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sitories Overview" sheetId="1" state="visible" r:id="rId1"/>
    <sheet xmlns:r="http://schemas.openxmlformats.org/officeDocument/2006/relationships" name="Branch Details" sheetId="2" state="visible" r:id="rId2"/>
    <sheet xmlns:r="http://schemas.openxmlformats.org/officeDocument/2006/relationships" name="Packages Matrix" sheetId="3" state="visible" r:id="rId3"/>
    <sheet xmlns:r="http://schemas.openxmlformats.org/officeDocument/2006/relationships" name="Python Imports" sheetId="4" state="visible" r:id="rId4"/>
    <sheet xmlns:r="http://schemas.openxmlformats.org/officeDocument/2006/relationships" name="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563C1"/>
      <u val="single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FFFE0"/>
        <bgColor rgb="00FFFFE0"/>
      </patternFill>
    </fill>
    <fill>
      <patternFill patternType="solid">
        <fgColor rgb="00E2EFDA"/>
        <bgColor rgb="00E2EFD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0" fillId="3" borderId="0" pivotButton="0" quotePrefix="0" xfId="0"/>
    <xf numFmtId="0" fontId="1" fillId="0" borderId="0" applyAlignment="1" pivotButton="0" quotePrefix="0" xfId="0">
      <alignment horizontal="center" textRotation="90"/>
    </xf>
    <xf numFmtId="0" fontId="1" fillId="3" borderId="0" pivotButton="0" quotePrefix="0" xfId="0"/>
    <xf numFmtId="0" fontId="0" fillId="4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github.com/4th-IR/accounts-micro-service" TargetMode="External" Id="rId1"/><Relationship Type="http://schemas.openxmlformats.org/officeDocument/2006/relationships/hyperlink" Target="https://github.com/4th-IR/ActivityGenerator" TargetMode="External" Id="rId2"/><Relationship Type="http://schemas.openxmlformats.org/officeDocument/2006/relationships/hyperlink" Target="https://github.com/4th-IR/adk-poc" TargetMode="External" Id="rId3"/><Relationship Type="http://schemas.openxmlformats.org/officeDocument/2006/relationships/hyperlink" Target="https://github.com/4th-IR/administrative-assistant-agent" TargetMode="External" Id="rId4"/><Relationship Type="http://schemas.openxmlformats.org/officeDocument/2006/relationships/hyperlink" Target="https://github.com/4th-IR/agents-api" TargetMode="External" Id="rId5"/><Relationship Type="http://schemas.openxmlformats.org/officeDocument/2006/relationships/hyperlink" Target="https://github.com/4th-IR/agents-platform-integration" TargetMode="External" Id="rId6"/><Relationship Type="http://schemas.openxmlformats.org/officeDocument/2006/relationships/hyperlink" Target="https://github.com/4th-IR/AgentX" TargetMode="External" Id="rId7"/><Relationship Type="http://schemas.openxmlformats.org/officeDocument/2006/relationships/hyperlink" Target="https://github.com/4th-IR/ai-services" TargetMode="External" Id="rId8"/><Relationship Type="http://schemas.openxmlformats.org/officeDocument/2006/relationships/hyperlink" Target="https://github.com/4th-IR/AI-Tools-Python-Package" TargetMode="External" Id="rId9"/><Relationship Type="http://schemas.openxmlformats.org/officeDocument/2006/relationships/hyperlink" Target="https://github.com/4th-IR/apteryx" TargetMode="External" Id="rId10"/><Relationship Type="http://schemas.openxmlformats.org/officeDocument/2006/relationships/hyperlink" Target="https://github.com/4th-IR/asg-code-scanner" TargetMode="External" Id="rId11"/><Relationship Type="http://schemas.openxmlformats.org/officeDocument/2006/relationships/hyperlink" Target="https://github.com/4th-IR/automation-agents-api" TargetMode="External" Id="rId12"/><Relationship Type="http://schemas.openxmlformats.org/officeDocument/2006/relationships/hyperlink" Target="https://github.com/4th-IR/backend" TargetMode="External" Id="rId13"/><Relationship Type="http://schemas.openxmlformats.org/officeDocument/2006/relationships/hyperlink" Target="https://github.com/4th-IR/backend-test-nathan" TargetMode="External" Id="rId14"/><Relationship Type="http://schemas.openxmlformats.org/officeDocument/2006/relationships/hyperlink" Target="https://github.com/4th-IR/byod-demo" TargetMode="External" Id="rId15"/><Relationship Type="http://schemas.openxmlformats.org/officeDocument/2006/relationships/hyperlink" Target="https://github.com/4th-IR/byod-scraper" TargetMode="External" Id="rId16"/><Relationship Type="http://schemas.openxmlformats.org/officeDocument/2006/relationships/hyperlink" Target="https://github.com/4th-IR/byod_base" TargetMode="External" Id="rId17"/><Relationship Type="http://schemas.openxmlformats.org/officeDocument/2006/relationships/hyperlink" Target="https://github.com/4th-IR/caries-web-app" TargetMode="External" Id="rId18"/><Relationship Type="http://schemas.openxmlformats.org/officeDocument/2006/relationships/hyperlink" Target="https://github.com/4th-IR/caries_vda" TargetMode="External" Id="rId19"/><Relationship Type="http://schemas.openxmlformats.org/officeDocument/2006/relationships/hyperlink" Target="https://github.com/4th-IR/cert-issuer" TargetMode="External" Id="rId20"/><Relationship Type="http://schemas.openxmlformats.org/officeDocument/2006/relationships/hyperlink" Target="https://github.com/4th-IR/cert-schema" TargetMode="External" Id="rId21"/><Relationship Type="http://schemas.openxmlformats.org/officeDocument/2006/relationships/hyperlink" Target="https://github.com/4th-IR/cert-tools" TargetMode="External" Id="rId22"/><Relationship Type="http://schemas.openxmlformats.org/officeDocument/2006/relationships/hyperlink" Target="https://github.com/4th-IR/compliance-checker" TargetMode="External" Id="rId23"/><Relationship Type="http://schemas.openxmlformats.org/officeDocument/2006/relationships/hyperlink" Target="https://github.com/4th-IR/computer-vision-zenith" TargetMode="External" Id="rId24"/><Relationship Type="http://schemas.openxmlformats.org/officeDocument/2006/relationships/hyperlink" Target="https://github.com/4th-IR/conference-resolution" TargetMode="External" Id="rId25"/><Relationship Type="http://schemas.openxmlformats.org/officeDocument/2006/relationships/hyperlink" Target="https://github.com/4th-IR/cookiecutter-4th-ir" TargetMode="External" Id="rId26"/><Relationship Type="http://schemas.openxmlformats.org/officeDocument/2006/relationships/hyperlink" Target="https://github.com/4th-IR/demo-market-insights" TargetMode="External" Id="rId27"/><Relationship Type="http://schemas.openxmlformats.org/officeDocument/2006/relationships/hyperlink" Target="https://github.com/4th-IR/DemoApp" TargetMode="External" Id="rId28"/><Relationship Type="http://schemas.openxmlformats.org/officeDocument/2006/relationships/hyperlink" Target="https://github.com/4th-IR/ecg_ios" TargetMode="External" Id="rId29"/><Relationship Type="http://schemas.openxmlformats.org/officeDocument/2006/relationships/hyperlink" Target="https://github.com/4th-IR/etl_pipeline" TargetMode="External" Id="rId30"/><Relationship Type="http://schemas.openxmlformats.org/officeDocument/2006/relationships/hyperlink" Target="https://github.com/4th-IR/frank-agent" TargetMode="External" Id="rId31"/><Relationship Type="http://schemas.openxmlformats.org/officeDocument/2006/relationships/hyperlink" Target="https://github.com/4th-IR/generic-model-wrapper" TargetMode="External" Id="rId32"/><Relationship Type="http://schemas.openxmlformats.org/officeDocument/2006/relationships/hyperlink" Target="https://github.com/4th-IR/HAI-2.0" TargetMode="External" Id="rId33"/><Relationship Type="http://schemas.openxmlformats.org/officeDocument/2006/relationships/hyperlink" Target="https://github.com/4th-IR/imcl-effnetb0-keras-1" TargetMode="External" Id="rId34"/><Relationship Type="http://schemas.openxmlformats.org/officeDocument/2006/relationships/hyperlink" Target="https://github.com/4th-IR/Kubernetes-AI-Cluster" TargetMode="External" Id="rId35"/><Relationship Type="http://schemas.openxmlformats.org/officeDocument/2006/relationships/hyperlink" Target="https://github.com/4th-IR/kyc-analyst" TargetMode="External" Id="rId36"/><Relationship Type="http://schemas.openxmlformats.org/officeDocument/2006/relationships/hyperlink" Target="https://github.com/4th-IR/KYC-Backend" TargetMode="External" Id="rId37"/><Relationship Type="http://schemas.openxmlformats.org/officeDocument/2006/relationships/hyperlink" Target="https://github.com/4th-IR/kyc-golden-source-demo" TargetMode="External" Id="rId38"/><Relationship Type="http://schemas.openxmlformats.org/officeDocument/2006/relationships/hyperlink" Target="https://github.com/4th-IR/kyc-tool" TargetMode="External" Id="rId39"/><Relationship Type="http://schemas.openxmlformats.org/officeDocument/2006/relationships/hyperlink" Target="https://github.com/4th-IR/language-model-service" TargetMode="External" Id="rId40"/><Relationship Type="http://schemas.openxmlformats.org/officeDocument/2006/relationships/hyperlink" Target="https://github.com/4th-IR/manje-backend" TargetMode="External" Id="rId41"/><Relationship Type="http://schemas.openxmlformats.org/officeDocument/2006/relationships/hyperlink" Target="https://github.com/4th-IR/MBR" TargetMode="External" Id="rId42"/><Relationship Type="http://schemas.openxmlformats.org/officeDocument/2006/relationships/hyperlink" Target="https://github.com/4th-IR/mcp-client" TargetMode="External" Id="rId43"/><Relationship Type="http://schemas.openxmlformats.org/officeDocument/2006/relationships/hyperlink" Target="https://github.com/4th-IR/mcp-servers" TargetMode="External" Id="rId44"/><Relationship Type="http://schemas.openxmlformats.org/officeDocument/2006/relationships/hyperlink" Target="https://github.com/4th-IR/mistral_app" TargetMode="External" Id="rId45"/><Relationship Type="http://schemas.openxmlformats.org/officeDocument/2006/relationships/hyperlink" Target="https://github.com/4th-IR/ml-development" TargetMode="External" Id="rId46"/><Relationship Type="http://schemas.openxmlformats.org/officeDocument/2006/relationships/hyperlink" Target="https://github.com/4th-IR/mlk-kilimanjaro-data-ingest" TargetMode="External" Id="rId47"/><Relationship Type="http://schemas.openxmlformats.org/officeDocument/2006/relationships/hyperlink" Target="https://github.com/4th-IR/mlk-urology-backend" TargetMode="External" Id="rId48"/><Relationship Type="http://schemas.openxmlformats.org/officeDocument/2006/relationships/hyperlink" Target="https://github.com/4th-IR/multi-ncs2" TargetMode="External" Id="rId49"/><Relationship Type="http://schemas.openxmlformats.org/officeDocument/2006/relationships/hyperlink" Target="https://github.com/4th-IR/ner-spacy" TargetMode="External" Id="rId50"/><Relationship Type="http://schemas.openxmlformats.org/officeDocument/2006/relationships/hyperlink" Target="https://github.com/4th-IR/nlp-zenith" TargetMode="External" Id="rId51"/><Relationship Type="http://schemas.openxmlformats.org/officeDocument/2006/relationships/hyperlink" Target="https://github.com/4th-IR/non-ai-services" TargetMode="External" Id="rId52"/><Relationship Type="http://schemas.openxmlformats.org/officeDocument/2006/relationships/hyperlink" Target="https://github.com/4th-IR/obligation-assistant" TargetMode="External" Id="rId53"/><Relationship Type="http://schemas.openxmlformats.org/officeDocument/2006/relationships/hyperlink" Target="https://github.com/4th-IR/ortho-segmentation-app-ios-backend" TargetMode="External" Id="rId54"/><Relationship Type="http://schemas.openxmlformats.org/officeDocument/2006/relationships/hyperlink" Target="https://github.com/4th-IR/ortho-tech-support-app" TargetMode="External" Id="rId55"/><Relationship Type="http://schemas.openxmlformats.org/officeDocument/2006/relationships/hyperlink" Target="https://github.com/4th-IR/ortho-webcam-demo" TargetMode="External" Id="rId56"/><Relationship Type="http://schemas.openxmlformats.org/officeDocument/2006/relationships/hyperlink" Target="https://github.com/4th-IR/ortho_bracket_identification_app" TargetMode="External" Id="rId57"/><Relationship Type="http://schemas.openxmlformats.org/officeDocument/2006/relationships/hyperlink" Target="https://github.com/4th-IR/ortho_segmentation_app" TargetMode="External" Id="rId58"/><Relationship Type="http://schemas.openxmlformats.org/officeDocument/2006/relationships/hyperlink" Target="https://github.com/4th-IR/pegasus-text-summarization" TargetMode="External" Id="rId59"/><Relationship Type="http://schemas.openxmlformats.org/officeDocument/2006/relationships/hyperlink" Target="https://github.com/4th-IR/people-counter" TargetMode="External" Id="rId60"/><Relationship Type="http://schemas.openxmlformats.org/officeDocument/2006/relationships/hyperlink" Target="https://github.com/4th-IR/pose-transfer" TargetMode="External" Id="rId61"/><Relationship Type="http://schemas.openxmlformats.org/officeDocument/2006/relationships/hyperlink" Target="https://github.com/4th-IR/project-documentation" TargetMode="External" Id="rId62"/><Relationship Type="http://schemas.openxmlformats.org/officeDocument/2006/relationships/hyperlink" Target="https://github.com/4th-IR/qa-rbert-transf-1" TargetMode="External" Id="rId63"/><Relationship Type="http://schemas.openxmlformats.org/officeDocument/2006/relationships/hyperlink" Target="https://github.com/4th-IR/quest-ai-quick-test-api" TargetMode="External" Id="rId64"/><Relationship Type="http://schemas.openxmlformats.org/officeDocument/2006/relationships/hyperlink" Target="https://github.com/4th-IR/recommendation-service" TargetMode="External" Id="rId65"/><Relationship Type="http://schemas.openxmlformats.org/officeDocument/2006/relationships/hyperlink" Target="https://github.com/4th-IR/Resume-Analysis" TargetMode="External" Id="rId66"/><Relationship Type="http://schemas.openxmlformats.org/officeDocument/2006/relationships/hyperlink" Target="https://github.com/4th-IR/RT-SEC" TargetMode="External" Id="rId67"/><Relationship Type="http://schemas.openxmlformats.org/officeDocument/2006/relationships/hyperlink" Target="https://github.com/4th-IR/sandbox-automations" TargetMode="External" Id="rId68"/><Relationship Type="http://schemas.openxmlformats.org/officeDocument/2006/relationships/hyperlink" Target="https://github.com/4th-IR/science-of-the-swing" TargetMode="External" Id="rId69"/><Relationship Type="http://schemas.openxmlformats.org/officeDocument/2006/relationships/hyperlink" Target="https://github.com/4th-IR/sentiment_app" TargetMode="External" Id="rId70"/><Relationship Type="http://schemas.openxmlformats.org/officeDocument/2006/relationships/hyperlink" Target="https://github.com/4th-IR/server-module" TargetMode="External" Id="rId71"/><Relationship Type="http://schemas.openxmlformats.org/officeDocument/2006/relationships/hyperlink" Target="https://github.com/4th-IR/service-registry-api" TargetMode="External" Id="rId72"/><Relationship Type="http://schemas.openxmlformats.org/officeDocument/2006/relationships/hyperlink" Target="https://github.com/4th-IR/sptx-w2v-transf-1" TargetMode="External" Id="rId73"/><Relationship Type="http://schemas.openxmlformats.org/officeDocument/2006/relationships/hyperlink" Target="https://github.com/4th-IR/summ-peg-transf-1" TargetMode="External" Id="rId74"/><Relationship Type="http://schemas.openxmlformats.org/officeDocument/2006/relationships/hyperlink" Target="https://github.com/4th-IR/tech-to-business-mapper" TargetMode="External" Id="rId75"/><Relationship Type="http://schemas.openxmlformats.org/officeDocument/2006/relationships/hyperlink" Target="https://github.com/4th-IR/ticket-poc" TargetMode="External" Id="rId76"/><Relationship Type="http://schemas.openxmlformats.org/officeDocument/2006/relationships/hyperlink" Target="https://github.com/4th-IR/translt-deepl-api" TargetMode="External" Id="rId77"/><Relationship Type="http://schemas.openxmlformats.org/officeDocument/2006/relationships/hyperlink" Target="https://github.com/4th-IR/translt-opus-transf-1" TargetMode="External" Id="rId78"/><Relationship Type="http://schemas.openxmlformats.org/officeDocument/2006/relationships/hyperlink" Target="https://github.com/4th-IR/translt-opus-transf-2" TargetMode="External" Id="rId79"/><Relationship Type="http://schemas.openxmlformats.org/officeDocument/2006/relationships/hyperlink" Target="https://github.com/4th-IR/txcl-bert-transf-1" TargetMode="External" Id="rId80"/><Relationship Type="http://schemas.openxmlformats.org/officeDocument/2006/relationships/hyperlink" Target="https://github.com/4th-IR/txcl-google-api" TargetMode="External" Id="rId81"/><Relationship Type="http://schemas.openxmlformats.org/officeDocument/2006/relationships/hyperlink" Target="https://github.com/4th-IR/txgen-gpt2-transf-1" TargetMode="External" Id="rId82"/><Relationship Type="http://schemas.openxmlformats.org/officeDocument/2006/relationships/hyperlink" Target="https://github.com/4th-IR/virtual-legal-assistant-backend" TargetMode="External" Id="rId83"/><Relationship Type="http://schemas.openxmlformats.org/officeDocument/2006/relationships/hyperlink" Target="https://github.com/4th-IR/virtual-legal-assistant-production" TargetMode="External" Id="rId84"/><Relationship Type="http://schemas.openxmlformats.org/officeDocument/2006/relationships/hyperlink" Target="https://github.com/4th-IR/Virtual-Screening-Analyst-Backend" TargetMode="External" Id="rId85"/><Relationship Type="http://schemas.openxmlformats.org/officeDocument/2006/relationships/hyperlink" Target="https://github.com/4th-IR/zilo-demo-quick" TargetMode="External" Id="rId8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40" customWidth="1" min="2" max="2"/>
    <col width="12" customWidth="1" min="3" max="3"/>
    <col width="20" customWidth="1" min="4" max="4"/>
    <col width="15" customWidth="1" min="5" max="5"/>
    <col width="12" customWidth="1" min="6" max="6"/>
    <col width="15" customWidth="1" min="7" max="7"/>
    <col width="10" customWidth="1" min="8" max="8"/>
    <col width="10" customWidth="1" min="9" max="9"/>
    <col width="40" customWidth="1" min="10" max="10"/>
  </cols>
  <sheetData>
    <row r="1">
      <c r="A1" s="1" t="inlineStr">
        <is>
          <t>Repository</t>
        </is>
      </c>
      <c r="B1" s="1" t="inlineStr">
        <is>
          <t>Description</t>
        </is>
      </c>
      <c r="C1" s="1" t="inlineStr">
        <is>
          <t>Language</t>
        </is>
      </c>
      <c r="D1" s="1" t="inlineStr">
        <is>
          <t>Last Updated</t>
        </is>
      </c>
      <c r="E1" s="1" t="inlineStr">
        <is>
          <t>Default Branch</t>
        </is>
      </c>
      <c r="F1" s="1" t="inlineStr">
        <is>
          <t>Total Branches</t>
        </is>
      </c>
      <c r="G1" s="1" t="inlineStr">
        <is>
          <t>Branches with Python Files</t>
        </is>
      </c>
      <c r="H1" s="1" t="inlineStr">
        <is>
          <t>Stars</t>
        </is>
      </c>
      <c r="I1" s="1" t="inlineStr">
        <is>
          <t>Forks</t>
        </is>
      </c>
      <c r="J1" s="1" t="inlineStr">
        <is>
          <t>URL</t>
        </is>
      </c>
    </row>
    <row r="2">
      <c r="A2" s="2" t="inlineStr">
        <is>
          <t>accounts-micro-service</t>
        </is>
      </c>
      <c r="B2" s="2" t="inlineStr">
        <is>
          <t>User account micro service</t>
        </is>
      </c>
      <c r="C2" s="2" t="inlineStr">
        <is>
          <t>Python</t>
        </is>
      </c>
      <c r="D2" s="2" t="inlineStr">
        <is>
          <t>2025-04-23T09:43:39Z</t>
        </is>
      </c>
      <c r="E2" s="2" t="inlineStr">
        <is>
          <t>main</t>
        </is>
      </c>
      <c r="F2" s="2" t="n">
        <v>1</v>
      </c>
      <c r="G2" s="2" t="n">
        <v>1</v>
      </c>
      <c r="H2" s="2" t="n">
        <v>0</v>
      </c>
      <c r="I2" s="2" t="n">
        <v>1</v>
      </c>
      <c r="J2" s="3" t="inlineStr">
        <is>
          <t>https://github.com/4th-IR/accounts-micro-service</t>
        </is>
      </c>
    </row>
    <row r="3">
      <c r="A3" s="2" t="inlineStr">
        <is>
          <t>ActivityGenerator</t>
        </is>
      </c>
      <c r="B3" s="2" t="inlineStr">
        <is>
          <t>Generates UiPath activities using the definitions of an API</t>
        </is>
      </c>
      <c r="C3" s="2" t="inlineStr">
        <is>
          <t>Python</t>
        </is>
      </c>
      <c r="D3" s="2" t="inlineStr">
        <is>
          <t>2024-12-02T16:26:21Z</t>
        </is>
      </c>
      <c r="E3" s="2" t="inlineStr">
        <is>
          <t>main</t>
        </is>
      </c>
      <c r="F3" s="2" t="n">
        <v>3</v>
      </c>
      <c r="G3" s="2" t="n">
        <v>3</v>
      </c>
      <c r="H3" s="2" t="n">
        <v>0</v>
      </c>
      <c r="I3" s="2" t="n">
        <v>0</v>
      </c>
      <c r="J3" s="3" t="inlineStr">
        <is>
          <t>https://github.com/4th-IR/ActivityGenerator</t>
        </is>
      </c>
    </row>
    <row r="4">
      <c r="A4" s="2" t="inlineStr">
        <is>
          <t>adk-poc</t>
        </is>
      </c>
      <c r="B4" s="2" t="inlineStr">
        <is>
          <t>No description</t>
        </is>
      </c>
      <c r="C4" s="2" t="inlineStr">
        <is>
          <t>Python</t>
        </is>
      </c>
      <c r="D4" s="2" t="inlineStr">
        <is>
          <t>2025-05-08T15:14:14Z</t>
        </is>
      </c>
      <c r="E4" s="2" t="inlineStr">
        <is>
          <t>main</t>
        </is>
      </c>
      <c r="F4" s="2" t="n">
        <v>4</v>
      </c>
      <c r="G4" s="2" t="n">
        <v>4</v>
      </c>
      <c r="H4" s="2" t="n">
        <v>0</v>
      </c>
      <c r="I4" s="2" t="n">
        <v>0</v>
      </c>
      <c r="J4" s="3" t="inlineStr">
        <is>
          <t>https://github.com/4th-IR/adk-poc</t>
        </is>
      </c>
    </row>
    <row r="5">
      <c r="A5" s="2" t="inlineStr">
        <is>
          <t>administrative-assistant-agent</t>
        </is>
      </c>
      <c r="B5" s="2" t="inlineStr">
        <is>
          <t>No description</t>
        </is>
      </c>
      <c r="C5" s="2" t="inlineStr">
        <is>
          <t>Python</t>
        </is>
      </c>
      <c r="D5" s="2" t="inlineStr">
        <is>
          <t>2025-04-17T15:18:00Z</t>
        </is>
      </c>
      <c r="E5" s="2" t="inlineStr">
        <is>
          <t>main</t>
        </is>
      </c>
      <c r="F5" s="2" t="n">
        <v>1</v>
      </c>
      <c r="G5" s="2" t="n">
        <v>1</v>
      </c>
      <c r="H5" s="2" t="n">
        <v>0</v>
      </c>
      <c r="I5" s="2" t="n">
        <v>0</v>
      </c>
      <c r="J5" s="3" t="inlineStr">
        <is>
          <t>https://github.com/4th-IR/administrative-assistant-agent</t>
        </is>
      </c>
    </row>
    <row r="6">
      <c r="A6" s="2" t="inlineStr">
        <is>
          <t>agents-api</t>
        </is>
      </c>
      <c r="B6" s="2" t="inlineStr">
        <is>
          <t>No description</t>
        </is>
      </c>
      <c r="C6" s="2" t="inlineStr">
        <is>
          <t>Python</t>
        </is>
      </c>
      <c r="D6" s="2" t="inlineStr">
        <is>
          <t>2025-03-10T23:04:54Z</t>
        </is>
      </c>
      <c r="E6" s="2" t="inlineStr">
        <is>
          <t>main</t>
        </is>
      </c>
      <c r="F6" s="2" t="n">
        <v>3</v>
      </c>
      <c r="G6" s="2" t="n">
        <v>3</v>
      </c>
      <c r="H6" s="2" t="n">
        <v>0</v>
      </c>
      <c r="I6" s="2" t="n">
        <v>0</v>
      </c>
      <c r="J6" s="3" t="inlineStr">
        <is>
          <t>https://github.com/4th-IR/agents-api</t>
        </is>
      </c>
    </row>
    <row r="7">
      <c r="A7" s="2" t="inlineStr">
        <is>
          <t>agents-platform-integration</t>
        </is>
      </c>
      <c r="B7" s="2" t="inlineStr">
        <is>
          <t>No description</t>
        </is>
      </c>
      <c r="C7" s="2" t="inlineStr">
        <is>
          <t>Python</t>
        </is>
      </c>
      <c r="D7" s="2" t="inlineStr">
        <is>
          <t>2025-04-09T15:52:25Z</t>
        </is>
      </c>
      <c r="E7" s="2" t="inlineStr">
        <is>
          <t>main</t>
        </is>
      </c>
      <c r="F7" s="2" t="n">
        <v>1</v>
      </c>
      <c r="G7" s="2" t="n">
        <v>1</v>
      </c>
      <c r="H7" s="2" t="n">
        <v>0</v>
      </c>
      <c r="I7" s="2" t="n">
        <v>0</v>
      </c>
      <c r="J7" s="3" t="inlineStr">
        <is>
          <t>https://github.com/4th-IR/agents-platform-integration</t>
        </is>
      </c>
    </row>
    <row r="8">
      <c r="A8" s="2" t="inlineStr">
        <is>
          <t>AgentX</t>
        </is>
      </c>
      <c r="B8" s="2" t="inlineStr">
        <is>
          <t>No description</t>
        </is>
      </c>
      <c r="C8" s="2" t="inlineStr">
        <is>
          <t>Python</t>
        </is>
      </c>
      <c r="D8" s="2" t="inlineStr">
        <is>
          <t>2025-04-10T12:16:15Z</t>
        </is>
      </c>
      <c r="E8" s="2" t="inlineStr">
        <is>
          <t>main</t>
        </is>
      </c>
      <c r="F8" s="2" t="n">
        <v>2</v>
      </c>
      <c r="G8" s="2" t="n">
        <v>2</v>
      </c>
      <c r="H8" s="2" t="n">
        <v>0</v>
      </c>
      <c r="I8" s="2" t="n">
        <v>0</v>
      </c>
      <c r="J8" s="3" t="inlineStr">
        <is>
          <t>https://github.com/4th-IR/AgentX</t>
        </is>
      </c>
    </row>
    <row r="9">
      <c r="A9" s="2" t="inlineStr">
        <is>
          <t>ai-services</t>
        </is>
      </c>
      <c r="B9" s="2" t="inlineStr">
        <is>
          <t>No description</t>
        </is>
      </c>
      <c r="C9" s="2" t="inlineStr">
        <is>
          <t>Python</t>
        </is>
      </c>
      <c r="D9" s="2" t="inlineStr">
        <is>
          <t>2024-11-24T10:04:35Z</t>
        </is>
      </c>
      <c r="E9" s="2" t="inlineStr">
        <is>
          <t>main</t>
        </is>
      </c>
      <c r="F9" s="2" t="n">
        <v>21</v>
      </c>
      <c r="G9" s="2" t="n">
        <v>21</v>
      </c>
      <c r="H9" s="2" t="n">
        <v>1</v>
      </c>
      <c r="I9" s="2" t="n">
        <v>0</v>
      </c>
      <c r="J9" s="3" t="inlineStr">
        <is>
          <t>https://github.com/4th-IR/ai-services</t>
        </is>
      </c>
    </row>
    <row r="10">
      <c r="A10" s="2" t="inlineStr">
        <is>
          <t>AI-Tools-Python-Package</t>
        </is>
      </c>
      <c r="B10" s="2" t="inlineStr">
        <is>
          <t>Python package for accessing 4th-IR AI Tools</t>
        </is>
      </c>
      <c r="C10" s="2" t="inlineStr">
        <is>
          <t>Python</t>
        </is>
      </c>
      <c r="D10" s="2" t="inlineStr">
        <is>
          <t>2024-11-15T12:40:53Z</t>
        </is>
      </c>
      <c r="E10" s="2" t="inlineStr">
        <is>
          <t>main</t>
        </is>
      </c>
      <c r="F10" s="2" t="n">
        <v>1</v>
      </c>
      <c r="G10" s="2" t="n">
        <v>1</v>
      </c>
      <c r="H10" s="2" t="n">
        <v>0</v>
      </c>
      <c r="I10" s="2" t="n">
        <v>0</v>
      </c>
      <c r="J10" s="3" t="inlineStr">
        <is>
          <t>https://github.com/4th-IR/AI-Tools-Python-Package</t>
        </is>
      </c>
    </row>
    <row r="11">
      <c r="A11" s="2" t="inlineStr">
        <is>
          <t>apteryx</t>
        </is>
      </c>
      <c r="B11" s="2" t="inlineStr">
        <is>
          <t>No description</t>
        </is>
      </c>
      <c r="C11" s="2" t="inlineStr">
        <is>
          <t>Jupyter Notebook</t>
        </is>
      </c>
      <c r="D11" s="2" t="inlineStr">
        <is>
          <t>2020-09-03T09:28:54Z</t>
        </is>
      </c>
      <c r="E11" s="2" t="inlineStr">
        <is>
          <t>master</t>
        </is>
      </c>
      <c r="F11" s="2" t="n">
        <v>1</v>
      </c>
      <c r="G11" s="2" t="n">
        <v>1</v>
      </c>
      <c r="H11" s="2" t="n">
        <v>0</v>
      </c>
      <c r="I11" s="2" t="n">
        <v>0</v>
      </c>
      <c r="J11" s="3" t="inlineStr">
        <is>
          <t>https://github.com/4th-IR/apteryx</t>
        </is>
      </c>
    </row>
    <row r="12">
      <c r="A12" s="2" t="inlineStr">
        <is>
          <t>asg-code-scanner</t>
        </is>
      </c>
      <c r="B12" s="2" t="inlineStr">
        <is>
          <t>No description</t>
        </is>
      </c>
      <c r="C12" s="2" t="inlineStr">
        <is>
          <t>Python</t>
        </is>
      </c>
      <c r="D12" s="2" t="inlineStr">
        <is>
          <t>2020-09-03T08:36:51Z</t>
        </is>
      </c>
      <c r="E12" s="2" t="inlineStr">
        <is>
          <t>master</t>
        </is>
      </c>
      <c r="F12" s="2" t="n">
        <v>1</v>
      </c>
      <c r="G12" s="2" t="n">
        <v>1</v>
      </c>
      <c r="H12" s="2" t="n">
        <v>0</v>
      </c>
      <c r="I12" s="2" t="n">
        <v>0</v>
      </c>
      <c r="J12" s="3" t="inlineStr">
        <is>
          <t>https://github.com/4th-IR/asg-code-scanner</t>
        </is>
      </c>
    </row>
    <row r="13">
      <c r="A13" s="2" t="inlineStr">
        <is>
          <t>automation-agents-api</t>
        </is>
      </c>
      <c r="B13" s="2" t="inlineStr">
        <is>
          <t>API with various tools used in Agents</t>
        </is>
      </c>
      <c r="C13" s="2" t="inlineStr">
        <is>
          <t>Python</t>
        </is>
      </c>
      <c r="D13" s="2" t="inlineStr">
        <is>
          <t>2025-04-07T19:57:05Z</t>
        </is>
      </c>
      <c r="E13" s="2" t="inlineStr">
        <is>
          <t>main</t>
        </is>
      </c>
      <c r="F13" s="2" t="n">
        <v>1</v>
      </c>
      <c r="G13" s="2" t="n">
        <v>1</v>
      </c>
      <c r="H13" s="2" t="n">
        <v>0</v>
      </c>
      <c r="I13" s="2" t="n">
        <v>0</v>
      </c>
      <c r="J13" s="3" t="inlineStr">
        <is>
          <t>https://github.com/4th-IR/automation-agents-api</t>
        </is>
      </c>
    </row>
    <row r="14">
      <c r="A14" s="2" t="inlineStr">
        <is>
          <t>backend</t>
        </is>
      </c>
      <c r="B14" s="2" t="inlineStr">
        <is>
          <t>Back-end for downloading and cleaning data</t>
        </is>
      </c>
      <c r="C14" s="2" t="inlineStr">
        <is>
          <t>Unknown</t>
        </is>
      </c>
      <c r="D14" s="2" t="inlineStr">
        <is>
          <t>2018-06-25T15:57:02Z</t>
        </is>
      </c>
      <c r="E14" s="2" t="inlineStr">
        <is>
          <t>master</t>
        </is>
      </c>
      <c r="F14" s="2" t="n">
        <v>9</v>
      </c>
      <c r="G14" s="2" t="n">
        <v>9</v>
      </c>
      <c r="H14" s="2" t="n">
        <v>0</v>
      </c>
      <c r="I14" s="2" t="n">
        <v>0</v>
      </c>
      <c r="J14" s="3" t="inlineStr">
        <is>
          <t>https://github.com/4th-IR/backend</t>
        </is>
      </c>
    </row>
    <row r="15">
      <c r="A15" s="2" t="inlineStr">
        <is>
          <t>backend-test-nathan</t>
        </is>
      </c>
      <c r="B15" s="2" t="inlineStr">
        <is>
          <t>This is a temporary repo to test Nathan's backend knowledge</t>
        </is>
      </c>
      <c r="C15" s="2" t="inlineStr">
        <is>
          <t>Python</t>
        </is>
      </c>
      <c r="D15" s="2" t="inlineStr">
        <is>
          <t>2024-11-28T15:22:20Z</t>
        </is>
      </c>
      <c r="E15" s="2" t="inlineStr">
        <is>
          <t>main</t>
        </is>
      </c>
      <c r="F15" s="2" t="n">
        <v>1</v>
      </c>
      <c r="G15" s="2" t="n">
        <v>1</v>
      </c>
      <c r="H15" s="2" t="n">
        <v>0</v>
      </c>
      <c r="I15" s="2" t="n">
        <v>0</v>
      </c>
      <c r="J15" s="3" t="inlineStr">
        <is>
          <t>https://github.com/4th-IR/backend-test-nathan</t>
        </is>
      </c>
    </row>
    <row r="16">
      <c r="A16" s="2" t="inlineStr">
        <is>
          <t>byod-demo</t>
        </is>
      </c>
      <c r="B16" s="2" t="inlineStr">
        <is>
          <t>No description</t>
        </is>
      </c>
      <c r="C16" s="2" t="inlineStr">
        <is>
          <t>Python</t>
        </is>
      </c>
      <c r="D16" s="2" t="inlineStr">
        <is>
          <t>2019-02-22T23:04:24Z</t>
        </is>
      </c>
      <c r="E16" s="2" t="inlineStr">
        <is>
          <t>master</t>
        </is>
      </c>
      <c r="F16" s="2" t="n">
        <v>2</v>
      </c>
      <c r="G16" s="2" t="n">
        <v>2</v>
      </c>
      <c r="H16" s="2" t="n">
        <v>0</v>
      </c>
      <c r="I16" s="2" t="n">
        <v>0</v>
      </c>
      <c r="J16" s="3" t="inlineStr">
        <is>
          <t>https://github.com/4th-IR/byod-demo</t>
        </is>
      </c>
    </row>
    <row r="17">
      <c r="A17" s="2" t="inlineStr">
        <is>
          <t>byod-scraper</t>
        </is>
      </c>
      <c r="B17" s="2" t="inlineStr">
        <is>
          <t>No description</t>
        </is>
      </c>
      <c r="C17" s="2" t="inlineStr">
        <is>
          <t>Python</t>
        </is>
      </c>
      <c r="D17" s="2" t="inlineStr">
        <is>
          <t>2019-01-15T16:18:18Z</t>
        </is>
      </c>
      <c r="E17" s="2" t="inlineStr">
        <is>
          <t>master</t>
        </is>
      </c>
      <c r="F17" s="2" t="n">
        <v>1</v>
      </c>
      <c r="G17" s="2" t="n">
        <v>1</v>
      </c>
      <c r="H17" s="2" t="n">
        <v>0</v>
      </c>
      <c r="I17" s="2" t="n">
        <v>0</v>
      </c>
      <c r="J17" s="3" t="inlineStr">
        <is>
          <t>https://github.com/4th-IR/byod-scraper</t>
        </is>
      </c>
    </row>
    <row r="18">
      <c r="A18" s="2" t="inlineStr">
        <is>
          <t>byod_base</t>
        </is>
      </c>
      <c r="B18" s="2" t="inlineStr">
        <is>
          <t>No description</t>
        </is>
      </c>
      <c r="C18" s="2" t="inlineStr">
        <is>
          <t>Jupyter Notebook</t>
        </is>
      </c>
      <c r="D18" s="2" t="inlineStr">
        <is>
          <t>2019-05-01T14:48:38Z</t>
        </is>
      </c>
      <c r="E18" s="2" t="inlineStr">
        <is>
          <t>master</t>
        </is>
      </c>
      <c r="F18" s="2" t="n">
        <v>1</v>
      </c>
      <c r="G18" s="2" t="n">
        <v>1</v>
      </c>
      <c r="H18" s="2" t="n">
        <v>0</v>
      </c>
      <c r="I18" s="2" t="n">
        <v>0</v>
      </c>
      <c r="J18" s="3" t="inlineStr">
        <is>
          <t>https://github.com/4th-IR/byod_base</t>
        </is>
      </c>
    </row>
    <row r="19">
      <c r="A19" s="2" t="inlineStr">
        <is>
          <t>caries-web-app</t>
        </is>
      </c>
      <c r="B19" s="2" t="inlineStr">
        <is>
          <t>Web app using YOLO to analzye xray images.</t>
        </is>
      </c>
      <c r="C19" s="2" t="inlineStr">
        <is>
          <t>Python</t>
        </is>
      </c>
      <c r="D19" s="2" t="inlineStr">
        <is>
          <t>2018-10-11T22:25:16Z</t>
        </is>
      </c>
      <c r="E19" s="2" t="inlineStr">
        <is>
          <t>master</t>
        </is>
      </c>
      <c r="F19" s="2" t="n">
        <v>1</v>
      </c>
      <c r="G19" s="2" t="n">
        <v>1</v>
      </c>
      <c r="H19" s="2" t="n">
        <v>0</v>
      </c>
      <c r="I19" s="2" t="n">
        <v>0</v>
      </c>
      <c r="J19" s="3" t="inlineStr">
        <is>
          <t>https://github.com/4th-IR/caries-web-app</t>
        </is>
      </c>
    </row>
    <row r="20">
      <c r="A20" s="2" t="inlineStr">
        <is>
          <t>caries_vda</t>
        </is>
      </c>
      <c r="B20" s="2" t="inlineStr">
        <is>
          <t>No description</t>
        </is>
      </c>
      <c r="C20" s="2" t="inlineStr">
        <is>
          <t>Python</t>
        </is>
      </c>
      <c r="D20" s="2" t="inlineStr">
        <is>
          <t>2021-09-22T13:06:37Z</t>
        </is>
      </c>
      <c r="E20" s="2" t="inlineStr">
        <is>
          <t>main</t>
        </is>
      </c>
      <c r="F20" s="2" t="n">
        <v>2</v>
      </c>
      <c r="G20" s="2" t="n">
        <v>2</v>
      </c>
      <c r="H20" s="2" t="n">
        <v>0</v>
      </c>
      <c r="I20" s="2" t="n">
        <v>0</v>
      </c>
      <c r="J20" s="3" t="inlineStr">
        <is>
          <t>https://github.com/4th-IR/caries_vda</t>
        </is>
      </c>
    </row>
    <row r="21">
      <c r="A21" s="2" t="inlineStr">
        <is>
          <t>cert-issuer</t>
        </is>
      </c>
      <c r="B21" s="2" t="inlineStr">
        <is>
          <t>Issues Blockcerts using either the Bitcoin or Ethereum blockchain</t>
        </is>
      </c>
      <c r="C21" s="2" t="inlineStr">
        <is>
          <t>Unknown</t>
        </is>
      </c>
      <c r="D21" s="2" t="inlineStr">
        <is>
          <t>2020-05-25T14:18:54Z</t>
        </is>
      </c>
      <c r="E21" s="2" t="inlineStr">
        <is>
          <t>master</t>
        </is>
      </c>
      <c r="F21" s="2" t="n">
        <v>6</v>
      </c>
      <c r="G21" s="2" t="n">
        <v>6</v>
      </c>
      <c r="H21" s="2" t="n">
        <v>0</v>
      </c>
      <c r="I21" s="2" t="n">
        <v>0</v>
      </c>
      <c r="J21" s="3" t="inlineStr">
        <is>
          <t>https://github.com/4th-IR/cert-issuer</t>
        </is>
      </c>
    </row>
    <row r="22">
      <c r="A22" s="2" t="inlineStr">
        <is>
          <t>cert-schema</t>
        </is>
      </c>
      <c r="B22" s="2" t="inlineStr">
        <is>
          <t>The schema for Blockcerts</t>
        </is>
      </c>
      <c r="C22" s="2" t="inlineStr">
        <is>
          <t>Unknown</t>
        </is>
      </c>
      <c r="D22" s="2" t="inlineStr">
        <is>
          <t>2020-05-25T14:21:22Z</t>
        </is>
      </c>
      <c r="E22" s="2" t="inlineStr">
        <is>
          <t>master</t>
        </is>
      </c>
      <c r="F22" s="2" t="n">
        <v>2</v>
      </c>
      <c r="G22" s="2" t="n">
        <v>2</v>
      </c>
      <c r="H22" s="2" t="n">
        <v>0</v>
      </c>
      <c r="I22" s="2" t="n">
        <v>0</v>
      </c>
      <c r="J22" s="3" t="inlineStr">
        <is>
          <t>https://github.com/4th-IR/cert-schema</t>
        </is>
      </c>
    </row>
    <row r="23">
      <c r="A23" s="2" t="inlineStr">
        <is>
          <t>cert-tools</t>
        </is>
      </c>
      <c r="B23" s="2" t="inlineStr">
        <is>
          <t>Command line tools for designing certificate templates and instantiating a certificate batch</t>
        </is>
      </c>
      <c r="C23" s="2" t="inlineStr">
        <is>
          <t>Unknown</t>
        </is>
      </c>
      <c r="D23" s="2" t="inlineStr">
        <is>
          <t>2020-05-25T14:18:15Z</t>
        </is>
      </c>
      <c r="E23" s="2" t="inlineStr">
        <is>
          <t>master</t>
        </is>
      </c>
      <c r="F23" s="2" t="n">
        <v>3</v>
      </c>
      <c r="G23" s="2" t="n">
        <v>3</v>
      </c>
      <c r="H23" s="2" t="n">
        <v>0</v>
      </c>
      <c r="I23" s="2" t="n">
        <v>0</v>
      </c>
      <c r="J23" s="3" t="inlineStr">
        <is>
          <t>https://github.com/4th-IR/cert-tools</t>
        </is>
      </c>
    </row>
    <row r="24">
      <c r="A24" s="2" t="inlineStr">
        <is>
          <t>compliance-checker</t>
        </is>
      </c>
      <c r="B24" s="2" t="inlineStr">
        <is>
          <t>4th-IR's compliance checker</t>
        </is>
      </c>
      <c r="C24" s="2" t="inlineStr">
        <is>
          <t>Python</t>
        </is>
      </c>
      <c r="D24" s="2" t="inlineStr">
        <is>
          <t>2025-04-29T16:40:53Z</t>
        </is>
      </c>
      <c r="E24" s="2" t="inlineStr">
        <is>
          <t>main</t>
        </is>
      </c>
      <c r="F24" s="2" t="n">
        <v>1</v>
      </c>
      <c r="G24" s="2" t="n">
        <v>1</v>
      </c>
      <c r="H24" s="2" t="n">
        <v>0</v>
      </c>
      <c r="I24" s="2" t="n">
        <v>0</v>
      </c>
      <c r="J24" s="3" t="inlineStr">
        <is>
          <t>https://github.com/4th-IR/compliance-checker</t>
        </is>
      </c>
    </row>
    <row r="25">
      <c r="A25" s="2" t="inlineStr">
        <is>
          <t>computer-vision-zenith</t>
        </is>
      </c>
      <c r="B25" s="2" t="inlineStr">
        <is>
          <t>No description</t>
        </is>
      </c>
      <c r="C25" s="2" t="inlineStr">
        <is>
          <t>HTML</t>
        </is>
      </c>
      <c r="D25" s="2" t="inlineStr">
        <is>
          <t>2021-09-22T21:05:17Z</t>
        </is>
      </c>
      <c r="E25" s="2" t="inlineStr">
        <is>
          <t>main</t>
        </is>
      </c>
      <c r="F25" s="2" t="n">
        <v>1</v>
      </c>
      <c r="G25" s="2" t="n">
        <v>1</v>
      </c>
      <c r="H25" s="2" t="n">
        <v>0</v>
      </c>
      <c r="I25" s="2" t="n">
        <v>0</v>
      </c>
      <c r="J25" s="3" t="inlineStr">
        <is>
          <t>https://github.com/4th-IR/computer-vision-zenith</t>
        </is>
      </c>
    </row>
    <row r="26">
      <c r="A26" s="2" t="inlineStr">
        <is>
          <t>conference-resolution</t>
        </is>
      </c>
      <c r="B26" s="2" t="inlineStr">
        <is>
          <t>No description</t>
        </is>
      </c>
      <c r="C26" s="2" t="inlineStr">
        <is>
          <t>Python</t>
        </is>
      </c>
      <c r="D26" s="2" t="inlineStr">
        <is>
          <t>2021-09-10T01:35:39Z</t>
        </is>
      </c>
      <c r="E26" s="2" t="inlineStr">
        <is>
          <t>main</t>
        </is>
      </c>
      <c r="F26" s="2" t="n">
        <v>1</v>
      </c>
      <c r="G26" s="2" t="n">
        <v>1</v>
      </c>
      <c r="H26" s="2" t="n">
        <v>0</v>
      </c>
      <c r="I26" s="2" t="n">
        <v>0</v>
      </c>
      <c r="J26" s="3" t="inlineStr">
        <is>
          <t>https://github.com/4th-IR/conference-resolution</t>
        </is>
      </c>
    </row>
    <row r="27">
      <c r="A27" s="2" t="inlineStr">
        <is>
          <t>cookiecutter-4th-ir</t>
        </is>
      </c>
      <c r="B27" s="2" t="inlineStr">
        <is>
          <t>No description</t>
        </is>
      </c>
      <c r="C27" s="2" t="inlineStr">
        <is>
          <t>Python</t>
        </is>
      </c>
      <c r="D27" s="2" t="inlineStr">
        <is>
          <t>2020-09-03T08:40:12Z</t>
        </is>
      </c>
      <c r="E27" s="2" t="inlineStr">
        <is>
          <t>master</t>
        </is>
      </c>
      <c r="F27" s="2" t="n">
        <v>2</v>
      </c>
      <c r="G27" s="2" t="n">
        <v>2</v>
      </c>
      <c r="H27" s="2" t="n">
        <v>0</v>
      </c>
      <c r="I27" s="2" t="n">
        <v>0</v>
      </c>
      <c r="J27" s="3" t="inlineStr">
        <is>
          <t>https://github.com/4th-IR/cookiecutter-4th-ir</t>
        </is>
      </c>
    </row>
    <row r="28">
      <c r="A28" s="2" t="inlineStr">
        <is>
          <t>demo-market-insights</t>
        </is>
      </c>
      <c r="B28" s="2" t="inlineStr">
        <is>
          <t>No description</t>
        </is>
      </c>
      <c r="C28" s="2" t="inlineStr">
        <is>
          <t>Python</t>
        </is>
      </c>
      <c r="D28" s="2" t="inlineStr">
        <is>
          <t>2018-07-03T08:18:54Z</t>
        </is>
      </c>
      <c r="E28" s="2" t="inlineStr">
        <is>
          <t>master</t>
        </is>
      </c>
      <c r="F28" s="2" t="n">
        <v>1</v>
      </c>
      <c r="G28" s="2" t="n">
        <v>1</v>
      </c>
      <c r="H28" s="2" t="n">
        <v>0</v>
      </c>
      <c r="I28" s="2" t="n">
        <v>0</v>
      </c>
      <c r="J28" s="3" t="inlineStr">
        <is>
          <t>https://github.com/4th-IR/demo-market-insights</t>
        </is>
      </c>
    </row>
    <row r="29">
      <c r="A29" s="2" t="inlineStr">
        <is>
          <t>DemoApp</t>
        </is>
      </c>
      <c r="B29" s="2" t="inlineStr">
        <is>
          <t>No description</t>
        </is>
      </c>
      <c r="C29" s="2" t="inlineStr">
        <is>
          <t>Python</t>
        </is>
      </c>
      <c r="D29" s="2" t="inlineStr">
        <is>
          <t>2021-09-18T19:02:49Z</t>
        </is>
      </c>
      <c r="E29" s="2" t="inlineStr">
        <is>
          <t>main</t>
        </is>
      </c>
      <c r="F29" s="2" t="n">
        <v>1</v>
      </c>
      <c r="G29" s="2" t="n">
        <v>1</v>
      </c>
      <c r="H29" s="2" t="n">
        <v>0</v>
      </c>
      <c r="I29" s="2" t="n">
        <v>0</v>
      </c>
      <c r="J29" s="3" t="inlineStr">
        <is>
          <t>https://github.com/4th-IR/DemoApp</t>
        </is>
      </c>
    </row>
    <row r="30">
      <c r="A30" s="2" t="inlineStr">
        <is>
          <t>ecg_ios</t>
        </is>
      </c>
      <c r="B30" s="2" t="inlineStr">
        <is>
          <t>API for iOS ECG app</t>
        </is>
      </c>
      <c r="C30" s="2" t="inlineStr">
        <is>
          <t>Python</t>
        </is>
      </c>
      <c r="D30" s="2" t="inlineStr">
        <is>
          <t>2018-07-05T20:12:43Z</t>
        </is>
      </c>
      <c r="E30" s="2" t="inlineStr">
        <is>
          <t>master</t>
        </is>
      </c>
      <c r="F30" s="2" t="n">
        <v>2</v>
      </c>
      <c r="G30" s="2" t="n">
        <v>2</v>
      </c>
      <c r="H30" s="2" t="n">
        <v>0</v>
      </c>
      <c r="I30" s="2" t="n">
        <v>0</v>
      </c>
      <c r="J30" s="3" t="inlineStr">
        <is>
          <t>https://github.com/4th-IR/ecg_ios</t>
        </is>
      </c>
    </row>
    <row r="31">
      <c r="A31" s="2" t="inlineStr">
        <is>
          <t>etl_pipeline</t>
        </is>
      </c>
      <c r="B31" s="2" t="inlineStr">
        <is>
          <t>No description</t>
        </is>
      </c>
      <c r="C31" s="2" t="inlineStr">
        <is>
          <t>Python</t>
        </is>
      </c>
      <c r="D31" s="2" t="inlineStr">
        <is>
          <t>2025-01-31T08:30:55Z</t>
        </is>
      </c>
      <c r="E31" s="2" t="inlineStr">
        <is>
          <t>main</t>
        </is>
      </c>
      <c r="F31" s="2" t="n">
        <v>1</v>
      </c>
      <c r="G31" s="2" t="n">
        <v>1</v>
      </c>
      <c r="H31" s="2" t="n">
        <v>0</v>
      </c>
      <c r="I31" s="2" t="n">
        <v>0</v>
      </c>
      <c r="J31" s="3" t="inlineStr">
        <is>
          <t>https://github.com/4th-IR/etl_pipeline</t>
        </is>
      </c>
    </row>
    <row r="32">
      <c r="A32" s="2" t="inlineStr">
        <is>
          <t>frank-agent</t>
        </is>
      </c>
      <c r="B32" s="2" t="inlineStr">
        <is>
          <t>MCP Agent for Frank</t>
        </is>
      </c>
      <c r="C32" s="2" t="inlineStr">
        <is>
          <t>Python</t>
        </is>
      </c>
      <c r="D32" s="2" t="inlineStr">
        <is>
          <t>2025-04-18T04:10:55Z</t>
        </is>
      </c>
      <c r="E32" s="2" t="inlineStr">
        <is>
          <t>main</t>
        </is>
      </c>
      <c r="F32" s="2" t="n">
        <v>1</v>
      </c>
      <c r="G32" s="2" t="n">
        <v>1</v>
      </c>
      <c r="H32" s="2" t="n">
        <v>0</v>
      </c>
      <c r="I32" s="2" t="n">
        <v>0</v>
      </c>
      <c r="J32" s="3" t="inlineStr">
        <is>
          <t>https://github.com/4th-IR/frank-agent</t>
        </is>
      </c>
    </row>
    <row r="33">
      <c r="A33" s="2" t="inlineStr">
        <is>
          <t>generic-model-wrapper</t>
        </is>
      </c>
      <c r="B33" s="2" t="inlineStr">
        <is>
          <t>No description</t>
        </is>
      </c>
      <c r="C33" s="2" t="inlineStr">
        <is>
          <t>Jupyter Notebook</t>
        </is>
      </c>
      <c r="D33" s="2" t="inlineStr">
        <is>
          <t>2025-04-10T15:09:45Z</t>
        </is>
      </c>
      <c r="E33" s="2" t="inlineStr">
        <is>
          <t>main</t>
        </is>
      </c>
      <c r="F33" s="2" t="n">
        <v>4</v>
      </c>
      <c r="G33" s="2" t="n">
        <v>4</v>
      </c>
      <c r="H33" s="2" t="n">
        <v>1</v>
      </c>
      <c r="I33" s="2" t="n">
        <v>0</v>
      </c>
      <c r="J33" s="3" t="inlineStr">
        <is>
          <t>https://github.com/4th-IR/generic-model-wrapper</t>
        </is>
      </c>
    </row>
    <row r="34">
      <c r="A34" s="2" t="inlineStr">
        <is>
          <t>HAI-2.0</t>
        </is>
      </c>
      <c r="B34" s="2" t="inlineStr">
        <is>
          <t>No description</t>
        </is>
      </c>
      <c r="C34" s="2" t="inlineStr">
        <is>
          <t>Python</t>
        </is>
      </c>
      <c r="D34" s="2" t="inlineStr">
        <is>
          <t>2018-06-25T21:14:54Z</t>
        </is>
      </c>
      <c r="E34" s="2" t="inlineStr">
        <is>
          <t>master</t>
        </is>
      </c>
      <c r="F34" s="2" t="n">
        <v>1</v>
      </c>
      <c r="G34" s="2" t="n">
        <v>1</v>
      </c>
      <c r="H34" s="2" t="n">
        <v>0</v>
      </c>
      <c r="I34" s="2" t="n">
        <v>0</v>
      </c>
      <c r="J34" s="3" t="inlineStr">
        <is>
          <t>https://github.com/4th-IR/HAI-2.0</t>
        </is>
      </c>
    </row>
    <row r="35">
      <c r="A35" s="2" t="inlineStr">
        <is>
          <t>imcl-effnetb0-keras-1</t>
        </is>
      </c>
      <c r="B35" s="2" t="inlineStr">
        <is>
          <t>No description</t>
        </is>
      </c>
      <c r="C35" s="2" t="inlineStr">
        <is>
          <t>Python</t>
        </is>
      </c>
      <c r="D35" s="2" t="inlineStr">
        <is>
          <t>2021-07-30T14:19:58Z</t>
        </is>
      </c>
      <c r="E35" s="2" t="inlineStr">
        <is>
          <t>main</t>
        </is>
      </c>
      <c r="F35" s="2" t="n">
        <v>1</v>
      </c>
      <c r="G35" s="2" t="n">
        <v>1</v>
      </c>
      <c r="H35" s="2" t="n">
        <v>0</v>
      </c>
      <c r="I35" s="2" t="n">
        <v>0</v>
      </c>
      <c r="J35" s="3" t="inlineStr">
        <is>
          <t>https://github.com/4th-IR/imcl-effnetb0-keras-1</t>
        </is>
      </c>
    </row>
    <row r="36">
      <c r="A36" s="2" t="inlineStr">
        <is>
          <t>Kubernetes-AI-Cluster</t>
        </is>
      </c>
      <c r="B36" s="2" t="inlineStr">
        <is>
          <t>No description</t>
        </is>
      </c>
      <c r="C36" s="2" t="inlineStr">
        <is>
          <t>Python</t>
        </is>
      </c>
      <c r="D36" s="2" t="inlineStr">
        <is>
          <t>2023-07-24T14:14:57Z</t>
        </is>
      </c>
      <c r="E36" s="2" t="inlineStr">
        <is>
          <t>main</t>
        </is>
      </c>
      <c r="F36" s="2" t="n">
        <v>1</v>
      </c>
      <c r="G36" s="2" t="n">
        <v>1</v>
      </c>
      <c r="H36" s="2" t="n">
        <v>0</v>
      </c>
      <c r="I36" s="2" t="n">
        <v>0</v>
      </c>
      <c r="J36" s="3" t="inlineStr">
        <is>
          <t>https://github.com/4th-IR/Kubernetes-AI-Cluster</t>
        </is>
      </c>
    </row>
    <row r="37">
      <c r="A37" s="2" t="inlineStr">
        <is>
          <t>kyc-analyst</t>
        </is>
      </c>
      <c r="B37" s="2" t="inlineStr">
        <is>
          <t>No description</t>
        </is>
      </c>
      <c r="C37" s="2" t="inlineStr">
        <is>
          <t>Python</t>
        </is>
      </c>
      <c r="D37" s="2" t="inlineStr">
        <is>
          <t>2022-06-13T06:51:49Z</t>
        </is>
      </c>
      <c r="E37" s="2" t="inlineStr">
        <is>
          <t>main</t>
        </is>
      </c>
      <c r="F37" s="2" t="n">
        <v>3</v>
      </c>
      <c r="G37" s="2" t="n">
        <v>3</v>
      </c>
      <c r="H37" s="2" t="n">
        <v>0</v>
      </c>
      <c r="I37" s="2" t="n">
        <v>0</v>
      </c>
      <c r="J37" s="3" t="inlineStr">
        <is>
          <t>https://github.com/4th-IR/kyc-analyst</t>
        </is>
      </c>
    </row>
    <row r="38">
      <c r="A38" s="2" t="inlineStr">
        <is>
          <t>KYC-Backend</t>
        </is>
      </c>
      <c r="B38" s="2" t="inlineStr">
        <is>
          <t>No description</t>
        </is>
      </c>
      <c r="C38" s="2" t="inlineStr">
        <is>
          <t>Python</t>
        </is>
      </c>
      <c r="D38" s="2" t="inlineStr">
        <is>
          <t>2025-04-07T13:58:06Z</t>
        </is>
      </c>
      <c r="E38" s="2" t="inlineStr">
        <is>
          <t>main</t>
        </is>
      </c>
      <c r="F38" s="2" t="n">
        <v>5</v>
      </c>
      <c r="G38" s="2" t="n">
        <v>5</v>
      </c>
      <c r="H38" s="2" t="n">
        <v>0</v>
      </c>
      <c r="I38" s="2" t="n">
        <v>0</v>
      </c>
      <c r="J38" s="3" t="inlineStr">
        <is>
          <t>https://github.com/4th-IR/KYC-Backend</t>
        </is>
      </c>
    </row>
    <row r="39">
      <c r="A39" s="2" t="inlineStr">
        <is>
          <t>kyc-golden-source-demo</t>
        </is>
      </c>
      <c r="B39" s="2" t="inlineStr">
        <is>
          <t>No description</t>
        </is>
      </c>
      <c r="C39" s="2" t="inlineStr">
        <is>
          <t>Python</t>
        </is>
      </c>
      <c r="D39" s="2" t="inlineStr">
        <is>
          <t>2024-04-17T16:15:34Z</t>
        </is>
      </c>
      <c r="E39" s="2" t="inlineStr">
        <is>
          <t>main</t>
        </is>
      </c>
      <c r="F39" s="2" t="n">
        <v>1</v>
      </c>
      <c r="G39" s="2" t="n">
        <v>1</v>
      </c>
      <c r="H39" s="2" t="n">
        <v>0</v>
      </c>
      <c r="I39" s="2" t="n">
        <v>0</v>
      </c>
      <c r="J39" s="3" t="inlineStr">
        <is>
          <t>https://github.com/4th-IR/kyc-golden-source-demo</t>
        </is>
      </c>
    </row>
    <row r="40">
      <c r="A40" s="2" t="inlineStr">
        <is>
          <t>kyc-tool</t>
        </is>
      </c>
      <c r="B40" s="2" t="inlineStr">
        <is>
          <t>Tool for managing a KYC process</t>
        </is>
      </c>
      <c r="C40" s="2" t="inlineStr">
        <is>
          <t>Python</t>
        </is>
      </c>
      <c r="D40" s="2" t="inlineStr">
        <is>
          <t>2025-01-14T17:31:05Z</t>
        </is>
      </c>
      <c r="E40" s="2" t="inlineStr">
        <is>
          <t>main</t>
        </is>
      </c>
      <c r="F40" s="2" t="n">
        <v>4</v>
      </c>
      <c r="G40" s="2" t="n">
        <v>4</v>
      </c>
      <c r="H40" s="2" t="n">
        <v>0</v>
      </c>
      <c r="I40" s="2" t="n">
        <v>0</v>
      </c>
      <c r="J40" s="3" t="inlineStr">
        <is>
          <t>https://github.com/4th-IR/kyc-tool</t>
        </is>
      </c>
    </row>
    <row r="41">
      <c r="A41" s="2" t="inlineStr">
        <is>
          <t>language-model-service</t>
        </is>
      </c>
      <c r="B41" s="2" t="inlineStr">
        <is>
          <t>No description</t>
        </is>
      </c>
      <c r="C41" s="2" t="inlineStr">
        <is>
          <t>Python</t>
        </is>
      </c>
      <c r="D41" s="2" t="inlineStr">
        <is>
          <t>2025-05-02T14:34:00Z</t>
        </is>
      </c>
      <c r="E41" s="2" t="inlineStr">
        <is>
          <t>main</t>
        </is>
      </c>
      <c r="F41" s="2" t="n">
        <v>4</v>
      </c>
      <c r="G41" s="2" t="n">
        <v>4</v>
      </c>
      <c r="H41" s="2" t="n">
        <v>0</v>
      </c>
      <c r="I41" s="2" t="n">
        <v>1</v>
      </c>
      <c r="J41" s="3" t="inlineStr">
        <is>
          <t>https://github.com/4th-IR/language-model-service</t>
        </is>
      </c>
    </row>
    <row r="42">
      <c r="A42" s="2" t="inlineStr">
        <is>
          <t>manje-backend</t>
        </is>
      </c>
      <c r="B42" s="2" t="inlineStr">
        <is>
          <t>Manje Health Backend</t>
        </is>
      </c>
      <c r="C42" s="2" t="inlineStr">
        <is>
          <t>Python</t>
        </is>
      </c>
      <c r="D42" s="2" t="inlineStr">
        <is>
          <t>2024-05-24T10:00:08Z</t>
        </is>
      </c>
      <c r="E42" s="2" t="inlineStr">
        <is>
          <t>main</t>
        </is>
      </c>
      <c r="F42" s="2" t="n">
        <v>2</v>
      </c>
      <c r="G42" s="2" t="n">
        <v>2</v>
      </c>
      <c r="H42" s="2" t="n">
        <v>0</v>
      </c>
      <c r="I42" s="2" t="n">
        <v>0</v>
      </c>
      <c r="J42" s="3" t="inlineStr">
        <is>
          <t>https://github.com/4th-IR/manje-backend</t>
        </is>
      </c>
    </row>
    <row r="43">
      <c r="A43" s="2" t="inlineStr">
        <is>
          <t>MBR</t>
        </is>
      </c>
      <c r="B43" s="2" t="inlineStr">
        <is>
          <t>No description</t>
        </is>
      </c>
      <c r="C43" s="2" t="inlineStr">
        <is>
          <t>Python</t>
        </is>
      </c>
      <c r="D43" s="2" t="inlineStr">
        <is>
          <t>2017-08-24T21:47:01Z</t>
        </is>
      </c>
      <c r="E43" s="2" t="inlineStr">
        <is>
          <t>master</t>
        </is>
      </c>
      <c r="F43" s="2" t="n">
        <v>7</v>
      </c>
      <c r="G43" s="2" t="n">
        <v>7</v>
      </c>
      <c r="H43" s="2" t="n">
        <v>0</v>
      </c>
      <c r="I43" s="2" t="n">
        <v>0</v>
      </c>
      <c r="J43" s="3" t="inlineStr">
        <is>
          <t>https://github.com/4th-IR/MBR</t>
        </is>
      </c>
    </row>
    <row r="44">
      <c r="A44" s="2" t="inlineStr">
        <is>
          <t>mcp-client</t>
        </is>
      </c>
      <c r="B44" s="2" t="inlineStr">
        <is>
          <t>No description</t>
        </is>
      </c>
      <c r="C44" s="2" t="inlineStr">
        <is>
          <t>Python</t>
        </is>
      </c>
      <c r="D44" s="2" t="inlineStr">
        <is>
          <t>2025-04-18T02:43:31Z</t>
        </is>
      </c>
      <c r="E44" s="2" t="inlineStr">
        <is>
          <t>main</t>
        </is>
      </c>
      <c r="F44" s="2" t="n">
        <v>1</v>
      </c>
      <c r="G44" s="2" t="n">
        <v>1</v>
      </c>
      <c r="H44" s="2" t="n">
        <v>0</v>
      </c>
      <c r="I44" s="2" t="n">
        <v>0</v>
      </c>
      <c r="J44" s="3" t="inlineStr">
        <is>
          <t>https://github.com/4th-IR/mcp-client</t>
        </is>
      </c>
    </row>
    <row r="45">
      <c r="A45" s="2" t="inlineStr">
        <is>
          <t>mcp-servers</t>
        </is>
      </c>
      <c r="B45" s="2" t="inlineStr">
        <is>
          <t>Collection of MCP ser4vers</t>
        </is>
      </c>
      <c r="C45" s="2" t="inlineStr">
        <is>
          <t>Python</t>
        </is>
      </c>
      <c r="D45" s="2" t="inlineStr">
        <is>
          <t>2025-05-06T13:48:17Z</t>
        </is>
      </c>
      <c r="E45" s="2" t="inlineStr">
        <is>
          <t>main</t>
        </is>
      </c>
      <c r="F45" s="2" t="n">
        <v>1</v>
      </c>
      <c r="G45" s="2" t="n">
        <v>1</v>
      </c>
      <c r="H45" s="2" t="n">
        <v>0</v>
      </c>
      <c r="I45" s="2" t="n">
        <v>0</v>
      </c>
      <c r="J45" s="3" t="inlineStr">
        <is>
          <t>https://github.com/4th-IR/mcp-servers</t>
        </is>
      </c>
    </row>
    <row r="46">
      <c r="A46" s="2" t="inlineStr">
        <is>
          <t>mistral_app</t>
        </is>
      </c>
      <c r="B46" s="2" t="inlineStr">
        <is>
          <t>No description</t>
        </is>
      </c>
      <c r="C46" s="2" t="inlineStr">
        <is>
          <t>Python</t>
        </is>
      </c>
      <c r="D46" s="2" t="inlineStr">
        <is>
          <t>2024-05-03T10:58:26Z</t>
        </is>
      </c>
      <c r="E46" s="2" t="inlineStr">
        <is>
          <t>main</t>
        </is>
      </c>
      <c r="F46" s="2" t="n">
        <v>1</v>
      </c>
      <c r="G46" s="2" t="n">
        <v>1</v>
      </c>
      <c r="H46" s="2" t="n">
        <v>0</v>
      </c>
      <c r="I46" s="2" t="n">
        <v>0</v>
      </c>
      <c r="J46" s="3" t="inlineStr">
        <is>
          <t>https://github.com/4th-IR/mistral_app</t>
        </is>
      </c>
    </row>
    <row r="47">
      <c r="A47" s="2" t="inlineStr">
        <is>
          <t>ml-development</t>
        </is>
      </c>
      <c r="B47" s="2" t="inlineStr">
        <is>
          <t>No description</t>
        </is>
      </c>
      <c r="C47" s="2" t="inlineStr">
        <is>
          <t>Python</t>
        </is>
      </c>
      <c r="D47" s="2" t="inlineStr">
        <is>
          <t>2024-02-12T08:31:04Z</t>
        </is>
      </c>
      <c r="E47" s="2" t="inlineStr">
        <is>
          <t>main</t>
        </is>
      </c>
      <c r="F47" s="2" t="n">
        <v>8</v>
      </c>
      <c r="G47" s="2" t="n">
        <v>8</v>
      </c>
      <c r="H47" s="2" t="n">
        <v>1</v>
      </c>
      <c r="I47" s="2" t="n">
        <v>0</v>
      </c>
      <c r="J47" s="3" t="inlineStr">
        <is>
          <t>https://github.com/4th-IR/ml-development</t>
        </is>
      </c>
    </row>
    <row r="48">
      <c r="A48" s="2" t="inlineStr">
        <is>
          <t>mlk-kilimanjaro-data-ingest</t>
        </is>
      </c>
      <c r="B48" s="2" t="inlineStr">
        <is>
          <t>A FastAPI app that ingests data into the neo4j database.</t>
        </is>
      </c>
      <c r="C48" s="2" t="inlineStr">
        <is>
          <t>Python</t>
        </is>
      </c>
      <c r="D48" s="2" t="inlineStr">
        <is>
          <t>2024-05-26T23:15:41Z</t>
        </is>
      </c>
      <c r="E48" s="2" t="inlineStr">
        <is>
          <t>mlk-v2</t>
        </is>
      </c>
      <c r="F48" s="2" t="n">
        <v>5</v>
      </c>
      <c r="G48" s="2" t="n">
        <v>5</v>
      </c>
      <c r="H48" s="2" t="n">
        <v>0</v>
      </c>
      <c r="I48" s="2" t="n">
        <v>0</v>
      </c>
      <c r="J48" s="3" t="inlineStr">
        <is>
          <t>https://github.com/4th-IR/mlk-kilimanjaro-data-ingest</t>
        </is>
      </c>
    </row>
    <row r="49">
      <c r="A49" s="2" t="inlineStr">
        <is>
          <t>mlk-urology-backend</t>
        </is>
      </c>
      <c r="B49" s="2" t="inlineStr">
        <is>
          <t>No description</t>
        </is>
      </c>
      <c r="C49" s="2" t="inlineStr">
        <is>
          <t>Python</t>
        </is>
      </c>
      <c r="D49" s="2" t="inlineStr">
        <is>
          <t>2023-09-12T14:46:13Z</t>
        </is>
      </c>
      <c r="E49" s="2" t="inlineStr">
        <is>
          <t>main</t>
        </is>
      </c>
      <c r="F49" s="2" t="n">
        <v>2</v>
      </c>
      <c r="G49" s="2" t="n">
        <v>2</v>
      </c>
      <c r="H49" s="2" t="n">
        <v>0</v>
      </c>
      <c r="I49" s="2" t="n">
        <v>0</v>
      </c>
      <c r="J49" s="3" t="inlineStr">
        <is>
          <t>https://github.com/4th-IR/mlk-urology-backend</t>
        </is>
      </c>
    </row>
    <row r="50">
      <c r="A50" s="2" t="inlineStr">
        <is>
          <t>multi-ncs2</t>
        </is>
      </c>
      <c r="B50" s="2" t="inlineStr">
        <is>
          <t>No description</t>
        </is>
      </c>
      <c r="C50" s="2" t="inlineStr">
        <is>
          <t>Python</t>
        </is>
      </c>
      <c r="D50" s="2" t="inlineStr">
        <is>
          <t>2019-05-14T07:37:24Z</t>
        </is>
      </c>
      <c r="E50" s="2" t="inlineStr">
        <is>
          <t>master</t>
        </is>
      </c>
      <c r="F50" s="2" t="n">
        <v>1</v>
      </c>
      <c r="G50" s="2" t="n">
        <v>1</v>
      </c>
      <c r="H50" s="2" t="n">
        <v>0</v>
      </c>
      <c r="I50" s="2" t="n">
        <v>0</v>
      </c>
      <c r="J50" s="3" t="inlineStr">
        <is>
          <t>https://github.com/4th-IR/multi-ncs2</t>
        </is>
      </c>
    </row>
    <row r="51">
      <c r="A51" s="2" t="inlineStr">
        <is>
          <t>ner-spacy</t>
        </is>
      </c>
      <c r="B51" s="2" t="inlineStr">
        <is>
          <t>No description</t>
        </is>
      </c>
      <c r="C51" s="2" t="inlineStr">
        <is>
          <t>Python</t>
        </is>
      </c>
      <c r="D51" s="2" t="inlineStr">
        <is>
          <t>2021-09-02T11:37:12Z</t>
        </is>
      </c>
      <c r="E51" s="2" t="inlineStr">
        <is>
          <t>main</t>
        </is>
      </c>
      <c r="F51" s="2" t="n">
        <v>1</v>
      </c>
      <c r="G51" s="2" t="n">
        <v>1</v>
      </c>
      <c r="H51" s="2" t="n">
        <v>0</v>
      </c>
      <c r="I51" s="2" t="n">
        <v>0</v>
      </c>
      <c r="J51" s="3" t="inlineStr">
        <is>
          <t>https://github.com/4th-IR/ner-spacy</t>
        </is>
      </c>
    </row>
    <row r="52">
      <c r="A52" s="2" t="inlineStr">
        <is>
          <t>nlp-zenith</t>
        </is>
      </c>
      <c r="B52" s="2" t="inlineStr">
        <is>
          <t>No description</t>
        </is>
      </c>
      <c r="C52" s="2" t="inlineStr">
        <is>
          <t>HTML</t>
        </is>
      </c>
      <c r="D52" s="2" t="inlineStr">
        <is>
          <t>2021-05-28T17:01:36Z</t>
        </is>
      </c>
      <c r="E52" s="2" t="inlineStr">
        <is>
          <t>main</t>
        </is>
      </c>
      <c r="F52" s="2" t="n">
        <v>1</v>
      </c>
      <c r="G52" s="2" t="n">
        <v>1</v>
      </c>
      <c r="H52" s="2" t="n">
        <v>0</v>
      </c>
      <c r="I52" s="2" t="n">
        <v>0</v>
      </c>
      <c r="J52" s="3" t="inlineStr">
        <is>
          <t>https://github.com/4th-IR/nlp-zenith</t>
        </is>
      </c>
    </row>
    <row r="53">
      <c r="A53" s="2" t="inlineStr">
        <is>
          <t>non-ai-services</t>
        </is>
      </c>
      <c r="B53" s="2" t="inlineStr">
        <is>
          <t>No description</t>
        </is>
      </c>
      <c r="C53" s="2" t="inlineStr">
        <is>
          <t>Python</t>
        </is>
      </c>
      <c r="D53" s="2" t="inlineStr">
        <is>
          <t>2024-11-19T14:41:19Z</t>
        </is>
      </c>
      <c r="E53" s="2" t="inlineStr">
        <is>
          <t>main</t>
        </is>
      </c>
      <c r="F53" s="2" t="n">
        <v>11</v>
      </c>
      <c r="G53" s="2" t="n">
        <v>11</v>
      </c>
      <c r="H53" s="2" t="n">
        <v>1</v>
      </c>
      <c r="I53" s="2" t="n">
        <v>0</v>
      </c>
      <c r="J53" s="3" t="inlineStr">
        <is>
          <t>https://github.com/4th-IR/non-ai-services</t>
        </is>
      </c>
    </row>
    <row r="54">
      <c r="A54" s="2" t="inlineStr">
        <is>
          <t>obligation-assistant</t>
        </is>
      </c>
      <c r="B54" s="2" t="inlineStr">
        <is>
          <t>No description</t>
        </is>
      </c>
      <c r="C54" s="2" t="inlineStr">
        <is>
          <t>Python</t>
        </is>
      </c>
      <c r="D54" s="2" t="inlineStr">
        <is>
          <t>2025-04-09T10:38:10Z</t>
        </is>
      </c>
      <c r="E54" s="2" t="inlineStr">
        <is>
          <t>main</t>
        </is>
      </c>
      <c r="F54" s="2" t="n">
        <v>2</v>
      </c>
      <c r="G54" s="2" t="n">
        <v>2</v>
      </c>
      <c r="H54" s="2" t="n">
        <v>0</v>
      </c>
      <c r="I54" s="2" t="n">
        <v>0</v>
      </c>
      <c r="J54" s="3" t="inlineStr">
        <is>
          <t>https://github.com/4th-IR/obligation-assistant</t>
        </is>
      </c>
    </row>
    <row r="55">
      <c r="A55" s="2" t="inlineStr">
        <is>
          <t>ortho-segmentation-app-ios-backend</t>
        </is>
      </c>
      <c r="B55" s="2" t="inlineStr">
        <is>
          <t>No description</t>
        </is>
      </c>
      <c r="C55" s="2" t="inlineStr">
        <is>
          <t>Python</t>
        </is>
      </c>
      <c r="D55" s="2" t="inlineStr">
        <is>
          <t>2018-07-19T14:55:48Z</t>
        </is>
      </c>
      <c r="E55" s="2" t="inlineStr">
        <is>
          <t>master</t>
        </is>
      </c>
      <c r="F55" s="2" t="n">
        <v>1</v>
      </c>
      <c r="G55" s="2" t="n">
        <v>1</v>
      </c>
      <c r="H55" s="2" t="n">
        <v>0</v>
      </c>
      <c r="I55" s="2" t="n">
        <v>0</v>
      </c>
      <c r="J55" s="3" t="inlineStr">
        <is>
          <t>https://github.com/4th-IR/ortho-segmentation-app-ios-backend</t>
        </is>
      </c>
    </row>
    <row r="56">
      <c r="A56" s="2" t="inlineStr">
        <is>
          <t>ortho-tech-support-app</t>
        </is>
      </c>
      <c r="B56" s="2" t="inlineStr">
        <is>
          <t>No description</t>
        </is>
      </c>
      <c r="C56" s="2" t="inlineStr">
        <is>
          <t>Python</t>
        </is>
      </c>
      <c r="D56" s="2" t="inlineStr">
        <is>
          <t>2018-09-28T21:54:10Z</t>
        </is>
      </c>
      <c r="E56" s="2" t="inlineStr">
        <is>
          <t>master</t>
        </is>
      </c>
      <c r="F56" s="2" t="n">
        <v>2</v>
      </c>
      <c r="G56" s="2" t="n">
        <v>2</v>
      </c>
      <c r="H56" s="2" t="n">
        <v>0</v>
      </c>
      <c r="I56" s="2" t="n">
        <v>0</v>
      </c>
      <c r="J56" s="3" t="inlineStr">
        <is>
          <t>https://github.com/4th-IR/ortho-tech-support-app</t>
        </is>
      </c>
    </row>
    <row r="57">
      <c r="A57" s="2" t="inlineStr">
        <is>
          <t>ortho-webcam-demo</t>
        </is>
      </c>
      <c r="B57" s="2" t="inlineStr">
        <is>
          <t>No description</t>
        </is>
      </c>
      <c r="C57" s="2" t="inlineStr">
        <is>
          <t>Python</t>
        </is>
      </c>
      <c r="D57" s="2" t="inlineStr">
        <is>
          <t>2018-10-26T23:35:36Z</t>
        </is>
      </c>
      <c r="E57" s="2" t="inlineStr">
        <is>
          <t>master</t>
        </is>
      </c>
      <c r="F57" s="2" t="n">
        <v>1</v>
      </c>
      <c r="G57" s="2" t="n">
        <v>1</v>
      </c>
      <c r="H57" s="2" t="n">
        <v>0</v>
      </c>
      <c r="I57" s="2" t="n">
        <v>0</v>
      </c>
      <c r="J57" s="3" t="inlineStr">
        <is>
          <t>https://github.com/4th-IR/ortho-webcam-demo</t>
        </is>
      </c>
    </row>
    <row r="58">
      <c r="A58" s="2" t="inlineStr">
        <is>
          <t>ortho_bracket_identification_app</t>
        </is>
      </c>
      <c r="B58" s="2" t="inlineStr">
        <is>
          <t>No description</t>
        </is>
      </c>
      <c r="C58" s="2" t="inlineStr">
        <is>
          <t>Python</t>
        </is>
      </c>
      <c r="D58" s="2" t="inlineStr">
        <is>
          <t>2018-06-25T15:55:16Z</t>
        </is>
      </c>
      <c r="E58" s="2" t="inlineStr">
        <is>
          <t>master</t>
        </is>
      </c>
      <c r="F58" s="2" t="n">
        <v>1</v>
      </c>
      <c r="G58" s="2" t="n">
        <v>1</v>
      </c>
      <c r="H58" s="2" t="n">
        <v>0</v>
      </c>
      <c r="I58" s="2" t="n">
        <v>0</v>
      </c>
      <c r="J58" s="3" t="inlineStr">
        <is>
          <t>https://github.com/4th-IR/ortho_bracket_identification_app</t>
        </is>
      </c>
    </row>
    <row r="59">
      <c r="A59" s="2" t="inlineStr">
        <is>
          <t>ortho_segmentation_app</t>
        </is>
      </c>
      <c r="B59" s="2" t="inlineStr">
        <is>
          <t>No description</t>
        </is>
      </c>
      <c r="C59" s="2" t="inlineStr">
        <is>
          <t>Python</t>
        </is>
      </c>
      <c r="D59" s="2" t="inlineStr">
        <is>
          <t>2018-06-25T21:13:49Z</t>
        </is>
      </c>
      <c r="E59" s="2" t="inlineStr">
        <is>
          <t>master</t>
        </is>
      </c>
      <c r="F59" s="2" t="n">
        <v>1</v>
      </c>
      <c r="G59" s="2" t="n">
        <v>1</v>
      </c>
      <c r="H59" s="2" t="n">
        <v>0</v>
      </c>
      <c r="I59" s="2" t="n">
        <v>0</v>
      </c>
      <c r="J59" s="3" t="inlineStr">
        <is>
          <t>https://github.com/4th-IR/ortho_segmentation_app</t>
        </is>
      </c>
    </row>
    <row r="60">
      <c r="A60" s="2" t="inlineStr">
        <is>
          <t>pegasus-text-summarization</t>
        </is>
      </c>
      <c r="B60" s="2" t="inlineStr">
        <is>
          <t>No description</t>
        </is>
      </c>
      <c r="C60" s="2" t="inlineStr">
        <is>
          <t>Python</t>
        </is>
      </c>
      <c r="D60" s="2" t="inlineStr">
        <is>
          <t>2020-09-02T20:21:24Z</t>
        </is>
      </c>
      <c r="E60" s="2" t="inlineStr">
        <is>
          <t>master</t>
        </is>
      </c>
      <c r="F60" s="2" t="n">
        <v>1</v>
      </c>
      <c r="G60" s="2" t="n">
        <v>1</v>
      </c>
      <c r="H60" s="2" t="n">
        <v>0</v>
      </c>
      <c r="I60" s="2" t="n">
        <v>0</v>
      </c>
      <c r="J60" s="3" t="inlineStr">
        <is>
          <t>https://github.com/4th-IR/pegasus-text-summarization</t>
        </is>
      </c>
    </row>
    <row r="61">
      <c r="A61" s="2" t="inlineStr">
        <is>
          <t>people-counter</t>
        </is>
      </c>
      <c r="B61" s="2" t="inlineStr">
        <is>
          <t>No description</t>
        </is>
      </c>
      <c r="C61" s="2" t="inlineStr">
        <is>
          <t>Python</t>
        </is>
      </c>
      <c r="D61" s="2" t="inlineStr">
        <is>
          <t>2023-06-16T13:34:52Z</t>
        </is>
      </c>
      <c r="E61" s="2" t="inlineStr">
        <is>
          <t>main</t>
        </is>
      </c>
      <c r="F61" s="2" t="n">
        <v>2</v>
      </c>
      <c r="G61" s="2" t="n">
        <v>2</v>
      </c>
      <c r="H61" s="2" t="n">
        <v>0</v>
      </c>
      <c r="I61" s="2" t="n">
        <v>0</v>
      </c>
      <c r="J61" s="3" t="inlineStr">
        <is>
          <t>https://github.com/4th-IR/people-counter</t>
        </is>
      </c>
    </row>
    <row r="62">
      <c r="A62" s="2" t="inlineStr">
        <is>
          <t>pose-transfer</t>
        </is>
      </c>
      <c r="B62" s="2" t="inlineStr">
        <is>
          <t>No description</t>
        </is>
      </c>
      <c r="C62" s="2" t="inlineStr">
        <is>
          <t>Python</t>
        </is>
      </c>
      <c r="D62" s="2" t="inlineStr">
        <is>
          <t>2019-05-29T16:22:45Z</t>
        </is>
      </c>
      <c r="E62" s="2" t="inlineStr">
        <is>
          <t>master</t>
        </is>
      </c>
      <c r="F62" s="2" t="n">
        <v>1</v>
      </c>
      <c r="G62" s="2" t="n">
        <v>1</v>
      </c>
      <c r="H62" s="2" t="n">
        <v>0</v>
      </c>
      <c r="I62" s="2" t="n">
        <v>0</v>
      </c>
      <c r="J62" s="3" t="inlineStr">
        <is>
          <t>https://github.com/4th-IR/pose-transfer</t>
        </is>
      </c>
    </row>
    <row r="63">
      <c r="A63" s="2" t="inlineStr">
        <is>
          <t>project-documentation</t>
        </is>
      </c>
      <c r="B63" s="2" t="inlineStr">
        <is>
          <t>A central repository for project documentation files to be served as web pages.</t>
        </is>
      </c>
      <c r="C63" s="2" t="inlineStr">
        <is>
          <t>Python</t>
        </is>
      </c>
      <c r="D63" s="2" t="inlineStr">
        <is>
          <t>2025-03-29T12:37:18Z</t>
        </is>
      </c>
      <c r="E63" s="2" t="inlineStr">
        <is>
          <t>main</t>
        </is>
      </c>
      <c r="F63" s="2" t="n">
        <v>1</v>
      </c>
      <c r="G63" s="2" t="n">
        <v>1</v>
      </c>
      <c r="H63" s="2" t="n">
        <v>0</v>
      </c>
      <c r="I63" s="2" t="n">
        <v>0</v>
      </c>
      <c r="J63" s="3" t="inlineStr">
        <is>
          <t>https://github.com/4th-IR/project-documentation</t>
        </is>
      </c>
    </row>
    <row r="64">
      <c r="A64" s="2" t="inlineStr">
        <is>
          <t>qa-rbert-transf-1</t>
        </is>
      </c>
      <c r="B64" s="2" t="inlineStr">
        <is>
          <t>No description</t>
        </is>
      </c>
      <c r="C64" s="2" t="inlineStr">
        <is>
          <t>Python</t>
        </is>
      </c>
      <c r="D64" s="2" t="inlineStr">
        <is>
          <t>2021-09-02T11:37:35Z</t>
        </is>
      </c>
      <c r="E64" s="2" t="inlineStr">
        <is>
          <t>main</t>
        </is>
      </c>
      <c r="F64" s="2" t="n">
        <v>1</v>
      </c>
      <c r="G64" s="2" t="n">
        <v>1</v>
      </c>
      <c r="H64" s="2" t="n">
        <v>0</v>
      </c>
      <c r="I64" s="2" t="n">
        <v>0</v>
      </c>
      <c r="J64" s="3" t="inlineStr">
        <is>
          <t>https://github.com/4th-IR/qa-rbert-transf-1</t>
        </is>
      </c>
    </row>
    <row r="65">
      <c r="A65" s="2" t="inlineStr">
        <is>
          <t>quest-ai-quick-test-api</t>
        </is>
      </c>
      <c r="B65" s="2" t="inlineStr">
        <is>
          <t>Quick Test service for Quest AI</t>
        </is>
      </c>
      <c r="C65" s="2" t="inlineStr">
        <is>
          <t>Python</t>
        </is>
      </c>
      <c r="D65" s="2" t="inlineStr">
        <is>
          <t>2025-01-09T10:12:46Z</t>
        </is>
      </c>
      <c r="E65" s="2" t="inlineStr">
        <is>
          <t>main</t>
        </is>
      </c>
      <c r="F65" s="2" t="n">
        <v>1</v>
      </c>
      <c r="G65" s="2" t="n">
        <v>1</v>
      </c>
      <c r="H65" s="2" t="n">
        <v>0</v>
      </c>
      <c r="I65" s="2" t="n">
        <v>0</v>
      </c>
      <c r="J65" s="3" t="inlineStr">
        <is>
          <t>https://github.com/4th-IR/quest-ai-quick-test-api</t>
        </is>
      </c>
    </row>
    <row r="66">
      <c r="A66" s="2" t="inlineStr">
        <is>
          <t>recommendation-service</t>
        </is>
      </c>
      <c r="B66" s="2" t="inlineStr">
        <is>
          <t>No description</t>
        </is>
      </c>
      <c r="C66" s="2" t="inlineStr">
        <is>
          <t>Python</t>
        </is>
      </c>
      <c r="D66" s="2" t="inlineStr">
        <is>
          <t>2025-05-08T10:31:20Z</t>
        </is>
      </c>
      <c r="E66" s="2" t="inlineStr">
        <is>
          <t>main</t>
        </is>
      </c>
      <c r="F66" s="2" t="n">
        <v>3</v>
      </c>
      <c r="G66" s="2" t="n">
        <v>3</v>
      </c>
      <c r="H66" s="2" t="n">
        <v>0</v>
      </c>
      <c r="I66" s="2" t="n">
        <v>0</v>
      </c>
      <c r="J66" s="3" t="inlineStr">
        <is>
          <t>https://github.com/4th-IR/recommendation-service</t>
        </is>
      </c>
    </row>
    <row r="67">
      <c r="A67" s="2" t="inlineStr">
        <is>
          <t>Resume-Analysis</t>
        </is>
      </c>
      <c r="B67" s="2" t="inlineStr">
        <is>
          <t>No description</t>
        </is>
      </c>
      <c r="C67" s="2" t="inlineStr">
        <is>
          <t>Python</t>
        </is>
      </c>
      <c r="D67" s="2" t="inlineStr">
        <is>
          <t>2024-01-22T13:40:12Z</t>
        </is>
      </c>
      <c r="E67" s="2" t="inlineStr">
        <is>
          <t>main</t>
        </is>
      </c>
      <c r="F67" s="2" t="n">
        <v>1</v>
      </c>
      <c r="G67" s="2" t="n">
        <v>1</v>
      </c>
      <c r="H67" s="2" t="n">
        <v>0</v>
      </c>
      <c r="I67" s="2" t="n">
        <v>0</v>
      </c>
      <c r="J67" s="3" t="inlineStr">
        <is>
          <t>https://github.com/4th-IR/Resume-Analysis</t>
        </is>
      </c>
    </row>
    <row r="68">
      <c r="A68" s="2" t="inlineStr">
        <is>
          <t>RT-SEC</t>
        </is>
      </c>
      <c r="B68" s="2" t="inlineStr">
        <is>
          <t>No description</t>
        </is>
      </c>
      <c r="C68" s="2" t="inlineStr">
        <is>
          <t>Python</t>
        </is>
      </c>
      <c r="D68" s="2" t="inlineStr">
        <is>
          <t>2017-10-24T15:20:31Z</t>
        </is>
      </c>
      <c r="E68" s="2" t="inlineStr">
        <is>
          <t>master</t>
        </is>
      </c>
      <c r="F68" s="2" t="n">
        <v>3</v>
      </c>
      <c r="G68" s="2" t="n">
        <v>3</v>
      </c>
      <c r="H68" s="2" t="n">
        <v>0</v>
      </c>
      <c r="I68" s="2" t="n">
        <v>0</v>
      </c>
      <c r="J68" s="3" t="inlineStr">
        <is>
          <t>https://github.com/4th-IR/RT-SEC</t>
        </is>
      </c>
    </row>
    <row r="69">
      <c r="A69" s="2" t="inlineStr">
        <is>
          <t>sandbox-automations</t>
        </is>
      </c>
      <c r="B69" s="2" t="inlineStr">
        <is>
          <t>4th-IR Sandbox Automations</t>
        </is>
      </c>
      <c r="C69" s="2" t="inlineStr">
        <is>
          <t>Python</t>
        </is>
      </c>
      <c r="D69" s="2" t="inlineStr">
        <is>
          <t>2024-01-29T11:24:56Z</t>
        </is>
      </c>
      <c r="E69" s="2" t="inlineStr">
        <is>
          <t>main</t>
        </is>
      </c>
      <c r="F69" s="2" t="n">
        <v>1</v>
      </c>
      <c r="G69" s="2" t="n">
        <v>1</v>
      </c>
      <c r="H69" s="2" t="n">
        <v>0</v>
      </c>
      <c r="I69" s="2" t="n">
        <v>0</v>
      </c>
      <c r="J69" s="3" t="inlineStr">
        <is>
          <t>https://github.com/4th-IR/sandbox-automations</t>
        </is>
      </c>
    </row>
    <row r="70">
      <c r="A70" s="2" t="inlineStr">
        <is>
          <t>science-of-the-swing</t>
        </is>
      </c>
      <c r="B70" s="2" t="inlineStr">
        <is>
          <t>No description</t>
        </is>
      </c>
      <c r="C70" s="2" t="inlineStr">
        <is>
          <t>Python</t>
        </is>
      </c>
      <c r="D70" s="2" t="inlineStr">
        <is>
          <t>2019-06-12T19:56:30Z</t>
        </is>
      </c>
      <c r="E70" s="2" t="inlineStr">
        <is>
          <t>master</t>
        </is>
      </c>
      <c r="F70" s="2" t="n">
        <v>1</v>
      </c>
      <c r="G70" s="2" t="n">
        <v>1</v>
      </c>
      <c r="H70" s="2" t="n">
        <v>0</v>
      </c>
      <c r="I70" s="2" t="n">
        <v>0</v>
      </c>
      <c r="J70" s="3" t="inlineStr">
        <is>
          <t>https://github.com/4th-IR/science-of-the-swing</t>
        </is>
      </c>
    </row>
    <row r="71">
      <c r="A71" s="2" t="inlineStr">
        <is>
          <t>sentiment_app</t>
        </is>
      </c>
      <c r="B71" s="2" t="inlineStr">
        <is>
          <t>App made by Daniel</t>
        </is>
      </c>
      <c r="C71" s="2" t="inlineStr">
        <is>
          <t>Python</t>
        </is>
      </c>
      <c r="D71" s="2" t="inlineStr">
        <is>
          <t>2021-10-01T08:04:11Z</t>
        </is>
      </c>
      <c r="E71" s="2" t="inlineStr">
        <is>
          <t>main</t>
        </is>
      </c>
      <c r="F71" s="2" t="n">
        <v>1</v>
      </c>
      <c r="G71" s="2" t="n">
        <v>1</v>
      </c>
      <c r="H71" s="2" t="n">
        <v>0</v>
      </c>
      <c r="I71" s="2" t="n">
        <v>0</v>
      </c>
      <c r="J71" s="3" t="inlineStr">
        <is>
          <t>https://github.com/4th-IR/sentiment_app</t>
        </is>
      </c>
    </row>
    <row r="72">
      <c r="A72" s="2" t="inlineStr">
        <is>
          <t>server-module</t>
        </is>
      </c>
      <c r="B72" s="2" t="inlineStr">
        <is>
          <t>No description</t>
        </is>
      </c>
      <c r="C72" s="2" t="inlineStr">
        <is>
          <t>Python</t>
        </is>
      </c>
      <c r="D72" s="2" t="inlineStr">
        <is>
          <t>2018-07-02T14:41:19Z</t>
        </is>
      </c>
      <c r="E72" s="2" t="inlineStr">
        <is>
          <t>master</t>
        </is>
      </c>
      <c r="F72" s="2" t="n">
        <v>1</v>
      </c>
      <c r="G72" s="2" t="n">
        <v>1</v>
      </c>
      <c r="H72" s="2" t="n">
        <v>0</v>
      </c>
      <c r="I72" s="2" t="n">
        <v>0</v>
      </c>
      <c r="J72" s="3" t="inlineStr">
        <is>
          <t>https://github.com/4th-IR/server-module</t>
        </is>
      </c>
    </row>
    <row r="73">
      <c r="A73" s="2" t="inlineStr">
        <is>
          <t>service-registry-api</t>
        </is>
      </c>
      <c r="B73" s="2" t="inlineStr">
        <is>
          <t>Service used to track and monitor other services</t>
        </is>
      </c>
      <c r="C73" s="2" t="inlineStr">
        <is>
          <t>Python</t>
        </is>
      </c>
      <c r="D73" s="2" t="inlineStr">
        <is>
          <t>2025-02-28T11:03:04Z</t>
        </is>
      </c>
      <c r="E73" s="2" t="inlineStr">
        <is>
          <t>main</t>
        </is>
      </c>
      <c r="F73" s="2" t="n">
        <v>2</v>
      </c>
      <c r="G73" s="2" t="n">
        <v>2</v>
      </c>
      <c r="H73" s="2" t="n">
        <v>0</v>
      </c>
      <c r="I73" s="2" t="n">
        <v>0</v>
      </c>
      <c r="J73" s="3" t="inlineStr">
        <is>
          <t>https://github.com/4th-IR/service-registry-api</t>
        </is>
      </c>
    </row>
    <row r="74">
      <c r="A74" s="2" t="inlineStr">
        <is>
          <t>sptx-w2v-transf-1</t>
        </is>
      </c>
      <c r="B74" s="2" t="inlineStr">
        <is>
          <t>No description</t>
        </is>
      </c>
      <c r="C74" s="2" t="inlineStr">
        <is>
          <t>Python</t>
        </is>
      </c>
      <c r="D74" s="2" t="inlineStr">
        <is>
          <t>2021-07-30T09:31:01Z</t>
        </is>
      </c>
      <c r="E74" s="2" t="inlineStr">
        <is>
          <t>main</t>
        </is>
      </c>
      <c r="F74" s="2" t="n">
        <v>1</v>
      </c>
      <c r="G74" s="2" t="n">
        <v>1</v>
      </c>
      <c r="H74" s="2" t="n">
        <v>0</v>
      </c>
      <c r="I74" s="2" t="n">
        <v>0</v>
      </c>
      <c r="J74" s="3" t="inlineStr">
        <is>
          <t>https://github.com/4th-IR/sptx-w2v-transf-1</t>
        </is>
      </c>
    </row>
    <row r="75">
      <c r="A75" s="2" t="inlineStr">
        <is>
          <t>summ-peg-transf-1</t>
        </is>
      </c>
      <c r="B75" s="2" t="inlineStr">
        <is>
          <t>No description</t>
        </is>
      </c>
      <c r="C75" s="2" t="inlineStr">
        <is>
          <t>Dockerfile</t>
        </is>
      </c>
      <c r="D75" s="2" t="inlineStr">
        <is>
          <t>2021-09-02T11:38:00Z</t>
        </is>
      </c>
      <c r="E75" s="2" t="inlineStr">
        <is>
          <t>main</t>
        </is>
      </c>
      <c r="F75" s="2" t="n">
        <v>1</v>
      </c>
      <c r="G75" s="2" t="n">
        <v>1</v>
      </c>
      <c r="H75" s="2" t="n">
        <v>0</v>
      </c>
      <c r="I75" s="2" t="n">
        <v>0</v>
      </c>
      <c r="J75" s="3" t="inlineStr">
        <is>
          <t>https://github.com/4th-IR/summ-peg-transf-1</t>
        </is>
      </c>
    </row>
    <row r="76">
      <c r="A76" s="2" t="inlineStr">
        <is>
          <t>tech-to-business-mapper</t>
        </is>
      </c>
      <c r="B76" s="2" t="inlineStr">
        <is>
          <t>A Virtual Data Steward (VDS) app.</t>
        </is>
      </c>
      <c r="C76" s="2" t="inlineStr">
        <is>
          <t>Python</t>
        </is>
      </c>
      <c r="D76" s="2" t="inlineStr">
        <is>
          <t>2024-06-14T10:54:37Z</t>
        </is>
      </c>
      <c r="E76" s="2" t="inlineStr">
        <is>
          <t>main</t>
        </is>
      </c>
      <c r="F76" s="2" t="n">
        <v>20</v>
      </c>
      <c r="G76" s="2" t="n">
        <v>20</v>
      </c>
      <c r="H76" s="2" t="n">
        <v>0</v>
      </c>
      <c r="I76" s="2" t="n">
        <v>0</v>
      </c>
      <c r="J76" s="3" t="inlineStr">
        <is>
          <t>https://github.com/4th-IR/tech-to-business-mapper</t>
        </is>
      </c>
    </row>
    <row r="77">
      <c r="A77" s="2" t="inlineStr">
        <is>
          <t>ticket-poc</t>
        </is>
      </c>
      <c r="B77" s="2" t="inlineStr">
        <is>
          <t>No description</t>
        </is>
      </c>
      <c r="C77" s="2" t="inlineStr">
        <is>
          <t>Jupyter Notebook</t>
        </is>
      </c>
      <c r="D77" s="2" t="inlineStr">
        <is>
          <t>2020-09-07T15:59:22Z</t>
        </is>
      </c>
      <c r="E77" s="2" t="inlineStr">
        <is>
          <t>master</t>
        </is>
      </c>
      <c r="F77" s="2" t="n">
        <v>2</v>
      </c>
      <c r="G77" s="2" t="n">
        <v>2</v>
      </c>
      <c r="H77" s="2" t="n">
        <v>0</v>
      </c>
      <c r="I77" s="2" t="n">
        <v>0</v>
      </c>
      <c r="J77" s="3" t="inlineStr">
        <is>
          <t>https://github.com/4th-IR/ticket-poc</t>
        </is>
      </c>
    </row>
    <row r="78">
      <c r="A78" s="2" t="inlineStr">
        <is>
          <t>translt-deepl-api</t>
        </is>
      </c>
      <c r="B78" s="2" t="inlineStr">
        <is>
          <t>No description</t>
        </is>
      </c>
      <c r="C78" s="2" t="inlineStr">
        <is>
          <t>Python</t>
        </is>
      </c>
      <c r="D78" s="2" t="inlineStr">
        <is>
          <t>2021-09-02T11:42:23Z</t>
        </is>
      </c>
      <c r="E78" s="2" t="inlineStr">
        <is>
          <t>main</t>
        </is>
      </c>
      <c r="F78" s="2" t="n">
        <v>1</v>
      </c>
      <c r="G78" s="2" t="n">
        <v>1</v>
      </c>
      <c r="H78" s="2" t="n">
        <v>0</v>
      </c>
      <c r="I78" s="2" t="n">
        <v>0</v>
      </c>
      <c r="J78" s="3" t="inlineStr">
        <is>
          <t>https://github.com/4th-IR/translt-deepl-api</t>
        </is>
      </c>
    </row>
    <row r="79">
      <c r="A79" s="2" t="inlineStr">
        <is>
          <t>translt-opus-transf-1</t>
        </is>
      </c>
      <c r="B79" s="2" t="inlineStr">
        <is>
          <t>No description</t>
        </is>
      </c>
      <c r="C79" s="2" t="inlineStr">
        <is>
          <t>Python</t>
        </is>
      </c>
      <c r="D79" s="2" t="inlineStr">
        <is>
          <t>2021-06-17T14:16:40Z</t>
        </is>
      </c>
      <c r="E79" s="2" t="inlineStr">
        <is>
          <t>main</t>
        </is>
      </c>
      <c r="F79" s="2" t="n">
        <v>1</v>
      </c>
      <c r="G79" s="2" t="n">
        <v>1</v>
      </c>
      <c r="H79" s="2" t="n">
        <v>0</v>
      </c>
      <c r="I79" s="2" t="n">
        <v>0</v>
      </c>
      <c r="J79" s="3" t="inlineStr">
        <is>
          <t>https://github.com/4th-IR/translt-opus-transf-1</t>
        </is>
      </c>
    </row>
    <row r="80">
      <c r="A80" s="2" t="inlineStr">
        <is>
          <t>translt-opus-transf-2</t>
        </is>
      </c>
      <c r="B80" s="2" t="inlineStr">
        <is>
          <t>No description</t>
        </is>
      </c>
      <c r="C80" s="2" t="inlineStr">
        <is>
          <t>Dockerfile</t>
        </is>
      </c>
      <c r="D80" s="2" t="inlineStr">
        <is>
          <t>2021-07-30T10:15:30Z</t>
        </is>
      </c>
      <c r="E80" s="2" t="inlineStr">
        <is>
          <t>main</t>
        </is>
      </c>
      <c r="F80" s="2" t="n">
        <v>1</v>
      </c>
      <c r="G80" s="2" t="n">
        <v>1</v>
      </c>
      <c r="H80" s="2" t="n">
        <v>0</v>
      </c>
      <c r="I80" s="2" t="n">
        <v>0</v>
      </c>
      <c r="J80" s="3" t="inlineStr">
        <is>
          <t>https://github.com/4th-IR/translt-opus-transf-2</t>
        </is>
      </c>
    </row>
    <row r="81">
      <c r="A81" s="2" t="inlineStr">
        <is>
          <t>txcl-bert-transf-1</t>
        </is>
      </c>
      <c r="B81" s="2" t="inlineStr">
        <is>
          <t>No description</t>
        </is>
      </c>
      <c r="C81" s="2" t="inlineStr">
        <is>
          <t>Python</t>
        </is>
      </c>
      <c r="D81" s="2" t="inlineStr">
        <is>
          <t>2021-09-02T11:42:53Z</t>
        </is>
      </c>
      <c r="E81" s="2" t="inlineStr">
        <is>
          <t>main</t>
        </is>
      </c>
      <c r="F81" s="2" t="n">
        <v>1</v>
      </c>
      <c r="G81" s="2" t="n">
        <v>1</v>
      </c>
      <c r="H81" s="2" t="n">
        <v>0</v>
      </c>
      <c r="I81" s="2" t="n">
        <v>0</v>
      </c>
      <c r="J81" s="3" t="inlineStr">
        <is>
          <t>https://github.com/4th-IR/txcl-bert-transf-1</t>
        </is>
      </c>
    </row>
    <row r="82">
      <c r="A82" s="2" t="inlineStr">
        <is>
          <t>txcl-google-api</t>
        </is>
      </c>
      <c r="B82" s="2" t="inlineStr">
        <is>
          <t>No description</t>
        </is>
      </c>
      <c r="C82" s="2" t="inlineStr">
        <is>
          <t>Python</t>
        </is>
      </c>
      <c r="D82" s="2" t="inlineStr">
        <is>
          <t>2021-09-02T11:43:10Z</t>
        </is>
      </c>
      <c r="E82" s="2" t="inlineStr">
        <is>
          <t>main</t>
        </is>
      </c>
      <c r="F82" s="2" t="n">
        <v>1</v>
      </c>
      <c r="G82" s="2" t="n">
        <v>1</v>
      </c>
      <c r="H82" s="2" t="n">
        <v>0</v>
      </c>
      <c r="I82" s="2" t="n">
        <v>0</v>
      </c>
      <c r="J82" s="3" t="inlineStr">
        <is>
          <t>https://github.com/4th-IR/txcl-google-api</t>
        </is>
      </c>
    </row>
    <row r="83">
      <c r="A83" s="2" t="inlineStr">
        <is>
          <t>txgen-gpt2-transf-1</t>
        </is>
      </c>
      <c r="B83" s="2" t="inlineStr">
        <is>
          <t>No description</t>
        </is>
      </c>
      <c r="C83" s="2" t="inlineStr">
        <is>
          <t>Python</t>
        </is>
      </c>
      <c r="D83" s="2" t="inlineStr">
        <is>
          <t>2021-09-02T11:43:32Z</t>
        </is>
      </c>
      <c r="E83" s="2" t="inlineStr">
        <is>
          <t>main</t>
        </is>
      </c>
      <c r="F83" s="2" t="n">
        <v>1</v>
      </c>
      <c r="G83" s="2" t="n">
        <v>1</v>
      </c>
      <c r="H83" s="2" t="n">
        <v>0</v>
      </c>
      <c r="I83" s="2" t="n">
        <v>0</v>
      </c>
      <c r="J83" s="3" t="inlineStr">
        <is>
          <t>https://github.com/4th-IR/txgen-gpt2-transf-1</t>
        </is>
      </c>
    </row>
    <row r="84">
      <c r="A84" s="2" t="inlineStr">
        <is>
          <t>virtual-legal-assistant-backend</t>
        </is>
      </c>
      <c r="B84" s="2" t="inlineStr">
        <is>
          <t>Backend application for Virtual Legal Assistant</t>
        </is>
      </c>
      <c r="C84" s="2" t="inlineStr">
        <is>
          <t>Python</t>
        </is>
      </c>
      <c r="D84" s="2" t="inlineStr">
        <is>
          <t>2022-09-28T09:34:50Z</t>
        </is>
      </c>
      <c r="E84" s="2" t="inlineStr">
        <is>
          <t>main</t>
        </is>
      </c>
      <c r="F84" s="2" t="n">
        <v>3</v>
      </c>
      <c r="G84" s="2" t="n">
        <v>3</v>
      </c>
      <c r="H84" s="2" t="n">
        <v>0</v>
      </c>
      <c r="I84" s="2" t="n">
        <v>0</v>
      </c>
      <c r="J84" s="3" t="inlineStr">
        <is>
          <t>https://github.com/4th-IR/virtual-legal-assistant-backend</t>
        </is>
      </c>
    </row>
    <row r="85">
      <c r="A85" s="2" t="inlineStr">
        <is>
          <t>virtual-legal-assistant-production</t>
        </is>
      </c>
      <c r="B85" s="2" t="inlineStr">
        <is>
          <t>No description</t>
        </is>
      </c>
      <c r="C85" s="2" t="inlineStr">
        <is>
          <t>Python</t>
        </is>
      </c>
      <c r="D85" s="2" t="inlineStr">
        <is>
          <t>2023-06-27T13:17:48Z</t>
        </is>
      </c>
      <c r="E85" s="2" t="inlineStr">
        <is>
          <t>main</t>
        </is>
      </c>
      <c r="F85" s="2" t="n">
        <v>2</v>
      </c>
      <c r="G85" s="2" t="n">
        <v>2</v>
      </c>
      <c r="H85" s="2" t="n">
        <v>0</v>
      </c>
      <c r="I85" s="2" t="n">
        <v>1</v>
      </c>
      <c r="J85" s="3" t="inlineStr">
        <is>
          <t>https://github.com/4th-IR/virtual-legal-assistant-production</t>
        </is>
      </c>
    </row>
    <row r="86">
      <c r="A86" s="2" t="inlineStr">
        <is>
          <t>Virtual-Screening-Analyst-Backend</t>
        </is>
      </c>
      <c r="B86" s="2" t="inlineStr">
        <is>
          <t>No description</t>
        </is>
      </c>
      <c r="C86" s="2" t="inlineStr">
        <is>
          <t>Python</t>
        </is>
      </c>
      <c r="D86" s="2" t="inlineStr">
        <is>
          <t>2025-01-17T18:00:33Z</t>
        </is>
      </c>
      <c r="E86" s="2" t="inlineStr">
        <is>
          <t>main</t>
        </is>
      </c>
      <c r="F86" s="2" t="n">
        <v>4</v>
      </c>
      <c r="G86" s="2" t="n">
        <v>4</v>
      </c>
      <c r="H86" s="2" t="n">
        <v>0</v>
      </c>
      <c r="I86" s="2" t="n">
        <v>0</v>
      </c>
      <c r="J86" s="3" t="inlineStr">
        <is>
          <t>https://github.com/4th-IR/Virtual-Screening-Analyst-Backend</t>
        </is>
      </c>
    </row>
    <row r="87">
      <c r="A87" s="2" t="inlineStr">
        <is>
          <t>zilo-demo-quick</t>
        </is>
      </c>
      <c r="B87" s="2" t="inlineStr">
        <is>
          <t>No description</t>
        </is>
      </c>
      <c r="C87" s="2" t="inlineStr">
        <is>
          <t>Python</t>
        </is>
      </c>
      <c r="D87" s="2" t="inlineStr">
        <is>
          <t>2019-04-15T23:16:24Z</t>
        </is>
      </c>
      <c r="E87" s="2" t="inlineStr">
        <is>
          <t>master</t>
        </is>
      </c>
      <c r="F87" s="2" t="n">
        <v>1</v>
      </c>
      <c r="G87" s="2" t="n">
        <v>1</v>
      </c>
      <c r="H87" s="2" t="n">
        <v>0</v>
      </c>
      <c r="I87" s="2" t="n">
        <v>0</v>
      </c>
      <c r="J87" s="3" t="inlineStr">
        <is>
          <t>https://github.com/4th-IR/zilo-demo-quick</t>
        </is>
      </c>
    </row>
  </sheetData>
  <hyperlinks>
    <hyperlink xmlns:r="http://schemas.openxmlformats.org/officeDocument/2006/relationships" ref="J2" r:id="rId1"/>
    <hyperlink xmlns:r="http://schemas.openxmlformats.org/officeDocument/2006/relationships" ref="J3" r:id="rId2"/>
    <hyperlink xmlns:r="http://schemas.openxmlformats.org/officeDocument/2006/relationships" ref="J4" r:id="rId3"/>
    <hyperlink xmlns:r="http://schemas.openxmlformats.org/officeDocument/2006/relationships" ref="J5" r:id="rId4"/>
    <hyperlink xmlns:r="http://schemas.openxmlformats.org/officeDocument/2006/relationships" ref="J6" r:id="rId5"/>
    <hyperlink xmlns:r="http://schemas.openxmlformats.org/officeDocument/2006/relationships" ref="J7" r:id="rId6"/>
    <hyperlink xmlns:r="http://schemas.openxmlformats.org/officeDocument/2006/relationships" ref="J8" r:id="rId7"/>
    <hyperlink xmlns:r="http://schemas.openxmlformats.org/officeDocument/2006/relationships" ref="J9" r:id="rId8"/>
    <hyperlink xmlns:r="http://schemas.openxmlformats.org/officeDocument/2006/relationships" ref="J10" r:id="rId9"/>
    <hyperlink xmlns:r="http://schemas.openxmlformats.org/officeDocument/2006/relationships" ref="J11" r:id="rId10"/>
    <hyperlink xmlns:r="http://schemas.openxmlformats.org/officeDocument/2006/relationships" ref="J12" r:id="rId11"/>
    <hyperlink xmlns:r="http://schemas.openxmlformats.org/officeDocument/2006/relationships" ref="J13" r:id="rId12"/>
    <hyperlink xmlns:r="http://schemas.openxmlformats.org/officeDocument/2006/relationships" ref="J14" r:id="rId13"/>
    <hyperlink xmlns:r="http://schemas.openxmlformats.org/officeDocument/2006/relationships" ref="J15" r:id="rId14"/>
    <hyperlink xmlns:r="http://schemas.openxmlformats.org/officeDocument/2006/relationships" ref="J16" r:id="rId15"/>
    <hyperlink xmlns:r="http://schemas.openxmlformats.org/officeDocument/2006/relationships" ref="J17" r:id="rId16"/>
    <hyperlink xmlns:r="http://schemas.openxmlformats.org/officeDocument/2006/relationships" ref="J18" r:id="rId17"/>
    <hyperlink xmlns:r="http://schemas.openxmlformats.org/officeDocument/2006/relationships" ref="J19" r:id="rId18"/>
    <hyperlink xmlns:r="http://schemas.openxmlformats.org/officeDocument/2006/relationships" ref="J20" r:id="rId19"/>
    <hyperlink xmlns:r="http://schemas.openxmlformats.org/officeDocument/2006/relationships" ref="J21" r:id="rId20"/>
    <hyperlink xmlns:r="http://schemas.openxmlformats.org/officeDocument/2006/relationships" ref="J22" r:id="rId21"/>
    <hyperlink xmlns:r="http://schemas.openxmlformats.org/officeDocument/2006/relationships" ref="J23" r:id="rId22"/>
    <hyperlink xmlns:r="http://schemas.openxmlformats.org/officeDocument/2006/relationships" ref="J24" r:id="rId23"/>
    <hyperlink xmlns:r="http://schemas.openxmlformats.org/officeDocument/2006/relationships" ref="J25" r:id="rId24"/>
    <hyperlink xmlns:r="http://schemas.openxmlformats.org/officeDocument/2006/relationships" ref="J26" r:id="rId25"/>
    <hyperlink xmlns:r="http://schemas.openxmlformats.org/officeDocument/2006/relationships" ref="J27" r:id="rId26"/>
    <hyperlink xmlns:r="http://schemas.openxmlformats.org/officeDocument/2006/relationships" ref="J28" r:id="rId27"/>
    <hyperlink xmlns:r="http://schemas.openxmlformats.org/officeDocument/2006/relationships" ref="J29" r:id="rId28"/>
    <hyperlink xmlns:r="http://schemas.openxmlformats.org/officeDocument/2006/relationships" ref="J30" r:id="rId29"/>
    <hyperlink xmlns:r="http://schemas.openxmlformats.org/officeDocument/2006/relationships" ref="J31" r:id="rId30"/>
    <hyperlink xmlns:r="http://schemas.openxmlformats.org/officeDocument/2006/relationships" ref="J32" r:id="rId31"/>
    <hyperlink xmlns:r="http://schemas.openxmlformats.org/officeDocument/2006/relationships" ref="J33" r:id="rId32"/>
    <hyperlink xmlns:r="http://schemas.openxmlformats.org/officeDocument/2006/relationships" ref="J34" r:id="rId33"/>
    <hyperlink xmlns:r="http://schemas.openxmlformats.org/officeDocument/2006/relationships" ref="J35" r:id="rId34"/>
    <hyperlink xmlns:r="http://schemas.openxmlformats.org/officeDocument/2006/relationships" ref="J36" r:id="rId35"/>
    <hyperlink xmlns:r="http://schemas.openxmlformats.org/officeDocument/2006/relationships" ref="J37" r:id="rId36"/>
    <hyperlink xmlns:r="http://schemas.openxmlformats.org/officeDocument/2006/relationships" ref="J38" r:id="rId37"/>
    <hyperlink xmlns:r="http://schemas.openxmlformats.org/officeDocument/2006/relationships" ref="J39" r:id="rId38"/>
    <hyperlink xmlns:r="http://schemas.openxmlformats.org/officeDocument/2006/relationships" ref="J40" r:id="rId39"/>
    <hyperlink xmlns:r="http://schemas.openxmlformats.org/officeDocument/2006/relationships" ref="J41" r:id="rId40"/>
    <hyperlink xmlns:r="http://schemas.openxmlformats.org/officeDocument/2006/relationships" ref="J42" r:id="rId41"/>
    <hyperlink xmlns:r="http://schemas.openxmlformats.org/officeDocument/2006/relationships" ref="J43" r:id="rId42"/>
    <hyperlink xmlns:r="http://schemas.openxmlformats.org/officeDocument/2006/relationships" ref="J44" r:id="rId43"/>
    <hyperlink xmlns:r="http://schemas.openxmlformats.org/officeDocument/2006/relationships" ref="J45" r:id="rId44"/>
    <hyperlink xmlns:r="http://schemas.openxmlformats.org/officeDocument/2006/relationships" ref="J46" r:id="rId45"/>
    <hyperlink xmlns:r="http://schemas.openxmlformats.org/officeDocument/2006/relationships" ref="J47" r:id="rId46"/>
    <hyperlink xmlns:r="http://schemas.openxmlformats.org/officeDocument/2006/relationships" ref="J48" r:id="rId47"/>
    <hyperlink xmlns:r="http://schemas.openxmlformats.org/officeDocument/2006/relationships" ref="J49" r:id="rId48"/>
    <hyperlink xmlns:r="http://schemas.openxmlformats.org/officeDocument/2006/relationships" ref="J50" r:id="rId49"/>
    <hyperlink xmlns:r="http://schemas.openxmlformats.org/officeDocument/2006/relationships" ref="J51" r:id="rId50"/>
    <hyperlink xmlns:r="http://schemas.openxmlformats.org/officeDocument/2006/relationships" ref="J52" r:id="rId51"/>
    <hyperlink xmlns:r="http://schemas.openxmlformats.org/officeDocument/2006/relationships" ref="J53" r:id="rId52"/>
    <hyperlink xmlns:r="http://schemas.openxmlformats.org/officeDocument/2006/relationships" ref="J54" r:id="rId53"/>
    <hyperlink xmlns:r="http://schemas.openxmlformats.org/officeDocument/2006/relationships" ref="J55" r:id="rId54"/>
    <hyperlink xmlns:r="http://schemas.openxmlformats.org/officeDocument/2006/relationships" ref="J56" r:id="rId55"/>
    <hyperlink xmlns:r="http://schemas.openxmlformats.org/officeDocument/2006/relationships" ref="J57" r:id="rId56"/>
    <hyperlink xmlns:r="http://schemas.openxmlformats.org/officeDocument/2006/relationships" ref="J58" r:id="rId57"/>
    <hyperlink xmlns:r="http://schemas.openxmlformats.org/officeDocument/2006/relationships" ref="J59" r:id="rId58"/>
    <hyperlink xmlns:r="http://schemas.openxmlformats.org/officeDocument/2006/relationships" ref="J60" r:id="rId59"/>
    <hyperlink xmlns:r="http://schemas.openxmlformats.org/officeDocument/2006/relationships" ref="J61" r:id="rId60"/>
    <hyperlink xmlns:r="http://schemas.openxmlformats.org/officeDocument/2006/relationships" ref="J62" r:id="rId61"/>
    <hyperlink xmlns:r="http://schemas.openxmlformats.org/officeDocument/2006/relationships" ref="J63" r:id="rId62"/>
    <hyperlink xmlns:r="http://schemas.openxmlformats.org/officeDocument/2006/relationships" ref="J64" r:id="rId63"/>
    <hyperlink xmlns:r="http://schemas.openxmlformats.org/officeDocument/2006/relationships" ref="J65" r:id="rId64"/>
    <hyperlink xmlns:r="http://schemas.openxmlformats.org/officeDocument/2006/relationships" ref="J66" r:id="rId65"/>
    <hyperlink xmlns:r="http://schemas.openxmlformats.org/officeDocument/2006/relationships" ref="J67" r:id="rId66"/>
    <hyperlink xmlns:r="http://schemas.openxmlformats.org/officeDocument/2006/relationships" ref="J68" r:id="rId67"/>
    <hyperlink xmlns:r="http://schemas.openxmlformats.org/officeDocument/2006/relationships" ref="J69" r:id="rId68"/>
    <hyperlink xmlns:r="http://schemas.openxmlformats.org/officeDocument/2006/relationships" ref="J70" r:id="rId69"/>
    <hyperlink xmlns:r="http://schemas.openxmlformats.org/officeDocument/2006/relationships" ref="J71" r:id="rId70"/>
    <hyperlink xmlns:r="http://schemas.openxmlformats.org/officeDocument/2006/relationships" ref="J72" r:id="rId71"/>
    <hyperlink xmlns:r="http://schemas.openxmlformats.org/officeDocument/2006/relationships" ref="J73" r:id="rId72"/>
    <hyperlink xmlns:r="http://schemas.openxmlformats.org/officeDocument/2006/relationships" ref="J74" r:id="rId73"/>
    <hyperlink xmlns:r="http://schemas.openxmlformats.org/officeDocument/2006/relationships" ref="J75" r:id="rId74"/>
    <hyperlink xmlns:r="http://schemas.openxmlformats.org/officeDocument/2006/relationships" ref="J76" r:id="rId75"/>
    <hyperlink xmlns:r="http://schemas.openxmlformats.org/officeDocument/2006/relationships" ref="J77" r:id="rId76"/>
    <hyperlink xmlns:r="http://schemas.openxmlformats.org/officeDocument/2006/relationships" ref="J78" r:id="rId77"/>
    <hyperlink xmlns:r="http://schemas.openxmlformats.org/officeDocument/2006/relationships" ref="J79" r:id="rId78"/>
    <hyperlink xmlns:r="http://schemas.openxmlformats.org/officeDocument/2006/relationships" ref="J80" r:id="rId79"/>
    <hyperlink xmlns:r="http://schemas.openxmlformats.org/officeDocument/2006/relationships" ref="J81" r:id="rId80"/>
    <hyperlink xmlns:r="http://schemas.openxmlformats.org/officeDocument/2006/relationships" ref="J82" r:id="rId81"/>
    <hyperlink xmlns:r="http://schemas.openxmlformats.org/officeDocument/2006/relationships" ref="J83" r:id="rId82"/>
    <hyperlink xmlns:r="http://schemas.openxmlformats.org/officeDocument/2006/relationships" ref="J84" r:id="rId83"/>
    <hyperlink xmlns:r="http://schemas.openxmlformats.org/officeDocument/2006/relationships" ref="J85" r:id="rId84"/>
    <hyperlink xmlns:r="http://schemas.openxmlformats.org/officeDocument/2006/relationships" ref="J86" r:id="rId85"/>
    <hyperlink xmlns:r="http://schemas.openxmlformats.org/officeDocument/2006/relationships" ref="J87" r:id="rId86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5" customWidth="1" min="1" max="1"/>
    <col width="20" customWidth="1" min="2" max="2"/>
    <col width="10" customWidth="1" min="3" max="3"/>
    <col width="15" customWidth="1" min="4" max="4"/>
    <col width="15" customWidth="1" min="5" max="5"/>
    <col width="15" customWidth="1" min="6" max="6"/>
    <col width="20" customWidth="1" min="7" max="7"/>
    <col width="20" customWidth="1" min="8" max="8"/>
    <col width="60" customWidth="1" min="9" max="9"/>
    <col width="60" customWidth="1" min="10" max="10"/>
  </cols>
  <sheetData>
    <row r="1">
      <c r="A1" s="1" t="inlineStr">
        <is>
          <t>Repository</t>
        </is>
      </c>
      <c r="B1" s="1" t="inlineStr">
        <is>
          <t>Branch</t>
        </is>
      </c>
      <c r="C1" s="1" t="inlineStr">
        <is>
          <t>Is Default</t>
        </is>
      </c>
      <c r="D1" s="1" t="inlineStr">
        <is>
          <t>Has pyproject.toml</t>
        </is>
      </c>
      <c r="E1" s="1" t="inlineStr">
        <is>
          <t>Has requirements.txt</t>
        </is>
      </c>
      <c r="F1" s="1" t="inlineStr">
        <is>
          <t>Has setup.py</t>
        </is>
      </c>
      <c r="G1" s="1" t="inlineStr">
        <is>
          <t>Requirements Packages Count</t>
        </is>
      </c>
      <c r="H1" s="1" t="inlineStr">
        <is>
          <t>Python Imports Count</t>
        </is>
      </c>
      <c r="I1" s="1" t="inlineStr">
        <is>
          <t>Package List</t>
        </is>
      </c>
      <c r="J1" s="1" t="inlineStr">
        <is>
          <t>Imports List</t>
        </is>
      </c>
    </row>
    <row r="2">
      <c r="A2" s="4" t="inlineStr">
        <is>
          <t>accounts-micro-service</t>
        </is>
      </c>
      <c r="B2" s="4" t="inlineStr">
        <is>
          <t>main</t>
        </is>
      </c>
      <c r="C2" s="4" t="inlineStr">
        <is>
          <t>Yes</t>
        </is>
      </c>
      <c r="D2" s="4" t="inlineStr">
        <is>
          <t>No</t>
        </is>
      </c>
      <c r="E2" s="4" t="inlineStr">
        <is>
          <t>No</t>
        </is>
      </c>
      <c r="F2" s="4" t="inlineStr">
        <is>
          <t>No</t>
        </is>
      </c>
      <c r="G2" s="4" t="n">
        <v>0</v>
      </c>
      <c r="H2" s="4" t="n">
        <v>16</v>
      </c>
      <c r="I2" s="4" t="inlineStr"/>
      <c r="J2" s="4" t="inlineStr">
        <is>
          <t>api, azure, bson, core, dotenv, fastapi, httpx, jose, mimetypes, passlib, pydantic, pydantic_settings, pymongo, pytest, requests, schemas</t>
        </is>
      </c>
    </row>
    <row r="3">
      <c r="A3" s="4" t="inlineStr">
        <is>
          <t>ActivityGenerator</t>
        </is>
      </c>
      <c r="B3" s="4" t="inlineStr">
        <is>
          <t>main</t>
        </is>
      </c>
      <c r="C3" s="4" t="inlineStr">
        <is>
          <t>Yes</t>
        </is>
      </c>
      <c r="D3" s="4" t="inlineStr">
        <is>
          <t>Yes</t>
        </is>
      </c>
      <c r="E3" s="4" t="inlineStr">
        <is>
          <t>No</t>
        </is>
      </c>
      <c r="F3" s="4" t="inlineStr">
        <is>
          <t>No</t>
        </is>
      </c>
      <c r="G3" s="4" t="n">
        <v>0</v>
      </c>
      <c r="H3" s="4" t="n">
        <v>9</v>
      </c>
      <c r="I3" s="4" t="inlineStr"/>
      <c r="J3" s="4" t="inlineStr">
        <is>
          <t>api, core, fastapi, jinja2, pydantic, pydantic_settings, schemas, typing_extensions, uvicorn</t>
        </is>
      </c>
    </row>
    <row r="4">
      <c r="A4" t="inlineStr">
        <is>
          <t>ActivityGenerator</t>
        </is>
      </c>
      <c r="B4" t="inlineStr">
        <is>
          <t>file_input</t>
        </is>
      </c>
      <c r="C4" t="inlineStr">
        <is>
          <t>No</t>
        </is>
      </c>
      <c r="D4" t="inlineStr">
        <is>
          <t>Yes</t>
        </is>
      </c>
      <c r="E4" t="inlineStr">
        <is>
          <t>No</t>
        </is>
      </c>
      <c r="F4" t="inlineStr">
        <is>
          <t>No</t>
        </is>
      </c>
      <c r="G4" t="n">
        <v>0</v>
      </c>
      <c r="H4" t="n">
        <v>9</v>
      </c>
      <c r="I4" t="inlineStr"/>
      <c r="J4" t="inlineStr">
        <is>
          <t>api, core, fastapi, jinja2, pydantic, pydantic_settings, schemas, typing_extensions, uvicorn</t>
        </is>
      </c>
    </row>
    <row r="5">
      <c r="A5" t="inlineStr">
        <is>
          <t>ActivityGenerator</t>
        </is>
      </c>
      <c r="B5" t="inlineStr">
        <is>
          <t>power_automate</t>
        </is>
      </c>
      <c r="C5" t="inlineStr">
        <is>
          <t>No</t>
        </is>
      </c>
      <c r="D5" t="inlineStr">
        <is>
          <t>Yes</t>
        </is>
      </c>
      <c r="E5" t="inlineStr">
        <is>
          <t>No</t>
        </is>
      </c>
      <c r="F5" t="inlineStr">
        <is>
          <t>No</t>
        </is>
      </c>
      <c r="G5" t="n">
        <v>0</v>
      </c>
      <c r="H5" t="n">
        <v>9</v>
      </c>
      <c r="I5" t="inlineStr"/>
      <c r="J5" t="inlineStr">
        <is>
          <t>api, core, fastapi, jinja2, pydantic, pydantic_settings, schemas, typing_extensions, uvicorn</t>
        </is>
      </c>
    </row>
    <row r="6">
      <c r="A6" s="4" t="inlineStr">
        <is>
          <t>adk-poc</t>
        </is>
      </c>
      <c r="B6" s="4" t="inlineStr">
        <is>
          <t>main</t>
        </is>
      </c>
      <c r="C6" s="4" t="inlineStr">
        <is>
          <t>Yes</t>
        </is>
      </c>
      <c r="D6" s="4" t="inlineStr">
        <is>
          <t>No</t>
        </is>
      </c>
      <c r="E6" s="4" t="inlineStr">
        <is>
          <t>No</t>
        </is>
      </c>
      <c r="F6" s="4" t="inlineStr">
        <is>
          <t>No</t>
        </is>
      </c>
      <c r="G6" s="4" t="n">
        <v>0</v>
      </c>
      <c r="H6" s="4" t="n">
        <v>18</v>
      </c>
      <c r="I6" s="4" t="inlineStr"/>
      <c r="J6" s="4" t="inlineStr">
        <is>
          <t>agents, alembic, api, core, database, dotenv, fastapi, google, jose, mcp, openai, passlib, pydantic, pydantic_settings, schemas, sqlalchemy, sqlmodel, utils</t>
        </is>
      </c>
    </row>
    <row r="7">
      <c r="A7" t="inlineStr">
        <is>
          <t>adk-poc</t>
        </is>
      </c>
      <c r="B7" t="inlineStr">
        <is>
          <t>base-mcp-client</t>
        </is>
      </c>
      <c r="C7" t="inlineStr">
        <is>
          <t>No</t>
        </is>
      </c>
      <c r="D7" t="inlineStr">
        <is>
          <t>No</t>
        </is>
      </c>
      <c r="E7" t="inlineStr">
        <is>
          <t>No</t>
        </is>
      </c>
      <c r="F7" t="inlineStr">
        <is>
          <t>No</t>
        </is>
      </c>
      <c r="G7" t="n">
        <v>0</v>
      </c>
      <c r="H7" t="n">
        <v>18</v>
      </c>
      <c r="I7" t="inlineStr"/>
      <c r="J7" t="inlineStr">
        <is>
          <t>agents, alembic, api, core, database, dotenv, fastapi, google, jose, mcp, openai, passlib, pydantic, pydantic_settings, schemas, sqlalchemy, sqlmodel, utils</t>
        </is>
      </c>
    </row>
    <row r="8">
      <c r="A8" t="inlineStr">
        <is>
          <t>adk-poc</t>
        </is>
      </c>
      <c r="B8" t="inlineStr">
        <is>
          <t>dynamic-agents</t>
        </is>
      </c>
      <c r="C8" t="inlineStr">
        <is>
          <t>No</t>
        </is>
      </c>
      <c r="D8" t="inlineStr">
        <is>
          <t>No</t>
        </is>
      </c>
      <c r="E8" t="inlineStr">
        <is>
          <t>No</t>
        </is>
      </c>
      <c r="F8" t="inlineStr">
        <is>
          <t>No</t>
        </is>
      </c>
      <c r="G8" t="n">
        <v>0</v>
      </c>
      <c r="H8" t="n">
        <v>14</v>
      </c>
      <c r="I8" t="inlineStr"/>
      <c r="J8" t="inlineStr">
        <is>
          <t>agents, api, core, database, dotenv, fastapi, google, jose, passlib, pydantic, pydantic_settings, schemas, sqlmodel, utils</t>
        </is>
      </c>
    </row>
    <row r="9">
      <c r="A9" t="inlineStr">
        <is>
          <t>adk-poc</t>
        </is>
      </c>
      <c r="B9" t="inlineStr">
        <is>
          <t>google-adk</t>
        </is>
      </c>
      <c r="C9" t="inlineStr">
        <is>
          <t>No</t>
        </is>
      </c>
      <c r="D9" t="inlineStr">
        <is>
          <t>No</t>
        </is>
      </c>
      <c r="E9" t="inlineStr">
        <is>
          <t>No</t>
        </is>
      </c>
      <c r="F9" t="inlineStr">
        <is>
          <t>No</t>
        </is>
      </c>
      <c r="G9" t="n">
        <v>0</v>
      </c>
      <c r="H9" t="n">
        <v>16</v>
      </c>
      <c r="I9" t="inlineStr"/>
      <c r="J9" t="inlineStr">
        <is>
          <t>agents, alembic, api, core, database, dotenv, fastapi, google, jose, passlib, pydantic, pydantic_settings, schemas, sqlalchemy, sqlmodel, utils</t>
        </is>
      </c>
    </row>
    <row r="10">
      <c r="A10" s="4" t="inlineStr">
        <is>
          <t>administrative-assistant-agent</t>
        </is>
      </c>
      <c r="B10" s="4" t="inlineStr">
        <is>
          <t>main</t>
        </is>
      </c>
      <c r="C10" s="4" t="inlineStr">
        <is>
          <t>Yes</t>
        </is>
      </c>
      <c r="D10" s="4" t="inlineStr">
        <is>
          <t>No</t>
        </is>
      </c>
      <c r="E10" s="4" t="inlineStr">
        <is>
          <t>No</t>
        </is>
      </c>
      <c r="F10" s="4" t="inlineStr">
        <is>
          <t>No</t>
        </is>
      </c>
      <c r="G10" s="4" t="n">
        <v>0</v>
      </c>
      <c r="H10" s="4" t="n">
        <v>17</v>
      </c>
      <c r="I10" s="4" t="inlineStr"/>
      <c r="J10" s="4" t="inlineStr">
        <is>
          <t>agents, api, bson, core, dotenv, fastapi, gridfs, httpx, jose, mcp, passlib, pydantic, pydantic_settings, pymongo, requests, schemas, sse_server</t>
        </is>
      </c>
    </row>
    <row r="11">
      <c r="A11" s="4" t="inlineStr">
        <is>
          <t>agents-api</t>
        </is>
      </c>
      <c r="B11" s="4" t="inlineStr">
        <is>
          <t>main</t>
        </is>
      </c>
      <c r="C11" s="4" t="inlineStr">
        <is>
          <t>Yes</t>
        </is>
      </c>
      <c r="D11" s="4" t="inlineStr">
        <is>
          <t>No</t>
        </is>
      </c>
      <c r="E11" s="4" t="inlineStr">
        <is>
          <t>Yes</t>
        </is>
      </c>
      <c r="F11" s="4" t="inlineStr">
        <is>
          <t>No</t>
        </is>
      </c>
      <c r="G11" s="4" t="n">
        <v>11</v>
      </c>
      <c r="H11" s="4" t="n">
        <v>12</v>
      </c>
      <c r="I11" s="4" t="inlineStr">
        <is>
          <t>bcrypt&gt;=4.2.0, fastapi&gt;=0.115.0, passlib&gt;=1.7.4, pydantic&gt;=2.10.5, pydantic-settings&gt;=2.5.2, pymongo&gt;=4.10.1, python-jose&gt;=3.3.0, python-multipart&gt;=0.0.12, uvicorn&gt;=0.31.0, python-dotenv&gt;=1.0.1,&lt;2.0.0, requests&gt;=2.32.3</t>
        </is>
      </c>
      <c r="J11" s="4" t="inlineStr">
        <is>
          <t>api, bson, core, dotenv, fastapi, gridfs, mimetypes, pydantic, pydantic_settings, pymongo, schemas, uvicorn</t>
        </is>
      </c>
    </row>
    <row r="12">
      <c r="A12" t="inlineStr">
        <is>
          <t>agents-api</t>
        </is>
      </c>
      <c r="B12" t="inlineStr">
        <is>
          <t>v2</t>
        </is>
      </c>
      <c r="C12" t="inlineStr">
        <is>
          <t>No</t>
        </is>
      </c>
      <c r="D12" t="inlineStr">
        <is>
          <t>No</t>
        </is>
      </c>
      <c r="E12" t="inlineStr">
        <is>
          <t>Yes</t>
        </is>
      </c>
      <c r="F12" t="inlineStr">
        <is>
          <t>No</t>
        </is>
      </c>
      <c r="G12" t="n">
        <v>11</v>
      </c>
      <c r="H12" t="n">
        <v>22</v>
      </c>
      <c r="I12" t="inlineStr">
        <is>
          <t>bcrypt&gt;=4.2.0, fastapi&gt;=0.115.0, passlib&gt;=1.7.4, pydantic&gt;=2.10.5, pydantic-settings&gt;=2.5.2, pymongo&gt;=4.10.1, python-jose&gt;=3.3.0, python-multipart&gt;=0.0.12, uvicorn&gt;=0.31.0, python-dotenv&gt;=1.0.1,&lt;2.0.0, requests&gt;=2.32.3</t>
        </is>
      </c>
      <c r="J12" t="inlineStr">
        <is>
          <t>api, bson, core, dotenv, fastapi, frontmatter, gridfs, httpx, instructor, jinja2, jose, mimetypes, openai, passlib, prompts, pydantic, pydantic_settings, pymongo, schemas, smtplib, ssl, uvicorn</t>
        </is>
      </c>
    </row>
    <row r="13">
      <c r="A13" t="inlineStr">
        <is>
          <t>agents-api</t>
        </is>
      </c>
      <c r="B13" t="inlineStr">
        <is>
          <t>v3</t>
        </is>
      </c>
      <c r="C13" t="inlineStr">
        <is>
          <t>No</t>
        </is>
      </c>
      <c r="D13" t="inlineStr">
        <is>
          <t>No</t>
        </is>
      </c>
      <c r="E13" t="inlineStr">
        <is>
          <t>Yes</t>
        </is>
      </c>
      <c r="F13" t="inlineStr">
        <is>
          <t>No</t>
        </is>
      </c>
      <c r="G13" t="n">
        <v>11</v>
      </c>
      <c r="H13" t="n">
        <v>22</v>
      </c>
      <c r="I13" t="inlineStr">
        <is>
          <t>bcrypt&gt;=4.2.0, fastapi&gt;=0.115.0, passlib&gt;=1.7.4, pydantic&gt;=2.10.5, pydantic-settings&gt;=2.5.2, pymongo&gt;=4.10.1, python-jose&gt;=3.3.0, python-multipart&gt;=0.0.12, uvicorn&gt;=0.31.0, python-dotenv&gt;=1.0.1,&lt;2.0.0, requests&gt;=2.32.3</t>
        </is>
      </c>
      <c r="J13" t="inlineStr">
        <is>
          <t>api, bson, core, dotenv, fastapi, frontmatter, gridfs, httpx, instructor, jinja2, jose, mimetypes, openai, passlib, prompts, pydantic, pydantic_settings, pymongo, schemas, smtplib, ssl, uvicorn</t>
        </is>
      </c>
    </row>
    <row r="14">
      <c r="A14" s="4" t="inlineStr">
        <is>
          <t>agents-platform-integration</t>
        </is>
      </c>
      <c r="B14" s="4" t="inlineStr">
        <is>
          <t>main</t>
        </is>
      </c>
      <c r="C14" s="4" t="inlineStr">
        <is>
          <t>Yes</t>
        </is>
      </c>
      <c r="D14" s="4" t="inlineStr">
        <is>
          <t>No</t>
        </is>
      </c>
      <c r="E14" s="4" t="inlineStr">
        <is>
          <t>No</t>
        </is>
      </c>
      <c r="F14" s="4" t="inlineStr">
        <is>
          <t>No</t>
        </is>
      </c>
      <c r="G14" s="4" t="n">
        <v>0</v>
      </c>
      <c r="H14" s="4" t="n">
        <v>14</v>
      </c>
      <c r="I14" s="4" t="inlineStr"/>
      <c r="J14" s="4" t="inlineStr">
        <is>
          <t>api, bson, core, dotenv, fastapi, gridfs, jose, msal, passlib, pydantic, pydantic_settings, pymongo, requests, schemas</t>
        </is>
      </c>
    </row>
    <row r="15">
      <c r="A15" s="4" t="inlineStr">
        <is>
          <t>AgentX</t>
        </is>
      </c>
      <c r="B15" s="4" t="inlineStr">
        <is>
          <t>main</t>
        </is>
      </c>
      <c r="C15" s="4" t="inlineStr">
        <is>
          <t>Yes</t>
        </is>
      </c>
      <c r="D15" s="4" t="inlineStr">
        <is>
          <t>No</t>
        </is>
      </c>
      <c r="E15" s="4" t="inlineStr">
        <is>
          <t>Yes</t>
        </is>
      </c>
      <c r="F15" s="4" t="inlineStr">
        <is>
          <t>No</t>
        </is>
      </c>
      <c r="G15" s="4" t="n">
        <v>26</v>
      </c>
      <c r="H15" s="4" t="n">
        <v>13</v>
      </c>
      <c r="I15" s="4" t="inlineStr">
        <is>
          <t>﻿annotated-types==0.7.0, anyio==4.9.0, certifi==2025.1.31, charset-normalizer==3.4.1, click==8.1.8, colorama==0.4.6, distro==1.9.0, dotenv==0.9.9, fastapi==0.115.12, h11==0.14.0, httpcore==1.0.7url, httpx==0.28.1url, idna==3.10, iso4217==1.12.20240625, jiter==0.9.0, openai==1.68.2, pydantic==2.10.6, pydantic_core==2.27.2, python-dotenv==1.1.0, requests==2.32.3, sniffio==1.3.1, starlette==0.46.1, tqdm==4.67.1, typing_extensions==4.12.2, urllib3==2.3.0, uvicorn==0.34.0</t>
        </is>
      </c>
      <c r="J15" s="4" t="inlineStr">
        <is>
          <t>agentx, dotenv, fastapi, functions, iso4217, openai, power_automate, pydantic, python, requests, schema, tools, uvicorn</t>
        </is>
      </c>
    </row>
    <row r="16">
      <c r="A16" t="inlineStr">
        <is>
          <t>AgentX</t>
        </is>
      </c>
      <c r="B16" t="inlineStr">
        <is>
          <t>v3</t>
        </is>
      </c>
      <c r="C16" t="inlineStr">
        <is>
          <t>No</t>
        </is>
      </c>
      <c r="D16" t="inlineStr">
        <is>
          <t>No</t>
        </is>
      </c>
      <c r="E16" t="inlineStr">
        <is>
          <t>Yes</t>
        </is>
      </c>
      <c r="F16" t="inlineStr">
        <is>
          <t>No</t>
        </is>
      </c>
      <c r="G16" t="n">
        <v>34</v>
      </c>
      <c r="H16" t="n">
        <v>17</v>
      </c>
      <c r="I16" t="inlineStr">
        <is>
          <t>﻿annotated-types==0.7.0, anyio==4.9.0, bcrypt==4.3.0, certifi==2025.1.31, charset-normalizer==3.4.1, click==8.1.8, colorama==0.4.6, distro==1.9.0, dotenv==0.9.9, ecdsa==0.19.1, fastapi==0.115.12, h11==0.14.0, httpcore==1.0.7url, httpx==0.28.1url, idna==3.10, iso4217==1.12.20240625, jiter==0.9.0, openai==1.68.2, passlib==1.7.4, pyasn1==0.4.8, pydantic==2.10.6, pydantic-settings==2.8.1, pydantic_core==2.27.2, python-dotenv==1.1.0, python-jose==3.4.0, requests==2.32.3, rsa==4.9, six==1.17.0, sniffio==1.3.1, starlette==0.46.1, tqdm==4.67.1, typing_extensions==4.12.2, urllib3==2.3.0, uvicorn==0.34.0</t>
        </is>
      </c>
      <c r="J16" t="inlineStr">
        <is>
          <t>app, core, dotenv, fastapi, functions, iso4217, jose, openai, passlib, power_automate, pydantic, pydantic_settings, python, requests, routes, schemas, uvicorn</t>
        </is>
      </c>
    </row>
    <row r="17">
      <c r="A17" s="4" t="inlineStr">
        <is>
          <t>ai-services</t>
        </is>
      </c>
      <c r="B17" s="4" t="inlineStr">
        <is>
          <t>main</t>
        </is>
      </c>
      <c r="C17" s="4" t="inlineStr">
        <is>
          <t>Yes</t>
        </is>
      </c>
      <c r="D17" s="4" t="inlineStr">
        <is>
          <t>No</t>
        </is>
      </c>
      <c r="E17" s="4" t="inlineStr">
        <is>
          <t>No</t>
        </is>
      </c>
      <c r="F17" s="4" t="inlineStr">
        <is>
          <t>No</t>
        </is>
      </c>
      <c r="G17" s="4" t="n">
        <v>0</v>
      </c>
      <c r="H17" s="4" t="n">
        <v>12</v>
      </c>
      <c r="I17" s="4" t="inlineStr"/>
      <c r="J17" s="4" t="inlineStr">
        <is>
          <t>PIL, api, base64, core, fastapi, gluoncv, mxnet, pydantic, schemas, torch, transformers, uvicorn</t>
        </is>
      </c>
    </row>
    <row r="18">
      <c r="A18" t="inlineStr">
        <is>
          <t>ai-services</t>
        </is>
      </c>
      <c r="B18" t="inlineStr">
        <is>
          <t>dev</t>
        </is>
      </c>
      <c r="C18" t="inlineStr">
        <is>
          <t>No</t>
        </is>
      </c>
      <c r="D18" t="inlineStr">
        <is>
          <t>No</t>
        </is>
      </c>
      <c r="E18" t="inlineStr">
        <is>
          <t>No</t>
        </is>
      </c>
      <c r="F18" t="inlineStr">
        <is>
          <t>No</t>
        </is>
      </c>
      <c r="G18" t="n">
        <v>0</v>
      </c>
      <c r="H18" t="n">
        <v>21</v>
      </c>
      <c r="I18" t="inlineStr"/>
      <c r="J18" t="inlineStr">
        <is>
          <t>PIL, api, app, base64, core, datasets, fastapi, frontmatter, instructor, jinja2, loguru, openai, pandas, pydantic, pydantic_settings, requests, schemas, spacy, torch, transformers, uvicorn</t>
        </is>
      </c>
    </row>
    <row r="19">
      <c r="A19" t="inlineStr">
        <is>
          <t>ai-services</t>
        </is>
      </c>
      <c r="B19" t="inlineStr">
        <is>
          <t>doc/text_so_speech_openvino_en0001</t>
        </is>
      </c>
      <c r="C19" t="inlineStr">
        <is>
          <t>No</t>
        </is>
      </c>
      <c r="D19" t="inlineStr">
        <is>
          <t>No</t>
        </is>
      </c>
      <c r="E19" t="inlineStr">
        <is>
          <t>No</t>
        </is>
      </c>
      <c r="F19" t="inlineStr">
        <is>
          <t>No</t>
        </is>
      </c>
      <c r="G19" t="n">
        <v>0</v>
      </c>
      <c r="H19" t="n">
        <v>14</v>
      </c>
      <c r="I19" t="inlineStr"/>
      <c r="J19" t="inlineStr">
        <is>
          <t>PIL, api, base64, core, fastapi, gluoncv, main, mxnet, pydantic, pytest, schemas, torch, transformers, uvicorn</t>
        </is>
      </c>
    </row>
    <row r="20">
      <c r="A20" t="inlineStr">
        <is>
          <t>ai-services</t>
        </is>
      </c>
      <c r="B20" t="inlineStr">
        <is>
          <t>document-question-answer</t>
        </is>
      </c>
      <c r="C20" t="inlineStr">
        <is>
          <t>No</t>
        </is>
      </c>
      <c r="D20" t="inlineStr">
        <is>
          <t>No</t>
        </is>
      </c>
      <c r="E20" t="inlineStr">
        <is>
          <t>No</t>
        </is>
      </c>
      <c r="F20" t="inlineStr">
        <is>
          <t>No</t>
        </is>
      </c>
      <c r="G20" t="n">
        <v>0</v>
      </c>
      <c r="H20" t="n">
        <v>15</v>
      </c>
      <c r="I20" t="inlineStr"/>
      <c r="J20" t="inlineStr">
        <is>
          <t>PIL, PyPDF2, api, base64, core, datasets, fastapi, invoke, numpy, openvino, pydantic, schemas, torch, transformers, uvicorn</t>
        </is>
      </c>
    </row>
    <row r="21">
      <c r="A21" t="inlineStr">
        <is>
          <t>ai-services</t>
        </is>
      </c>
      <c r="B21" t="inlineStr">
        <is>
          <t>feature/action_recognition_i3d_pretrained_kinetics400</t>
        </is>
      </c>
      <c r="C21" t="inlineStr">
        <is>
          <t>No</t>
        </is>
      </c>
      <c r="D21" t="inlineStr">
        <is>
          <t>No</t>
        </is>
      </c>
      <c r="E21" t="inlineStr">
        <is>
          <t>No</t>
        </is>
      </c>
      <c r="F21" t="inlineStr">
        <is>
          <t>No</t>
        </is>
      </c>
      <c r="G21" t="n">
        <v>0</v>
      </c>
      <c r="H21" t="n">
        <v>14</v>
      </c>
      <c r="I21" t="inlineStr"/>
      <c r="J21" t="inlineStr">
        <is>
          <t>PIL, api, base64, core, fastapi, gluoncv, main, mxnet, numpy, pydantic, pytest, schemas, transformers, uvicorn</t>
        </is>
      </c>
    </row>
    <row r="22">
      <c r="A22" t="inlineStr">
        <is>
          <t>ai-services</t>
        </is>
      </c>
      <c r="B22" t="inlineStr">
        <is>
          <t>feature/citrinet_512</t>
        </is>
      </c>
      <c r="C22" t="inlineStr">
        <is>
          <t>No</t>
        </is>
      </c>
      <c r="D22" t="inlineStr">
        <is>
          <t>No</t>
        </is>
      </c>
      <c r="E22" t="inlineStr">
        <is>
          <t>No</t>
        </is>
      </c>
      <c r="F22" t="inlineStr">
        <is>
          <t>No</t>
        </is>
      </c>
      <c r="G22" t="n">
        <v>0</v>
      </c>
      <c r="H22" t="n">
        <v>13</v>
      </c>
      <c r="I22" t="inlineStr"/>
      <c r="J22" t="inlineStr">
        <is>
          <t>PIL, api, base64, core, fastapi, main, numpy, pydantic, pytest, schemas, tensorflow, transformers, uvicorn</t>
        </is>
      </c>
    </row>
    <row r="23">
      <c r="A23" t="inlineStr">
        <is>
          <t>ai-services</t>
        </is>
      </c>
      <c r="B23" t="inlineStr">
        <is>
          <t>feature/document_classification_vla_api</t>
        </is>
      </c>
      <c r="C23" t="inlineStr">
        <is>
          <t>No</t>
        </is>
      </c>
      <c r="D23" t="inlineStr">
        <is>
          <t>No</t>
        </is>
      </c>
      <c r="E23" t="inlineStr">
        <is>
          <t>No</t>
        </is>
      </c>
      <c r="F23" t="inlineStr">
        <is>
          <t>No</t>
        </is>
      </c>
      <c r="G23" t="n">
        <v>0</v>
      </c>
      <c r="H23" t="n">
        <v>17</v>
      </c>
      <c r="I23" t="inlineStr"/>
      <c r="J23" t="inlineStr">
        <is>
          <t>PIL, PyPDF2, api, base64, core, dateparser, doctr, fastapi, flair, fuzzywuzzy, main, pydantic, pytest, schemas, torch, transformers, uvicorn</t>
        </is>
      </c>
    </row>
    <row r="24">
      <c r="A24" t="inlineStr">
        <is>
          <t>ai-services</t>
        </is>
      </c>
      <c r="B24" t="inlineStr">
        <is>
          <t>handover</t>
        </is>
      </c>
      <c r="C24" t="inlineStr">
        <is>
          <t>No</t>
        </is>
      </c>
      <c r="D24" t="inlineStr">
        <is>
          <t>No</t>
        </is>
      </c>
      <c r="E24" t="inlineStr">
        <is>
          <t>No</t>
        </is>
      </c>
      <c r="F24" t="inlineStr">
        <is>
          <t>No</t>
        </is>
      </c>
      <c r="G24" t="n">
        <v>0</v>
      </c>
      <c r="H24" t="n">
        <v>14</v>
      </c>
      <c r="I24" t="inlineStr"/>
      <c r="J24" t="inlineStr">
        <is>
          <t>PIL, PyPDF2, api, base64, core, datasets, fastapi, numpy, openvino, pydantic, requests, schemas, transformers, uvicorn</t>
        </is>
      </c>
    </row>
    <row r="25">
      <c r="A25" t="inlineStr">
        <is>
          <t>ai-services</t>
        </is>
      </c>
      <c r="B25" t="inlineStr">
        <is>
          <t>model_deployment</t>
        </is>
      </c>
      <c r="C25" t="inlineStr">
        <is>
          <t>No</t>
        </is>
      </c>
      <c r="D25" t="inlineStr">
        <is>
          <t>No</t>
        </is>
      </c>
      <c r="E25" t="inlineStr">
        <is>
          <t>No</t>
        </is>
      </c>
      <c r="F25" t="inlineStr">
        <is>
          <t>No</t>
        </is>
      </c>
      <c r="G25" t="n">
        <v>0</v>
      </c>
      <c r="H25" t="n">
        <v>13</v>
      </c>
      <c r="I25" t="inlineStr"/>
      <c r="J25" t="inlineStr">
        <is>
          <t>PIL, api, base64, core, datasets, fastapi, pydantic, pydantic_settings, requests, schemas, torch, transformers, uvicorn</t>
        </is>
      </c>
    </row>
    <row r="26">
      <c r="A26" t="inlineStr">
        <is>
          <t>ai-services</t>
        </is>
      </c>
      <c r="B26" t="inlineStr">
        <is>
          <t>revert-150-feature/image_object_detection_detectron_2</t>
        </is>
      </c>
      <c r="C26" t="inlineStr">
        <is>
          <t>No</t>
        </is>
      </c>
      <c r="D26" t="inlineStr">
        <is>
          <t>No</t>
        </is>
      </c>
      <c r="E26" t="inlineStr">
        <is>
          <t>No</t>
        </is>
      </c>
      <c r="F26" t="inlineStr">
        <is>
          <t>No</t>
        </is>
      </c>
      <c r="G26" t="n">
        <v>0</v>
      </c>
      <c r="H26" t="n">
        <v>15</v>
      </c>
      <c r="I26" t="inlineStr"/>
      <c r="J26" t="inlineStr">
        <is>
          <t>PIL, api, base64, core, fastapi, main, mxnet, numpy, pydantic, pytest, schemas, tensorflow, torch, transformers, uvicorn</t>
        </is>
      </c>
    </row>
    <row r="27">
      <c r="A27" t="inlineStr">
        <is>
          <t>ai-services</t>
        </is>
      </c>
      <c r="B27" t="inlineStr">
        <is>
          <t>text-classification</t>
        </is>
      </c>
      <c r="C27" t="inlineStr">
        <is>
          <t>No</t>
        </is>
      </c>
      <c r="D27" t="inlineStr">
        <is>
          <t>No</t>
        </is>
      </c>
      <c r="E27" t="inlineStr">
        <is>
          <t>No</t>
        </is>
      </c>
      <c r="F27" t="inlineStr">
        <is>
          <t>No</t>
        </is>
      </c>
      <c r="G27" t="n">
        <v>0</v>
      </c>
      <c r="H27" t="n">
        <v>11</v>
      </c>
      <c r="I27" t="inlineStr"/>
      <c r="J27" t="inlineStr">
        <is>
          <t>api, core, fastapi, invoke, main, pydantic, pydantic_settings, schemas, torch, transformers, uvicorn</t>
        </is>
      </c>
    </row>
    <row r="28">
      <c r="A28" t="inlineStr">
        <is>
          <t>ai-services</t>
        </is>
      </c>
      <c r="B28" t="inlineStr">
        <is>
          <t>text-comparison</t>
        </is>
      </c>
      <c r="C28" t="inlineStr">
        <is>
          <t>No</t>
        </is>
      </c>
      <c r="D28" t="inlineStr">
        <is>
          <t>No</t>
        </is>
      </c>
      <c r="E28" t="inlineStr">
        <is>
          <t>No</t>
        </is>
      </c>
      <c r="F28" t="inlineStr">
        <is>
          <t>No</t>
        </is>
      </c>
      <c r="G28" t="n">
        <v>0</v>
      </c>
      <c r="H28" t="n">
        <v>15</v>
      </c>
      <c r="I28" t="inlineStr"/>
      <c r="J28" t="inlineStr">
        <is>
          <t>PIL, PyPDF2, api, base64, core, datasets, fastapi, invoke, numpy, openvino, pydantic, schemas, torch, transformers, uvicorn</t>
        </is>
      </c>
    </row>
    <row r="29">
      <c r="A29" t="inlineStr">
        <is>
          <t>ai-services</t>
        </is>
      </c>
      <c r="B29" t="inlineStr">
        <is>
          <t>text-name-entity-recognition</t>
        </is>
      </c>
      <c r="C29" t="inlineStr">
        <is>
          <t>No</t>
        </is>
      </c>
      <c r="D29" t="inlineStr">
        <is>
          <t>No</t>
        </is>
      </c>
      <c r="E29" t="inlineStr">
        <is>
          <t>No</t>
        </is>
      </c>
      <c r="F29" t="inlineStr">
        <is>
          <t>No</t>
        </is>
      </c>
      <c r="G29" t="n">
        <v>0</v>
      </c>
      <c r="H29" t="n">
        <v>10</v>
      </c>
      <c r="I29" t="inlineStr"/>
      <c r="J29" t="inlineStr">
        <is>
          <t>api, core, fastapi, flair, invoke, nemo, pydantic, schemas, transformers, uvicorn</t>
        </is>
      </c>
    </row>
    <row r="30">
      <c r="A30" t="inlineStr">
        <is>
          <t>ai-services</t>
        </is>
      </c>
      <c r="B30" t="inlineStr">
        <is>
          <t>text-pos-tagging</t>
        </is>
      </c>
      <c r="C30" t="inlineStr">
        <is>
          <t>No</t>
        </is>
      </c>
      <c r="D30" t="inlineStr">
        <is>
          <t>No</t>
        </is>
      </c>
      <c r="E30" t="inlineStr">
        <is>
          <t>No</t>
        </is>
      </c>
      <c r="F30" t="inlineStr">
        <is>
          <t>No</t>
        </is>
      </c>
      <c r="G30" t="n">
        <v>0</v>
      </c>
      <c r="H30" t="n">
        <v>15</v>
      </c>
      <c r="I30" t="inlineStr"/>
      <c r="J30" t="inlineStr">
        <is>
          <t>PIL, PyPDF2, api, base64, core, datasets, fastapi, invoke, numpy, openvino, pydantic, schemas, torch, transformers, uvicorn</t>
        </is>
      </c>
    </row>
    <row r="31">
      <c r="A31" t="inlineStr">
        <is>
          <t>ai-services</t>
        </is>
      </c>
      <c r="B31" t="inlineStr">
        <is>
          <t>text-question-answer</t>
        </is>
      </c>
      <c r="C31" t="inlineStr">
        <is>
          <t>No</t>
        </is>
      </c>
      <c r="D31" t="inlineStr">
        <is>
          <t>No</t>
        </is>
      </c>
      <c r="E31" t="inlineStr">
        <is>
          <t>No</t>
        </is>
      </c>
      <c r="F31" t="inlineStr">
        <is>
          <t>No</t>
        </is>
      </c>
      <c r="G31" t="n">
        <v>0</v>
      </c>
      <c r="H31" t="n">
        <v>10</v>
      </c>
      <c r="I31" t="inlineStr"/>
      <c r="J31" t="inlineStr">
        <is>
          <t>api, core, fastapi, invoke, pydantic, schemas, sentence_transformers, torch, transformers, uvicorn</t>
        </is>
      </c>
    </row>
    <row r="32">
      <c r="A32" t="inlineStr">
        <is>
          <t>ai-services</t>
        </is>
      </c>
      <c r="B32" t="inlineStr">
        <is>
          <t>text-sentiment-analysis</t>
        </is>
      </c>
      <c r="C32" t="inlineStr">
        <is>
          <t>No</t>
        </is>
      </c>
      <c r="D32" t="inlineStr">
        <is>
          <t>No</t>
        </is>
      </c>
      <c r="E32" t="inlineStr">
        <is>
          <t>No</t>
        </is>
      </c>
      <c r="F32" t="inlineStr">
        <is>
          <t>No</t>
        </is>
      </c>
      <c r="G32" t="n">
        <v>0</v>
      </c>
      <c r="H32" t="n">
        <v>11</v>
      </c>
      <c r="I32" t="inlineStr"/>
      <c r="J32" t="inlineStr">
        <is>
          <t>api, core, fastapi, invoke, main, pydantic, pydantic_settings, schemas, torch, transformers, uvicorn</t>
        </is>
      </c>
    </row>
    <row r="33">
      <c r="A33" t="inlineStr">
        <is>
          <t>ai-services</t>
        </is>
      </c>
      <c r="B33" t="inlineStr">
        <is>
          <t>text-summarization</t>
        </is>
      </c>
      <c r="C33" t="inlineStr">
        <is>
          <t>No</t>
        </is>
      </c>
      <c r="D33" t="inlineStr">
        <is>
          <t>No</t>
        </is>
      </c>
      <c r="E33" t="inlineStr">
        <is>
          <t>No</t>
        </is>
      </c>
      <c r="F33" t="inlineStr">
        <is>
          <t>No</t>
        </is>
      </c>
      <c r="G33" t="n">
        <v>0</v>
      </c>
      <c r="H33" t="n">
        <v>9</v>
      </c>
      <c r="I33" t="inlineStr"/>
      <c r="J33" t="inlineStr">
        <is>
          <t>api, core, fastapi, invoke, pydantic, schemas, torch, transformers, uvicorn</t>
        </is>
      </c>
    </row>
    <row r="34">
      <c r="A34" t="inlineStr">
        <is>
          <t>ai-services</t>
        </is>
      </c>
      <c r="B34" t="inlineStr">
        <is>
          <t>text-translation</t>
        </is>
      </c>
      <c r="C34" t="inlineStr">
        <is>
          <t>No</t>
        </is>
      </c>
      <c r="D34" t="inlineStr">
        <is>
          <t>No</t>
        </is>
      </c>
      <c r="E34" t="inlineStr">
        <is>
          <t>No</t>
        </is>
      </c>
      <c r="F34" t="inlineStr">
        <is>
          <t>No</t>
        </is>
      </c>
      <c r="G34" t="n">
        <v>0</v>
      </c>
      <c r="H34" t="n">
        <v>11</v>
      </c>
      <c r="I34" t="inlineStr"/>
      <c r="J34" t="inlineStr">
        <is>
          <t>api, core, fastapi, invoke, main, pydantic, pydantic_settings, schemas, torch, transformers, uvicorn</t>
        </is>
      </c>
    </row>
    <row r="35">
      <c r="A35" t="inlineStr">
        <is>
          <t>ai-services</t>
        </is>
      </c>
      <c r="B35" t="inlineStr">
        <is>
          <t>text-zero-shot-classification</t>
        </is>
      </c>
      <c r="C35" t="inlineStr">
        <is>
          <t>No</t>
        </is>
      </c>
      <c r="D35" t="inlineStr">
        <is>
          <t>No</t>
        </is>
      </c>
      <c r="E35" t="inlineStr">
        <is>
          <t>No</t>
        </is>
      </c>
      <c r="F35" t="inlineStr">
        <is>
          <t>No</t>
        </is>
      </c>
      <c r="G35" t="n">
        <v>0</v>
      </c>
      <c r="H35" t="n">
        <v>15</v>
      </c>
      <c r="I35" t="inlineStr"/>
      <c r="J35" t="inlineStr">
        <is>
          <t>PIL, PyPDF2, api, base64, core, datasets, fastapi, invoke, numpy, openvino, pydantic, schemas, torch, transformers, uvicorn</t>
        </is>
      </c>
    </row>
    <row r="36">
      <c r="A36" t="inlineStr">
        <is>
          <t>ai-services</t>
        </is>
      </c>
      <c r="B36" t="inlineStr">
        <is>
          <t>text_nmt_en_de_transformer24x6</t>
        </is>
      </c>
      <c r="C36" t="inlineStr">
        <is>
          <t>No</t>
        </is>
      </c>
      <c r="D36" t="inlineStr">
        <is>
          <t>No</t>
        </is>
      </c>
      <c r="E36" t="inlineStr">
        <is>
          <t>No</t>
        </is>
      </c>
      <c r="F36" t="inlineStr">
        <is>
          <t>No</t>
        </is>
      </c>
      <c r="G36" t="n">
        <v>0</v>
      </c>
      <c r="H36" t="n">
        <v>13</v>
      </c>
      <c r="I36" t="inlineStr"/>
      <c r="J36" t="inlineStr">
        <is>
          <t>PIL, api, base64, core, fastapi, main, numpy, pydantic, pytest, schemas, tensorflow, transformers, uvicorn</t>
        </is>
      </c>
    </row>
    <row r="37">
      <c r="A37" t="inlineStr">
        <is>
          <t>ai-services</t>
        </is>
      </c>
      <c r="B37" t="inlineStr">
        <is>
          <t>update/document_classification_vla_api</t>
        </is>
      </c>
      <c r="C37" t="inlineStr">
        <is>
          <t>No</t>
        </is>
      </c>
      <c r="D37" t="inlineStr">
        <is>
          <t>No</t>
        </is>
      </c>
      <c r="E37" t="inlineStr">
        <is>
          <t>No</t>
        </is>
      </c>
      <c r="F37" t="inlineStr">
        <is>
          <t>No</t>
        </is>
      </c>
      <c r="G37" t="n">
        <v>0</v>
      </c>
      <c r="H37" t="n">
        <v>15</v>
      </c>
      <c r="I37" t="inlineStr"/>
      <c r="J37" t="inlineStr">
        <is>
          <t>PIL, PyPDF2, api, base64, core, fastapi, fuzzywuzzy, main, numpy, pydantic, pytest, schemas, torch, transformers, uvicorn</t>
        </is>
      </c>
    </row>
    <row r="38">
      <c r="A38" s="4" t="inlineStr">
        <is>
          <t>AI-Tools-Python-Package</t>
        </is>
      </c>
      <c r="B38" s="4" t="inlineStr">
        <is>
          <t>main</t>
        </is>
      </c>
      <c r="C38" s="4" t="inlineStr">
        <is>
          <t>Yes</t>
        </is>
      </c>
      <c r="D38" s="4" t="inlineStr">
        <is>
          <t>Yes</t>
        </is>
      </c>
      <c r="E38" s="4" t="inlineStr">
        <is>
          <t>No</t>
        </is>
      </c>
      <c r="F38" s="4" t="inlineStr">
        <is>
          <t>No</t>
        </is>
      </c>
      <c r="G38" s="4" t="n">
        <v>0</v>
      </c>
      <c r="H38" s="4" t="n">
        <v>3</v>
      </c>
      <c r="I38" s="4" t="inlineStr"/>
      <c r="J38" s="4" t="inlineStr">
        <is>
          <t>requests, src, unittest</t>
        </is>
      </c>
    </row>
    <row r="39">
      <c r="A39" s="4" t="inlineStr">
        <is>
          <t>apteryx</t>
        </is>
      </c>
      <c r="B39" s="4" t="inlineStr">
        <is>
          <t>master</t>
        </is>
      </c>
      <c r="C39" s="4" t="inlineStr">
        <is>
          <t>Yes</t>
        </is>
      </c>
      <c r="D39" s="4" t="inlineStr">
        <is>
          <t>No</t>
        </is>
      </c>
      <c r="E39" s="4" t="inlineStr">
        <is>
          <t>Yes</t>
        </is>
      </c>
      <c r="F39" s="4" t="inlineStr">
        <is>
          <t>No</t>
        </is>
      </c>
      <c r="G39" s="4" t="n">
        <v>16</v>
      </c>
      <c r="H39" s="4" t="n">
        <v>30</v>
      </c>
      <c r="I39" s="4" t="inlineStr">
        <is>
          <t>numpy==1.16.4, matplotlib==3.1.1, opencv_python==4.1.0.25, pydicom==1.2.2, timeout_decorator==0.4.1, tqdm==4.32.2, Pillow==6.1.0, azure_common==1.1.23, keras==2.2.4, pandas==0.25.0, pyodbc==4.0.27, GitPython==3.0.0, redis==3.3.8, Flask==1.1.1, tinydb==3.13.0, scikit-learn==0.21.3</t>
        </is>
      </c>
      <c r="J39" s="4" t="inlineStr">
        <is>
          <t>IPython, PIL, apteryx, azure, base64, colorsys, config, configparser, cv2, flask, git, keras, matplotlib, network, numpy, pandas, pydicom, pyodbc, redis, requests, sklearn, streamlit, tensorflow, timeit, timeout_decorator, tinydb, tqdm, utils, yolo, yolo3</t>
        </is>
      </c>
    </row>
    <row r="40">
      <c r="A40" s="4" t="inlineStr">
        <is>
          <t>asg-code-scanner</t>
        </is>
      </c>
      <c r="B40" s="4" t="inlineStr">
        <is>
          <t>master</t>
        </is>
      </c>
      <c r="C40" s="4" t="inlineStr">
        <is>
          <t>Yes</t>
        </is>
      </c>
      <c r="D40" s="4" t="inlineStr">
        <is>
          <t>No</t>
        </is>
      </c>
      <c r="E40" s="4" t="inlineStr">
        <is>
          <t>No</t>
        </is>
      </c>
      <c r="F40" s="4" t="inlineStr">
        <is>
          <t>No</t>
        </is>
      </c>
      <c r="G40" s="4" t="n">
        <v>0</v>
      </c>
      <c r="H40" s="4" t="n">
        <v>11</v>
      </c>
      <c r="I40" s="4" t="inlineStr"/>
      <c r="J40" s="4" t="inlineStr">
        <is>
          <t>asg_code_scanner, keras, numpy, p_tqdm, pandas, streamlit, tarfile, tokenize, torch, tqdm, transformers</t>
        </is>
      </c>
    </row>
    <row r="41">
      <c r="A41" s="4" t="inlineStr">
        <is>
          <t>automation-agents-api</t>
        </is>
      </c>
      <c r="B41" s="4" t="inlineStr">
        <is>
          <t>main</t>
        </is>
      </c>
      <c r="C41" s="4" t="inlineStr">
        <is>
          <t>Yes</t>
        </is>
      </c>
      <c r="D41" s="4" t="inlineStr">
        <is>
          <t>Yes</t>
        </is>
      </c>
      <c r="E41" s="4" t="inlineStr">
        <is>
          <t>Yes</t>
        </is>
      </c>
      <c r="F41" s="4" t="inlineStr">
        <is>
          <t>No</t>
        </is>
      </c>
      <c r="G41" s="4" t="n">
        <v>169</v>
      </c>
      <c r="H41" s="4" t="n">
        <v>34</v>
      </c>
      <c r="I41" s="4" t="inlineStr">
        <is>
          <t>annotated-types==0.7.0, anyio==4.8.0, attrs==25.3.0, Automat==24.8.1, beautifulsoup4==4.13.3, certifi==2025.1.31, cffi==1.17.1, chardet==5.2.0, charset-normalizer==3.4.1, click==8.1.8, constantly==23.10.4, contourpy==1.3.1, cryptography==44.0.2, cssselect==1.3.0, cycler==0.12.1, dataclasses-json==0.6.7, deep-translator==1.11.4, deepsearch-glm==0.22.0, defusedxml==0.7.1, dill==0.3.9, distro==1.9.0, dnspython==2.7.0, docling==1.20.0, docling-core==1.7.2, docling-ibm-models==2.0.8, docling-parse==1.6.2, docutils==0.21.2, easyocr==1.7.2, email_validator==2.2.0, et_xmlfile==2.0.0, fastapi==0.115.8, fastapi-cli==0.0.7, filelock==3.18.0, filetype==1.2.0, fire==0.7.0, fonttools==4.56.0, fpdf==1.7.2, fsspec==2025.3.0, gradio_client==1.8.0, h11==0.14.0, httpcore==1.0.7url, httptools==0.6.4url, httpx==0.28.1url, huggingface-hub==0.29.3, hyperlink==21.0.0, idna==3.10, imageio==2.37.0, incremental==24.7.2, itemadapter==0.11.0, itemloaders==1.3.2, Jinja2==3.1.5, jiter==0.9.0, jmespath==1.0.1, json-schema-for-humans==1.3.4, jsonlines==3.1.0, jsonref==1.1.0, jsonschema==4.23.0, jsonschema-specifications==2024.10.1, kiwisolver==1.4.8, lazy_loader==0.4, loguru==0.7.3, lxml==5.3.1, markdown-it-py==3.0.0, markdown2==2.5.3, MarkupSafe==3.0.2, marshmallow==3.26.1, matplotlib==3.10.1, mdurl==0.1.2, motor==3.7.0, mpmath==1.3.0, multiprocess==0.70.17, mypy-extensions==1.0.0, networkx==3.4.2, netwulf==0.1.5, ninja==1.11.1.3, numerize==0.12, numpy==1.26.4, nvidia-cublas-cu12==12.4.5.8, nvidia-cuda-cupti-cu12==12.4.127, nvidia-cuda-nvrtc-cu12==12.4.127, nvidia-cuda-runtime-cu12==12.4.127, nvidia-cudnn-cu12==9.1.0.70, nvidia-cufft-cu12==11.2.1.3, nvidia-curand-cu12==10.3.5.147, nvidia-cusolver-cu12==11.6.1.9, nvidia-cusparse-cu12==12.3.1.170, nvidia-cusparselt-cu12==0.6.2, nvidia-nccl-cu12==2.21.5, nvidia-nvjitlink-cu12==12.4.127, nvidia-nvtx-cu12==12.4.127, openai==1.66.5, opencv-python-headless==4.11.0.86, openpyxl==3.1.5, packaging==24.2, pandas==2.2.3, parsel==1.10.0, pdf2docx==0.5.8, pdf2image==1.17.0, pdfminer.six==20231228, pdfplumber==0.11.5, pillow==10.4.0, Protego==0.4.0, pyarrow==16.1.0, pyasn1==0.6.1, pyasn1_modules==0.4.1, pyclipper==1.3.0.post6, pycparser==2.22, pydantic==2.10.6, pydantic-settings==2.8.0, pydantic_core==2.27.2, PyDispatcher==2.0.7, Pygments==2.19.1, pymongo==4.11.3, PyMuPDF==1.25.4, pymupdf4llm==0.0.17, pyOpenSSL==25.0.0, pyparsing==3.2.1, PyPDF2==3.0.1, pypdfium2==4.30.1, pytesseract==0.3.13, python-bidi==0.6.6, python-dateutil==2.9.0.post0, python-docx==1.1.2, python-dotenv==1.0.1, python-multipart==0.0.20, pytz==2025.1, PyYAML==6.0.2, queuelib==1.7.0, referencing==0.36.2, reportlab==4.3.1, requests==2.32.3, requests-file==2.1.0, rich==13.9.4, rich-toolkit==0.13.2, rpds-py==0.23.1, rtree==1.4.0, scikit-image==0.25.2, scipy==1.15.2, Scrapy==2.12.0, service-identity==24.2.0, setuptools==76.1.0, shapely==2.0.7, shellingham==1.5.4, simplejson==3.20.1, six==1.17.0, sniffio==1.3.1, soupsieve==2.6, starlette==0.45.3, sympy==1.13.1, tabulate==0.9.0, termcolor==2.5.0, tifffile==2025.3.13, tldextract==5.1.3, torch==2.6.0, torchvision==0.21.0, tqdm==4.67.1, triton==3.2.0, Twisted==24.11.0, typer==0.12.5, typing-inspect==0.9.0, typing_extensions==4.12.2, tzdata==2025.1, urllib3==2.3.0, uvicorn==0.34.0, uvloop==0.21.0, w3lib==2.3.1, watchfiles==1.0.4, websockets==15.0, zope.interface==7.2</t>
        </is>
      </c>
      <c r="J41" s="4" t="inlineStr">
        <is>
          <t>PIL, PyPDF2, api, base64, deep_translator, docling, docx, dotenv, fastapi, fitz, fpdf, gradio_client, httpx, itemadapter, loguru, motor, numpy, openai, openpyxl, pandas, pdf2docx, pdf2image, pdfplumber, pydantic, pydantic_settings, pymongo, pymupdf4llm, pytesseract, reportlab, requests, scrapy, textwrap, urllib, uvicorn</t>
        </is>
      </c>
    </row>
    <row r="42">
      <c r="A42" s="4" t="inlineStr">
        <is>
          <t>backend</t>
        </is>
      </c>
      <c r="B42" s="4" t="inlineStr">
        <is>
          <t>master</t>
        </is>
      </c>
      <c r="C42" s="4" t="inlineStr">
        <is>
          <t>Yes</t>
        </is>
      </c>
      <c r="D42" s="4" t="inlineStr">
        <is>
          <t>No</t>
        </is>
      </c>
      <c r="E42" s="4" t="inlineStr">
        <is>
          <t>Yes</t>
        </is>
      </c>
      <c r="F42" s="4" t="inlineStr">
        <is>
          <t>No</t>
        </is>
      </c>
      <c r="G42" s="4" t="n">
        <v>88</v>
      </c>
      <c r="H42" s="4" t="n">
        <v>23</v>
      </c>
      <c r="I42" s="4" t="inlineStr">
        <is>
          <t>adium-theme-ubuntu==0.3.4, app==0.0.1, backports-abc==0.5, backports.shutil-get-terminal-size==1.0.0, beautifulsoup4==4.4.1, bleach==2.0.0, certifi==2017.4.17, chardet==3.0.4, CherryTree==0.36.4, click==6.7, configparser==3.5.0, cycler==0.10.0, decorator==4.0.11, duplicity==0.7.6, entrypoints==0.2.3, enum34==1.1.6, Flask==0.12.2, Flask-SQLAlchemy==2.2, functools32==3.2.3.post2, gmpy==1.17, gyp==0.1, html5lib==0.999999999, idna==2.5, ipykernel==4.6.1, ipython==5.4.1, ipython-genutils==0.2.0, ipywidgets==6.0.0, itsdangerous==0.24, Jinja2==2.9.6, jsonschema==2.6.0, jupyter-client==5.1.0, jupyter-core==4.3.0, jupyter-dashboards==0.7.0, lhapdf==5.9.1, lockfile==0.12.2, lxml==3.5.0, Magic-file-extensions==0.2, MarkupSafe==1.0, matplotlib==2.0.2, mistune==0.7.4, mpmath==0.19, nbconvert==5.2.1, nbformat==4.3.0, notebook==5.0.0, numpy==1.11.0, pandas==0.20.3, pandocfilters==1.4.1, pathlib2==2.3.0, pexpect==4.2.1, pickleshare==0.7.4, Pillow==3.1.2, plotly==2.0.11, prompt-toolkit==1.0.14, ptyprocess==0.5.2, pycountry==17.5.14, pycurl==7.43.0, pyenchant==1.6.6, pyglet==1.1.4, Pygments==2.2.0, pygobject==3.20.0, pyparsing==2.2.0, python-apt==1.1.0b1, python-dateutil==2.6.0, pytz==2017.2, pyzmq==16.0.2, requests==2.18.1, s3cmd==1.6.1, scandir==1.5, scour==0.32, simplegeneric==0.8.1, singledispatch==3.4.0.3, six==1.10.0, SQLAlchemy==1.1.11, subprocess32==3.2.7, sympy==0.7.6.1, terminado==0.6, testpath==0.3.1, tornado==4.5.1, traitlets==4.3.2, Unidecode==0.4.19, unity-lens-photos==1.0, urllib3==1.21.1, wcwidth==0.1.7, webencodings==0.5.1, Werkzeug==0.12.2, widgetsnbextension==2.0.0, xmltodict==0.11.0, youtube-dl==2016.2.22</t>
        </is>
      </c>
      <c r="J42" s="4" t="inlineStr">
        <is>
          <t>CTDataTypes, EspacenetSearch, GoogleSearch, OutputTable, PatentScopeSearch, PubMedSearch, USPTOSearch, __builtin__, __future__, ast, base64, bs4, cPickle, flask, lxml, numpy, pandas, pdb, plotly, pycountry, requests, urllib, xmltodict</t>
        </is>
      </c>
    </row>
    <row r="43">
      <c r="A43" t="inlineStr">
        <is>
          <t>backend</t>
        </is>
      </c>
      <c r="B43" t="inlineStr">
        <is>
          <t>ipb_update</t>
        </is>
      </c>
      <c r="C43" t="inlineStr">
        <is>
          <t>No</t>
        </is>
      </c>
      <c r="D43" t="inlineStr">
        <is>
          <t>No</t>
        </is>
      </c>
      <c r="E43" t="inlineStr">
        <is>
          <t>Yes</t>
        </is>
      </c>
      <c r="F43" t="inlineStr">
        <is>
          <t>No</t>
        </is>
      </c>
      <c r="G43" t="n">
        <v>57</v>
      </c>
      <c r="H43" t="n">
        <v>42</v>
      </c>
      <c r="I43" t="inlineStr">
        <is>
          <t>alembic==0.9.6, asn1crypto==0.23.0, backports.shutil-get-terminal-size==1.0.0, beautifulsoup4==4.6.0, bs4==0.0.1, certifi==2017.11.5, cffi==1.11.2, chardet==3.0.4, click==6.7, configparser==3.5.0, cryptography==2.1.3, decorator==4.1.2, enum34==1.1.6, Flask==0.12.2, Flask-Migrate==2.1.1, Flask-Script==2.0.6, Flask-SQLAlchemy==2.3.2, functools32==3.2.3.post2, idna==2.6, ipaddress==1.0.17, ipython-genutils==0.2.0, itsdangerous==0.24, Jinja2==2.9.6, jsonschema==2.6.0, jupyter-core==4.4.0, keyring==10.1, keyrings.alt==1.3, lxml==4.1.1, Mako==1.0.7, MarkupSafe==1.0, nbformat==4.4.0, numpy==1.13.3, pandas==0.21.0, pathlib2==2.3.0, pkg-resources==0.0.0, plotly==2.2.1, psycopg2==2.7.3.2, pyasn1==0.1.9, pycountry==17.9.23, pycparser==2.18, pycrypto==2.6.1, python-dateutil==2.6.1, python-editor==1.0.3, pytz==2017.3, pyxdg==0.25, requests==2.18.4, scandir==1.6, SecretStorage==2.3.1, selenium==3.7.0, singledispatch==3.4.0.3, six==1.11.0, SQLAlchemy==1.1.15, SQLAlchemy-Utils==0.32.21, traitlets==4.3.2, urllib3==1.22, Werkzeug==0.12.2, xmltodict==0.11.0</t>
        </is>
      </c>
      <c r="J43" t="inlineStr">
        <is>
          <t>CTDataTypes, EspacenetSearch, GoogleSearch, MedDevicesMakers, NLURecommender, NLUonthefly, OutputTable, PatentScopeSearch, PubMedSearch, RTSEC, SECDataSearch, StringIO, USPTOSearch, __builtin__, __future__, alembic, application, ast, base64, bs4, cPickle, config, flask, flask_migrate, flask_script, flask_sqlalchemy, gensim, lxml, models, numpy, pandas, pdb, plotly, pycountry, requests, selenium, settings, sqlalchemy, sqlalchemy_utils, urllib, utils, xmltodict</t>
        </is>
      </c>
    </row>
    <row r="44">
      <c r="A44" t="inlineStr">
        <is>
          <t>backend</t>
        </is>
      </c>
      <c r="B44" t="inlineStr">
        <is>
          <t>lv</t>
        </is>
      </c>
      <c r="C44" t="inlineStr">
        <is>
          <t>No</t>
        </is>
      </c>
      <c r="D44" t="inlineStr">
        <is>
          <t>No</t>
        </is>
      </c>
      <c r="E44" t="inlineStr">
        <is>
          <t>Yes</t>
        </is>
      </c>
      <c r="F44" t="inlineStr">
        <is>
          <t>No</t>
        </is>
      </c>
      <c r="G44" t="n">
        <v>57</v>
      </c>
      <c r="H44" t="n">
        <v>42</v>
      </c>
      <c r="I44" t="inlineStr">
        <is>
          <t>alembic==0.9.6, asn1crypto==0.23.0, backports.shutil-get-terminal-size==1.0.0, beautifulsoup4==4.6.0, bs4==0.0.1, certifi==2017.11.5, cffi==1.11.2, chardet==3.0.4, click==6.7, configparser==3.5.0, cryptography==2.1.3, decorator==4.1.2, enum34==1.1.6, Flask==0.12.2, Flask-Migrate==2.1.1, Flask-Script==2.0.6, Flask-SQLAlchemy==2.3.2, functools32==3.2.3.post2, idna==2.6, ipaddress==1.0.17, ipython-genutils==0.2.0, itsdangerous==0.24, Jinja2==2.9.6, jsonschema==2.6.0, jupyter-core==4.4.0, keyring==10.1, keyrings.alt==1.3, lxml==4.1.1, Mako==1.0.7, MarkupSafe==1.0, nbformat==4.4.0, numpy==1.13.3, pandas==0.21.0, pathlib2==2.3.0, pkg-resources==0.0.0, plotly==2.2.1, psycopg2==2.7.3.2, pyasn1==0.1.9, pycountry==17.9.23, pycparser==2.18, pycrypto==2.6.1, python-dateutil==2.6.1, python-editor==1.0.3, pytz==2017.3, pyxdg==0.25, requests==2.18.4, scandir==1.6, SecretStorage==2.3.1, selenium==3.7.0, singledispatch==3.4.0.3, six==1.11.0, SQLAlchemy==1.1.15, SQLAlchemy-Utils==0.32.21, traitlets==4.3.2, urllib3==1.22, Werkzeug==0.12.2, xmltodict==0.11.0</t>
        </is>
      </c>
      <c r="J44" t="inlineStr">
        <is>
          <t>CTDataTypes, EspacenetSearch, GoogleSearch, MedDevicesMakers, NLURecommender, NLUonthefly, OutputTable, PatentScopeSearch, PubMedSearch, RTSEC, SECDataSearch, StringIO, USPTOSearch, __builtin__, __future__, alembic, application, ast, base64, bs4, cPickle, config, flask, flask_migrate, flask_script, flask_sqlalchemy, gensim, lxml, models, numpy, pandas, pdb, plotly, pycountry, requests, selenium, settings, sqlalchemy, sqlalchemy_utils, urllib, utils, xmltodict</t>
        </is>
      </c>
    </row>
    <row r="45">
      <c r="A45" t="inlineStr">
        <is>
          <t>backend</t>
        </is>
      </c>
      <c r="B45" t="inlineStr">
        <is>
          <t>sprint1</t>
        </is>
      </c>
      <c r="C45" t="inlineStr">
        <is>
          <t>No</t>
        </is>
      </c>
      <c r="D45" t="inlineStr">
        <is>
          <t>No</t>
        </is>
      </c>
      <c r="E45" t="inlineStr">
        <is>
          <t>Yes</t>
        </is>
      </c>
      <c r="F45" t="inlineStr">
        <is>
          <t>No</t>
        </is>
      </c>
      <c r="G45" t="n">
        <v>88</v>
      </c>
      <c r="H45" t="n">
        <v>14</v>
      </c>
      <c r="I45" t="inlineStr">
        <is>
          <t>adium-theme-ubuntu==0.3.4, app==0.0.1, backports-abc==0.5, backports.shutil-get-terminal-size==1.0.0, beautifulsoup4==4.4.1, bleach==2.0.0, certifi==2017.4.17, chardet==3.0.4, CherryTree==0.36.4, click==6.7, configparser==3.5.0, cycler==0.10.0, decorator==4.0.11, duplicity==0.7.6, entrypoints==0.2.3, enum34==1.1.6, Flask==0.12.2, Flask-SQLAlchemy==2.2, functools32==3.2.3.post2, gmpy==1.17, gyp==0.1, html5lib==0.999999999, idna==2.5, ipykernel==4.6.1, ipython==5.4.1, ipython-genutils==0.2.0, ipywidgets==6.0.0, itsdangerous==0.24, Jinja2==2.9.6, jsonschema==2.6.0, jupyter-client==5.1.0, jupyter-core==4.3.0, jupyter-dashboards==0.7.0, lhapdf==5.9.1, lockfile==0.12.2, lxml==3.5.0, Magic-file-extensions==0.2, MarkupSafe==1.0, matplotlib==2.0.2, mistune==0.7.4, mpmath==0.19, nbconvert==5.2.1, nbformat==4.3.0, notebook==5.0.0, numpy==1.11.0, pandas==0.20.3, pandocfilters==1.4.1, pathlib2==2.3.0, pexpect==4.2.1, pickleshare==0.7.4, Pillow==3.1.2, plotly==2.0.11, prompt-toolkit==1.0.14, ptyprocess==0.5.2, pycountry==17.5.14, pycurl==7.43.0, pyenchant==1.6.6, pyglet==1.1.4, Pygments==2.2.0, pygobject==3.20.0, pyparsing==2.2.0, python-apt==1.1.0b1, python-dateutil==2.6.0, pytz==2017.2, pyzmq==16.0.2, requests==2.18.1, s3cmd==1.6.1, scandir==1.5, scour==0.32, simplegeneric==0.8.1, singledispatch==3.4.0.3, six==1.10.0, SQLAlchemy==1.1.11, subprocess32==3.2.7, sympy==0.7.6.1, terminado==0.6, testpath==0.3.1, tornado==4.5.1, traitlets==4.3.2, Unidecode==0.4.19, unity-lens-photos==1.0, urllib3==1.21.1, wcwidth==0.1.7, webencodings==0.5.1, Werkzeug==0.12.2, widgetsnbextension==2.0.0, xmltodict==0.11.0, youtube-dl==2016.2.22</t>
        </is>
      </c>
      <c r="J45" t="inlineStr">
        <is>
          <t>CTDataTypes, OutputTable, __builtin__, __future__, cPickle, flask, numpy, pandas, pdb, plotly, pycountry, sqlalchemy, urllib, xmltodict</t>
        </is>
      </c>
    </row>
    <row r="46">
      <c r="A46" t="inlineStr">
        <is>
          <t>backend</t>
        </is>
      </c>
      <c r="B46" t="inlineStr">
        <is>
          <t>sprint2</t>
        </is>
      </c>
      <c r="C46" t="inlineStr">
        <is>
          <t>No</t>
        </is>
      </c>
      <c r="D46" t="inlineStr">
        <is>
          <t>No</t>
        </is>
      </c>
      <c r="E46" t="inlineStr">
        <is>
          <t>Yes</t>
        </is>
      </c>
      <c r="F46" t="inlineStr">
        <is>
          <t>No</t>
        </is>
      </c>
      <c r="G46" t="n">
        <v>88</v>
      </c>
      <c r="H46" t="n">
        <v>24</v>
      </c>
      <c r="I46" t="inlineStr">
        <is>
          <t>adium-theme-ubuntu==0.3.4, app==0.0.1, backports-abc==0.5, backports.shutil-get-terminal-size==1.0.0, beautifulsoup4==4.4.1, bleach==2.0.0, certifi==2017.4.17, chardet==3.0.4, CherryTree==0.36.4, click==6.7, configparser==3.5.0, cycler==0.10.0, decorator==4.0.11, duplicity==0.7.6, entrypoints==0.2.3, enum34==1.1.6, Flask==0.12.2, Flask-SQLAlchemy==2.2, functools32==3.2.3.post2, gmpy==1.17, gyp==0.1, html5lib==0.999999999, idna==2.5, ipykernel==4.6.1, ipython==5.4.1, ipython-genutils==0.2.0, ipywidgets==6.0.0, itsdangerous==0.24, Jinja2==2.9.6, jsonschema==2.6.0, jupyter-client==5.1.0, jupyter-core==4.3.0, jupyter-dashboards==0.7.0, lhapdf==5.9.1, lockfile==0.12.2, lxml==3.5.0, Magic-file-extensions==0.2, MarkupSafe==1.0, matplotlib==2.0.2, mistune==0.7.4, mpmath==0.19, nbconvert==5.2.1, nbformat==4.3.0, notebook==5.0.0, numpy==1.11.0, pandas==0.20.3, pandocfilters==1.4.1, pathlib2==2.3.0, pexpect==4.2.1, pickleshare==0.7.4, Pillow==3.1.2, plotly==2.0.11, prompt-toolkit==1.0.14, ptyprocess==0.5.2, pycountry==17.5.14, pycurl==7.43.0, pyenchant==1.6.6, pyglet==1.1.4, Pygments==2.2.0, pygobject==3.20.0, pyparsing==2.2.0, python-apt==1.1.0b1, python-dateutil==2.6.0, pytz==2017.2, pyzmq==16.0.2, requests==2.18.1, s3cmd==1.6.1, scandir==1.5, scour==0.32, simplegeneric==0.8.1, singledispatch==3.4.0.3, six==1.10.0, SQLAlchemy==1.1.11, subprocess32==3.2.7, sympy==0.7.6.1, terminado==0.6, testpath==0.3.1, tornado==4.5.1, traitlets==4.3.2, Unidecode==0.4.19, unity-lens-photos==1.0, urllib3==1.21.1, wcwidth==0.1.7, webencodings==0.5.1, Werkzeug==0.12.2, widgetsnbextension==2.0.0, xmltodict==0.11.0, youtube-dl==2016.2.22</t>
        </is>
      </c>
      <c r="J46" t="inlineStr">
        <is>
          <t>CTDataTypes, EspacenetSearch, GoogleSearch, OutputTable, PatentScopeSearch, PubMedSearch, USPTOSearch, __builtin__, __future__, ast, base64, bs4, cPickle, flask, lxml, numpy, pandas, pdb, plotly, pycountry, requests, sqlalchemy, urllib, xmltodict</t>
        </is>
      </c>
    </row>
    <row r="47">
      <c r="A47" t="inlineStr">
        <is>
          <t>backend</t>
        </is>
      </c>
      <c r="B47" t="inlineStr">
        <is>
          <t>sprint3</t>
        </is>
      </c>
      <c r="C47" t="inlineStr">
        <is>
          <t>No</t>
        </is>
      </c>
      <c r="D47" t="inlineStr">
        <is>
          <t>No</t>
        </is>
      </c>
      <c r="E47" t="inlineStr">
        <is>
          <t>Yes</t>
        </is>
      </c>
      <c r="F47" t="inlineStr">
        <is>
          <t>No</t>
        </is>
      </c>
      <c r="G47" t="n">
        <v>88</v>
      </c>
      <c r="H47" t="n">
        <v>26</v>
      </c>
      <c r="I47" t="inlineStr">
        <is>
          <t>adium-theme-ubuntu==0.3.4, app==0.0.1, backports-abc==0.5, backports.shutil-get-terminal-size==1.0.0, beautifulsoup4==4.4.1, bleach==2.0.0, certifi==2017.4.17, chardet==3.0.4, CherryTree==0.36.4, click==6.7, configparser==3.5.0, cycler==0.10.0, decorator==4.0.11, duplicity==0.7.6, entrypoints==0.2.3, enum34==1.1.6, Flask==0.12.2, Flask-SQLAlchemy==2.2, functools32==3.2.3.post2, gmpy==1.17, gyp==0.1, html5lib==0.999999999, idna==2.5, ipykernel==4.6.1, ipython==5.4.1, ipython-genutils==0.2.0, ipywidgets==6.0.0, itsdangerous==0.24, Jinja2==2.9.6, jsonschema==2.6.0, jupyter-client==5.1.0, jupyter-core==4.3.0, jupyter-dashboards==0.7.0, lhapdf==5.9.1, lockfile==0.12.2, lxml==3.5.0, Magic-file-extensions==0.2, MarkupSafe==1.0, matplotlib==2.0.2, mistune==0.7.4, mpmath==0.19, nbconvert==5.2.1, nbformat==4.3.0, notebook==5.0.0, numpy==1.11.0, pandas==0.20.3, pandocfilters==1.4.1, pathlib2==2.3.0, pexpect==4.2.1, pickleshare==0.7.4, Pillow==3.1.2, plotly==2.0.11, prompt-toolkit==1.0.14, ptyprocess==0.5.2, pycountry==17.5.14, pycurl==7.43.0, pyenchant==1.6.6, pyglet==1.1.4, Pygments==2.2.0, pygobject==3.20.0, pyparsing==2.2.0, python-apt==1.1.0b1, python-dateutil==2.6.0, pytz==2017.2, pyzmq==16.0.2, requests==2.18.1, s3cmd==1.6.1, scandir==1.5, scour==0.32, simplegeneric==0.8.1, singledispatch==3.4.0.3, six==1.10.0, SQLAlchemy==1.1.11, subprocess32==3.2.7, sympy==0.7.6.1, terminado==0.6, testpath==0.3.1, tornado==4.5.1, traitlets==4.3.2, Unidecode==0.4.19, unity-lens-photos==1.0, urllib3==1.21.1, wcwidth==0.1.7, webencodings==0.5.1, Werkzeug==0.12.2, widgetsnbextension==2.0.0, xmltodict==0.11.0, youtube-dl==2016.2.22</t>
        </is>
      </c>
      <c r="J47" t="inlineStr">
        <is>
          <t>CTDataTypes, EspacenetSearch, GoogleSearch, MedDevicesMakers, OutputTable, PatentScopeSearch, PubMedSearch, SECDataSearch, USPTOSearch, __builtin__, __future__, ast, base64, bs4, cPickle, flask, lxml, numpy, pandas, pdb, plotly, pycountry, requests, urllib, utils, xmltodict</t>
        </is>
      </c>
    </row>
    <row r="48">
      <c r="A48" t="inlineStr">
        <is>
          <t>backend</t>
        </is>
      </c>
      <c r="B48" t="inlineStr">
        <is>
          <t>sprint4</t>
        </is>
      </c>
      <c r="C48" t="inlineStr">
        <is>
          <t>No</t>
        </is>
      </c>
      <c r="D48" t="inlineStr">
        <is>
          <t>No</t>
        </is>
      </c>
      <c r="E48" t="inlineStr">
        <is>
          <t>Yes</t>
        </is>
      </c>
      <c r="F48" t="inlineStr">
        <is>
          <t>No</t>
        </is>
      </c>
      <c r="G48" t="n">
        <v>57</v>
      </c>
      <c r="H48" t="n">
        <v>42</v>
      </c>
      <c r="I48" t="inlineStr">
        <is>
          <t>alembic==0.9.6, asn1crypto==0.23.0, backports.shutil-get-terminal-size==1.0.0, beautifulsoup4==4.6.0, bs4==0.0.1, certifi==2017.11.5, cffi==1.11.2, chardet==3.0.4, click==6.7, configparser==3.5.0, cryptography==2.1.3, decorator==4.1.2, enum34==1.1.6, Flask==0.12.2, Flask-Migrate==2.1.1, Flask-Script==2.0.6, Flask-SQLAlchemy==2.3.2, functools32==3.2.3.post2, idna==2.6, ipaddress==1.0.17, ipython-genutils==0.2.0, itsdangerous==0.24, Jinja2==2.9.6, jsonschema==2.6.0, jupyter-core==4.4.0, keyring==10.1, keyrings.alt==1.3, lxml==4.1.1, Mako==1.0.7, MarkupSafe==1.0, nbformat==4.4.0, numpy==1.13.3, pandas==0.21.0, pathlib2==2.3.0, pkg-resources==0.0.0, plotly==2.2.1, psycopg2==2.7.3.2, pyasn1==0.1.9, pycountry==17.9.23, pycparser==2.18, pycrypto==2.6.1, python-dateutil==2.6.1, python-editor==1.0.3, pytz==2017.3, pyxdg==0.25, requests==2.18.4, scandir==1.6, SecretStorage==2.3.1, selenium==3.7.0, singledispatch==3.4.0.3, six==1.11.0, SQLAlchemy==1.1.15, SQLAlchemy-Utils==0.32.21, traitlets==4.3.2, urllib3==1.22, Werkzeug==0.12.2, xmltodict==0.11.0</t>
        </is>
      </c>
      <c r="J48" t="inlineStr">
        <is>
          <t>CTDataTypes, EspacenetSearch, GoogleSearch, MedDevicesMakers, NLURecommender, NLUonthefly, OutputTable, PatentScopeSearch, PubMedSearch, RTSEC, SECDataSearch, StringIO, USPTOSearch, __builtin__, __future__, alembic, application, ast, base64, bs4, cPickle, config, flask, flask_migrate, flask_script, flask_sqlalchemy, gensim, lxml, models, numpy, pandas, pdb, plotly, pycountry, requests, selenium, settings, sqlalchemy, sqlalchemy_utils, urllib, utils, xmltodict</t>
        </is>
      </c>
    </row>
    <row r="49">
      <c r="A49" t="inlineStr">
        <is>
          <t>backend</t>
        </is>
      </c>
      <c r="B49" t="inlineStr">
        <is>
          <t>sprint4_ivan</t>
        </is>
      </c>
      <c r="C49" t="inlineStr">
        <is>
          <t>No</t>
        </is>
      </c>
      <c r="D49" t="inlineStr">
        <is>
          <t>No</t>
        </is>
      </c>
      <c r="E49" t="inlineStr">
        <is>
          <t>Yes</t>
        </is>
      </c>
      <c r="F49" t="inlineStr">
        <is>
          <t>No</t>
        </is>
      </c>
      <c r="G49" t="n">
        <v>57</v>
      </c>
      <c r="H49" t="n">
        <v>42</v>
      </c>
      <c r="I49" t="inlineStr">
        <is>
          <t>alembic==0.9.6, asn1crypto==0.23.0, backports.shutil-get-terminal-size==1.0.0, beautifulsoup4==4.6.0, bs4==0.0.1, certifi==2017.11.5, cffi==1.11.2, chardet==3.0.4, click==6.7, configparser==3.5.0, cryptography==2.1.3, decorator==4.1.2, enum34==1.1.6, Flask==0.12.2, Flask-Migrate==2.1.1, Flask-Script==2.0.6, Flask-SQLAlchemy==2.3.2, functools32==3.2.3.post2, idna==2.6, ipaddress==1.0.17, ipython-genutils==0.2.0, itsdangerous==0.24, Jinja2==2.9.6, jsonschema==2.6.0, jupyter-core==4.4.0, keyring==10.1, keyrings.alt==1.3, lxml==4.1.1, Mako==1.0.7, MarkupSafe==1.0, nbformat==4.4.0, numpy==1.13.3, pandas==0.21.0, pathlib2==2.3.0, pkg-resources==0.0.0, plotly==2.2.1, psycopg2==2.7.3.2, pyasn1==0.1.9, pycountry==17.9.23, pycparser==2.18, pycrypto==2.6.1, python-dateutil==2.6.1, python-editor==1.0.3, pytz==2017.3, pyxdg==0.25, requests==2.18.4, scandir==1.6, SecretStorage==2.3.1, selenium==3.7.0, singledispatch==3.4.0.3, six==1.11.0, SQLAlchemy==1.1.15, SQLAlchemy-Utils==0.32.21, traitlets==4.3.2, urllib3==1.22, Werkzeug==0.12.2, xmltodict==0.11.0</t>
        </is>
      </c>
      <c r="J49" t="inlineStr">
        <is>
          <t>CTDataTypes, EspacenetSearch, GoogleSearch, MedDevicesMakers, NLURecommender, NLUonthefly, OutputTable, PatentScopeSearch, PubMedSearch, RTSEC, SECDataSearch, StringIO, USPTOSearch, __builtin__, __future__, alembic, application, ast, base64, bs4, cPickle, config, flask, flask_migrate, flask_script, flask_sqlalchemy, gensim, lxml, models, numpy, pandas, pdb, plotly, pycountry, requests, selenium, settings, sqlalchemy, sqlalchemy_utils, urllib, utils, xmltodict</t>
        </is>
      </c>
    </row>
    <row r="50">
      <c r="A50" t="inlineStr">
        <is>
          <t>backend</t>
        </is>
      </c>
      <c r="B50" t="inlineStr">
        <is>
          <t>sprint4_jon</t>
        </is>
      </c>
      <c r="C50" t="inlineStr">
        <is>
          <t>No</t>
        </is>
      </c>
      <c r="D50" t="inlineStr">
        <is>
          <t>No</t>
        </is>
      </c>
      <c r="E50" t="inlineStr">
        <is>
          <t>Yes</t>
        </is>
      </c>
      <c r="F50" t="inlineStr">
        <is>
          <t>No</t>
        </is>
      </c>
      <c r="G50" t="n">
        <v>43</v>
      </c>
      <c r="H50" t="n">
        <v>29</v>
      </c>
      <c r="I50" t="inlineStr">
        <is>
          <t>backports.shutil-get-terminal-size==1.0.0, beautifulsoup4==4.6.0, bs4==0.0.1, certifi==2017.11.5, chardet==3.0.4, click==6.7, configparser==3.5.0, decorator==4.1.2, enum34==1.1.6, Flask==0.12.2, functools32==3.2.3.post2, idna==2.6, ipaddress==1.0.17, ipython-genutils==0.2.0, itsdangerous==0.24, Jinja2==2.9.6, jsonschema==2.6.0, jupyter-core==4.4.0, keyring==10.1, keyrings.alt==1.3, lxml==4.1.1, MarkupSafe==1.0, nbformat==4.4.0, numpy==1.13.3, pandas==0.21.0, pathlib2==2.3.0, plotly==2.2.1, pyasn1==0.1.9, pycountry==17.9.23, pycrypto==2.6.1, python-dateutil==2.6.1, pytz==2017.3, pyxdg==0.25, requests==2.18.4, scandir==1.6, SecretStorage==2.3.1, selenium==3.7.0, singledispatch==3.4.0.3, six==1.11.0, traitlets==4.3.2, urllib3==1.22, Werkzeug==0.12.2, xmltodict==0.11.0</t>
        </is>
      </c>
      <c r="J50" t="inlineStr">
        <is>
          <t>CTDataTypes, EspacenetSearch, GoogleSearch, MedDevicesMakers, OutputTable, PatentScopeSearch, PubMedSearch, RTSEC, SECDataSearch, USPTOSearch, __builtin__, __future__, ast, base64, bs4, cPickle, flask, lxml, numpy, pandas, pdb, plotly, pycountry, requests, selenium, settings, urllib, utils, xmltodict</t>
        </is>
      </c>
    </row>
    <row r="51">
      <c r="A51" s="4" t="inlineStr">
        <is>
          <t>backend-test-nathan</t>
        </is>
      </c>
      <c r="B51" s="4" t="inlineStr">
        <is>
          <t>main</t>
        </is>
      </c>
      <c r="C51" s="4" t="inlineStr">
        <is>
          <t>Yes</t>
        </is>
      </c>
      <c r="D51" s="4" t="inlineStr">
        <is>
          <t>No</t>
        </is>
      </c>
      <c r="E51" s="4" t="inlineStr">
        <is>
          <t>Yes</t>
        </is>
      </c>
      <c r="F51" s="4" t="inlineStr">
        <is>
          <t>No</t>
        </is>
      </c>
      <c r="G51" s="4" t="n">
        <v>237</v>
      </c>
      <c r="H51" s="4" t="n">
        <v>14</v>
      </c>
      <c r="I51" s="4" t="inlineStr">
        <is>
          <t>aenum==3.1.15, agate==1.9.1, aiohttp==3.9.5, aiosignal==1.3.1, aiosmtplib==2.0.2, alembic==1.13.1, annotated-types==0.7.0, anyio==4.3.0, apache-airflow==2.9.1, apache-airflow-providers-common-io==1.3.2, apache-airflow-providers-common-sql==1.14.0, apache-airflow-providers-fab==1.1.1, apache-airflow-providers-ftp==3.9.1, apache-airflow-providers-http==4.11.1, apache-airflow-providers-imap==3.6.1, apache-airflow-providers-smtp==1.7.1, apache-airflow-providers-snowflake==5.5.1, apache-airflow-providers-sqlite==3.8.1, apispec==6.6.1, argcomplete==3.3.0, asgiref==3.8.1, asn1crypto==1.5.1, astronomer-cosmos==1.4.1, asttokens==2.4.1, asyncpg==0.29.0, attrs==23.2.0, Babel==2.15.0, bcrypt==4.1.3, blinker==1.8.2, cachelib==0.9.0, certifi==2024.2.2, cffi==1.16.0, charset-normalizer==3.3.2, click==8.1.7, clickclick==20.10.2, colorama==0.4.6, colorlog==4.8.0, comm==0.2.2, ConfigUpdater==3.2, connexion==2.14.2, contourpy==1.2.1, cron-descriptor==1.4.3, croniter==2.0.5, cryptography==42.0.7, cycler==0.12.1, daff==1.3.46, databases==0.9.0, dbt-adapters==1.2.1, dbt-common==1.2.0, dbt-core==1.8.1, dbt-extractor==0.5.1, dbt-semantic-interfaces==0.5.1, dbt-snowflake==1.8.2, debugpy==1.8.1, decorator==5.1.1, Deprecated==1.2.14, dill==0.3.8, distlib==0.3.8, dnspython==2.6.1, docutils==0.21.2, ecdsa==0.19.0, email_validator==2.1.1, executing==2.0.1, Faker==24.4.0, fastapi==0.111.0, fastapi-cli==0.0.4, fastapi-mail==1.4.1, filelock==3.14.0, Flask==2.2.5, Flask-AppBuilder==4.4.1, Flask-Babel==2.0.0, Flask-Caching==2.3.0, Flask-JWT-Extended==4.6.0, Flask-Limiter==3.7.0, Flask-Login==0.6.3, Flask-Session==0.5.0, Flask-SQLAlchemy==2.5.1, Flask-WTF==1.2.1, fonttools==4.51.0, frozenlist==1.4.1, fsspec==2024.5.0, google-re2==1.1.20240601, googleapis-common-protos==1.63.0, greenlet==3.0.3, grpcio==1.64.0, gunicorn==22.0.0, h11==0.14.0, httpcore==1.0.5url, httptools==0.6.1url, httpx==0.27.0url, idna==3.6, importlib-metadata==6.11.0, importlib_resources==6.4.0, inflection==0.5.1, ipykernel==6.29.4, ipython==8.23.0, isodate==0.6.1, itsdangerous==2.2.0, jaraco.classes==3.4.0, jedi==0.19.1, Jinja2==3.1.4, jmespath==1.0.1, jsonschema==4.22.0, jsonschema-specifications==2023.12.1, jupyter_client==8.6.1, jupyter_core==5.7.2, keyring==24.3.1, kiwisolver==1.4.5, lazy-object-proxy==1.10.0, leather==0.4.0, limits==3.12.0, linkify-it-py==2.0.3, lockfile==0.12.2, Logbook==1.5.3, Mako==1.3.5, markdown-it-py==3.0.0, MarkupSafe==2.1.5, marshmallow==3.21.2, marshmallow-oneofschema==3.1.1, marshmallow-sqlalchemy==0.28.2, mashumaro==3.13, matplotlib==3.8.4, matplotlib-inline==0.1.7, mdit-py-plugins==0.4.1, mdurl==0.1.2, methodtools==0.4.7, minimal-snowplow-tracker==0.0.2, more-itertools==10.2.0, msgpack==1.0.8, multidict==6.0.5, mysql==0.0.3, mysql-connector-python==8.3.0, mysqlclient==2.2.4, nest-asyncio==1.6.0, networkx==3.3, numpy==1.26.4, opentelemetry-api==1.25.0, opentelemetry-exporter-otlp==1.25.0, opentelemetry-exporter-otlp-proto-common==1.25.0, opentelemetry-exporter-otlp-proto-grpc==1.25.0, opentelemetry-exporter-otlp-proto-http==1.25.0, opentelemetry-proto==1.25.0, opentelemetry-sdk==1.25.0, opentelemetry-semantic-conventions==0.46b0, ordered-set==4.1.0, orjson==3.10.3, packaging==24.0, pandas==2.2.2, parsedatetime==2.6, parso==0.8.4, passlib==1.7.4, pathspec==0.12.1, pendulum==3.0.0, pillow==10.3.0, platformdirs==4.2.0, pluggy==1.5.0, prison==0.2.1, prompt-toolkit==3.0.43, protobuf==4.25.3, psutil==5.9.8, psycopg2-binary==2.9.9, pure-eval==0.2.2, pyasn1==0.6.0, pycparser==2.22, pydantic==2.7.1, pydantic-extra-types==2.7.0, pydantic-settings==2.2.1, pydantic_core==2.18.2, Pygments==2.17.2, PyJWT==2.8.0, pyOpenSSL==24.1.0, pyparsing==3.1.2, python-daemon==3.0.1, python-dateutil==2.9.0.post0, python-dotenv==1.0.1, python-jose==3.3.0, python-multipart==0.0.9, python-nvd3==0.16.0, python-slugify==8.0.4, pytimeparse==1.1.8, pytz==2024.1, pywin32==306, pywin32-ctypes==0.2.2, PyYAML==6.0.1, pyzmq==26.0.2, referencing==0.35.1, requests==2.31.0, requests-toolbelt==1.0.0, rfc3339-validator==0.1.4, rich==13.7.1, rich-argparse==1.5.0, rpds-py==0.18.1, rsa==4.9, seaborn==0.13.2, setproctitle==1.3.3, setuptools==70.0.0, shellingham==1.5.4, six==1.16.0, sniffio==1.3.1, snowflake-connector-python==3.10.1, snowflake-sqlalchemy==1.5.3, sortedcontainers==2.4.0, SQLAlchemy==2.0.30, SQLAlchemy-JSONField==1.0.2, SQLAlchemy-Utils==0.41.2, sqlparse==0.5.0, stack-data==0.6.3, starlette==0.37.2, tabulate==0.9.0, tenacity==8.3.0, termcolor==2.4.0, text-unidecode==1.3, time-machine==2.14.1, timedelta==2020.12.3, tomlkit==0.12.5, tornado==6.4, tqdm==4.66.2, traitlets==5.14.3, typer==0.12.3, typing_extensions==4.12.0, tzdata==2024.1, uc-micro-py==1.0.3, ujson==5.10.0, unicodecsv==0.14.1, universal_pathlib==0.2.2, urllib3==2.2.1, uvicorn==0.29.0, virtualenv==20.26.2, watchfiles==0.21.0, wcwidth==0.2.13, websockets==12.0, Werkzeug==2.2.3, wirerope==0.4.7, wrapt==1.16.0, WTForms==3.1.2, yarl==1.9.4, zipp==3.19.1</t>
        </is>
      </c>
      <c r="J51" s="4" t="inlineStr">
        <is>
          <t>auth, database, dotenv, email_utils, fastapi, jose, passlib, pydantic, routers, schemas, smtplib, sqlalchemy, starlette, utils</t>
        </is>
      </c>
    </row>
    <row r="52">
      <c r="A52" s="4" t="inlineStr">
        <is>
          <t>byod-demo</t>
        </is>
      </c>
      <c r="B52" s="4" t="inlineStr">
        <is>
          <t>master</t>
        </is>
      </c>
      <c r="C52" s="4" t="inlineStr">
        <is>
          <t>Yes</t>
        </is>
      </c>
      <c r="D52" s="4" t="inlineStr">
        <is>
          <t>No</t>
        </is>
      </c>
      <c r="E52" s="4" t="inlineStr">
        <is>
          <t>No</t>
        </is>
      </c>
      <c r="F52" s="4" t="inlineStr">
        <is>
          <t>No</t>
        </is>
      </c>
      <c r="G52" s="4" t="n">
        <v>0</v>
      </c>
      <c r="H52" s="4" t="n">
        <v>16</v>
      </c>
      <c r="I52" s="4" t="inlineStr"/>
      <c r="J52" s="4" t="inlineStr">
        <is>
          <t>app, darksky, dash, dash_core_components, dash_html_components, dash_table, food, labor, local, numpy, pandas, plotly, pytz, realtime, requests, sensors</t>
        </is>
      </c>
    </row>
    <row r="53">
      <c r="A53" t="inlineStr">
        <is>
          <t>byod-demo</t>
        </is>
      </c>
      <c r="B53" t="inlineStr">
        <is>
          <t>simulated_demo</t>
        </is>
      </c>
      <c r="C53" t="inlineStr">
        <is>
          <t>No</t>
        </is>
      </c>
      <c r="D53" t="inlineStr">
        <is>
          <t>No</t>
        </is>
      </c>
      <c r="E53" t="inlineStr">
        <is>
          <t>No</t>
        </is>
      </c>
      <c r="F53" t="inlineStr">
        <is>
          <t>No</t>
        </is>
      </c>
      <c r="G53" t="n">
        <v>0</v>
      </c>
      <c r="H53" t="n">
        <v>19</v>
      </c>
      <c r="I53" t="inlineStr"/>
      <c r="J53" t="inlineStr">
        <is>
          <t>app, boto3, darksky, dash, dash_core_components, dash_html_components, dash_table, flask, food, labor, local, modals, numpy, pandas, plotly, pytz, realtime, requests, sensors</t>
        </is>
      </c>
    </row>
    <row r="54">
      <c r="A54" s="4" t="inlineStr">
        <is>
          <t>byod-scraper</t>
        </is>
      </c>
      <c r="B54" s="4" t="inlineStr">
        <is>
          <t>master</t>
        </is>
      </c>
      <c r="C54" s="4" t="inlineStr">
        <is>
          <t>Yes</t>
        </is>
      </c>
      <c r="D54" s="4" t="inlineStr">
        <is>
          <t>No</t>
        </is>
      </c>
      <c r="E54" s="4" t="inlineStr">
        <is>
          <t>No</t>
        </is>
      </c>
      <c r="F54" s="4" t="inlineStr">
        <is>
          <t>No</t>
        </is>
      </c>
      <c r="G54" s="4" t="n">
        <v>0</v>
      </c>
      <c r="H54" s="4" t="n">
        <v>8</v>
      </c>
      <c r="I54" s="4" t="inlineStr"/>
      <c r="J54" s="4" t="inlineStr">
        <is>
          <t>Scrapers, matplotlib, numpy, pandas, plot_utils, plotly, selenium, tqdm</t>
        </is>
      </c>
    </row>
    <row r="55">
      <c r="A55" s="4" t="inlineStr">
        <is>
          <t>byod_base</t>
        </is>
      </c>
      <c r="B55" s="4" t="inlineStr">
        <is>
          <t>master</t>
        </is>
      </c>
      <c r="C55" s="4" t="inlineStr">
        <is>
          <t>Yes</t>
        </is>
      </c>
      <c r="D55" s="4" t="inlineStr">
        <is>
          <t>No</t>
        </is>
      </c>
      <c r="E55" s="4" t="inlineStr">
        <is>
          <t>Yes</t>
        </is>
      </c>
      <c r="F55" s="4" t="inlineStr">
        <is>
          <t>No</t>
        </is>
      </c>
      <c r="G55" s="4" t="n">
        <v>20</v>
      </c>
      <c r="H55" s="4" t="n">
        <v>25</v>
      </c>
      <c r="I55" s="4" t="inlineStr">
        <is>
          <t>alembic==1.0.8, boto3==1.9.78, darkskylib==0.3.91, dash==0.37., dash-auth==1.3.2, dash-core-components==0.43.1, dash-dangerously-set-inner-html==0.0.2, dash-html-components==0.13.5, dash-renderer==0.18.0, dash-table==3.1.11, Flask==1.0.2, Flask-Bootstrap==3.3.7.1, Flask-Compress==1.4.0, names==0.3.0, numpy==1.16.2, pandas==0.23.4, PyMySQL==0.9.3, rrcf==0.3, scikit-learn==0.20.2, SQLAlchemy==1.3.1</t>
        </is>
      </c>
      <c r="J55" s="4" t="inlineStr">
        <is>
          <t>__future__, alembic, base64, boto3, byod_base, calendar, darksky, dash, dash_core_components, dash_html_components, dash_table, dateutil, eralchemy, flask, flask_bootstrap, html, matplotlib, numpy, pandas, plotly, pytz, requests, rrcf, sklearn, sqlalchemy</t>
        </is>
      </c>
    </row>
    <row r="56">
      <c r="A56" s="4" t="inlineStr">
        <is>
          <t>caries-web-app</t>
        </is>
      </c>
      <c r="B56" s="4" t="inlineStr">
        <is>
          <t>master</t>
        </is>
      </c>
      <c r="C56" s="4" t="inlineStr">
        <is>
          <t>Yes</t>
        </is>
      </c>
      <c r="D56" s="4" t="inlineStr">
        <is>
          <t>No</t>
        </is>
      </c>
      <c r="E56" s="4" t="inlineStr">
        <is>
          <t>No</t>
        </is>
      </c>
      <c r="F56" s="4" t="inlineStr">
        <is>
          <t>No</t>
        </is>
      </c>
      <c r="G56" s="4" t="n">
        <v>0</v>
      </c>
      <c r="H56" s="4" t="n">
        <v>14</v>
      </c>
      <c r="I56" s="4" t="inlineStr"/>
      <c r="J56" s="4" t="inlineStr">
        <is>
          <t>PIL, YOLO_detection, colorsys, flask, flask_dropzone, flask_uploads, keras, matplotlib, numpy, redis, settings, tensorflow, timeit, yolo3</t>
        </is>
      </c>
    </row>
    <row r="57">
      <c r="A57" s="4" t="inlineStr">
        <is>
          <t>caries_vda</t>
        </is>
      </c>
      <c r="B57" s="4" t="inlineStr">
        <is>
          <t>main</t>
        </is>
      </c>
      <c r="C57" s="4" t="inlineStr">
        <is>
          <t>Yes</t>
        </is>
      </c>
      <c r="D57" s="4" t="inlineStr">
        <is>
          <t>No</t>
        </is>
      </c>
      <c r="E57" s="4" t="inlineStr">
        <is>
          <t>No</t>
        </is>
      </c>
      <c r="F57" s="4" t="inlineStr">
        <is>
          <t>No</t>
        </is>
      </c>
      <c r="G57" s="4" t="n">
        <v>0</v>
      </c>
      <c r="H57" s="4" t="n">
        <v>26</v>
      </c>
      <c r="I57" s="4" t="inlineStr"/>
      <c r="J57" s="4" t="inlineStr">
        <is>
          <t>CarieNetv2, PIL, albumentations, base64, config, cv2, flask, google, matplotlib, models, numpy, pafy, pandas, pkg_resources, platform, redis, requests, scipy, seaborn, thop, torch, torchvision, tqdm, urllib, utils, yaml</t>
        </is>
      </c>
    </row>
    <row r="58">
      <c r="A58" t="inlineStr">
        <is>
          <t>caries_vda</t>
        </is>
      </c>
      <c r="B58" t="inlineStr">
        <is>
          <t>fix_redis</t>
        </is>
      </c>
      <c r="C58" t="inlineStr">
        <is>
          <t>No</t>
        </is>
      </c>
      <c r="D58" t="inlineStr">
        <is>
          <t>No</t>
        </is>
      </c>
      <c r="E58" t="inlineStr">
        <is>
          <t>No</t>
        </is>
      </c>
      <c r="F58" t="inlineStr">
        <is>
          <t>No</t>
        </is>
      </c>
      <c r="G58" t="n">
        <v>0</v>
      </c>
      <c r="H58" t="n">
        <v>26</v>
      </c>
      <c r="I58" t="inlineStr"/>
      <c r="J58" t="inlineStr">
        <is>
          <t>CarieNetv2, PIL, albumentations, base64, config, cv2, flask, google, matplotlib, models, numpy, pafy, pandas, pkg_resources, platform, redis, requests, scipy, seaborn, thop, torch, torchvision, tqdm, urllib, utils, yaml</t>
        </is>
      </c>
    </row>
    <row r="59">
      <c r="A59" s="4" t="inlineStr">
        <is>
          <t>cert-issuer</t>
        </is>
      </c>
      <c r="B59" s="4" t="inlineStr">
        <is>
          <t>master</t>
        </is>
      </c>
      <c r="C59" s="4" t="inlineStr">
        <is>
          <t>Yes</t>
        </is>
      </c>
      <c r="D59" s="4" t="inlineStr">
        <is>
          <t>No</t>
        </is>
      </c>
      <c r="E59" s="4" t="inlineStr">
        <is>
          <t>Yes</t>
        </is>
      </c>
      <c r="F59" s="4" t="inlineStr">
        <is>
          <t>Yes</t>
        </is>
      </c>
      <c r="G59" s="4" t="n">
        <v>13</v>
      </c>
      <c r="H59" s="4" t="n">
        <v>19</v>
      </c>
      <c r="I59" s="4" t="inlineStr">
        <is>
          <t>cert-core&gt;=2.1.9, cert-schema&gt;=2.1.5, chainpoint&gt;=0.0.2, configargparse==0.12.0, glob2==0.6, mock==2.0.0, requests[security]&gt;=2.18.4, pycoin==0.80, pyld&gt;=1.0.3, pysha3&gt;=1.0.2, python-bitcoinlib&gt;=0.10.1, tox&gt;=3.0.0, jsonschema&lt;3.0.0</t>
        </is>
      </c>
      <c r="J59" s="4" t="inlineStr">
        <is>
          <t>app, bitcoin, cert_core, cert_issuer, cert_schema, chainpoint, configargparse, distutils, ethereum, flask, glob2, mock, pycoin, requests, rlp, setuptools, unittest, urllib, urllib2</t>
        </is>
      </c>
    </row>
    <row r="60">
      <c r="A60" t="inlineStr">
        <is>
          <t>cert-issuer</t>
        </is>
      </c>
      <c r="B60" t="inlineStr">
        <is>
          <t>jh_UpdateReadme</t>
        </is>
      </c>
      <c r="C60" t="inlineStr">
        <is>
          <t>No</t>
        </is>
      </c>
      <c r="D60" t="inlineStr">
        <is>
          <t>No</t>
        </is>
      </c>
      <c r="E60" t="inlineStr">
        <is>
          <t>Yes</t>
        </is>
      </c>
      <c r="F60" t="inlineStr">
        <is>
          <t>Yes</t>
        </is>
      </c>
      <c r="G60" t="n">
        <v>13</v>
      </c>
      <c r="H60" t="n">
        <v>19</v>
      </c>
      <c r="I60" t="inlineStr">
        <is>
          <t>cert-core&gt;=2.1.9, cert-schema&gt;=2.1.5, chainpoint&gt;=0.0.2, configargparse==0.12.0, glob2==0.6, mock==2.0.0, requests[security]&gt;=2.18.4, pycoin==0.80, pyld&gt;=1.0.3, pysha3&gt;=1.0.2, python-bitcoinlib&gt;=0.10.1, tox&gt;=3.0.0, jsonschema&lt;3.0.0</t>
        </is>
      </c>
      <c r="J60" t="inlineStr">
        <is>
          <t>app, bitcoin, cert_core, cert_issuer, cert_schema, chainpoint, configargparse, distutils, ethereum, flask, glob2, mock, pycoin, requests, rlp, setuptools, unittest, urllib, urllib2</t>
        </is>
      </c>
    </row>
    <row r="61">
      <c r="A61" t="inlineStr">
        <is>
          <t>cert-issuer</t>
        </is>
      </c>
      <c r="B61" t="inlineStr">
        <is>
          <t>kh_depFixes</t>
        </is>
      </c>
      <c r="C61" t="inlineStr">
        <is>
          <t>No</t>
        </is>
      </c>
      <c r="D61" t="inlineStr">
        <is>
          <t>No</t>
        </is>
      </c>
      <c r="E61" t="inlineStr">
        <is>
          <t>Yes</t>
        </is>
      </c>
      <c r="F61" t="inlineStr">
        <is>
          <t>Yes</t>
        </is>
      </c>
      <c r="G61" t="n">
        <v>12</v>
      </c>
      <c r="H61" t="n">
        <v>18</v>
      </c>
      <c r="I61" t="inlineStr">
        <is>
          <t>cert-core&gt;=2.1.8, cert-schema&gt;=2.1.5, chainpoint&gt;=0.0.2, configargparse==0.12.0, glob2==0.6, mock==2.0.0, requests[security]&gt;=2.18.4, pycoin&gt;=0.80, pyld&gt;=1.0.3, pysha3&gt;=1.0.2, python-bitcoinlib&gt;=0.10.1, tox&gt;=3.0.0</t>
        </is>
      </c>
      <c r="J61" t="inlineStr">
        <is>
          <t>bitcoin, cert_core, cert_issuer, cert_schema, chainpoint, configargparse, distutils, ethereum, glob2, mock, pip, pycoin, requests, rlp, setuptools, unittest, urllib, urllib2</t>
        </is>
      </c>
    </row>
    <row r="62">
      <c r="A62" t="inlineStr">
        <is>
          <t>cert-issuer</t>
        </is>
      </c>
      <c r="B62" t="inlineStr">
        <is>
          <t>v2</t>
        </is>
      </c>
      <c r="C62" t="inlineStr">
        <is>
          <t>No</t>
        </is>
      </c>
      <c r="D62" t="inlineStr">
        <is>
          <t>No</t>
        </is>
      </c>
      <c r="E62" t="inlineStr">
        <is>
          <t>Yes</t>
        </is>
      </c>
      <c r="F62" t="inlineStr">
        <is>
          <t>Yes</t>
        </is>
      </c>
      <c r="G62" t="n">
        <v>13</v>
      </c>
      <c r="H62" t="n">
        <v>19</v>
      </c>
      <c r="I62" t="inlineStr">
        <is>
          <t>cert-core&gt;=2.1.9, cert-schema&gt;=2.1.5, chainpoint&gt;=0.0.2, configargparse==0.12.0, glob2==0.6, mock==2.0.0, requests[security]&gt;=2.18.4, pycoin==0.80, pyld&gt;=1.0.3, pysha3&gt;=1.0.2, python-bitcoinlib&gt;=0.10.1, tox&gt;=3.0.0, jsonschema&lt;3.0.0</t>
        </is>
      </c>
      <c r="J62" t="inlineStr">
        <is>
          <t>app, bitcoin, cert_core, cert_issuer, cert_schema, chainpoint, configargparse, distutils, ethereum, flask, glob2, mock, pycoin, requests, rlp, setuptools, unittest, urllib, urllib2</t>
        </is>
      </c>
    </row>
    <row r="63">
      <c r="A63" t="inlineStr">
        <is>
          <t>cert-issuer</t>
        </is>
      </c>
      <c r="B63" t="inlineStr">
        <is>
          <t>v3</t>
        </is>
      </c>
      <c r="C63" t="inlineStr">
        <is>
          <t>No</t>
        </is>
      </c>
      <c r="D63" t="inlineStr">
        <is>
          <t>No</t>
        </is>
      </c>
      <c r="E63" t="inlineStr">
        <is>
          <t>Yes</t>
        </is>
      </c>
      <c r="F63" t="inlineStr">
        <is>
          <t>Yes</t>
        </is>
      </c>
      <c r="G63" t="n">
        <v>14</v>
      </c>
      <c r="H63" t="n">
        <v>20</v>
      </c>
      <c r="I63" t="inlineStr">
        <is>
          <t>cert-core&gt;=2.1.9, cert-schema&gt;=3.0.0a4, chainpoint&gt;=0.0.2, configargparse==0.12.0, glob2==0.6, mock==2.0.0, requests[security]&gt;=2.18.4, pycoin==0.80, pyld&gt;=1.0.3, pysha3&gt;=1.0.2, python-bitcoinlib&gt;=0.10.1, tox&gt;=3.0.0, jsonschema&lt;3.0.0, lds-merkle-proof-2019&gt;=0.0.2</t>
        </is>
      </c>
      <c r="J63" t="inlineStr">
        <is>
          <t>app, bitcoin, cert_core, cert_issuer, cert_schema, chainpoint, configargparse, distutils, ethereum, flask, glob2, lds_merkle_proof_2019, mock, pycoin, requests, rlp, setuptools, unittest, urllib, urllib2</t>
        </is>
      </c>
    </row>
    <row r="64">
      <c r="A64" t="inlineStr">
        <is>
          <t>cert-issuer</t>
        </is>
      </c>
      <c r="B64" t="inlineStr">
        <is>
          <t>wip_openbadges</t>
        </is>
      </c>
      <c r="C64" t="inlineStr">
        <is>
          <t>No</t>
        </is>
      </c>
      <c r="D64" t="inlineStr">
        <is>
          <t>No</t>
        </is>
      </c>
      <c r="E64" t="inlineStr">
        <is>
          <t>Yes</t>
        </is>
      </c>
      <c r="F64" t="inlineStr">
        <is>
          <t>Yes</t>
        </is>
      </c>
      <c r="G64" t="n">
        <v>12</v>
      </c>
      <c r="H64" t="n">
        <v>18</v>
      </c>
      <c r="I64" t="inlineStr">
        <is>
          <t>cert-core&gt;=2.1.9, cert-schema&gt;=2.1.5, chainpoint&gt;=0.0.2, configargparse==0.12.0, glob2==0.6, mock==2.0.0, requests[security]&gt;=2.18.4, pycoin&gt;=0.80, pyld&gt;=1.0.3, pysha3&gt;=1.0.2, python-bitcoinlib&gt;=0.10.1, tox&gt;=3.0.0</t>
        </is>
      </c>
      <c r="J64" t="inlineStr">
        <is>
          <t>bitcoin, cert_core, cert_issuer, cert_schema, chainpoint, configargparse, distutils, ethereum, flask, glob2, mock, pycoin, requests, rlp, setuptools, unittest, urllib, urllib2</t>
        </is>
      </c>
    </row>
    <row r="65">
      <c r="A65" s="4" t="inlineStr">
        <is>
          <t>cert-schema</t>
        </is>
      </c>
      <c r="B65" s="4" t="inlineStr">
        <is>
          <t>master</t>
        </is>
      </c>
      <c r="C65" s="4" t="inlineStr">
        <is>
          <t>Yes</t>
        </is>
      </c>
      <c r="D65" s="4" t="inlineStr">
        <is>
          <t>No</t>
        </is>
      </c>
      <c r="E65" s="4" t="inlineStr">
        <is>
          <t>Yes</t>
        </is>
      </c>
      <c r="F65" s="4" t="inlineStr">
        <is>
          <t>Yes</t>
        </is>
      </c>
      <c r="G65" s="4" t="n">
        <v>5</v>
      </c>
      <c r="H65" s="4" t="n">
        <v>9</v>
      </c>
      <c r="I65" s="4" t="inlineStr">
        <is>
          <t>pyld&gt;=1.0.3, jsonschema&gt;=2.6.0, requests&gt;=2.18.4, tox&gt;=3.0.0, validators&gt;=0.12.1</t>
        </is>
      </c>
      <c r="J65" s="4" t="inlineStr">
        <is>
          <t>cert_schema, jsonschema, pyld, requests, setuptools, unittest, urllib, urllib2, validators</t>
        </is>
      </c>
    </row>
    <row r="66">
      <c r="A66" t="inlineStr">
        <is>
          <t>cert-schema</t>
        </is>
      </c>
      <c r="B66" t="inlineStr">
        <is>
          <t>v2</t>
        </is>
      </c>
      <c r="C66" t="inlineStr">
        <is>
          <t>No</t>
        </is>
      </c>
      <c r="D66" t="inlineStr">
        <is>
          <t>No</t>
        </is>
      </c>
      <c r="E66" t="inlineStr">
        <is>
          <t>Yes</t>
        </is>
      </c>
      <c r="F66" t="inlineStr">
        <is>
          <t>Yes</t>
        </is>
      </c>
      <c r="G66" t="n">
        <v>5</v>
      </c>
      <c r="H66" t="n">
        <v>9</v>
      </c>
      <c r="I66" t="inlineStr">
        <is>
          <t>pyld&gt;=1.0.3, jsonschema&gt;=2.6.0, requests&gt;=2.18.4, tox&gt;=3.0.0, validators&gt;=0.12.1</t>
        </is>
      </c>
      <c r="J66" t="inlineStr">
        <is>
          <t>cert_schema, jsonschema, pyld, requests, setuptools, unittest, urllib, urllib2, validators</t>
        </is>
      </c>
    </row>
    <row r="67">
      <c r="A67" s="4" t="inlineStr">
        <is>
          <t>cert-tools</t>
        </is>
      </c>
      <c r="B67" s="4" t="inlineStr">
        <is>
          <t>master</t>
        </is>
      </c>
      <c r="C67" s="4" t="inlineStr">
        <is>
          <t>Yes</t>
        </is>
      </c>
      <c r="D67" s="4" t="inlineStr">
        <is>
          <t>No</t>
        </is>
      </c>
      <c r="E67" s="4" t="inlineStr">
        <is>
          <t>Yes</t>
        </is>
      </c>
      <c r="F67" s="4" t="inlineStr">
        <is>
          <t>Yes</t>
        </is>
      </c>
      <c r="G67" s="4" t="n">
        <v>6</v>
      </c>
      <c r="H67" s="4" t="n">
        <v>12</v>
      </c>
      <c r="I67" s="4" t="inlineStr">
        <is>
          <t>cert-core&gt;=2.1.9, cert-schema&gt;=3.0.0a8, configargparse&gt;=0.13.0, jsonpath-rw&gt;=1.4.0, pycoin&gt;=0.80, tox&gt;=3.0.0</t>
        </is>
      </c>
      <c r="J67" s="4" t="inlineStr">
        <is>
          <t>base64, cert_core, cert_schema, cert_tools, configargparse, jsonpath_rw, pycoin, pytz, setuptools, unittest, urllib, urlparse</t>
        </is>
      </c>
    </row>
    <row r="68">
      <c r="A68" t="inlineStr">
        <is>
          <t>cert-tools</t>
        </is>
      </c>
      <c r="B68" t="inlineStr">
        <is>
          <t>kh_ob</t>
        </is>
      </c>
      <c r="C68" t="inlineStr">
        <is>
          <t>No</t>
        </is>
      </c>
      <c r="D68" t="inlineStr">
        <is>
          <t>No</t>
        </is>
      </c>
      <c r="E68" t="inlineStr">
        <is>
          <t>Yes</t>
        </is>
      </c>
      <c r="F68" t="inlineStr">
        <is>
          <t>Yes</t>
        </is>
      </c>
      <c r="G68" t="n">
        <v>6</v>
      </c>
      <c r="H68" t="n">
        <v>12</v>
      </c>
      <c r="I68" t="inlineStr">
        <is>
          <t>cert-core&gt;=2.1.9, cert-schema&gt;=2.1.5, configargparse&gt;=0.13.0, jsonpath-rw&gt;=1.4.0, pycoin&gt;=0.80, tox&gt;=3.0.0</t>
        </is>
      </c>
      <c r="J68" t="inlineStr">
        <is>
          <t>base64, cert_core, cert_schema, cert_tools, configargparse, jsonpath_rw, pycoin, pytz, setuptools, unittest, urllib, urlparse</t>
        </is>
      </c>
    </row>
    <row r="69">
      <c r="A69" t="inlineStr">
        <is>
          <t>cert-tools</t>
        </is>
      </c>
      <c r="B69" t="inlineStr">
        <is>
          <t>wip_openbadges</t>
        </is>
      </c>
      <c r="C69" t="inlineStr">
        <is>
          <t>No</t>
        </is>
      </c>
      <c r="D69" t="inlineStr">
        <is>
          <t>No</t>
        </is>
      </c>
      <c r="E69" t="inlineStr">
        <is>
          <t>Yes</t>
        </is>
      </c>
      <c r="F69" t="inlineStr">
        <is>
          <t>Yes</t>
        </is>
      </c>
      <c r="G69" t="n">
        <v>6</v>
      </c>
      <c r="H69" t="n">
        <v>12</v>
      </c>
      <c r="I69" t="inlineStr">
        <is>
          <t>cert-core&gt;=2.1.9, cert-schema&gt;=2.1.6, configargparse&gt;=0.13.0, jsonpath-rw&gt;=1.4.0, pycoin&gt;=0.80, tox&gt;=3.0.0</t>
        </is>
      </c>
      <c r="J69" t="inlineStr">
        <is>
          <t>base64, cert_core, cert_schema, cert_tools, configargparse, jsonpath_rw, pycoin, pytz, setuptools, unittest, urllib, urlparse</t>
        </is>
      </c>
    </row>
    <row r="70">
      <c r="A70" s="4" t="inlineStr">
        <is>
          <t>compliance-checker</t>
        </is>
      </c>
      <c r="B70" s="4" t="inlineStr">
        <is>
          <t>main</t>
        </is>
      </c>
      <c r="C70" s="4" t="inlineStr">
        <is>
          <t>Yes</t>
        </is>
      </c>
      <c r="D70" s="4" t="inlineStr">
        <is>
          <t>Yes</t>
        </is>
      </c>
      <c r="E70" s="4" t="inlineStr">
        <is>
          <t>Yes</t>
        </is>
      </c>
      <c r="F70" s="4" t="inlineStr">
        <is>
          <t>No</t>
        </is>
      </c>
      <c r="G70" s="4" t="n">
        <v>314</v>
      </c>
      <c r="H70" s="4" t="n">
        <v>14</v>
      </c>
      <c r="I70" s="4" t="inlineStr">
        <is>
          <t>absl-py==2.1.0, addict==2.4.0, aiohappyeyeballs==2.4.6, aiohttp==3.11.13, aiosignal==1.3.2, altair==5.5.0, annotated-types==0.7.0, antlr4-python3-runtime==4.9.3, anyio==4.8.0, argon2-cffi==23.1.0, argon2-cffi-bindings==21.2.0, arrow==1.3.0, asgiref==3.8.1, asttokens==3.0.0, astunparse==1.6.3, async-lru==2.0.4, async-timeout==5.0.1, attrs==25.1.0, babel==2.17.0, beautifulsoup4==4.13.3, bleach==6.2.0, blinker==1.9.0, branca==0.8.1, build==1.2.2.post1, CacheControl==0.14.2, cachetools==5.5.2, certifi==2025.1.31, cffi==1.17.1, chardet==5.2.0, charset-normalizer==3.4.1, cleo==2.1.0, click==8.1.8, colorama==0.4.6, comm==0.2.2, contourpy==1.3.1, crashtest==0.4.1, cycler==0.12.1, dataclasses-json==0.6.7, DateTime==5.5, debugpy==1.8.12, decorator==5.2.1, defusedxml==0.7.1, diskcache==5.6.3, distlib==0.3.9, distro==1.9.0, Django==5.1.6, dnspython==2.7.0, docstring_parser==0.16, dulwich==0.22.7, email_validator==2.2.0, et_xmlfile==2.0.0, exceptiongroup==1.2.2, executing==2.2.0, Faker==36.1.1, fastapi==0.115.8, fastapi-cli==0.0.7, fastjsonschema==2.21.1, ffmpeg-python==0.2.0, filelock==3.17.0, findpython==0.6.2, flatbuffers==25.2.10, folium==0.19.4, fonttools==4.56.0, fpdf2==2.8.2, fqdn==1.5.1, frozenlist==1.5.0, fsspec==2025.2.0, future==1.0.0, gast==0.6.0, gitdb==4.0.12, GitPython==3.1.44, google-api-core==2.24.1, google-api-python-client==2.162.0, google-auth==2.38.0, google-auth-httplib2==0.2.0, google-auth-oauthlib==1.2.1, google-pasta==0.2.0, googleapis-common-protos==1.68.0, googlesearch-python==1.3.0, greenlet==3.1.1, groq==0.18.0, groundingdino-py==0.4.0, grpcio==1.70.0, h11==0.14.0, h5py==3.13.0, httpcore==1.0.7url, httplib2==0.22.0url, httptools==0.6.4url, httpx==0.28.1url, huggingface-hub==0.29.1, hydra-core==1.3.2, idna==3.10, iniconfig==2.0.0, installer==0.7.0, instructor==1.7.2, ipykernel==6.29.5, ipython==8.32.0, ipywidgets==8.1.5, isoduration==20.11.0, jaraco.classes==3.4.0, jaraco.context==6.0.1, jaraco.functools==4.1.0, jax==0.5.1, jaxlib==0.5.1, jedi==0.19.2, Jinja2==3.1.5, jiter==0.8.2, joblib==1.4.2, json5==0.10.0, jsonpatch==1.33, jsonpointer==3.0.0, jsonschema==4.23.0, jsonschema-specifications==2024.10.1, jupyter==1.1.1, jupyter-console==6.6.3, jupyter-events==0.12.0, jupyter-lsp==2.2.5, jupyter_client==8.6.3, jupyter_core==5.7.2, jupyter_server==2.15.0, jupyter_server_terminals==0.5.3, jupyterlab==4.3.5, jupyterlab_pygments==0.3.0, jupyterlab_server==2.27.3, jupyterlab_widgets==3.0.13, keras==3.8.0, keyring==25.6.0, kiwisolver==1.4.8, langchain==0.3.19, langchain-core==0.3.40, langchain-groq==0.2.4, langchain-text-splitters==0.3.6, langsmith==0.3.11, lap==0.5.12, libclang==18.1.1, llama_cpp_python==0.3.7, llvmlite==0.44.0, Markdown==3.7, markdown-it-py==3.0.0, MarkupSafe==3.0.2, marshmallow==3.26.1, matplotlib==3.10.0, matplotlib-inline==0.1.7, mdurl==0.1.2, mediapipe==0.10.21, mistune==3.1.2, ml-dtypes==0.4.1, more-itertools==10.6.0, motor==3.7.0, mpmath==1.3.0, msgpack==1.1.0, multidict==6.1.0, mypy-extensions==1.0.0, namex==0.0.8, narwhals==1.28.0, nbclient==0.10.2, nbconvert==7.16.6, nbformat==5.10.4, nest-asyncio==1.6.0, networkx==3.4.2, notebook==7.3.2, notebook_shim==0.2.4, numba==0.61.0, numpy==1.26.4, oauthlib==3.2.2, omegaconf==2.3.0, openai==1.64.0, openai-whisper==20240930, opencv-contrib-python==4.11.0.86, opencv-python==4.11.0.86, openpyxl==3.1.5, opt_einsum==3.4.0, optree==0.14.0, orjson==3.10.15, overrides==7.7.0, packaging==24.2, pandas==2.2.3, pandocfilters==1.5.1, parso==0.8.4, pbs-installer==2025.2.12, pexpect==4.9.0, pillow==11.1.0, pkginfo==1.12.1.2, platformdirs==4.3.6, plotly==6.0.0, pluggy==1.5.0, poetry==2.1.1, poetry-core==2.1.1, poetry-plugin-shell==1.0.1, prometheus_client==0.21.1, prompt_toolkit==3.0.50, propcache==0.3.0, proto-plus==1.26.0, protobuf==4.25.6, psutil==7.0.0, ptyprocess==0.7.0, pure_eval==0.2.3, py-cpuinfo==9.0.0, py4j==0.10.9.7, pyarrow==19.0.1, pyasn1==0.6.1, pyasn1_modules==0.4.1, pycocotools==2.0.8, pycparser==2.22, pydantic==2.10.6, pydantic-settings==2.8.0, pydantic_core==2.27.2, pydeck==0.9.1, Pygments==2.19.1, pymongo==4.11.1, pyparsing==3.2.1, PyPDF2==3.0.1, pyproject_hooks==1.2.0, pytest==8.3.4, python-dateutil==2.9.0.post0, python-dotenv==1.0.1, python-json-logger==3.2.1, python-multipart==0.0.20, pytz==2025.1, pywin32==308, pywin32-ctypes==0.2.3, pywinpty==2.0.15, PyYAML==6.0.2, pyzmq==26.2.1, RapidFuzz==3.12.1, referencing==0.36.2, regex==2024.11.6, reportlab==4.3.1, requests==2.32.3, requests-oauthlib==2.0.0, requests-toolbelt==1.0.0, rfc3339-validator==0.1.4, rfc3986-validator==0.1.1, rich==13.9.4, rich-toolkit==0.13.2, rpds-py==0.23.1, rsa==4.9, safetensors==0.5.3, scikit-learn==1.6.1, scikit-surprise==1.1.4, scipy==1.15.2, seaborn==0.13.2, semantic-version==2.10.0, Send2Trash==1.8.3, sentencepiece==0.2.0, setuptools==75.8.1, setuptools-rust==1.10.2, shapely==2.0.7, shellingham==1.5.4, six==1.17.0, smmap==5.0.2, sniffio==1.3.1, sounddevice==0.5.1, soupsieve==2.6, SQLAlchemy==2.0.38, sqlparse==0.5.3, stack-data==0.6.3, starlette==0.45.3, streamlit==1.42.2, supervision==0.6.0, sympy==1.13.1, tenacity==9.0.0, tensorboard==2.18.0, tensorboard-data-server==0.7.2, tensorflow==2.18.0, tensorflow_intel==2.18.0, termcolor==2.5.0, terminado==0.18.1, tf_keras==2.18.0, threadpoolctl==3.5.0, tiktoken==0.9.0, timm==1.0.15, tinycss2==1.4.0, tokenizers==0.21.0, toml==0.10.2, tomlkit==0.13.2, torch==2.6.0, torchaudio==2.6.0, torchvision==0.21.0, tornado==6.4.2, tqdm==4.67.1, traitlets==5.14.3, transformers==4.49.0, trove-classifiers==2025.2.18.16, typer==0.15.1, types-python-dateutil==2.9.0.20241206, typing-inspect==0.9.0, typing_extensions==4.12.2, tzdata==2025.1, ultralytics==8.3.80, ultralytics-thop==2.0.14, uri-template==1.3.0, uritemplate==4.1.1, urllib3==2.3.0, uv==0.6.3, uvicorn==0.34.0, virtualenv==20.29.2, watchdog==6.0.0, watchfiles==1.0.4, wcwidth==0.2.13, webcolors==24.11.1, webencodings==0.5.1, websocket-client==1.8.0, websockets==15.0, Werkzeug==3.1.3, wheel==0.45.1, whisper==1.1.10, widgetsnbextension==4.0.13, wrapt==1.17.2, xyzservices==2025.1.0, yapf==0.43.0, yarl==1.18.3, zope.interface==7.2, zstandard==0.23.0</t>
        </is>
      </c>
      <c r="J70" s="4" t="inlineStr">
        <is>
          <t>app, core, dotenv, fastapi, langchain_core, langchain_groq, models, platform, psutil, pydantic, pydantic_settings, schemas, torch, whisper</t>
        </is>
      </c>
    </row>
    <row r="71">
      <c r="A71" s="4" t="inlineStr">
        <is>
          <t>computer-vision-zenith</t>
        </is>
      </c>
      <c r="B71" s="4" t="inlineStr">
        <is>
          <t>main</t>
        </is>
      </c>
      <c r="C71" s="4" t="inlineStr">
        <is>
          <t>Yes</t>
        </is>
      </c>
      <c r="D71" s="4" t="inlineStr">
        <is>
          <t>No</t>
        </is>
      </c>
      <c r="E71" s="4" t="inlineStr">
        <is>
          <t>Yes</t>
        </is>
      </c>
      <c r="F71" s="4" t="inlineStr">
        <is>
          <t>No</t>
        </is>
      </c>
      <c r="G71" s="4" t="n">
        <v>4</v>
      </c>
      <c r="H71" s="4" t="n">
        <v>3</v>
      </c>
      <c r="I71" s="4" t="inlineStr">
        <is>
          <t>Flask==1.1.2, tensorflow==2.5.0, numpy==1.19.5, Pillow</t>
        </is>
      </c>
      <c r="J71" s="4" t="inlineStr">
        <is>
          <t>flask, numpy, tensorflow</t>
        </is>
      </c>
    </row>
    <row r="72">
      <c r="A72" s="4" t="inlineStr">
        <is>
          <t>conference-resolution</t>
        </is>
      </c>
      <c r="B72" s="4" t="inlineStr">
        <is>
          <t>main</t>
        </is>
      </c>
      <c r="C72" s="4" t="inlineStr">
        <is>
          <t>Yes</t>
        </is>
      </c>
      <c r="D72" s="4" t="inlineStr">
        <is>
          <t>No</t>
        </is>
      </c>
      <c r="E72" s="4" t="inlineStr">
        <is>
          <t>Yes</t>
        </is>
      </c>
      <c r="F72" s="4" t="inlineStr">
        <is>
          <t>No</t>
        </is>
      </c>
      <c r="G72" s="4" t="n">
        <v>4</v>
      </c>
      <c r="H72" s="4" t="n">
        <v>6</v>
      </c>
      <c r="I72" s="4" t="inlineStr">
        <is>
          <t>fastapi==0.68.1, neuralcoref==4.0, spacy==2.1.0, uvicorn==0.15.0</t>
        </is>
      </c>
      <c r="J72" s="4" t="inlineStr">
        <is>
          <t>fastapi, neuralcoref, pydantic, spacy, utils, uvicorn</t>
        </is>
      </c>
    </row>
    <row r="73">
      <c r="A73" s="4" t="inlineStr">
        <is>
          <t>cookiecutter-4th-ir</t>
        </is>
      </c>
      <c r="B73" s="4" t="inlineStr">
        <is>
          <t>master</t>
        </is>
      </c>
      <c r="C73" s="4" t="inlineStr">
        <is>
          <t>Yes</t>
        </is>
      </c>
      <c r="D73" s="4" t="inlineStr">
        <is>
          <t>No</t>
        </is>
      </c>
      <c r="E73" s="4" t="inlineStr">
        <is>
          <t>No</t>
        </is>
      </c>
      <c r="F73" s="4" t="inlineStr">
        <is>
          <t>No</t>
        </is>
      </c>
      <c r="G73" s="4" t="n">
        <v>0</v>
      </c>
      <c r="H73" s="4" t="n">
        <v>1</v>
      </c>
      <c r="I73" s="4" t="inlineStr"/>
      <c r="J73" s="4" t="inlineStr">
        <is>
          <t>site</t>
        </is>
      </c>
    </row>
    <row r="74">
      <c r="A74" t="inlineStr">
        <is>
          <t>cookiecutter-4th-ir</t>
        </is>
      </c>
      <c r="B74" t="inlineStr">
        <is>
          <t>revert-4c20ed18</t>
        </is>
      </c>
      <c r="C74" t="inlineStr">
        <is>
          <t>No</t>
        </is>
      </c>
      <c r="D74" t="inlineStr">
        <is>
          <t>No</t>
        </is>
      </c>
      <c r="E74" t="inlineStr">
        <is>
          <t>No</t>
        </is>
      </c>
      <c r="F74" t="inlineStr">
        <is>
          <t>No</t>
        </is>
      </c>
      <c r="G74" t="n">
        <v>0</v>
      </c>
      <c r="H74" t="n">
        <v>2</v>
      </c>
      <c r="I74" t="inlineStr"/>
      <c r="J74" t="inlineStr">
        <is>
          <t>conda, site</t>
        </is>
      </c>
    </row>
    <row r="75">
      <c r="A75" s="4" t="inlineStr">
        <is>
          <t>demo-market-insights</t>
        </is>
      </c>
      <c r="B75" s="4" t="inlineStr">
        <is>
          <t>master</t>
        </is>
      </c>
      <c r="C75" s="4" t="inlineStr">
        <is>
          <t>Yes</t>
        </is>
      </c>
      <c r="D75" s="4" t="inlineStr">
        <is>
          <t>No</t>
        </is>
      </c>
      <c r="E75" s="4" t="inlineStr">
        <is>
          <t>No</t>
        </is>
      </c>
      <c r="F75" s="4" t="inlineStr">
        <is>
          <t>No</t>
        </is>
      </c>
      <c r="G75" s="4" t="n">
        <v>0</v>
      </c>
      <c r="H75" s="4" t="n">
        <v>3</v>
      </c>
      <c r="I75" s="4" t="inlineStr"/>
      <c r="J75" s="4" t="inlineStr">
        <is>
          <t>codecs, pattern, requests</t>
        </is>
      </c>
    </row>
    <row r="76">
      <c r="A76" s="4" t="inlineStr">
        <is>
          <t>DemoApp</t>
        </is>
      </c>
      <c r="B76" s="4" t="inlineStr">
        <is>
          <t>main</t>
        </is>
      </c>
      <c r="C76" s="4" t="inlineStr">
        <is>
          <t>Yes</t>
        </is>
      </c>
      <c r="D76" s="4" t="inlineStr">
        <is>
          <t>No</t>
        </is>
      </c>
      <c r="E76" s="4" t="inlineStr">
        <is>
          <t>Yes</t>
        </is>
      </c>
      <c r="F76" s="4" t="inlineStr">
        <is>
          <t>No</t>
        </is>
      </c>
      <c r="G76" s="4" t="n">
        <v>18</v>
      </c>
      <c r="H76" s="4" t="n">
        <v>4</v>
      </c>
      <c r="I76" s="4" t="inlineStr">
        <is>
          <t>asgiref==3.4.1, certifi==2021.5.30, charset-normalizer==2.0.6, click==8.0.1, colorama==0.4.4, fastapi==0.68.1, h11==0.12.0, idna==3.2, importlib-metadata==4.8.1, install==1.3.4, pydantic==1.8.2, requests==2.26.0, starlette==0.14.2, typing-extensions==3.10.0.2, urllib3==1.26.6, uvicorn==0.15.0, vaderSentiment==3.3.2, zipp==3.5.0</t>
        </is>
      </c>
      <c r="J76" s="4" t="inlineStr">
        <is>
          <t>fastapi, pydantic, uvicorn, vaderSentiment</t>
        </is>
      </c>
    </row>
    <row r="77">
      <c r="A77" s="4" t="inlineStr">
        <is>
          <t>ecg_ios</t>
        </is>
      </c>
      <c r="B77" s="4" t="inlineStr">
        <is>
          <t>master</t>
        </is>
      </c>
      <c r="C77" s="4" t="inlineStr">
        <is>
          <t>Yes</t>
        </is>
      </c>
      <c r="D77" s="4" t="inlineStr">
        <is>
          <t>No</t>
        </is>
      </c>
      <c r="E77" s="4" t="inlineStr">
        <is>
          <t>Yes</t>
        </is>
      </c>
      <c r="F77" s="4" t="inlineStr">
        <is>
          <t>No</t>
        </is>
      </c>
      <c r="G77" s="4" t="n">
        <v>104</v>
      </c>
      <c r="H77" s="4" t="n">
        <v>13</v>
      </c>
      <c r="I77" s="4" t="inlineStr">
        <is>
          <t>absl-py==0.2.2, astor==0.6.2, bleach==1.5.0, CacheControl==0.12.4, cachetools==2.0.1, cardio==0.2.0, certifi==2018.1.18, chardet==3.0.4, click==6.7, cycler==0.10.0, decorator==4.2.1, dicom==0.9.9.post1, dill==0.2.7.1, entrypoints==0.2.3, firebase-admin==2.10.0, Flask==0.12.2, gast==0.2.0, google-api-core==1.1.2, google-auth==1.4.1, google-cloud-core==0.28.1, google-cloud-firestore==0.29.0, google-cloud-storage==1.8.0, google-resumable-media==0.3.1, googleapis-common-protos==1.5.3, grpcio==1.11.0, h5py==2.7.1, hmmlearn==0.2.0, html5lib==0.9999999, idna==2.6, ipykernel==4.8.0, ipython==6.2.1, ipython-genutils==0.2.0, ipywidgets==7.1.1, itsdangerous==0.24, jedi==0.11.1, Jinja2==2.10, jsonschema==2.6.0, jupyter==1.0.0, jupyter-client==5.2.2, jupyter-console==5.2.0, jupyter-core==4.4.0, Keras==2.1.6, llvmlite==0.23.0, Markdown==2.6.11, MarkupSafe==1.0, matplotlib==2.1.2, mistune==0.8.3, mpmath==1.0.0, msgpack-python==0.5.6, nbconvert==5.3.1, nbformat==4.4.0, networkx==2.1, nose==1.3.7, notebook==5.4.0, numba==0.38.0, numpy==1.14.0, opencv-python==3.4.1.15, opencv-python-headless==3.4.1.15, pandas==0.22.0, pandocfilters==1.4.2, parso==0.1.1, pexpect==4.3.1, pickleshare==0.7.4, Pillow==5.1.0, prompt-toolkit==1.0.15, protobuf==3.5.2.post1, ptyprocess==0.5.2, pyasn1==0.4.2, pyasn1-modules==0.2.1, pydicom==1.0.2, pyEDFlib==0.1.12, pyfcm==1.4.5, Pygments==2.2.0, pyparsing==2.2.0, python-dateutil==2.6.1, pytz==2017.3, PyWavelets==0.5.2, PyYAML==3.12, pyzmq==16.0.4, qtconsole==4.3.1, requests==2.18.4, requests-toolbelt==0.8.0, rsa==3.4.2, scikit-image==0.13.1, scikit-learn==0.19.1, scipy==1.0.0, Send2Trash==1.4.2, simplegeneric==0.8.1, six==1.11.0, sympy==1.1.1, tensorboard==1.8.0, tensorflow==1.8.0, termcolor==1.1.0, terminado==0.8.1, testpath==0.3.1, tornado==4.5.3, traitlets==4.3.2, urllib3==1.22, uWSGI==2.0.15, wcwidth==0.1.7, webencodings==0.5.1, Werkzeug==0.14.1, wfdb==1.3.9, widgetsnbextension==3.1.3</t>
        </is>
      </c>
      <c r="J77" s="4" t="inlineStr">
        <is>
          <t>PIL, ProcessEKG, cardio, cv2, flask, flaskapp, matplotlib, numpy, pyfcm, requests, scipy, skimage, wfdb</t>
        </is>
      </c>
    </row>
    <row r="78">
      <c r="A78" t="inlineStr">
        <is>
          <t>ecg_ios</t>
        </is>
      </c>
      <c r="B78" t="inlineStr">
        <is>
          <t>casey</t>
        </is>
      </c>
      <c r="C78" t="inlineStr">
        <is>
          <t>No</t>
        </is>
      </c>
      <c r="D78" t="inlineStr">
        <is>
          <t>No</t>
        </is>
      </c>
      <c r="E78" t="inlineStr">
        <is>
          <t>Yes</t>
        </is>
      </c>
      <c r="F78" t="inlineStr">
        <is>
          <t>No</t>
        </is>
      </c>
      <c r="G78" t="n">
        <v>104</v>
      </c>
      <c r="H78" t="n">
        <v>14</v>
      </c>
      <c r="I78" t="inlineStr">
        <is>
          <t>absl-py==0.2.2, astor==0.6.2, bleach==1.5.0, CacheControl==0.12.4, cachetools==2.0.1, cardio==0.2.0, certifi==2018.1.18, chardet==3.0.4, click==6.7, cycler==0.10.0, decorator==4.2.1, dicom==0.9.9.post1, dill==0.2.7.1, entrypoints==0.2.3, firebase-admin==2.10.0, Flask==0.12.2, gast==0.2.0, google-api-core==1.1.2, google-auth==1.4.1, google-cloud-core==0.28.1, google-cloud-firestore==0.29.0, google-cloud-storage==1.8.0, google-resumable-media==0.3.1, googleapis-common-protos==1.5.3, grpcio==1.11.0, h5py==2.7.1, hmmlearn==0.2.0, html5lib==0.9999999, idna==2.6, ipykernel==4.8.0, ipython==6.2.1, ipython-genutils==0.2.0, ipywidgets==7.1.1, itsdangerous==0.24, jedi==0.11.1, Jinja2==2.10, jsonschema==2.6.0, jupyter==1.0.0, jupyter-client==5.2.2, jupyter-console==5.2.0, jupyter-core==4.4.0, Keras==2.1.6, llvmlite==0.23.0, Markdown==2.6.11, MarkupSafe==1.0, matplotlib==2.1.2, mistune==0.8.3, mpmath==1.0.0, msgpack-python==0.5.6, nbconvert==5.3.1, nbformat==4.4.0, networkx==2.1, nose==1.3.7, notebook==5.4.0, numba==0.38.0, numpy==1.14.0, opencv-python==3.4.1.15, opencv-python-headless==3.4.1.15, pandas==0.22.0, pandocfilters==1.4.2, parso==0.1.1, pexpect==4.3.1, pickleshare==0.7.4, Pillow==5.1.0, prompt-toolkit==1.0.15, protobuf==3.5.2.post1, ptyprocess==0.5.2, pyasn1==0.4.2, pyasn1-modules==0.2.1, pydicom==1.0.2, pyEDFlib==0.1.12, pyfcm==1.4.5, Pygments==2.2.0, pyparsing==2.2.0, python-dateutil==2.6.1, pytz==2017.3, PyWavelets==0.5.2, PyYAML==3.12, pyzmq==16.0.4, qtconsole==4.3.1, requests==2.18.4, requests-toolbelt==0.8.0, rsa==3.4.2, scikit-image==0.13.1, scikit-learn==0.19.1, scipy==1.0.0, Send2Trash==1.4.2, simplegeneric==0.8.1, six==1.11.0, sympy==1.1.1, tensorboard==1.8.0, tensorflow==1.8.0, termcolor==1.1.0, terminado==0.8.1, testpath==0.3.1, tornado==4.5.3, traitlets==4.3.2, urllib3==1.22, uWSGI==2.0.15, wcwidth==0.1.7, webencodings==0.5.1, Werkzeug==0.14.1, wfdb==1.3.9, widgetsnbextension==3.1.3</t>
        </is>
      </c>
      <c r="J78" t="inlineStr">
        <is>
          <t>PIL, ProcessEKG, cardio, cv2, flask, flaskapp, matplotlib, numpy, pdb, pyfcm, requests, scipy, skimage, wfdb</t>
        </is>
      </c>
    </row>
    <row r="79">
      <c r="A79" s="4" t="inlineStr">
        <is>
          <t>etl_pipeline</t>
        </is>
      </c>
      <c r="B79" s="4" t="inlineStr">
        <is>
          <t>main</t>
        </is>
      </c>
      <c r="C79" s="4" t="inlineStr">
        <is>
          <t>Yes</t>
        </is>
      </c>
      <c r="D79" s="4" t="inlineStr">
        <is>
          <t>Yes</t>
        </is>
      </c>
      <c r="E79" s="4" t="inlineStr">
        <is>
          <t>No</t>
        </is>
      </c>
      <c r="F79" s="4" t="inlineStr">
        <is>
          <t>No</t>
        </is>
      </c>
      <c r="G79" s="4" t="n">
        <v>0</v>
      </c>
      <c r="H79" s="4" t="n">
        <v>4</v>
      </c>
      <c r="I79" s="4" t="inlineStr"/>
      <c r="J79" s="4" t="inlineStr">
        <is>
          <t>dotenv, huggingface_hub, pyspark, transformers</t>
        </is>
      </c>
    </row>
    <row r="80">
      <c r="A80" s="4" t="inlineStr">
        <is>
          <t>frank-agent</t>
        </is>
      </c>
      <c r="B80" s="4" t="inlineStr">
        <is>
          <t>main</t>
        </is>
      </c>
      <c r="C80" s="4" t="inlineStr">
        <is>
          <t>Yes</t>
        </is>
      </c>
      <c r="D80" s="4" t="inlineStr">
        <is>
          <t>No</t>
        </is>
      </c>
      <c r="E80" s="4" t="inlineStr">
        <is>
          <t>No</t>
        </is>
      </c>
      <c r="F80" s="4" t="inlineStr">
        <is>
          <t>No</t>
        </is>
      </c>
      <c r="G80" s="4" t="n">
        <v>0</v>
      </c>
      <c r="H80" s="4" t="n">
        <v>18</v>
      </c>
      <c r="I80" s="4" t="inlineStr"/>
      <c r="J80" s="4" t="inlineStr">
        <is>
          <t>agents, api, bson, core, dotenv, fastapi, gridfs, jose, langchain_community, langchain_mongodb, langchain_openai, mcp, passlib, pydantic, pydantic_settings, pymongo, schemas, sse_server</t>
        </is>
      </c>
    </row>
    <row r="81">
      <c r="A81" s="4" t="inlineStr">
        <is>
          <t>generic-model-wrapper</t>
        </is>
      </c>
      <c r="B81" s="4" t="inlineStr">
        <is>
          <t>main</t>
        </is>
      </c>
      <c r="C81" s="4" t="inlineStr">
        <is>
          <t>Yes</t>
        </is>
      </c>
      <c r="D81" s="4" t="inlineStr">
        <is>
          <t>No</t>
        </is>
      </c>
      <c r="E81" s="4" t="inlineStr">
        <is>
          <t>Yes</t>
        </is>
      </c>
      <c r="F81" s="4" t="inlineStr">
        <is>
          <t>No</t>
        </is>
      </c>
      <c r="G81" s="4" t="n">
        <v>7</v>
      </c>
      <c r="H81" s="4" t="n">
        <v>12</v>
      </c>
      <c r="I81" s="4" t="inlineStr">
        <is>
          <t>mlflow&gt;=2.0.0, torch&gt;=2.0.0, transformers&gt;=4.0.0, tensorflow&gt;=2.0.0, azure-storage-blob&gt;=12.0.0, accelerate&gt;=0.20.0, python-dotenv&gt;=1.0.0</t>
        </is>
      </c>
      <c r="J81" s="4" t="inlineStr">
        <is>
          <t>BlobModelWrapper, PyfuncModel, adlfs, azure, dotenv, fastapi, gluoncv, mlflow, requests, tensorflow, torch, transformers</t>
        </is>
      </c>
    </row>
    <row r="82">
      <c r="A82" t="inlineStr">
        <is>
          <t>generic-model-wrapper</t>
        </is>
      </c>
      <c r="B82" t="inlineStr">
        <is>
          <t>kelvin-branch</t>
        </is>
      </c>
      <c r="C82" t="inlineStr">
        <is>
          <t>No</t>
        </is>
      </c>
      <c r="D82" t="inlineStr">
        <is>
          <t>No</t>
        </is>
      </c>
      <c r="E82" t="inlineStr">
        <is>
          <t>Yes</t>
        </is>
      </c>
      <c r="F82" t="inlineStr">
        <is>
          <t>No</t>
        </is>
      </c>
      <c r="G82" t="n">
        <v>14</v>
      </c>
      <c r="H82" t="n">
        <v>23</v>
      </c>
      <c r="I82" t="inlineStr">
        <is>
          <t>﻿torch, torchvision, torchaudio, transformers, azure-storage-blob, python-dotenv, tfimm, keras_hub, kagglehub, fastapi, tensorflow==2.11.0, tensorflow-text==2.11.0, keras==2.11.0, soundfile</t>
        </is>
      </c>
      <c r="J82" t="inlineStr">
        <is>
          <t>PIL, azure, dotenv, fastapi, huggingface_hub, inferencing, kagglehub, keras, keras_hub, matplotlib, numpy, openpyxl, pandas, psutil, soundfile, tensorflow, tensorflow_route, tfimm, torch, torch_route, torchaudio, torchvision, transformers</t>
        </is>
      </c>
    </row>
    <row r="83">
      <c r="A83" t="inlineStr">
        <is>
          <t>generic-model-wrapper</t>
        </is>
      </c>
      <c r="B83" t="inlineStr">
        <is>
          <t>kelvin-refactoring</t>
        </is>
      </c>
      <c r="C83" t="inlineStr">
        <is>
          <t>No</t>
        </is>
      </c>
      <c r="D83" t="inlineStr">
        <is>
          <t>Yes</t>
        </is>
      </c>
      <c r="E83" t="inlineStr">
        <is>
          <t>No</t>
        </is>
      </c>
      <c r="F83" t="inlineStr">
        <is>
          <t>No</t>
        </is>
      </c>
      <c r="G83" t="n">
        <v>0</v>
      </c>
      <c r="H83" t="n">
        <v>27</v>
      </c>
      <c r="I83" t="inlineStr"/>
      <c r="J83" t="inlineStr">
        <is>
          <t>PIL, azure, configs, dotenv, fastapi, huggingface_hub, kagglehub, keras, keras_hub, matplotlib, model, numpy, openpyxl, pandas, pipeline, psutil, requests, soundfile, tensorflow, tfimm, torch, torchaudio, torchvision, tqdm, transformers, utils, yaml</t>
        </is>
      </c>
    </row>
    <row r="84">
      <c r="A84" t="inlineStr">
        <is>
          <t>generic-model-wrapper</t>
        </is>
      </c>
      <c r="B84" t="inlineStr">
        <is>
          <t>refactoring</t>
        </is>
      </c>
      <c r="C84" t="inlineStr">
        <is>
          <t>No</t>
        </is>
      </c>
      <c r="D84" t="inlineStr">
        <is>
          <t>No</t>
        </is>
      </c>
      <c r="E84" t="inlineStr">
        <is>
          <t>Yes</t>
        </is>
      </c>
      <c r="F84" t="inlineStr">
        <is>
          <t>No</t>
        </is>
      </c>
      <c r="G84" t="n">
        <v>15</v>
      </c>
      <c r="H84" t="n">
        <v>29</v>
      </c>
      <c r="I84" t="inlineStr">
        <is>
          <t>﻿torch, torchvision, torchaudio, transformers, azure-storage-blob, python-dotenv, timm, keras_hub, kagglehub, fastapi, tensorflow==2.16.1, tensorflow-text==2.16.1, keras==3.0.4, soundfile, git+https://github.com/martinsbruveris/tensorflow-image-models.giturl</t>
        </is>
      </c>
      <c r="J84" t="inlineStr">
        <is>
          <t>PIL, azure, base64, configs, dotenv, fastapi, huggingface_hub, kagglehub, keras, keras_hub, matplotlib, model, numpy, pandas, pipeline, psutil, pydantic, requests, soundfile, tensorflow, tfimm, torch, torchaudio, torchvision, tqdm, transformers, utils, uvicorn, yaml</t>
        </is>
      </c>
    </row>
    <row r="85">
      <c r="A85" s="4" t="inlineStr">
        <is>
          <t>HAI-2.0</t>
        </is>
      </c>
      <c r="B85" s="4" t="inlineStr">
        <is>
          <t>master</t>
        </is>
      </c>
      <c r="C85" s="4" t="inlineStr">
        <is>
          <t>Yes</t>
        </is>
      </c>
      <c r="D85" s="4" t="inlineStr">
        <is>
          <t>No</t>
        </is>
      </c>
      <c r="E85" s="4" t="inlineStr">
        <is>
          <t>No</t>
        </is>
      </c>
      <c r="F85" s="4" t="inlineStr">
        <is>
          <t>No</t>
        </is>
      </c>
      <c r="G85" s="4" t="n">
        <v>0</v>
      </c>
      <c r="H85" s="4" t="n">
        <v>5</v>
      </c>
      <c r="I85" s="4" t="inlineStr"/>
      <c r="J85" s="4" t="inlineStr">
        <is>
          <t>googleapiclient, pattern, pprint, requests, watson_developer_cloud</t>
        </is>
      </c>
    </row>
    <row r="86">
      <c r="A86" s="4" t="inlineStr">
        <is>
          <t>imcl-effnetb0-keras-1</t>
        </is>
      </c>
      <c r="B86" s="4" t="inlineStr">
        <is>
          <t>main</t>
        </is>
      </c>
      <c r="C86" s="4" t="inlineStr">
        <is>
          <t>Yes</t>
        </is>
      </c>
      <c r="D86" s="4" t="inlineStr">
        <is>
          <t>No</t>
        </is>
      </c>
      <c r="E86" s="4" t="inlineStr">
        <is>
          <t>Yes</t>
        </is>
      </c>
      <c r="F86" s="4" t="inlineStr">
        <is>
          <t>No</t>
        </is>
      </c>
      <c r="G86" s="4" t="n">
        <v>5</v>
      </c>
      <c r="H86" s="4" t="n">
        <v>6</v>
      </c>
      <c r="I86" s="4" t="inlineStr">
        <is>
          <t>fastapi, uvicorn, tensorflow, python-multipart, Pillow</t>
        </is>
      </c>
      <c r="J86" s="4" t="inlineStr">
        <is>
          <t>PIL, fastapi, numpy, pydantic, tensorflow, uvicorn</t>
        </is>
      </c>
    </row>
    <row r="87">
      <c r="A87" s="4" t="inlineStr">
        <is>
          <t>Kubernetes-AI-Cluster</t>
        </is>
      </c>
      <c r="B87" s="4" t="inlineStr">
        <is>
          <t>main</t>
        </is>
      </c>
      <c r="C87" s="4" t="inlineStr">
        <is>
          <t>Yes</t>
        </is>
      </c>
      <c r="D87" s="4" t="inlineStr">
        <is>
          <t>No</t>
        </is>
      </c>
      <c r="E87" s="4" t="inlineStr">
        <is>
          <t>No</t>
        </is>
      </c>
      <c r="F87" s="4" t="inlineStr">
        <is>
          <t>No</t>
        </is>
      </c>
      <c r="G87" s="4" t="n">
        <v>0</v>
      </c>
      <c r="H87" s="4" t="n">
        <v>14</v>
      </c>
      <c r="I87" s="4" t="inlineStr"/>
      <c r="J87" s="4" t="inlineStr">
        <is>
          <t>PIL, api, base64, core, fastapi, gluoncv, main, mxnet, pydantic, pytest, schemas, torch, transformers, uvicorn</t>
        </is>
      </c>
    </row>
    <row r="88">
      <c r="A88" s="4" t="inlineStr">
        <is>
          <t>kyc-analyst</t>
        </is>
      </c>
      <c r="B88" s="4" t="inlineStr">
        <is>
          <t>main</t>
        </is>
      </c>
      <c r="C88" s="4" t="inlineStr">
        <is>
          <t>Yes</t>
        </is>
      </c>
      <c r="D88" s="4" t="inlineStr">
        <is>
          <t>No</t>
        </is>
      </c>
      <c r="E88" s="4" t="inlineStr">
        <is>
          <t>No</t>
        </is>
      </c>
      <c r="F88" s="4" t="inlineStr">
        <is>
          <t>No</t>
        </is>
      </c>
      <c r="G88" s="4" t="n">
        <v>0</v>
      </c>
      <c r="H88" s="4" t="n">
        <v>21</v>
      </c>
      <c r="I88" s="4" t="inlineStr"/>
      <c r="J88" s="4" t="inlineStr">
        <is>
          <t>alembic, api, base64, core, crud, dateutil, db, difflib, fastapi, fastapi_pagination, jose, models, passlib, password_validator, pydantic, schemas, secrets, services, shared_utils, sqlalchemy, starlette</t>
        </is>
      </c>
    </row>
    <row r="89">
      <c r="A89" t="inlineStr">
        <is>
          <t>kyc-analyst</t>
        </is>
      </c>
      <c r="B89" t="inlineStr">
        <is>
          <t>dev</t>
        </is>
      </c>
      <c r="C89" t="inlineStr">
        <is>
          <t>No</t>
        </is>
      </c>
      <c r="D89" t="inlineStr">
        <is>
          <t>No</t>
        </is>
      </c>
      <c r="E89" t="inlineStr">
        <is>
          <t>No</t>
        </is>
      </c>
      <c r="F89" t="inlineStr">
        <is>
          <t>No</t>
        </is>
      </c>
      <c r="G89" t="n">
        <v>0</v>
      </c>
      <c r="H89" t="n">
        <v>21</v>
      </c>
      <c r="I89" t="inlineStr"/>
      <c r="J89" t="inlineStr">
        <is>
          <t>alembic, base64, core, dateutil, db, difflib, fastapi, fastapi_pagination, jose, mimetypes, models, passlib, password_validator, pydantic, requests, schemas, secrets, shared_utils, sqlalchemy, starlette, supabase</t>
        </is>
      </c>
    </row>
    <row r="90">
      <c r="A90" t="inlineStr">
        <is>
          <t>kyc-analyst</t>
        </is>
      </c>
      <c r="B90" t="inlineStr">
        <is>
          <t>server-updates</t>
        </is>
      </c>
      <c r="C90" t="inlineStr">
        <is>
          <t>No</t>
        </is>
      </c>
      <c r="D90" t="inlineStr">
        <is>
          <t>No</t>
        </is>
      </c>
      <c r="E90" t="inlineStr">
        <is>
          <t>No</t>
        </is>
      </c>
      <c r="F90" t="inlineStr">
        <is>
          <t>No</t>
        </is>
      </c>
      <c r="G90" t="n">
        <v>0</v>
      </c>
      <c r="H90" t="n">
        <v>21</v>
      </c>
      <c r="I90" t="inlineStr"/>
      <c r="J90" t="inlineStr">
        <is>
          <t>alembic, api, base64, core, crud, dateutil, db, difflib, fastapi, fastapi_pagination, jose, models, passlib, password_validator, pydantic, schemas, secrets, services, shared_utils, sqlalchemy, starlette</t>
        </is>
      </c>
    </row>
    <row r="91">
      <c r="A91" s="4" t="inlineStr">
        <is>
          <t>KYC-Backend</t>
        </is>
      </c>
      <c r="B91" s="4" t="inlineStr">
        <is>
          <t>main</t>
        </is>
      </c>
      <c r="C91" s="4" t="inlineStr">
        <is>
          <t>Yes</t>
        </is>
      </c>
      <c r="D91" s="4" t="inlineStr">
        <is>
          <t>Yes</t>
        </is>
      </c>
      <c r="E91" s="4" t="inlineStr">
        <is>
          <t>No</t>
        </is>
      </c>
      <c r="F91" s="4" t="inlineStr">
        <is>
          <t>No</t>
        </is>
      </c>
      <c r="G91" s="4" t="n">
        <v>0</v>
      </c>
      <c r="H91" s="4" t="n">
        <v>6</v>
      </c>
      <c r="I91" s="4" t="inlineStr"/>
      <c r="J91" s="4" t="inlineStr">
        <is>
          <t>api, fastapi, pydantic, pydantic_settings, starlette, uvicorn</t>
        </is>
      </c>
    </row>
    <row r="92">
      <c r="A92" t="inlineStr">
        <is>
          <t>KYC-Backend</t>
        </is>
      </c>
      <c r="B92" t="inlineStr">
        <is>
          <t>chore/setup-database</t>
        </is>
      </c>
      <c r="C92" t="inlineStr">
        <is>
          <t>No</t>
        </is>
      </c>
      <c r="D92" t="inlineStr">
        <is>
          <t>Yes</t>
        </is>
      </c>
      <c r="E92" t="inlineStr">
        <is>
          <t>No</t>
        </is>
      </c>
      <c r="F92" t="inlineStr">
        <is>
          <t>No</t>
        </is>
      </c>
      <c r="G92" t="n">
        <v>0</v>
      </c>
      <c r="H92" t="n">
        <v>8</v>
      </c>
      <c r="I92" t="inlineStr"/>
      <c r="J92" t="inlineStr">
        <is>
          <t>api, fastapi, mongoengine, pydantic, pydantic_settings, pymongo, starlette, uvicorn</t>
        </is>
      </c>
    </row>
    <row r="93">
      <c r="A93" t="inlineStr">
        <is>
          <t>KYC-Backend</t>
        </is>
      </c>
      <c r="B93" t="inlineStr">
        <is>
          <t>dev</t>
        </is>
      </c>
      <c r="C93" t="inlineStr">
        <is>
          <t>No</t>
        </is>
      </c>
      <c r="D93" t="inlineStr">
        <is>
          <t>Yes</t>
        </is>
      </c>
      <c r="E93" t="inlineStr">
        <is>
          <t>No</t>
        </is>
      </c>
      <c r="F93" t="inlineStr">
        <is>
          <t>No</t>
        </is>
      </c>
      <c r="G93" t="n">
        <v>0</v>
      </c>
      <c r="H93" t="n">
        <v>12</v>
      </c>
      <c r="I93" t="inlineStr"/>
      <c r="J93" t="inlineStr">
        <is>
          <t>api, db_data, fastapi, jose, mongoengine, passlib, pydantic, pydantic_settings, pymongo, starlette, typing_extensions, uvicorn</t>
        </is>
      </c>
    </row>
    <row r="94">
      <c r="A94" t="inlineStr">
        <is>
          <t>KYC-Backend</t>
        </is>
      </c>
      <c r="B94" t="inlineStr">
        <is>
          <t>feat/authentication</t>
        </is>
      </c>
      <c r="C94" t="inlineStr">
        <is>
          <t>No</t>
        </is>
      </c>
      <c r="D94" t="inlineStr">
        <is>
          <t>Yes</t>
        </is>
      </c>
      <c r="E94" t="inlineStr">
        <is>
          <t>No</t>
        </is>
      </c>
      <c r="F94" t="inlineStr">
        <is>
          <t>No</t>
        </is>
      </c>
      <c r="G94" t="n">
        <v>0</v>
      </c>
      <c r="H94" t="n">
        <v>11</v>
      </c>
      <c r="I94" t="inlineStr"/>
      <c r="J94" t="inlineStr">
        <is>
          <t>api, fastapi, jose, mongoengine, passlib, pydantic, pydantic_settings, pymongo, starlette, typing_extensions, uvicorn</t>
        </is>
      </c>
    </row>
    <row r="95">
      <c r="A95" t="inlineStr">
        <is>
          <t>KYC-Backend</t>
        </is>
      </c>
      <c r="B95" t="inlineStr">
        <is>
          <t>feat/client-checklist</t>
        </is>
      </c>
      <c r="C95" t="inlineStr">
        <is>
          <t>No</t>
        </is>
      </c>
      <c r="D95" t="inlineStr">
        <is>
          <t>Yes</t>
        </is>
      </c>
      <c r="E95" t="inlineStr">
        <is>
          <t>No</t>
        </is>
      </c>
      <c r="F95" t="inlineStr">
        <is>
          <t>No</t>
        </is>
      </c>
      <c r="G95" t="n">
        <v>0</v>
      </c>
      <c r="H95" t="n">
        <v>12</v>
      </c>
      <c r="I95" t="inlineStr"/>
      <c r="J95" t="inlineStr">
        <is>
          <t>api, db_data, fastapi, jose, mongoengine, passlib, pydantic, pydantic_settings, pymongo, starlette, typing_extensions, uvicorn</t>
        </is>
      </c>
    </row>
    <row r="96">
      <c r="A96" s="4" t="inlineStr">
        <is>
          <t>kyc-golden-source-demo</t>
        </is>
      </c>
      <c r="B96" s="4" t="inlineStr">
        <is>
          <t>main</t>
        </is>
      </c>
      <c r="C96" s="4" t="inlineStr">
        <is>
          <t>Yes</t>
        </is>
      </c>
      <c r="D96" s="4" t="inlineStr">
        <is>
          <t>No</t>
        </is>
      </c>
      <c r="E96" s="4" t="inlineStr">
        <is>
          <t>No</t>
        </is>
      </c>
      <c r="F96" s="4" t="inlineStr">
        <is>
          <t>No</t>
        </is>
      </c>
      <c r="G96" s="4" t="n">
        <v>0</v>
      </c>
      <c r="H96" s="4" t="n">
        <v>2</v>
      </c>
      <c r="I96" s="4" t="inlineStr"/>
      <c r="J96" s="4" t="inlineStr">
        <is>
          <t>airflow, pandas</t>
        </is>
      </c>
    </row>
    <row r="97">
      <c r="A97" s="4" t="inlineStr">
        <is>
          <t>kyc-tool</t>
        </is>
      </c>
      <c r="B97" s="4" t="inlineStr">
        <is>
          <t>main</t>
        </is>
      </c>
      <c r="C97" s="4" t="inlineStr">
        <is>
          <t>Yes</t>
        </is>
      </c>
      <c r="D97" s="4" t="inlineStr">
        <is>
          <t>No</t>
        </is>
      </c>
      <c r="E97" s="4" t="inlineStr">
        <is>
          <t>No</t>
        </is>
      </c>
      <c r="F97" s="4" t="inlineStr">
        <is>
          <t>No</t>
        </is>
      </c>
      <c r="G97" s="4" t="n">
        <v>0</v>
      </c>
      <c r="H97" s="4" t="n">
        <v>21</v>
      </c>
      <c r="I97" s="4" t="inlineStr"/>
      <c r="J97" s="4" t="inlineStr">
        <is>
          <t>alembic, api, base64, core, crud, db, difflib, dotenv, fastapi, fastapi_pagination, jose, models, pandas, passlib, password_validator, pydantic, schemas, secrets, services, sqlalchemy, starlette</t>
        </is>
      </c>
    </row>
    <row r="98">
      <c r="A98" t="inlineStr">
        <is>
          <t>kyc-tool</t>
        </is>
      </c>
      <c r="B98" t="inlineStr">
        <is>
          <t>fix/redirect-on-unauthorized</t>
        </is>
      </c>
      <c r="C98" t="inlineStr">
        <is>
          <t>No</t>
        </is>
      </c>
      <c r="D98" t="inlineStr">
        <is>
          <t>No</t>
        </is>
      </c>
      <c r="E98" t="inlineStr">
        <is>
          <t>No</t>
        </is>
      </c>
      <c r="F98" t="inlineStr">
        <is>
          <t>No</t>
        </is>
      </c>
      <c r="G98" t="n">
        <v>0</v>
      </c>
      <c r="H98" t="n">
        <v>21</v>
      </c>
      <c r="I98" t="inlineStr"/>
      <c r="J98" t="inlineStr">
        <is>
          <t>alembic, api, base64, core, crud, db, difflib, dotenv, fastapi, fastapi_pagination, jose, models, pandas, passlib, password_validator, pydantic, schemas, secrets, services, sqlalchemy, starlette</t>
        </is>
      </c>
    </row>
    <row r="99">
      <c r="A99" t="inlineStr">
        <is>
          <t>kyc-tool</t>
        </is>
      </c>
      <c r="B99" t="inlineStr">
        <is>
          <t>fix/sort-duplicates-resolve-duplicates</t>
        </is>
      </c>
      <c r="C99" t="inlineStr">
        <is>
          <t>No</t>
        </is>
      </c>
      <c r="D99" t="inlineStr">
        <is>
          <t>No</t>
        </is>
      </c>
      <c r="E99" t="inlineStr">
        <is>
          <t>No</t>
        </is>
      </c>
      <c r="F99" t="inlineStr">
        <is>
          <t>No</t>
        </is>
      </c>
      <c r="G99" t="n">
        <v>0</v>
      </c>
      <c r="H99" t="n">
        <v>21</v>
      </c>
      <c r="I99" t="inlineStr"/>
      <c r="J99" t="inlineStr">
        <is>
          <t>alembic, api, base64, core, crud, db, difflib, dotenv, fastapi, fastapi_pagination, jose, models, pandas, passlib, password_validator, pydantic, schemas, secrets, services, sqlalchemy, starlette</t>
        </is>
      </c>
    </row>
    <row r="100">
      <c r="A100" t="inlineStr">
        <is>
          <t>kyc-tool</t>
        </is>
      </c>
      <c r="B100" t="inlineStr">
        <is>
          <t>update-supabase</t>
        </is>
      </c>
      <c r="C100" t="inlineStr">
        <is>
          <t>No</t>
        </is>
      </c>
      <c r="D100" t="inlineStr">
        <is>
          <t>No</t>
        </is>
      </c>
      <c r="E100" t="inlineStr">
        <is>
          <t>No</t>
        </is>
      </c>
      <c r="F100" t="inlineStr">
        <is>
          <t>No</t>
        </is>
      </c>
      <c r="G100" t="n">
        <v>0</v>
      </c>
      <c r="H100" t="n">
        <v>21</v>
      </c>
      <c r="I100" t="inlineStr"/>
      <c r="J100" t="inlineStr">
        <is>
          <t>alembic, api, base64, core, crud, db, difflib, dotenv, fastapi, fastapi_pagination, jose, models, pandas, passlib, password_validator, pydantic, schemas, secrets, services, sqlalchemy, starlette</t>
        </is>
      </c>
    </row>
    <row r="101">
      <c r="A101" s="4" t="inlineStr">
        <is>
          <t>language-model-service</t>
        </is>
      </c>
      <c r="B101" s="4" t="inlineStr">
        <is>
          <t>main</t>
        </is>
      </c>
      <c r="C101" s="4" t="inlineStr">
        <is>
          <t>Yes</t>
        </is>
      </c>
      <c r="D101" s="4" t="inlineStr">
        <is>
          <t>Yes</t>
        </is>
      </c>
      <c r="E101" s="4" t="inlineStr">
        <is>
          <t>No</t>
        </is>
      </c>
      <c r="F101" s="4" t="inlineStr">
        <is>
          <t>No</t>
        </is>
      </c>
      <c r="G101" s="4" t="n">
        <v>0</v>
      </c>
      <c r="H101" s="4" t="n">
        <v>16</v>
      </c>
      <c r="I101" s="4" t="inlineStr"/>
      <c r="J101" s="4" t="inlineStr">
        <is>
          <t>app, bson, core, fastapi, httpx, jose, langchain_huggingface, langchain_mongodb, loguru, motor, passlib, pydantic, pydantic_settings, pymongo, pytest, pytz</t>
        </is>
      </c>
    </row>
    <row r="102">
      <c r="A102" t="inlineStr">
        <is>
          <t>language-model-service</t>
        </is>
      </c>
      <c r="B102" t="inlineStr">
        <is>
          <t>atlas-vector-store</t>
        </is>
      </c>
      <c r="C102" t="inlineStr">
        <is>
          <t>No</t>
        </is>
      </c>
      <c r="D102" t="inlineStr">
        <is>
          <t>Yes</t>
        </is>
      </c>
      <c r="E102" t="inlineStr">
        <is>
          <t>No</t>
        </is>
      </c>
      <c r="F102" t="inlineStr">
        <is>
          <t>No</t>
        </is>
      </c>
      <c r="G102" t="n">
        <v>0</v>
      </c>
      <c r="H102" t="n">
        <v>16</v>
      </c>
      <c r="I102" t="inlineStr"/>
      <c r="J102" t="inlineStr">
        <is>
          <t>app, bson, core, fastapi, httpx, jose, langchain_huggingface, langchain_mongodb, loguru, motor, passlib, pydantic, pydantic_settings, pymongo, pytest, pytz</t>
        </is>
      </c>
    </row>
    <row r="103">
      <c r="A103" t="inlineStr">
        <is>
          <t>language-model-service</t>
        </is>
      </c>
      <c r="B103" t="inlineStr">
        <is>
          <t>new-cache</t>
        </is>
      </c>
      <c r="C103" t="inlineStr">
        <is>
          <t>No</t>
        </is>
      </c>
      <c r="D103" t="inlineStr">
        <is>
          <t>Yes</t>
        </is>
      </c>
      <c r="E103" t="inlineStr">
        <is>
          <t>No</t>
        </is>
      </c>
      <c r="F103" t="inlineStr">
        <is>
          <t>No</t>
        </is>
      </c>
      <c r="G103" t="n">
        <v>0</v>
      </c>
      <c r="H103" t="n">
        <v>18</v>
      </c>
      <c r="I103" t="inlineStr"/>
      <c r="J103" t="inlineStr">
        <is>
          <t>app, apscheduler, bson, core, faiss, fastapi, httpx, jose, langchain_community, langchain_huggingface, loguru, motor, numpy, passlib, pydantic, pydantic_settings, pytest, pytz</t>
        </is>
      </c>
    </row>
    <row r="104">
      <c r="A104" t="inlineStr">
        <is>
          <t>language-model-service</t>
        </is>
      </c>
      <c r="B104" t="inlineStr">
        <is>
          <t>new-vector-store</t>
        </is>
      </c>
      <c r="C104" t="inlineStr">
        <is>
          <t>No</t>
        </is>
      </c>
      <c r="D104" t="inlineStr">
        <is>
          <t>Yes</t>
        </is>
      </c>
      <c r="E104" t="inlineStr">
        <is>
          <t>No</t>
        </is>
      </c>
      <c r="F104" t="inlineStr">
        <is>
          <t>No</t>
        </is>
      </c>
      <c r="G104" t="n">
        <v>0</v>
      </c>
      <c r="H104" t="n">
        <v>17</v>
      </c>
      <c r="I104" t="inlineStr"/>
      <c r="J104" t="inlineStr">
        <is>
          <t>app, apscheduler, bson, core, faiss, fastapi, httpx, jose, langchain_community, langchain_huggingface, loguru, motor, passlib, pydantic, pydantic_settings, pytest, pytz</t>
        </is>
      </c>
    </row>
    <row r="105">
      <c r="A105" s="4" t="inlineStr">
        <is>
          <t>manje-backend</t>
        </is>
      </c>
      <c r="B105" s="4" t="inlineStr">
        <is>
          <t>main</t>
        </is>
      </c>
      <c r="C105" s="4" t="inlineStr">
        <is>
          <t>Yes</t>
        </is>
      </c>
      <c r="D105" s="4" t="inlineStr">
        <is>
          <t>No</t>
        </is>
      </c>
      <c r="E105" s="4" t="inlineStr">
        <is>
          <t>No</t>
        </is>
      </c>
      <c r="F105" s="4" t="inlineStr">
        <is>
          <t>No</t>
        </is>
      </c>
      <c r="G105" s="4" t="n">
        <v>0</v>
      </c>
      <c r="H105" s="4" t="n">
        <v>17</v>
      </c>
      <c r="I105" s="4" t="inlineStr"/>
      <c r="J105" s="4" t="inlineStr">
        <is>
          <t>api, bson, core, dotenv, fastapi, jose, oauthlib, passlib, pydantic, pydantic_settings, pymongo, requests, schemas, smtplib, ssl, stripe, uvicorn</t>
        </is>
      </c>
    </row>
    <row r="106">
      <c r="A106" t="inlineStr">
        <is>
          <t>manje-backend</t>
        </is>
      </c>
      <c r="B106" t="inlineStr">
        <is>
          <t>development</t>
        </is>
      </c>
      <c r="C106" t="inlineStr">
        <is>
          <t>No</t>
        </is>
      </c>
      <c r="D106" t="inlineStr">
        <is>
          <t>No</t>
        </is>
      </c>
      <c r="E106" t="inlineStr">
        <is>
          <t>No</t>
        </is>
      </c>
      <c r="F106" t="inlineStr">
        <is>
          <t>No</t>
        </is>
      </c>
      <c r="G106" t="n">
        <v>0</v>
      </c>
      <c r="H106" t="n">
        <v>18</v>
      </c>
      <c r="I106" t="inlineStr"/>
      <c r="J106" t="inlineStr">
        <is>
          <t>api, bson, core, dotenv, fastapi, jose, oauthlib, passlib, pydantic, pydantic_settings, pymongo, requests, schemas, services, smtplib, ssl, stripe, uvicorn</t>
        </is>
      </c>
    </row>
    <row r="107">
      <c r="A107" s="4" t="inlineStr">
        <is>
          <t>MBR</t>
        </is>
      </c>
      <c r="B107" s="4" t="inlineStr">
        <is>
          <t>master</t>
        </is>
      </c>
      <c r="C107" s="4" t="inlineStr">
        <is>
          <t>Yes</t>
        </is>
      </c>
      <c r="D107" s="4" t="inlineStr">
        <is>
          <t>No</t>
        </is>
      </c>
      <c r="E107" s="4" t="inlineStr">
        <is>
          <t>No</t>
        </is>
      </c>
      <c r="F107" s="4" t="inlineStr">
        <is>
          <t>No</t>
        </is>
      </c>
      <c r="G107" s="4" t="n">
        <v>0</v>
      </c>
      <c r="H107" s="4" t="n">
        <v>31</v>
      </c>
      <c r="I107" s="4" t="inlineStr"/>
      <c r="J107" s="4" t="inlineStr">
        <is>
          <t>ReadmissionRiskData, StringIO, __future__, atexit, autosklearn, bisect, boto, calendar, ctypes, cycler, dateutil, distutils, fractions, gc, heapq, html5lib, imp, matplotlib, numpy, opcode, pandas, pkgutil, seaborn, setuptools, site, six, sklearn, sklearn_pandas, struct, tarfile, types</t>
        </is>
      </c>
    </row>
    <row r="108">
      <c r="A108" t="inlineStr">
        <is>
          <t>MBR</t>
        </is>
      </c>
      <c r="B108" t="inlineStr">
        <is>
          <t>alternate</t>
        </is>
      </c>
      <c r="C108" t="inlineStr">
        <is>
          <t>No</t>
        </is>
      </c>
      <c r="D108" t="inlineStr">
        <is>
          <t>No</t>
        </is>
      </c>
      <c r="E108" t="inlineStr">
        <is>
          <t>No</t>
        </is>
      </c>
      <c r="F108" t="inlineStr">
        <is>
          <t>No</t>
        </is>
      </c>
      <c r="G108" t="n">
        <v>0</v>
      </c>
      <c r="H108" t="n">
        <v>11</v>
      </c>
      <c r="I108" t="inlineStr"/>
      <c r="J108" t="inlineStr">
        <is>
          <t>ReadmissionRiskData, StringIO, autosklearn, boto, matplotlib, numpy, pandas, seaborn, sklearn, sklearn_pandas, tensorflow</t>
        </is>
      </c>
    </row>
    <row r="109">
      <c r="A109" t="inlineStr">
        <is>
          <t>MBR</t>
        </is>
      </c>
      <c r="B109" t="inlineStr">
        <is>
          <t>demographic_plots</t>
        </is>
      </c>
      <c r="C109" t="inlineStr">
        <is>
          <t>No</t>
        </is>
      </c>
      <c r="D109" t="inlineStr">
        <is>
          <t>No</t>
        </is>
      </c>
      <c r="E109" t="inlineStr">
        <is>
          <t>No</t>
        </is>
      </c>
      <c r="F109" t="inlineStr">
        <is>
          <t>No</t>
        </is>
      </c>
      <c r="G109" t="n">
        <v>0</v>
      </c>
      <c r="H109" t="n">
        <v>31</v>
      </c>
      <c r="I109" t="inlineStr"/>
      <c r="J109" t="inlineStr">
        <is>
          <t>ReadmissionRiskData, StringIO, __future__, atexit, autosklearn, bisect, boto, calendar, ctypes, cycler, dateutil, distutils, fractions, gc, heapq, html5lib, imp, matplotlib, numpy, opcode, pandas, pkgutil, seaborn, setuptools, site, six, sklearn, sklearn_pandas, struct, tarfile, types</t>
        </is>
      </c>
    </row>
    <row r="110">
      <c r="A110" t="inlineStr">
        <is>
          <t>MBR</t>
        </is>
      </c>
      <c r="B110" t="inlineStr">
        <is>
          <t>django</t>
        </is>
      </c>
      <c r="C110" t="inlineStr">
        <is>
          <t>No</t>
        </is>
      </c>
      <c r="D110" t="inlineStr">
        <is>
          <t>No</t>
        </is>
      </c>
      <c r="E110" t="inlineStr">
        <is>
          <t>No</t>
        </is>
      </c>
      <c r="F110" t="inlineStr">
        <is>
          <t>No</t>
        </is>
      </c>
      <c r="G110" t="n">
        <v>0</v>
      </c>
      <c r="H110" t="n">
        <v>7</v>
      </c>
      <c r="I110" t="inlineStr"/>
      <c r="J110" t="inlineStr">
        <is>
          <t>MBR, django, numpy, pandas, plotly, rrp, sklearn</t>
        </is>
      </c>
    </row>
    <row r="111">
      <c r="A111" t="inlineStr">
        <is>
          <t>MBR</t>
        </is>
      </c>
      <c r="B111" t="inlineStr">
        <is>
          <t>django_cjc</t>
        </is>
      </c>
      <c r="C111" t="inlineStr">
        <is>
          <t>No</t>
        </is>
      </c>
      <c r="D111" t="inlineStr">
        <is>
          <t>No</t>
        </is>
      </c>
      <c r="E111" t="inlineStr">
        <is>
          <t>No</t>
        </is>
      </c>
      <c r="F111" t="inlineStr">
        <is>
          <t>No</t>
        </is>
      </c>
      <c r="G111" t="n">
        <v>0</v>
      </c>
      <c r="H111" t="n">
        <v>7</v>
      </c>
      <c r="I111" t="inlineStr"/>
      <c r="J111" t="inlineStr">
        <is>
          <t>MBR, django, numpy, pandas, plotly, rrp, sklearn</t>
        </is>
      </c>
    </row>
    <row r="112">
      <c r="A112" t="inlineStr">
        <is>
          <t>MBR</t>
        </is>
      </c>
      <c r="B112" t="inlineStr">
        <is>
          <t>jpk</t>
        </is>
      </c>
      <c r="C112" t="inlineStr">
        <is>
          <t>No</t>
        </is>
      </c>
      <c r="D112" t="inlineStr">
        <is>
          <t>No</t>
        </is>
      </c>
      <c r="E112" t="inlineStr">
        <is>
          <t>Yes</t>
        </is>
      </c>
      <c r="F112" t="inlineStr">
        <is>
          <t>No</t>
        </is>
      </c>
      <c r="G112" t="n">
        <v>27</v>
      </c>
      <c r="H112" t="n">
        <v>22</v>
      </c>
      <c r="I112" t="inlineStr">
        <is>
          <t>backports.weakref==1.0rc1, bleach==1.5.0, boto==2.48.0, cycler==0.10.0, Cython==0.26.1, funcsigs==1.0.2, html5lib==0.9999999, Markdown==2.6.9, matplotlib==2.0.2, mock==2.0.0, numpy==1.13.1, pandas==0.20.3, plotly==2.0.15, pbr==3.1.1, protobuf==3.4.0, pyparsing==2.2.0, python-dateutil==2.6.1, pytz==2017.2, scikit-learn==0.19.0, scipy==0.19.1, seaborn==0.8, six==1.10.0, sklearn==0.0, sklearn-pandas==1.5.0, tensorflow==1.3.0, tensorflow-tensorboard==0.1.5, Werkzeug==0.12.2</t>
        </is>
      </c>
      <c r="J112" t="inlineStr">
        <is>
          <t>ReadmissionRiskData, ReadmissionRiskData3, StringIO, __builtin__, __future__, autosklearn, boto, cPickle, dash, dash_core_components, dash_html_components, flask, matplotlib, numpy, pandas, pdb, plotly, readmission_risk_models, seaborn, sklearn, sklearn_pandas, tensorflow</t>
        </is>
      </c>
    </row>
    <row r="113">
      <c r="A113" t="inlineStr">
        <is>
          <t>MBR</t>
        </is>
      </c>
      <c r="B113" t="inlineStr">
        <is>
          <t>single_entry</t>
        </is>
      </c>
      <c r="C113" t="inlineStr">
        <is>
          <t>No</t>
        </is>
      </c>
      <c r="D113" t="inlineStr">
        <is>
          <t>No</t>
        </is>
      </c>
      <c r="E113" t="inlineStr">
        <is>
          <t>No</t>
        </is>
      </c>
      <c r="F113" t="inlineStr">
        <is>
          <t>No</t>
        </is>
      </c>
      <c r="G113" t="n">
        <v>0</v>
      </c>
      <c r="H113" t="n">
        <v>31</v>
      </c>
      <c r="I113" t="inlineStr"/>
      <c r="J113" t="inlineStr">
        <is>
          <t>ReadmissionRiskData, StringIO, __future__, atexit, autosklearn, bisect, boto, calendar, ctypes, cycler, dateutil, distutils, fractions, gc, heapq, html5lib, imp, matplotlib, numpy, opcode, pandas, pkgutil, seaborn, setuptools, site, six, sklearn, sklearn_pandas, struct, tarfile, types</t>
        </is>
      </c>
    </row>
    <row r="114">
      <c r="A114" s="4" t="inlineStr">
        <is>
          <t>mcp-client</t>
        </is>
      </c>
      <c r="B114" s="4" t="inlineStr">
        <is>
          <t>main</t>
        </is>
      </c>
      <c r="C114" s="4" t="inlineStr">
        <is>
          <t>Yes</t>
        </is>
      </c>
      <c r="D114" s="4" t="inlineStr">
        <is>
          <t>No</t>
        </is>
      </c>
      <c r="E114" s="4" t="inlineStr">
        <is>
          <t>No</t>
        </is>
      </c>
      <c r="F114" s="4" t="inlineStr">
        <is>
          <t>No</t>
        </is>
      </c>
      <c r="G114" s="4" t="n">
        <v>0</v>
      </c>
      <c r="H114" s="4" t="n">
        <v>16</v>
      </c>
      <c r="I114" s="4" t="inlineStr"/>
      <c r="J114" s="4" t="inlineStr">
        <is>
          <t>agents, anthropic, api, bson, core, dotenv, fastapi, gridfs, httpx, jose, mcp, passlib, pydantic, pydantic_settings, pymongo, schemas</t>
        </is>
      </c>
    </row>
    <row r="115">
      <c r="A115" s="4" t="inlineStr">
        <is>
          <t>mcp-servers</t>
        </is>
      </c>
      <c r="B115" s="4" t="inlineStr">
        <is>
          <t>main</t>
        </is>
      </c>
      <c r="C115" s="4" t="inlineStr">
        <is>
          <t>Yes</t>
        </is>
      </c>
      <c r="D115" s="4" t="inlineStr">
        <is>
          <t>No</t>
        </is>
      </c>
      <c r="E115" s="4" t="inlineStr">
        <is>
          <t>No</t>
        </is>
      </c>
      <c r="F115" s="4" t="inlineStr">
        <is>
          <t>No</t>
        </is>
      </c>
      <c r="G115" s="4" t="n">
        <v>0</v>
      </c>
      <c r="H115" s="4" t="n">
        <v>17</v>
      </c>
      <c r="I115" s="4" t="inlineStr"/>
      <c r="J115" s="4" t="inlineStr">
        <is>
          <t>api, bs4, core, dotenv, fastapi, fastapi_mcp, gpt_researcher, httpx, jose, mcp, openai, passlib, pydantic, pydantic_settings, requests, schemas, serpapi</t>
        </is>
      </c>
    </row>
    <row r="116">
      <c r="A116" s="4" t="inlineStr">
        <is>
          <t>mistral_app</t>
        </is>
      </c>
      <c r="B116" s="4" t="inlineStr">
        <is>
          <t>main</t>
        </is>
      </c>
      <c r="C116" s="4" t="inlineStr">
        <is>
          <t>Yes</t>
        </is>
      </c>
      <c r="D116" s="4" t="inlineStr">
        <is>
          <t>No</t>
        </is>
      </c>
      <c r="E116" s="4" t="inlineStr">
        <is>
          <t>Yes</t>
        </is>
      </c>
      <c r="F116" s="4" t="inlineStr">
        <is>
          <t>No</t>
        </is>
      </c>
      <c r="G116" s="4" t="n">
        <v>96</v>
      </c>
      <c r="H116" s="4" t="n">
        <v>11</v>
      </c>
      <c r="I116" s="4" t="inlineStr">
        <is>
          <t>aiohttp==3.9.4, aiosignal==1.3.1, annotated-types==0.6.0, anyio==4.3.0, asttokens==2.4.1, attrs==23.2.0, certifi==2024.2.2, charset-normalizer==3.3.2, click==8.1.7, colorama==0.4.6, comm==0.2.2, ctransformers==0.2.27, dataclasses-json==0.6.4, debugpy==1.8.1, decorator==5.1.1, diskcache==5.6.3, dnspython==2.6.1, email_validator==2.1.1, executing==2.0.1, fastapi==0.110.1, faiss-cpu==1.8.0, filelock==3.13.4, frozenlist==1.4.1, fsspec==2024.3.1, greenlet==3.0.3, h11==0.14.0, httpcore==1.0.5url, httptools==0.6.1url, httpx==0.27.0url, huggingface-hub==0.22.2, idna==3.7, ipykernel==6.29.4, ipython==8.23.0, itsdangerous==2.1.2, jedi==0.19.1, Jinja2==3.1.3, jsonpatch==1.33, jsonpointer==2.4, jupyter_client==8.6.1, jupyter_core==5.7.2, langchain==0.1.16, langchain-community==0.0.32, langchain-core==0.1.42, langchain-openai==0.1.3, langchain-text-splitters==0.0.1, langsmith==0.1.45, llama_cpp_python==0.2.61, MarkupSafe==2.1.5, marshmallow==3.21.1, matplotlib-inline==0.1.6, multidict==6.0.5, mypy-extensions==1.0.0, nest-asyncio==1.6.0, numpy==1.26.4, openai-whisper==20231117, orjson==3.10.0, packaging==23.2, parso==0.8.4, pillow==10.3.0, platformdirs==4.2.0, prompt-toolkit==3.0.43, psutil==5.9.8, pure-eval==0.2.2, py-cpuinfo==9.0.0, pydantic==2.7.0, pydantic-extra-types==2.6.0, pydantic-settings==2.2.1, pydantic_core==2.18.1, Pygments==2.17.2, python-dateutil==2.9.0.post0, python-dotenv==1.0.1, python-multipart==0.0.9, pypdf==4.2.0, PyYAML==6.0.1, pyzmq==25.1.2, requests==2.31.0, sentence-transformers==2.7.0, six==1.16.0, sniffio==1.3.1, SQLAlchemy==2.0.29, stack-data==0.6.3, starlette==0.37.2, tenacity==8.2.3, tornado==6.4, tqdm==4.66.2, transformers==4.39.3, traitlets==5.14.2, typing-inspect==0.9.0, typing_extensions==4.11.0, ujson==5.9.0, urllib3==2.2.1, uvicorn==0.29.0, watchfiles==0.21.0, wcwidth==0.2.13, websockets==12.0, yarl==1.9.4</t>
        </is>
      </c>
      <c r="J116" s="4" t="inlineStr">
        <is>
          <t>PIL, dotenv, fastapi, langchain, langchain_community, langchain_core, langchain_openai, torch, tqdm, transformers, whisper</t>
        </is>
      </c>
    </row>
    <row r="117">
      <c r="A117" s="4" t="inlineStr">
        <is>
          <t>ml-development</t>
        </is>
      </c>
      <c r="B117" s="4" t="inlineStr">
        <is>
          <t>main</t>
        </is>
      </c>
      <c r="C117" s="4" t="inlineStr">
        <is>
          <t>Yes</t>
        </is>
      </c>
      <c r="D117" s="4" t="inlineStr">
        <is>
          <t>No</t>
        </is>
      </c>
      <c r="E117" s="4" t="inlineStr">
        <is>
          <t>No</t>
        </is>
      </c>
      <c r="F117" s="4" t="inlineStr">
        <is>
          <t>No</t>
        </is>
      </c>
      <c r="G117" s="4" t="n">
        <v>0</v>
      </c>
      <c r="H117" s="4" t="n">
        <v>18</v>
      </c>
      <c r="I117" s="4" t="inlineStr"/>
      <c r="J117" s="4" t="inlineStr">
        <is>
          <t>api, bson, core, dotenv, fastapi, jose, langchain, motor, nltk, olefile, passlib, pinecone, pydantic, pymongo, schemas, struct, transformers, uvicorn</t>
        </is>
      </c>
    </row>
    <row r="118">
      <c r="A118" t="inlineStr">
        <is>
          <t>ml-development</t>
        </is>
      </c>
      <c r="B118" t="inlineStr">
        <is>
          <t>active_learning</t>
        </is>
      </c>
      <c r="C118" t="inlineStr">
        <is>
          <t>No</t>
        </is>
      </c>
      <c r="D118" t="inlineStr">
        <is>
          <t>No</t>
        </is>
      </c>
      <c r="E118" t="inlineStr">
        <is>
          <t>No</t>
        </is>
      </c>
      <c r="F118" t="inlineStr">
        <is>
          <t>No</t>
        </is>
      </c>
      <c r="G118" t="n">
        <v>0</v>
      </c>
      <c r="H118" t="n">
        <v>26</v>
      </c>
      <c r="I118" t="inlineStr"/>
      <c r="J118" t="inlineStr">
        <is>
          <t>api, base_train, bson, core, data_helpers, datasets, dotenv, fastapi, jose, langchain, model_helpers, motor, numpy, pandas, passlib, pinecone, pydantic, pymongo, retrain, schemas, streamlit, struct, torch, transformers, uvicorn, wandb</t>
        </is>
      </c>
    </row>
    <row r="119">
      <c r="A119" t="inlineStr">
        <is>
          <t>ml-development</t>
        </is>
      </c>
      <c r="B119" t="inlineStr">
        <is>
          <t>active_learning_api</t>
        </is>
      </c>
      <c r="C119" t="inlineStr">
        <is>
          <t>No</t>
        </is>
      </c>
      <c r="D119" t="inlineStr">
        <is>
          <t>No</t>
        </is>
      </c>
      <c r="E119" t="inlineStr">
        <is>
          <t>No</t>
        </is>
      </c>
      <c r="F119" t="inlineStr">
        <is>
          <t>No</t>
        </is>
      </c>
      <c r="G119" t="n">
        <v>0</v>
      </c>
      <c r="H119" t="n">
        <v>26</v>
      </c>
      <c r="I119" t="inlineStr"/>
      <c r="J119" t="inlineStr">
        <is>
          <t>api, base_train, bson, core, data_helpers, datasets, dotenv, fastapi, jose, langchain, model_helpers, motor, numpy, pandas, passlib, pinecone, pydantic, pydantic_settings, pymongo, retrain, schemas, streamlit, torch, transformers, uvicorn, wandb</t>
        </is>
      </c>
    </row>
    <row r="120">
      <c r="A120" t="inlineStr">
        <is>
          <t>ml-development</t>
        </is>
      </c>
      <c r="B120" t="inlineStr">
        <is>
          <t>frankfurt-health-chatbot</t>
        </is>
      </c>
      <c r="C120" t="inlineStr">
        <is>
          <t>No</t>
        </is>
      </c>
      <c r="D120" t="inlineStr">
        <is>
          <t>No</t>
        </is>
      </c>
      <c r="E120" t="inlineStr">
        <is>
          <t>No</t>
        </is>
      </c>
      <c r="F120" t="inlineStr">
        <is>
          <t>No</t>
        </is>
      </c>
      <c r="G120" t="n">
        <v>0</v>
      </c>
      <c r="H120" t="n">
        <v>24</v>
      </c>
      <c r="I120" t="inlineStr"/>
      <c r="J120" t="inlineStr">
        <is>
          <t>PIL, api, bson, core, dotenv, fastapi, fitz, gridfs, jose, langchain, langchain_community, langchain_core, langchain_mongodb, langchain_openai, passlib, pydantic, pydantic_settings, pymongo, pytesseract, schemas, smtplib, ssl, urllib, uvicorn</t>
        </is>
      </c>
    </row>
    <row r="121">
      <c r="A121" t="inlineStr">
        <is>
          <t>ml-development</t>
        </is>
      </c>
      <c r="B121" t="inlineStr">
        <is>
          <t>frankfurt-health-chatbot-mongo-vector</t>
        </is>
      </c>
      <c r="C121" t="inlineStr">
        <is>
          <t>No</t>
        </is>
      </c>
      <c r="D121" t="inlineStr">
        <is>
          <t>No</t>
        </is>
      </c>
      <c r="E121" t="inlineStr">
        <is>
          <t>No</t>
        </is>
      </c>
      <c r="F121" t="inlineStr">
        <is>
          <t>No</t>
        </is>
      </c>
      <c r="G121" t="n">
        <v>0</v>
      </c>
      <c r="H121" t="n">
        <v>26</v>
      </c>
      <c r="I121" t="inlineStr"/>
      <c r="J121" t="inlineStr">
        <is>
          <t>PIL, api, bson, core, dotenv, fastapi, fitz, gridfs, jose, langchain, langchain_community, langchain_core, langchain_mongodb, langchain_openai, nltk, passlib, pydantic, pydantic_settings, pymongo, pytesseract, schemas, smtplib, ssl, transformers, urllib, uvicorn</t>
        </is>
      </c>
    </row>
    <row r="122">
      <c r="A122" t="inlineStr">
        <is>
          <t>ml-development</t>
        </is>
      </c>
      <c r="B122" t="inlineStr">
        <is>
          <t>frankfurt-health-chatbot-tc</t>
        </is>
      </c>
      <c r="C122" t="inlineStr">
        <is>
          <t>No</t>
        </is>
      </c>
      <c r="D122" t="inlineStr">
        <is>
          <t>No</t>
        </is>
      </c>
      <c r="E122" t="inlineStr">
        <is>
          <t>No</t>
        </is>
      </c>
      <c r="F122" t="inlineStr">
        <is>
          <t>No</t>
        </is>
      </c>
      <c r="G122" t="n">
        <v>0</v>
      </c>
      <c r="H122" t="n">
        <v>25</v>
      </c>
      <c r="I122" t="inlineStr"/>
      <c r="J122" t="inlineStr">
        <is>
          <t>PIL, api, bson, core, dotenv, fastapi, fitz, jose, langchain, langchain_community, langchain_core, langchain_openai, nltk, passlib, pydantic, pydantic_settings, pymongo, pytesseract, schemas, smtplib, ssl, tqdm, transformers, urllib, uvicorn</t>
        </is>
      </c>
    </row>
    <row r="123">
      <c r="A123" t="inlineStr">
        <is>
          <t>ml-development</t>
        </is>
      </c>
      <c r="B123" t="inlineStr">
        <is>
          <t>masonic_asst</t>
        </is>
      </c>
      <c r="C123" t="inlineStr">
        <is>
          <t>No</t>
        </is>
      </c>
      <c r="D123" t="inlineStr">
        <is>
          <t>No</t>
        </is>
      </c>
      <c r="E123" t="inlineStr">
        <is>
          <t>No</t>
        </is>
      </c>
      <c r="F123" t="inlineStr">
        <is>
          <t>No</t>
        </is>
      </c>
      <c r="G123" t="n">
        <v>0</v>
      </c>
      <c r="H123" t="n">
        <v>17</v>
      </c>
      <c r="I123" t="inlineStr"/>
      <c r="J123" t="inlineStr">
        <is>
          <t>api, bson, core, fastapi, jose, langchain, motor, nltk, olefile, passlib, pinecone, pydantic, pymongo, schemas, struct, transformers, uvicorn</t>
        </is>
      </c>
    </row>
    <row r="124">
      <c r="A124" t="inlineStr">
        <is>
          <t>ml-development</t>
        </is>
      </c>
      <c r="B124" t="inlineStr">
        <is>
          <t>regen_response</t>
        </is>
      </c>
      <c r="C124" t="inlineStr">
        <is>
          <t>No</t>
        </is>
      </c>
      <c r="D124" t="inlineStr">
        <is>
          <t>No</t>
        </is>
      </c>
      <c r="E124" t="inlineStr">
        <is>
          <t>No</t>
        </is>
      </c>
      <c r="F124" t="inlineStr">
        <is>
          <t>No</t>
        </is>
      </c>
      <c r="G124" t="n">
        <v>0</v>
      </c>
      <c r="H124" t="n">
        <v>18</v>
      </c>
      <c r="I124" t="inlineStr"/>
      <c r="J124" t="inlineStr">
        <is>
          <t>api, bson, core, dotenv, fastapi, jose, langchain, motor, nltk, olefile, passlib, pinecone, pydantic, pymongo, schemas, struct, transformers, uvicorn</t>
        </is>
      </c>
    </row>
    <row r="125">
      <c r="A125" s="4" t="inlineStr">
        <is>
          <t>mlk-kilimanjaro-data-ingest</t>
        </is>
      </c>
      <c r="B125" s="4" t="inlineStr">
        <is>
          <t>mlk-v2</t>
        </is>
      </c>
      <c r="C125" s="4" t="inlineStr">
        <is>
          <t>Yes</t>
        </is>
      </c>
      <c r="D125" s="4" t="inlineStr">
        <is>
          <t>No</t>
        </is>
      </c>
      <c r="E125" s="4" t="inlineStr">
        <is>
          <t>No</t>
        </is>
      </c>
      <c r="F125" s="4" t="inlineStr">
        <is>
          <t>No</t>
        </is>
      </c>
      <c r="G125" s="4" t="n">
        <v>0</v>
      </c>
      <c r="H125" s="4" t="n">
        <v>16</v>
      </c>
      <c r="I125" s="4" t="inlineStr"/>
      <c r="J125" s="4" t="inlineStr">
        <is>
          <t>airflow, ast, core, dotenv, flask, flask_appbuilder, flask_wtf, jobs, models, neo4j, pandas, requests, sqlalchemy, supabase, tqdm, wtforms</t>
        </is>
      </c>
    </row>
    <row r="126">
      <c r="A126" t="inlineStr">
        <is>
          <t>mlk-kilimanjaro-data-ingest</t>
        </is>
      </c>
      <c r="B126" t="inlineStr">
        <is>
          <t>development</t>
        </is>
      </c>
      <c r="C126" t="inlineStr">
        <is>
          <t>No</t>
        </is>
      </c>
      <c r="D126" t="inlineStr">
        <is>
          <t>No</t>
        </is>
      </c>
      <c r="E126" t="inlineStr">
        <is>
          <t>No</t>
        </is>
      </c>
      <c r="F126" t="inlineStr">
        <is>
          <t>No</t>
        </is>
      </c>
      <c r="G126" t="n">
        <v>0</v>
      </c>
      <c r="H126" t="n">
        <v>16</v>
      </c>
      <c r="I126" t="inlineStr"/>
      <c r="J126" t="inlineStr">
        <is>
          <t>airflow, ast, core, dotenv, flask, flask_appbuilder, flask_wtf, jobs, models, neo4j, pandas, requests, sqlalchemy, supabase, tqdm, wtforms</t>
        </is>
      </c>
    </row>
    <row r="127">
      <c r="A127" t="inlineStr">
        <is>
          <t>mlk-kilimanjaro-data-ingest</t>
        </is>
      </c>
      <c r="B127" t="inlineStr">
        <is>
          <t>main</t>
        </is>
      </c>
      <c r="C127" t="inlineStr">
        <is>
          <t>No</t>
        </is>
      </c>
      <c r="D127" t="inlineStr">
        <is>
          <t>No</t>
        </is>
      </c>
      <c r="E127" t="inlineStr">
        <is>
          <t>No</t>
        </is>
      </c>
      <c r="F127" t="inlineStr">
        <is>
          <t>No</t>
        </is>
      </c>
      <c r="G127" t="n">
        <v>0</v>
      </c>
      <c r="H127" t="n">
        <v>16</v>
      </c>
      <c r="I127" t="inlineStr"/>
      <c r="J127" t="inlineStr">
        <is>
          <t>airflow, ast, core, dotenv, flask, flask_appbuilder, flask_wtf, jobs, models, neo4j, pandas, requests, sqlalchemy, supabase, tqdm, wtforms</t>
        </is>
      </c>
    </row>
    <row r="128">
      <c r="A128" t="inlineStr">
        <is>
          <t>mlk-kilimanjaro-data-ingest</t>
        </is>
      </c>
      <c r="B128" t="inlineStr">
        <is>
          <t>umcg-dev</t>
        </is>
      </c>
      <c r="C128" t="inlineStr">
        <is>
          <t>No</t>
        </is>
      </c>
      <c r="D128" t="inlineStr">
        <is>
          <t>No</t>
        </is>
      </c>
      <c r="E128" t="inlineStr">
        <is>
          <t>No</t>
        </is>
      </c>
      <c r="F128" t="inlineStr">
        <is>
          <t>No</t>
        </is>
      </c>
      <c r="G128" t="n">
        <v>0</v>
      </c>
      <c r="H128" t="n">
        <v>16</v>
      </c>
      <c r="I128" t="inlineStr"/>
      <c r="J128" t="inlineStr">
        <is>
          <t>airflow, ast, core, dotenv, flask, flask_appbuilder, flask_wtf, jobs, models, neo4j, pandas, requests, sqlalchemy, supabase, tqdm, wtforms</t>
        </is>
      </c>
    </row>
    <row r="129">
      <c r="A129" t="inlineStr">
        <is>
          <t>mlk-kilimanjaro-data-ingest</t>
        </is>
      </c>
      <c r="B129" t="inlineStr">
        <is>
          <t>umcg-prod</t>
        </is>
      </c>
      <c r="C129" t="inlineStr">
        <is>
          <t>No</t>
        </is>
      </c>
      <c r="D129" t="inlineStr">
        <is>
          <t>No</t>
        </is>
      </c>
      <c r="E129" t="inlineStr">
        <is>
          <t>No</t>
        </is>
      </c>
      <c r="F129" t="inlineStr">
        <is>
          <t>No</t>
        </is>
      </c>
      <c r="G129" t="n">
        <v>0</v>
      </c>
      <c r="H129" t="n">
        <v>16</v>
      </c>
      <c r="I129" t="inlineStr"/>
      <c r="J129" t="inlineStr">
        <is>
          <t>airflow, ast, core, dotenv, flask, flask_appbuilder, flask_wtf, jobs, models, neo4j, pandas, requests, sqlalchemy, supabase, tqdm, wtforms</t>
        </is>
      </c>
    </row>
    <row r="130">
      <c r="A130" s="4" t="inlineStr">
        <is>
          <t>mlk-urology-backend</t>
        </is>
      </c>
      <c r="B130" s="4" t="inlineStr">
        <is>
          <t>main</t>
        </is>
      </c>
      <c r="C130" s="4" t="inlineStr">
        <is>
          <t>Yes</t>
        </is>
      </c>
      <c r="D130" s="4" t="inlineStr">
        <is>
          <t>No</t>
        </is>
      </c>
      <c r="E130" s="4" t="inlineStr">
        <is>
          <t>Yes</t>
        </is>
      </c>
      <c r="F130" s="4" t="inlineStr">
        <is>
          <t>No</t>
        </is>
      </c>
      <c r="G130" s="4" t="n">
        <v>85</v>
      </c>
      <c r="H130" s="4" t="n">
        <v>11</v>
      </c>
      <c r="I130" s="4" t="inlineStr">
        <is>
          <t>aiohttp==3.8.4, aiosignal==1.3.1, altair==4.2.2, anyio==3.7.1, async-timeout==4.0.2, asyncpg==0.28.0, attrs==23.1.0, blinker==1.6.2, cachetools==5.3.1, certifi==2023.5.7, charset-normalizer==3.1.0, click==8.1.3, colorama==0.4.6, dataclasses-json==0.5.7, decorator==5.1.1, entrypoints==0.4, exceptiongroup==1.1.3, faiss-cpu==1.7.4, fastapi==0.103.1, frozenlist==1.3.3, gitdb==4.0.10, GitPython==3.1.31, greenlet==2.0.2, h11==0.14.0, idna==3.4, importlib-metadata==6.6.0, importlib-resources==6.0.1, Jinja2==3.1.2, jsonschema==4.17.3, langchain==0.0.183, markdown-it-py==2.2.0, MarkupSafe==2.1.2, marshmallow==3.19.0, marshmallow-enum==1.5.1, mdurl==0.1.2, multidict==6.0.4, mypy-extensions==1.0.0, numexpr==2.8.4, numpy==1.24.3, openai==0.27.7, openapi-schema-pydantic==1.2.4, packaging==23.1, pandas==2.0.2, Pillow==9.5.0, pkgutil-resolve-name==1.3.10, protobuf==3.20.3, psycopg2-binary==2.9.7, pyarrow==12.0.0, pydantic==1.10.8, pydeck==0.8.1b0, Pygments==2.15.1, Pympler==1.0.1, PyMuPDF==1.23.3, PyMuPDFb==1.23.3, pypdf2==3.0.1, pyrsistent==0.19.3, python-dateutil==2.8.2, python-dotenv==1.0.0, python-multipart==0.0.6, pytz==2023.3, PyYAML==6.0, regex==2023.5.5, requests==2.31.0, rich==13.3.5, six==1.16.0, smmap==5.0.0, sniffio==1.3.0, SQLAlchemy==2.0.15, starlette==0.27.0, streamlit==1.22.0, tenacity==8.2.2, tiktoken==0.4.0, toml==0.10.2, toolz==0.12.0, tornado==6.3.2, tqdm==4.65.0, typing-extensions==4.6.2, typing-inspect==0.9.0, tzdata==2023.3, tzlocal==5.0.1, urllib3==2.0.2, uvicorn==0.23.2, validators, watchdog==3.0.0, yarl==1.9.2</t>
        </is>
      </c>
      <c r="J130" s="4" t="inlineStr">
        <is>
          <t>database, dotenv, fastapi, langchain, models, psycopg2, pydantic, routes, smtplib, utils, uvicorn</t>
        </is>
      </c>
    </row>
    <row r="131">
      <c r="A131" t="inlineStr">
        <is>
          <t>mlk-urology-backend</t>
        </is>
      </c>
      <c r="B131" t="inlineStr">
        <is>
          <t>development</t>
        </is>
      </c>
      <c r="C131" t="inlineStr">
        <is>
          <t>No</t>
        </is>
      </c>
      <c r="D131" t="inlineStr">
        <is>
          <t>No</t>
        </is>
      </c>
      <c r="E131" t="inlineStr">
        <is>
          <t>Yes</t>
        </is>
      </c>
      <c r="F131" t="inlineStr">
        <is>
          <t>No</t>
        </is>
      </c>
      <c r="G131" t="n">
        <v>85</v>
      </c>
      <c r="H131" t="n">
        <v>11</v>
      </c>
      <c r="I131" t="inlineStr">
        <is>
          <t>aiohttp==3.8.4, aiosignal==1.3.1, altair==4.2.2, anyio==3.7.1, async-timeout==4.0.2, asyncpg==0.28.0, attrs==23.1.0, blinker==1.6.2, cachetools==5.3.1, certifi==2023.5.7, charset-normalizer==3.1.0, click==8.1.3, colorama==0.4.6, dataclasses-json==0.5.7, decorator==5.1.1, entrypoints==0.4, exceptiongroup==1.1.3, faiss-cpu==1.7.4, fastapi==0.103.1, frozenlist==1.3.3, gitdb==4.0.10, GitPython==3.1.31, greenlet==2.0.2, h11==0.14.0, idna==3.4, importlib-metadata==6.6.0, importlib-resources==6.0.1, Jinja2==3.1.2, jsonschema==4.17.3, langchain==0.0.183, markdown-it-py==2.2.0, MarkupSafe==2.1.2, marshmallow==3.19.0, marshmallow-enum==1.5.1, mdurl==0.1.2, multidict==6.0.4, mypy-extensions==1.0.0, numexpr==2.8.4, numpy==1.24.3, openai==0.27.7, openapi-schema-pydantic==1.2.4, packaging==23.1, pandas==2.0.2, Pillow==9.5.0, pkgutil-resolve-name==1.3.10, protobuf==3.20.3, psycopg2-binary==2.9.7, pyarrow==12.0.0, pydantic==1.10.8, pydeck==0.8.1b0, Pygments==2.15.1, Pympler==1.0.1, PyMuPDF==1.23.3, PyMuPDFb==1.23.3, pypdf2==3.0.1, pyrsistent==0.19.3, python-dateutil==2.8.2, python-dotenv==1.0.0, python-multipart==0.0.6, pytz==2023.3, PyYAML==6.0, regex==2023.5.5, requests==2.31.0, rich==13.3.5, six==1.16.0, smmap==5.0.0, sniffio==1.3.0, SQLAlchemy==2.0.15, starlette==0.27.0, streamlit==1.22.0, tenacity==8.2.2, tiktoken==0.4.0, toml==0.10.2, toolz==0.12.0, tornado==6.3.2, tqdm==4.65.0, typing-extensions==4.6.2, typing-inspect==0.9.0, tzdata==2023.3, tzlocal==5.0.1, urllib3==2.0.2, uvicorn==0.23.2, validators, watchdog==3.0.0, yarl==1.9.2</t>
        </is>
      </c>
      <c r="J131" t="inlineStr">
        <is>
          <t>database, dotenv, fastapi, langchain, models, psycopg2, pydantic, requests, routes, utils, uvicorn</t>
        </is>
      </c>
    </row>
    <row r="132">
      <c r="A132" s="4" t="inlineStr">
        <is>
          <t>multi-ncs2</t>
        </is>
      </c>
      <c r="B132" s="4" t="inlineStr">
        <is>
          <t>master</t>
        </is>
      </c>
      <c r="C132" s="4" t="inlineStr">
        <is>
          <t>Yes</t>
        </is>
      </c>
      <c r="D132" s="4" t="inlineStr">
        <is>
          <t>No</t>
        </is>
      </c>
      <c r="E132" s="4" t="inlineStr">
        <is>
          <t>No</t>
        </is>
      </c>
      <c r="F132" s="4" t="inlineStr">
        <is>
          <t>No</t>
        </is>
      </c>
      <c r="G132" s="4" t="n">
        <v>0</v>
      </c>
      <c r="H132" s="4" t="n">
        <v>1</v>
      </c>
      <c r="I132" s="4" t="inlineStr"/>
      <c r="J132" s="4" t="inlineStr">
        <is>
          <t>cv2</t>
        </is>
      </c>
    </row>
    <row r="133">
      <c r="A133" s="4" t="inlineStr">
        <is>
          <t>ner-spacy</t>
        </is>
      </c>
      <c r="B133" s="4" t="inlineStr">
        <is>
          <t>main</t>
        </is>
      </c>
      <c r="C133" s="4" t="inlineStr">
        <is>
          <t>Yes</t>
        </is>
      </c>
      <c r="D133" s="4" t="inlineStr">
        <is>
          <t>No</t>
        </is>
      </c>
      <c r="E133" s="4" t="inlineStr">
        <is>
          <t>Yes</t>
        </is>
      </c>
      <c r="F133" s="4" t="inlineStr">
        <is>
          <t>No</t>
        </is>
      </c>
      <c r="G133" s="4" t="n">
        <v>3</v>
      </c>
      <c r="H133" s="4" t="n">
        <v>4</v>
      </c>
      <c r="I133" s="4" t="inlineStr">
        <is>
          <t>fastapi, uvicorn, spacy</t>
        </is>
      </c>
      <c r="J133" s="4" t="inlineStr">
        <is>
          <t>fastapi, pydantic, spacy, uvicorn</t>
        </is>
      </c>
    </row>
    <row r="134">
      <c r="A134" s="4" t="inlineStr">
        <is>
          <t>nlp-zenith</t>
        </is>
      </c>
      <c r="B134" s="4" t="inlineStr">
        <is>
          <t>main</t>
        </is>
      </c>
      <c r="C134" s="4" t="inlineStr">
        <is>
          <t>Yes</t>
        </is>
      </c>
      <c r="D134" s="4" t="inlineStr">
        <is>
          <t>No</t>
        </is>
      </c>
      <c r="E134" s="4" t="inlineStr">
        <is>
          <t>Yes</t>
        </is>
      </c>
      <c r="F134" s="4" t="inlineStr">
        <is>
          <t>No</t>
        </is>
      </c>
      <c r="G134" s="4" t="n">
        <v>3</v>
      </c>
      <c r="H134" s="4" t="n">
        <v>2</v>
      </c>
      <c r="I134" s="4" t="inlineStr">
        <is>
          <t>Flask==1.1.2, spacy==2.3.5, https://github.com/explosion/spacy-models/releases/download/en_core_web_sm-2.3.0/en_core_web_sm-2.3.0.tar.gzurl</t>
        </is>
      </c>
      <c r="J134" s="4" t="inlineStr">
        <is>
          <t>flask, spacy</t>
        </is>
      </c>
    </row>
    <row r="135">
      <c r="A135" s="4" t="inlineStr">
        <is>
          <t>non-ai-services</t>
        </is>
      </c>
      <c r="B135" s="4" t="inlineStr">
        <is>
          <t>main</t>
        </is>
      </c>
      <c r="C135" s="4" t="inlineStr">
        <is>
          <t>Yes</t>
        </is>
      </c>
      <c r="D135" s="4" t="inlineStr">
        <is>
          <t>No</t>
        </is>
      </c>
      <c r="E135" s="4" t="inlineStr">
        <is>
          <t>No</t>
        </is>
      </c>
      <c r="F135" s="4" t="inlineStr">
        <is>
          <t>No</t>
        </is>
      </c>
      <c r="G135" s="4" t="n">
        <v>0</v>
      </c>
      <c r="H135" s="4" t="n">
        <v>35</v>
      </c>
      <c r="I135" s="4" t="inlineStr"/>
      <c r="J135" s="4" t="inlineStr">
        <is>
          <t>PIL, PyPDF2, base64, bson, core, docx, fastapi, fastapi_pagination, frontmatter, gridfs, groq, instructor, jinja2, jose, langchain_community, nltk, openai, pandas, passlib, prompts, pydantic, pydantic_settings, pymongo, pymupdf, requests, rouge, routes, schemas, sklearn, smtplib, ssl, tqdm, transformers, uvicorn, xhtml2pdf</t>
        </is>
      </c>
    </row>
    <row r="136">
      <c r="A136" t="inlineStr">
        <is>
          <t>non-ai-services</t>
        </is>
      </c>
      <c r="B136" t="inlineStr">
        <is>
          <t>auth</t>
        </is>
      </c>
      <c r="C136" t="inlineStr">
        <is>
          <t>No</t>
        </is>
      </c>
      <c r="D136" t="inlineStr">
        <is>
          <t>No</t>
        </is>
      </c>
      <c r="E136" t="inlineStr">
        <is>
          <t>No</t>
        </is>
      </c>
      <c r="F136" t="inlineStr">
        <is>
          <t>No</t>
        </is>
      </c>
      <c r="G136" t="n">
        <v>0</v>
      </c>
      <c r="H136" t="n">
        <v>7</v>
      </c>
      <c r="I136" t="inlineStr"/>
      <c r="J136" t="inlineStr">
        <is>
          <t>api, core, fastapi, invoke, pydantic, schemas, uvicorn</t>
        </is>
      </c>
    </row>
    <row r="137">
      <c r="A137" t="inlineStr">
        <is>
          <t>non-ai-services</t>
        </is>
      </c>
      <c r="B137" t="inlineStr">
        <is>
          <t>available_temp_changes</t>
        </is>
      </c>
      <c r="C137" t="inlineStr">
        <is>
          <t>No</t>
        </is>
      </c>
      <c r="D137" t="inlineStr">
        <is>
          <t>No</t>
        </is>
      </c>
      <c r="E137" t="inlineStr">
        <is>
          <t>No</t>
        </is>
      </c>
      <c r="F137" t="inlineStr">
        <is>
          <t>No</t>
        </is>
      </c>
      <c r="G137" t="n">
        <v>0</v>
      </c>
      <c r="H137" t="n">
        <v>18</v>
      </c>
      <c r="I137" t="inlineStr"/>
      <c r="J137" t="inlineStr">
        <is>
          <t>api, bson, core, fastapi, jose, main, nltk, pandas, pydantic, pymongo, requests, rouge, schemas, sklearn, tqdm, transformers, typing_extensions, uvicorn</t>
        </is>
      </c>
    </row>
    <row r="138">
      <c r="A138" t="inlineStr">
        <is>
          <t>non-ai-services</t>
        </is>
      </c>
      <c r="B138" t="inlineStr">
        <is>
          <t>consolidate-services</t>
        </is>
      </c>
      <c r="C138" t="inlineStr">
        <is>
          <t>No</t>
        </is>
      </c>
      <c r="D138" t="inlineStr">
        <is>
          <t>No</t>
        </is>
      </c>
      <c r="E138" t="inlineStr">
        <is>
          <t>No</t>
        </is>
      </c>
      <c r="F138" t="inlineStr">
        <is>
          <t>No</t>
        </is>
      </c>
      <c r="G138" t="n">
        <v>0</v>
      </c>
      <c r="H138" t="n">
        <v>21</v>
      </c>
      <c r="I138" t="inlineStr"/>
      <c r="J138" t="inlineStr">
        <is>
          <t>bson, core, fastapi, gridfs, jinja2, jose, nltk, pandas, passlib, pydantic, pymongo, requests, rouge, routes, schemas, sklearn, smtplib, ssl, tqdm, transformers, uvicorn</t>
        </is>
      </c>
    </row>
    <row r="139">
      <c r="A139" t="inlineStr">
        <is>
          <t>non-ai-services</t>
        </is>
      </c>
      <c r="B139" t="inlineStr">
        <is>
          <t>demo/cicd</t>
        </is>
      </c>
      <c r="C139" t="inlineStr">
        <is>
          <t>No</t>
        </is>
      </c>
      <c r="D139" t="inlineStr">
        <is>
          <t>No</t>
        </is>
      </c>
      <c r="E139" t="inlineStr">
        <is>
          <t>No</t>
        </is>
      </c>
      <c r="F139" t="inlineStr">
        <is>
          <t>No</t>
        </is>
      </c>
      <c r="G139" t="n">
        <v>0</v>
      </c>
      <c r="H139" t="n">
        <v>20</v>
      </c>
      <c r="I139" t="inlineStr"/>
      <c r="J139" t="inlineStr">
        <is>
          <t>api, bson, core, fastapi, invoke, jose, main, nltk, pandas, pydantic, pymongo, requests, rouge, schemas, sklearn, smtplib, tqdm, transformers, typing_extensions, uvicorn</t>
        </is>
      </c>
    </row>
    <row r="140">
      <c r="A140" t="inlineStr">
        <is>
          <t>non-ai-services</t>
        </is>
      </c>
      <c r="B140" t="inlineStr">
        <is>
          <t>dev</t>
        </is>
      </c>
      <c r="C140" t="inlineStr">
        <is>
          <t>No</t>
        </is>
      </c>
      <c r="D140" t="inlineStr">
        <is>
          <t>No</t>
        </is>
      </c>
      <c r="E140" t="inlineStr">
        <is>
          <t>No</t>
        </is>
      </c>
      <c r="F140" t="inlineStr">
        <is>
          <t>No</t>
        </is>
      </c>
      <c r="G140" t="n">
        <v>0</v>
      </c>
      <c r="H140" t="n">
        <v>20</v>
      </c>
      <c r="I140" t="inlineStr"/>
      <c r="J140" t="inlineStr">
        <is>
          <t>api, bson, core, fastapi, invoke, jose, main, nltk, pandas, pydantic, pymongo, requests, rouge, schemas, sklearn, smtplib, tqdm, transformers, typing_extensions, uvicorn</t>
        </is>
      </c>
    </row>
    <row r="141">
      <c r="A141" t="inlineStr">
        <is>
          <t>non-ai-services</t>
        </is>
      </c>
      <c r="B141" t="inlineStr">
        <is>
          <t>development</t>
        </is>
      </c>
      <c r="C141" t="inlineStr">
        <is>
          <t>No</t>
        </is>
      </c>
      <c r="D141" t="inlineStr">
        <is>
          <t>No</t>
        </is>
      </c>
      <c r="E141" t="inlineStr">
        <is>
          <t>No</t>
        </is>
      </c>
      <c r="F141" t="inlineStr">
        <is>
          <t>No</t>
        </is>
      </c>
      <c r="G141" t="n">
        <v>0</v>
      </c>
      <c r="H141" t="n">
        <v>21</v>
      </c>
      <c r="I141" t="inlineStr"/>
      <c r="J141" t="inlineStr">
        <is>
          <t>bson, core, fastapi, gridfs, jinja2, jose, nltk, pandas, passlib, pydantic, pymongo, requests, rouge, routes, schemas, sklearn, smtplib, ssl, tqdm, transformers, uvicorn</t>
        </is>
      </c>
    </row>
    <row r="142">
      <c r="A142" t="inlineStr">
        <is>
          <t>non-ai-services</t>
        </is>
      </c>
      <c r="B142" t="inlineStr">
        <is>
          <t>feature/logout</t>
        </is>
      </c>
      <c r="C142" t="inlineStr">
        <is>
          <t>No</t>
        </is>
      </c>
      <c r="D142" t="inlineStr">
        <is>
          <t>No</t>
        </is>
      </c>
      <c r="E142" t="inlineStr">
        <is>
          <t>No</t>
        </is>
      </c>
      <c r="F142" t="inlineStr">
        <is>
          <t>No</t>
        </is>
      </c>
      <c r="G142" t="n">
        <v>0</v>
      </c>
      <c r="H142" t="n">
        <v>16</v>
      </c>
      <c r="I142" t="inlineStr"/>
      <c r="J142" t="inlineStr">
        <is>
          <t>api, bson, core, fastapi, invoke, jose, main, nltk, pandas, passlib, pydantic, pymongo, requests, schemas, transformers, uvicorn</t>
        </is>
      </c>
    </row>
    <row r="143">
      <c r="A143" t="inlineStr">
        <is>
          <t>non-ai-services</t>
        </is>
      </c>
      <c r="B143" t="inlineStr">
        <is>
          <t>feature/request_model</t>
        </is>
      </c>
      <c r="C143" t="inlineStr">
        <is>
          <t>No</t>
        </is>
      </c>
      <c r="D143" t="inlineStr">
        <is>
          <t>No</t>
        </is>
      </c>
      <c r="E143" t="inlineStr">
        <is>
          <t>No</t>
        </is>
      </c>
      <c r="F143" t="inlineStr">
        <is>
          <t>No</t>
        </is>
      </c>
      <c r="G143" t="n">
        <v>0</v>
      </c>
      <c r="H143" t="n">
        <v>21</v>
      </c>
      <c r="I143" t="inlineStr"/>
      <c r="J143" t="inlineStr">
        <is>
          <t>bson, core, fastapi, jinja2, jose, main, nltk, pandas, passlib, pydantic, pymongo, requests, rouge, routes, schemas, sklearn, smtplib, tqdm, transformers, typing_extensions, uvicorn</t>
        </is>
      </c>
    </row>
    <row r="144">
      <c r="A144" t="inlineStr">
        <is>
          <t>non-ai-services</t>
        </is>
      </c>
      <c r="B144" t="inlineStr">
        <is>
          <t>main-old</t>
        </is>
      </c>
      <c r="C144" t="inlineStr">
        <is>
          <t>No</t>
        </is>
      </c>
      <c r="D144" t="inlineStr">
        <is>
          <t>No</t>
        </is>
      </c>
      <c r="E144" t="inlineStr">
        <is>
          <t>No</t>
        </is>
      </c>
      <c r="F144" t="inlineStr">
        <is>
          <t>No</t>
        </is>
      </c>
      <c r="G144" t="n">
        <v>0</v>
      </c>
      <c r="H144" t="n">
        <v>20</v>
      </c>
      <c r="I144" t="inlineStr"/>
      <c r="J144" t="inlineStr">
        <is>
          <t>api, bson, core, fastapi, invoke, jose, main, nltk, pandas, pydantic, pymongo, requests, rouge, schemas, sklearn, smtplib, tqdm, transformers, typing_extensions, uvicorn</t>
        </is>
      </c>
    </row>
    <row r="145">
      <c r="A145" t="inlineStr">
        <is>
          <t>non-ai-services</t>
        </is>
      </c>
      <c r="B145" t="inlineStr">
        <is>
          <t>old_backend_version</t>
        </is>
      </c>
      <c r="C145" t="inlineStr">
        <is>
          <t>No</t>
        </is>
      </c>
      <c r="D145" t="inlineStr">
        <is>
          <t>No</t>
        </is>
      </c>
      <c r="E145" t="inlineStr">
        <is>
          <t>No</t>
        </is>
      </c>
      <c r="F145" t="inlineStr">
        <is>
          <t>No</t>
        </is>
      </c>
      <c r="G145" t="n">
        <v>0</v>
      </c>
      <c r="H145" t="n">
        <v>21</v>
      </c>
      <c r="I145" t="inlineStr"/>
      <c r="J145" t="inlineStr">
        <is>
          <t>bson, core, fastapi, gridfs, jinja2, jose, nltk, pandas, passlib, pydantic, pymongo, requests, rouge, routes, schemas, sklearn, smtplib, ssl, tqdm, transformers, uvicorn</t>
        </is>
      </c>
    </row>
    <row r="146">
      <c r="A146" s="4" t="inlineStr">
        <is>
          <t>obligation-assistant</t>
        </is>
      </c>
      <c r="B146" s="4" t="inlineStr">
        <is>
          <t>main</t>
        </is>
      </c>
      <c r="C146" s="4" t="inlineStr">
        <is>
          <t>Yes</t>
        </is>
      </c>
      <c r="D146" s="4" t="inlineStr">
        <is>
          <t>Yes</t>
        </is>
      </c>
      <c r="E146" s="4" t="inlineStr">
        <is>
          <t>No</t>
        </is>
      </c>
      <c r="F146" s="4" t="inlineStr">
        <is>
          <t>No</t>
        </is>
      </c>
      <c r="G146" s="4" t="n">
        <v>0</v>
      </c>
      <c r="H146" s="4" t="n">
        <v>12</v>
      </c>
      <c r="I146" s="4" t="inlineStr"/>
      <c r="J146" s="4" t="inlineStr">
        <is>
          <t>app, docling, fastapi, frontmatter, jinja2, loguru, openai, pandas, pdfplumber, pydantic, pydantic_settings, spacy</t>
        </is>
      </c>
    </row>
    <row r="147">
      <c r="A147" t="inlineStr">
        <is>
          <t>obligation-assistant</t>
        </is>
      </c>
      <c r="B147" t="inlineStr">
        <is>
          <t>dev</t>
        </is>
      </c>
      <c r="C147" t="inlineStr">
        <is>
          <t>No</t>
        </is>
      </c>
      <c r="D147" t="inlineStr">
        <is>
          <t>Yes</t>
        </is>
      </c>
      <c r="E147" t="inlineStr">
        <is>
          <t>No</t>
        </is>
      </c>
      <c r="F147" t="inlineStr">
        <is>
          <t>No</t>
        </is>
      </c>
      <c r="G147" t="n">
        <v>0</v>
      </c>
      <c r="H147" t="n">
        <v>12</v>
      </c>
      <c r="I147" t="inlineStr"/>
      <c r="J147" t="inlineStr">
        <is>
          <t>app, docling, fastapi, frontmatter, jinja2, loguru, openai, pandas, pdfplumber, pydantic, pydantic_settings, spacy</t>
        </is>
      </c>
    </row>
    <row r="148">
      <c r="A148" s="4" t="inlineStr">
        <is>
          <t>ortho-segmentation-app-ios-backend</t>
        </is>
      </c>
      <c r="B148" s="4" t="inlineStr">
        <is>
          <t>master</t>
        </is>
      </c>
      <c r="C148" s="4" t="inlineStr">
        <is>
          <t>Yes</t>
        </is>
      </c>
      <c r="D148" s="4" t="inlineStr">
        <is>
          <t>No</t>
        </is>
      </c>
      <c r="E148" s="4" t="inlineStr">
        <is>
          <t>No</t>
        </is>
      </c>
      <c r="F148" s="4" t="inlineStr">
        <is>
          <t>No</t>
        </is>
      </c>
      <c r="G148" s="4" t="n">
        <v>0</v>
      </c>
      <c r="H148" s="4" t="n">
        <v>17</v>
      </c>
      <c r="I148" s="4" t="inlineStr"/>
      <c r="J148" s="4" t="inlineStr">
        <is>
          <t>PIL, base64, flask, flask_uploads, flaskapp, helpers, keras, matplotlib, numpy, pyfcm, redis, scipy, segment_teeth, settings, skimage, urllib, urlparse</t>
        </is>
      </c>
    </row>
    <row r="149">
      <c r="A149" s="4" t="inlineStr">
        <is>
          <t>ortho-tech-support-app</t>
        </is>
      </c>
      <c r="B149" s="4" t="inlineStr">
        <is>
          <t>master</t>
        </is>
      </c>
      <c r="C149" s="4" t="inlineStr">
        <is>
          <t>Yes</t>
        </is>
      </c>
      <c r="D149" s="4" t="inlineStr">
        <is>
          <t>No</t>
        </is>
      </c>
      <c r="E149" s="4" t="inlineStr">
        <is>
          <t>Yes</t>
        </is>
      </c>
      <c r="F149" s="4" t="inlineStr">
        <is>
          <t>No</t>
        </is>
      </c>
      <c r="G149" s="4" t="n">
        <v>50</v>
      </c>
      <c r="H149" s="4" t="n">
        <v>30</v>
      </c>
      <c r="I149" s="4" t="inlineStr">
        <is>
          <t>alembic==0.9.6, Babel==2.5.1, blinker==1.4, certifi==2017.7.27.1, chardet==3.0.4, click==6.7, colormath==3.0.0, dominate==2.3.1, elasticsearch==6.1.1, Flask==0.12.2, Flask-Babel==0.11.2, Flask-Bootstrap==3.3.7.1, Flask-Cors==3.0.3, Flask-Dropzone==1.5.3, Flask-Login==0.4.0, Flask-Mail==0.9.1, Flask-Migrate==2.1.1, Flask-Moment==0.5.2, Flask-SQLAlchemy==2.3.2, Flask-Uploads==0.2.1, Flask-WTF==0.14.2, guess_language-spirit==0.5.3, idna==2.6, itsdangerous==0.24, Jinja2==2.9.6, Keras==2.1.6, Mako==1.0.7, MarkupSafe==1.0, Pillow==5.0.0, PyJWT==1.5.3, python-dateutil==2.6.1, python-dotenv==0.7.1, python-editor==1.0.3, pytz==2017.2, redis==2.10.6, requests==2.18.4, rq==0.9.2, scikit-image==0.13.1, scikit-learn==0.19.1, sendgrid-python==0.1.1, six==1.11.0, SQLAlchemy==1.1.14, stripe==2.8.1, tensorflow==1.8.0, tqdm==4.23.3, uuid==1.30, urllib3==1.22, visitor==0.1.3, Werkzeug==0.12.2, WTForms==2.1</t>
        </is>
      </c>
      <c r="J149" s="4" t="inlineStr">
        <is>
          <t>PIL, app, base64, bracket_detection, colormath, config, dotenv, flask, flask_bootstrap, flask_dropzone, flask_login, flask_migrate, flask_sqlalchemy, flask_uploads, flask_wtf, jwt, keras, matplotlib, numpy, pandas, redis, scipy, sendgrid, skimage, sklearn, smtplib, stripe, tqdm, werkzeug, wtforms</t>
        </is>
      </c>
    </row>
    <row r="150">
      <c r="A150" t="inlineStr">
        <is>
          <t>ortho-tech-support-app</t>
        </is>
      </c>
      <c r="B150" t="inlineStr">
        <is>
          <t>single_photo_uploads</t>
        </is>
      </c>
      <c r="C150" t="inlineStr">
        <is>
          <t>No</t>
        </is>
      </c>
      <c r="D150" t="inlineStr">
        <is>
          <t>No</t>
        </is>
      </c>
      <c r="E150" t="inlineStr">
        <is>
          <t>Yes</t>
        </is>
      </c>
      <c r="F150" t="inlineStr">
        <is>
          <t>No</t>
        </is>
      </c>
      <c r="G150" t="n">
        <v>49</v>
      </c>
      <c r="H150" t="n">
        <v>34</v>
      </c>
      <c r="I150" t="inlineStr">
        <is>
          <t>alembic==0.9.6, Babel==2.5.1, blinker==1.4, certifi==2017.7.27.1, chardet==3.0.4, click==6.7, colormath==3.0.0, dominate==2.3.1, elasticsearch==6.1.1, Flask==0.12.2, Flask-Babel==0.11.2, Flask-Bootstrap==3.3.7.1, Flask-Cors==3.0.3, Flask-Dropzone==1.4.3, Flask-Login==0.4.0, Flask-Mail==0.9.1, Flask-Migrate==2.1.1, Flask-Moment==0.5.2, Flask-SQLAlchemy==2.3.2, Flask-Uploads==0.2.1, Flask-WTF==0.14.2, guess_language-spirit==0.5.3, idna==2.6, itsdangerous==0.24, Jinja2==2.9.6, Keras==2.1.6, Mako==1.0.7, MarkupSafe==1.0, Pillow==5.0.0, PyJWT==1.5.3, python-dateutil==2.6.1, python-dotenv==0.7.1, python-editor==1.0.3, pytz==2017.2, redis==2.10.6, requests==2.18.4, rq==0.9.2, scikit-image==0.13.1, scikit-learn==0.19.1, sendgrid-python==0.1.1, six==1.11.0, SQLAlchemy==1.1.14, tensorflow==1.8.0 --ignore-installed, tqdm==4.23.3, uuid==1.30, urllib3==1.22, visitor==0.1.3, Werkzeug==0.12.2, WTForms==2.1</t>
        </is>
      </c>
      <c r="J150" t="inlineStr">
        <is>
          <t>PIL, app, base64, bracket_detection, colormath, config, dotenv, flask, flask_babel, flask_bootstrap, flask_dropzone, flask_login, flask_mail, flask_migrate, flask_moment, flask_sqlalchemy, flask_uploads, flask_wtf, guess_language, jwt, keras, matplotlib, numpy, pandas, redis, rq, scipy, sendgrid, skimage, sklearn, smtplib, tqdm, werkzeug, wtforms</t>
        </is>
      </c>
    </row>
    <row r="151">
      <c r="A151" s="4" t="inlineStr">
        <is>
          <t>ortho-webcam-demo</t>
        </is>
      </c>
      <c r="B151" s="4" t="inlineStr">
        <is>
          <t>master</t>
        </is>
      </c>
      <c r="C151" s="4" t="inlineStr">
        <is>
          <t>Yes</t>
        </is>
      </c>
      <c r="D151" s="4" t="inlineStr">
        <is>
          <t>No</t>
        </is>
      </c>
      <c r="E151" s="4" t="inlineStr">
        <is>
          <t>Yes</t>
        </is>
      </c>
      <c r="F151" s="4" t="inlineStr">
        <is>
          <t>No</t>
        </is>
      </c>
      <c r="G151" s="4" t="n">
        <v>9</v>
      </c>
      <c r="H151" s="4" t="n">
        <v>23</v>
      </c>
      <c r="I151" s="4" t="inlineStr">
        <is>
          <t>Pillow==5.0.0, redis==2.10.6, Flask==1.0.2, Flask-SocketIO==3.0.2, Keras==2.2.0, tensorflow-gpu==1.8.0, Shapely==1.6.4.post2, opencv-python==3.4.1.15, eventlet==0.24.1</t>
        </is>
      </c>
      <c r="J151" s="4" t="inlineStr">
        <is>
          <t>PIL, _thread, base64, base_camera, colorsys, cv2, eventlet, flask, flask_socketio, greenlet, keras, keras_applications, matplotlib, numpy, redis, settings, shapely, tensorflow, thread, timeit, utils, yolo, yolo3</t>
        </is>
      </c>
    </row>
    <row r="152">
      <c r="A152" s="4" t="inlineStr">
        <is>
          <t>ortho_bracket_identification_app</t>
        </is>
      </c>
      <c r="B152" s="4" t="inlineStr">
        <is>
          <t>master</t>
        </is>
      </c>
      <c r="C152" s="4" t="inlineStr">
        <is>
          <t>Yes</t>
        </is>
      </c>
      <c r="D152" s="4" t="inlineStr">
        <is>
          <t>No</t>
        </is>
      </c>
      <c r="E152" s="4" t="inlineStr">
        <is>
          <t>No</t>
        </is>
      </c>
      <c r="F152" s="4" t="inlineStr">
        <is>
          <t>No</t>
        </is>
      </c>
      <c r="G152" s="4" t="n">
        <v>0</v>
      </c>
      <c r="H152" s="4" t="n">
        <v>16</v>
      </c>
      <c r="I152" s="4" t="inlineStr"/>
      <c r="J152" s="4" t="inlineStr">
        <is>
          <t>PIL, base64, flask, flask_dropzone, flask_uploads, flaskapp, helpers, keras, matplotlib, numpy, redis, requests, scipy, segment_teeth, settings, skimage</t>
        </is>
      </c>
    </row>
    <row r="153">
      <c r="A153" s="4" t="inlineStr">
        <is>
          <t>ortho_segmentation_app</t>
        </is>
      </c>
      <c r="B153" s="4" t="inlineStr">
        <is>
          <t>master</t>
        </is>
      </c>
      <c r="C153" s="4" t="inlineStr">
        <is>
          <t>Yes</t>
        </is>
      </c>
      <c r="D153" s="4" t="inlineStr">
        <is>
          <t>No</t>
        </is>
      </c>
      <c r="E153" s="4" t="inlineStr">
        <is>
          <t>No</t>
        </is>
      </c>
      <c r="F153" s="4" t="inlineStr">
        <is>
          <t>No</t>
        </is>
      </c>
      <c r="G153" s="4" t="n">
        <v>0</v>
      </c>
      <c r="H153" s="4" t="n">
        <v>19</v>
      </c>
      <c r="I153" s="4" t="inlineStr"/>
      <c r="J153" s="4" t="inlineStr">
        <is>
          <t>PIL, base64, flask, flask_dropzone, flask_uploads, flaskapp, helpers, keras, matplotlib, numpy, pyfcm, redis, requests, scipy, segment_teeth, settings, skimage, urllib, urlparse</t>
        </is>
      </c>
    </row>
    <row r="154">
      <c r="A154" s="4" t="inlineStr">
        <is>
          <t>pegasus-text-summarization</t>
        </is>
      </c>
      <c r="B154" s="4" t="inlineStr">
        <is>
          <t>master</t>
        </is>
      </c>
      <c r="C154" s="4" t="inlineStr">
        <is>
          <t>Yes</t>
        </is>
      </c>
      <c r="D154" s="4" t="inlineStr">
        <is>
          <t>No</t>
        </is>
      </c>
      <c r="E154" s="4" t="inlineStr">
        <is>
          <t>Yes</t>
        </is>
      </c>
      <c r="F154" s="4" t="inlineStr">
        <is>
          <t>Yes</t>
        </is>
      </c>
      <c r="G154" s="4" t="n">
        <v>9</v>
      </c>
      <c r="H154" s="4" t="n">
        <v>12</v>
      </c>
      <c r="I154" s="4" t="inlineStr">
        <is>
          <t>absl-py, mock, numpy, rouge-score, sacrebleu, sentencepiece, tensorflow-text==1.15.0rc0, tensor2tensor==1.15.0, tfds-nightly</t>
        </is>
      </c>
      <c r="J154" s="4" t="inlineStr">
        <is>
          <t>absl, mock, numpy, pandas, pegasus, rouge_score, sacrebleu, sentencepiece, streamlit, tensorflow, tensorflow_datasets, tensorflow_text</t>
        </is>
      </c>
    </row>
    <row r="155">
      <c r="A155" s="4" t="inlineStr">
        <is>
          <t>people-counter</t>
        </is>
      </c>
      <c r="B155" s="4" t="inlineStr">
        <is>
          <t>main</t>
        </is>
      </c>
      <c r="C155" s="4" t="inlineStr">
        <is>
          <t>Yes</t>
        </is>
      </c>
      <c r="D155" s="4" t="inlineStr">
        <is>
          <t>No</t>
        </is>
      </c>
      <c r="E155" s="4" t="inlineStr">
        <is>
          <t>Yes</t>
        </is>
      </c>
      <c r="F155" s="4" t="inlineStr">
        <is>
          <t>No</t>
        </is>
      </c>
      <c r="G155" s="4" t="n">
        <v>154</v>
      </c>
      <c r="H155" s="4" t="n">
        <v>22</v>
      </c>
      <c r="I155" s="4" t="inlineStr">
        <is>
          <t>absl-py==1.4.0, aiohttp==3.8.4, aiohttp-retry==2.8.3, aiosignal==1.3.1, amqp==5.1.1, antlr4-python3-runtime==4.9.3, appdirs==1.4.4, async-timeout==4.0.2, asyncssh==2.13.1, atpublic==4.0, attrs==23.1.0, backports.zoneinfo==0.2.1, billiard==4.1.0, cachetools==5.3.1, celery==5.3.0, certifi==2022.12.7, cffi==1.15.1, chardet==4.0.0, charset-normalizer==3.1.0, click==8.1.3, click-didyoumean==0.3.0, click-plugins==1.1.1, click-repl==0.2.0, cmake==3.26.4, colorama==0.4.6, configobj==5.0.8, contourpy==1.1.0, cryptography==41.0.1, cycler==0.10.0, dictdiffer==0.9.0, diskcache==5.6.1, distro==1.8.0, docker-pycreds==0.4.0, dpath==2.1.6, dulwich==0.21.5, dvc==3.0.0, dvc-data==1.11.0, dvc-http==2.30.2, dvc-objects==0.23.0, dvc-render==0.5.3, dvc-ssh==2.22.1, dvc-studio-client==0.10.0, dvc-task==0.3.0, filelock==3.12.2, flatten-dict==0.4.2, flufl.lock==7.1.1, fonttools==4.40.0, frozenlist==1.3.3, fsspec==2023.6.0, funcy==2.0, gitdb==4.0.10, GitPython==3.1.31, google-auth==2.20.0, google-auth-oauthlib==1.0.0, grandalf==0.8, grpcio==1.54.2, hydra-core==1.3.2, idna==2.10, importlib-metadata==6.6.0, importlib-resources==5.12.0, iterative-telemetry==0.0.8, Jinja2==3.1.2, kiwisolver==1.4.4, kombu==5.3.0, lit==16.0.6, Markdown==3.4.3, markdown-it-py==3.0.0, MarkupSafe==2.1.3, matplotlib==3.7.1, mdurl==0.1.2, mpmath==1.3.0, multidict==6.0.4, nanotime==0.5.2, networkx==3.1, numpy==1.24.3, nvidia-cublas-cu11==11.10.3.66, nvidia-cuda-cupti-cu11==11.7.101, nvidia-cuda-nvrtc-cu11==11.7.99, nvidia-cuda-runtime-cu11==11.7.99, nvidia-cudnn-cu11==8.5.0.96, nvidia-cufft-cu11==10.9.0.58, nvidia-curand-cu11==10.2.10.91, nvidia-cusolver-cu11==11.4.0.1, nvidia-cusparse-cu11==11.7.4.91, nvidia-nccl-cu11==2.14.3, nvidia-nvtx-cu11==11.7.91, oauthlib==3.2.2, omegaconf==2.3.0, opencv-python==4.7.0.72, orjson==3.9.1, packaging==23.1, pandas==2.0.2, pathspec==0.11.1, pathtools==0.1.2, Pillow==9.5.0, platformdirs==3.5.3, prompt-toolkit==3.0.38, protobuf==4.23.3, psutil==5.9.5, pyasn1==0.5.0, pyasn1-modules==0.3.0, pycocotools==2.0.6, pycparser==2.21, pydot==1.4.2, pygit2==1.12.1, Pygments==2.15.1, pygtrie==2.5.0, pyparsing==2.4.7, python-box==7.0.1, python-dateutil==2.8.2, python-dotenv==1.0.0, pytz==2023.3, PyYAML==6.0, requests==2.31.0, requests-oauthlib==1.3.1, requests-toolbelt==1.0.0, rich==13.4.2, roboflow==1.0.9, rsa==4.9, ruamel.yaml==0.17.31, ruamel.yaml.clib==0.2.7, scipy==1.10.1, scmrepo==1.0.3, seaborn==0.12.2, sentry-sdk==1.25.1, setproctitle==1.3.2, shortuuid==1.0.11, shtab==1.6.2, six==1.16.0, smmap==5.0.0, sqltrie==0.6.0, sympy==1.12, tabulate==0.9.0, tensorboard==2.13.0, tensorboard-data-server==0.7.1, thop==0.1.1.post2209072238, tomlkit==0.11.8, torch==2.0.1, torchvision==0.15.2, tqdm==4.65.0, triton==2.0.0, typing_extensions==4.6.3, tzdata==2023.3, ultralytics==8.0.118, urllib3==1.26.16, vine==5.0.0, voluptuous==0.13.1, wandb==0.15.4, wcwidth==0.2.6, Werkzeug==2.3.6, wget==3.2, yarl==1.9.2, zc.lockfile==3.0.post1, zipp==3.15.0</t>
        </is>
      </c>
      <c r="J155" s="4" t="inlineStr">
        <is>
          <t>NewDataset, __future__, cv2, deep_sort, easydict, errno, h5py, imageio, ipdb, motmetrics, numpy, pandas, roboflow, scipy, tarfile, tensorflow, torch, torchreid, torchvision, utils, wandb, yaml</t>
        </is>
      </c>
    </row>
    <row r="156">
      <c r="A156" t="inlineStr">
        <is>
          <t>people-counter</t>
        </is>
      </c>
      <c r="B156" t="inlineStr">
        <is>
          <t>exp_1</t>
        </is>
      </c>
      <c r="C156" t="inlineStr">
        <is>
          <t>No</t>
        </is>
      </c>
      <c r="D156" t="inlineStr">
        <is>
          <t>No</t>
        </is>
      </c>
      <c r="E156" t="inlineStr">
        <is>
          <t>Yes</t>
        </is>
      </c>
      <c r="F156" t="inlineStr">
        <is>
          <t>No</t>
        </is>
      </c>
      <c r="G156" t="n">
        <v>154</v>
      </c>
      <c r="H156" t="n">
        <v>22</v>
      </c>
      <c r="I156" t="inlineStr">
        <is>
          <t>absl-py==1.4.0, aiohttp==3.8.4, aiohttp-retry==2.8.3, aiosignal==1.3.1, amqp==5.1.1, antlr4-python3-runtime==4.9.3, appdirs==1.4.4, async-timeout==4.0.2, asyncssh==2.13.1, atpublic==4.0, attrs==23.1.0, backports.zoneinfo==0.2.1, billiard==4.1.0, cachetools==5.3.1, celery==5.3.0, certifi==2022.12.7, cffi==1.15.1, chardet==4.0.0, charset-normalizer==3.1.0, click==8.1.3, click-didyoumean==0.3.0, click-plugins==1.1.1, click-repl==0.2.0, cmake==3.26.4, colorama==0.4.6, configobj==5.0.8, contourpy==1.1.0, cryptography==41.0.1, cycler==0.10.0, dictdiffer==0.9.0, diskcache==5.6.1, distro==1.8.0, docker-pycreds==0.4.0, dpath==2.1.6, dulwich==0.21.5, dvc==3.0.0, dvc-data==1.11.0, dvc-http==2.30.2, dvc-objects==0.23.0, dvc-render==0.5.3, dvc-ssh==2.22.1, dvc-studio-client==0.10.0, dvc-task==0.3.0, filelock==3.12.2, flatten-dict==0.4.2, flufl.lock==7.1.1, fonttools==4.40.0, frozenlist==1.3.3, fsspec==2023.6.0, funcy==2.0, gitdb==4.0.10, GitPython==3.1.31, google-auth==2.20.0, google-auth-oauthlib==1.0.0, grandalf==0.8, grpcio==1.54.2, hydra-core==1.3.2, idna==2.10, importlib-metadata==6.6.0, importlib-resources==5.12.0, iterative-telemetry==0.0.8, Jinja2==3.1.2, kiwisolver==1.4.4, kombu==5.3.0, lit==16.0.6, Markdown==3.4.3, markdown-it-py==3.0.0, MarkupSafe==2.1.3, matplotlib==3.7.1, mdurl==0.1.2, mpmath==1.3.0, multidict==6.0.4, nanotime==0.5.2, networkx==3.1, numpy==1.24.3, nvidia-cublas-cu11==11.10.3.66, nvidia-cuda-cupti-cu11==11.7.101, nvidia-cuda-nvrtc-cu11==11.7.99, nvidia-cuda-runtime-cu11==11.7.99, nvidia-cudnn-cu11==8.5.0.96, nvidia-cufft-cu11==10.9.0.58, nvidia-curand-cu11==10.2.10.91, nvidia-cusolver-cu11==11.4.0.1, nvidia-cusparse-cu11==11.7.4.91, nvidia-nccl-cu11==2.14.3, nvidia-nvtx-cu11==11.7.91, oauthlib==3.2.2, omegaconf==2.3.0, opencv-python==4.7.0.72, orjson==3.9.1, packaging==23.1, pandas==2.0.2, pathspec==0.11.1, pathtools==0.1.2, Pillow==9.5.0, platformdirs==3.5.3, prompt-toolkit==3.0.38, protobuf==4.23.3, psutil==5.9.5, pyasn1==0.5.0, pyasn1-modules==0.3.0, pycocotools==2.0.6, pycparser==2.21, pydot==1.4.2, pygit2==1.12.1, Pygments==2.15.1, pygtrie==2.5.0, pyparsing==2.4.7, python-box==7.0.1, python-dateutil==2.8.2, python-dotenv==1.0.0, pytz==2023.3, PyYAML==6.0, requests==2.31.0, requests-oauthlib==1.3.1, requests-toolbelt==1.0.0, rich==13.4.2, roboflow==1.0.9, rsa==4.9, ruamel.yaml==0.17.31, ruamel.yaml.clib==0.2.7, scipy==1.10.1, scmrepo==1.0.3, seaborn==0.12.2, sentry-sdk==1.25.1, setproctitle==1.3.2, shortuuid==1.0.11, shtab==1.6.2, six==1.16.0, smmap==5.0.0, sqltrie==0.6.0, sympy==1.12, tabulate==0.9.0, tensorboard==2.13.0, tensorboard-data-server==0.7.1, thop==0.1.1.post2209072238, tomlkit==0.11.8, torch==2.0.1, torchvision==0.15.2, tqdm==4.65.0, triton==2.0.0, typing_extensions==4.6.3, tzdata==2023.3, ultralytics==8.0.118, urllib3==1.26.16, vine==5.0.0, voluptuous==0.13.1, wandb==0.15.4, wcwidth==0.2.6, Werkzeug==2.3.6, wget==3.2, yarl==1.9.2, zc.lockfile==3.0.post1, zipp==3.15.0</t>
        </is>
      </c>
      <c r="J156" t="inlineStr">
        <is>
          <t>NewDataset, __future__, cv2, deep_sort, easydict, errno, h5py, imageio, ipdb, motmetrics, numpy, pandas, roboflow, scipy, tarfile, tensorflow, torch, torchreid, torchvision, utils, wandb, yaml</t>
        </is>
      </c>
    </row>
    <row r="157">
      <c r="A157" s="4" t="inlineStr">
        <is>
          <t>pose-transfer</t>
        </is>
      </c>
      <c r="B157" s="4" t="inlineStr">
        <is>
          <t>master</t>
        </is>
      </c>
      <c r="C157" s="4" t="inlineStr">
        <is>
          <t>Yes</t>
        </is>
      </c>
      <c r="D157" s="4" t="inlineStr">
        <is>
          <t>No</t>
        </is>
      </c>
      <c r="E157" s="4" t="inlineStr">
        <is>
          <t>No</t>
        </is>
      </c>
      <c r="F157" s="4" t="inlineStr">
        <is>
          <t>No</t>
        </is>
      </c>
      <c r="G157" s="4" t="n">
        <v>0</v>
      </c>
      <c r="H157" s="4" t="n">
        <v>36</v>
      </c>
      <c r="I157" s="4" t="inlineStr"/>
      <c r="J157" s="4" t="inlineStr">
        <is>
          <t>IPython, PIL, __future__, cStringIO, caffe, config_reader, configobj, cv2, data, dataset, evaluate, google, imageio, matplotlib, model, models, network, numpy, openpose_utils, pandas, pycocotools, pylab, scipy, skimage, src, struct, tensorboardX, torch, torchvision, tqdm, trainer, training, ujson, unittest, util, utils</t>
        </is>
      </c>
    </row>
    <row r="158">
      <c r="A158" s="4" t="inlineStr">
        <is>
          <t>project-documentation</t>
        </is>
      </c>
      <c r="B158" s="4" t="inlineStr">
        <is>
          <t>main</t>
        </is>
      </c>
      <c r="C158" s="4" t="inlineStr">
        <is>
          <t>Yes</t>
        </is>
      </c>
      <c r="D158" s="4" t="inlineStr">
        <is>
          <t>Yes</t>
        </is>
      </c>
      <c r="E158" s="4" t="inlineStr">
        <is>
          <t>No</t>
        </is>
      </c>
      <c r="F158" s="4" t="inlineStr">
        <is>
          <t>No</t>
        </is>
      </c>
      <c r="G158" s="4" t="n">
        <v>0</v>
      </c>
      <c r="H158" s="4" t="n">
        <v>0</v>
      </c>
      <c r="I158" s="4" t="inlineStr"/>
      <c r="J158" s="4" t="inlineStr"/>
    </row>
    <row r="159">
      <c r="A159" s="4" t="inlineStr">
        <is>
          <t>qa-rbert-transf-1</t>
        </is>
      </c>
      <c r="B159" s="4" t="inlineStr">
        <is>
          <t>main</t>
        </is>
      </c>
      <c r="C159" s="4" t="inlineStr">
        <is>
          <t>Yes</t>
        </is>
      </c>
      <c r="D159" s="4" t="inlineStr">
        <is>
          <t>No</t>
        </is>
      </c>
      <c r="E159" s="4" t="inlineStr">
        <is>
          <t>Yes</t>
        </is>
      </c>
      <c r="F159" s="4" t="inlineStr">
        <is>
          <t>No</t>
        </is>
      </c>
      <c r="G159" s="4" t="n">
        <v>4</v>
      </c>
      <c r="H159" s="4" t="n">
        <v>4</v>
      </c>
      <c r="I159" s="4" t="inlineStr">
        <is>
          <t>fastapi, uvicorn, transformers, sentencepiece</t>
        </is>
      </c>
      <c r="J159" s="4" t="inlineStr">
        <is>
          <t>fastapi, pydantic, transformers, uvicorn</t>
        </is>
      </c>
    </row>
    <row r="160">
      <c r="A160" s="4" t="inlineStr">
        <is>
          <t>quest-ai-quick-test-api</t>
        </is>
      </c>
      <c r="B160" s="4" t="inlineStr">
        <is>
          <t>main</t>
        </is>
      </c>
      <c r="C160" s="4" t="inlineStr">
        <is>
          <t>Yes</t>
        </is>
      </c>
      <c r="D160" s="4" t="inlineStr">
        <is>
          <t>No</t>
        </is>
      </c>
      <c r="E160" s="4" t="inlineStr">
        <is>
          <t>No</t>
        </is>
      </c>
      <c r="F160" s="4" t="inlineStr">
        <is>
          <t>No</t>
        </is>
      </c>
      <c r="G160" s="4" t="n">
        <v>0</v>
      </c>
      <c r="H160" s="4" t="n">
        <v>16</v>
      </c>
      <c r="I160" s="4" t="inlineStr"/>
      <c r="J160" s="4" t="inlineStr">
        <is>
          <t>api, base64, bson, core, fastapi, gridfs, jose, passlib, pydantic, pydantic_settings, pymongo, requests, schemas, smtplib, ssl, uvicorn</t>
        </is>
      </c>
    </row>
    <row r="161">
      <c r="A161" s="4" t="inlineStr">
        <is>
          <t>recommendation-service</t>
        </is>
      </c>
      <c r="B161" s="4" t="inlineStr">
        <is>
          <t>main</t>
        </is>
      </c>
      <c r="C161" s="4" t="inlineStr">
        <is>
          <t>Yes</t>
        </is>
      </c>
      <c r="D161" s="4" t="inlineStr">
        <is>
          <t>Yes</t>
        </is>
      </c>
      <c r="E161" s="4" t="inlineStr">
        <is>
          <t>No</t>
        </is>
      </c>
      <c r="F161" s="4" t="inlineStr">
        <is>
          <t>No</t>
        </is>
      </c>
      <c r="G161" s="4" t="n">
        <v>0</v>
      </c>
      <c r="H161" s="4" t="n">
        <v>22</v>
      </c>
      <c r="I161" s="4" t="inlineStr"/>
      <c r="J161" s="4" t="inlineStr">
        <is>
          <t>aiocache, aiohttp, azure, collaborative_filtering_recommendation, content_filtering_recommendation, fastapi, httpx, jose, logging_config, main, numpy, pandas, passlib, psutil, pydantic, pydantic_settings, pytest, sklearn, testdata, tracemalloc, typing_extensions, urllib</t>
        </is>
      </c>
    </row>
    <row r="162">
      <c r="A162" t="inlineStr">
        <is>
          <t>recommendation-service</t>
        </is>
      </c>
      <c r="B162" t="inlineStr">
        <is>
          <t>dev</t>
        </is>
      </c>
      <c r="C162" t="inlineStr">
        <is>
          <t>No</t>
        </is>
      </c>
      <c r="D162" t="inlineStr">
        <is>
          <t>Yes</t>
        </is>
      </c>
      <c r="E162" t="inlineStr">
        <is>
          <t>No</t>
        </is>
      </c>
      <c r="F162" t="inlineStr">
        <is>
          <t>No</t>
        </is>
      </c>
      <c r="G162" t="n">
        <v>0</v>
      </c>
      <c r="H162" t="n">
        <v>21</v>
      </c>
      <c r="I162" t="inlineStr"/>
      <c r="J162" t="inlineStr">
        <is>
          <t>aiocache, aiohttp, azure, collaborative_filtering_recommendation, content_filtering_recommendation, fastapi, jose, logging_config, main, numpy, pandas, passlib, psutil, pydantic, pydantic_settings, pytest, sklearn, testdata, tracemalloc, typing_extensions, urllib</t>
        </is>
      </c>
    </row>
    <row r="163">
      <c r="A163" t="inlineStr">
        <is>
          <t>recommendation-service</t>
        </is>
      </c>
      <c r="B163" t="inlineStr">
        <is>
          <t>test</t>
        </is>
      </c>
      <c r="C163" t="inlineStr">
        <is>
          <t>No</t>
        </is>
      </c>
      <c r="D163" t="inlineStr">
        <is>
          <t>Yes</t>
        </is>
      </c>
      <c r="E163" t="inlineStr">
        <is>
          <t>No</t>
        </is>
      </c>
      <c r="F163" t="inlineStr">
        <is>
          <t>No</t>
        </is>
      </c>
      <c r="G163" t="n">
        <v>0</v>
      </c>
      <c r="H163" t="n">
        <v>22</v>
      </c>
      <c r="I163" t="inlineStr"/>
      <c r="J163" t="inlineStr">
        <is>
          <t>aiocache, aiohttp, azure, collaborative_filtering_recommendation, content_filtering_recommendation, fastapi, httpx, jose, logging_config, main, numpy, pandas, passlib, psutil, pydantic, pydantic_settings, pytest, sklearn, testdata, tracemalloc, typing_extensions, urllib</t>
        </is>
      </c>
    </row>
    <row r="164">
      <c r="A164" s="4" t="inlineStr">
        <is>
          <t>Resume-Analysis</t>
        </is>
      </c>
      <c r="B164" s="4" t="inlineStr">
        <is>
          <t>main</t>
        </is>
      </c>
      <c r="C164" s="4" t="inlineStr">
        <is>
          <t>Yes</t>
        </is>
      </c>
      <c r="D164" s="4" t="inlineStr">
        <is>
          <t>No</t>
        </is>
      </c>
      <c r="E164" s="4" t="inlineStr">
        <is>
          <t>No</t>
        </is>
      </c>
      <c r="F164" s="4" t="inlineStr">
        <is>
          <t>No</t>
        </is>
      </c>
      <c r="G164" s="4" t="n">
        <v>0</v>
      </c>
      <c r="H164" s="4" t="n">
        <v>15</v>
      </c>
      <c r="I164" s="4" t="inlineStr"/>
      <c r="J164" s="4" t="inlineStr">
        <is>
          <t>PyPDF2, api, core, dateparser, dotenv, fastapi, langchain, langchain_community, langchain_openai, numpy, openai, pydantic, pydantic_settings, schemas, textract</t>
        </is>
      </c>
    </row>
    <row r="165">
      <c r="A165" s="4" t="inlineStr">
        <is>
          <t>RT-SEC</t>
        </is>
      </c>
      <c r="B165" s="4" t="inlineStr">
        <is>
          <t>master</t>
        </is>
      </c>
      <c r="C165" s="4" t="inlineStr">
        <is>
          <t>Yes</t>
        </is>
      </c>
      <c r="D165" s="4" t="inlineStr">
        <is>
          <t>No</t>
        </is>
      </c>
      <c r="E165" s="4" t="inlineStr">
        <is>
          <t>No</t>
        </is>
      </c>
      <c r="F165" s="4" t="inlineStr">
        <is>
          <t>No</t>
        </is>
      </c>
      <c r="G165" s="4" t="n">
        <v>0</v>
      </c>
      <c r="H165" s="4" t="n">
        <v>5</v>
      </c>
      <c r="I165" s="4" t="inlineStr"/>
      <c r="J165" s="4" t="inlineStr">
        <is>
          <t>MedDevicesMakers, SECDataSearch, bs4, requests, xmltodict</t>
        </is>
      </c>
    </row>
    <row r="166">
      <c r="A166" t="inlineStr">
        <is>
          <t>RT-SEC</t>
        </is>
      </c>
      <c r="B166" t="inlineStr">
        <is>
          <t>django</t>
        </is>
      </c>
      <c r="C166" t="inlineStr">
        <is>
          <t>No</t>
        </is>
      </c>
      <c r="D166" t="inlineStr">
        <is>
          <t>No</t>
        </is>
      </c>
      <c r="E166" t="inlineStr">
        <is>
          <t>Yes</t>
        </is>
      </c>
      <c r="F166" t="inlineStr">
        <is>
          <t>No</t>
        </is>
      </c>
      <c r="G166" t="n">
        <v>59</v>
      </c>
      <c r="H166" t="n">
        <v>11</v>
      </c>
      <c r="I166" t="inlineStr">
        <is>
          <t>backports-abc==0.5, beautifulsoup4==4.6.0, bleach==2.1.1, bs4==0.0.1, certifi==2017.7.27.1, chardet==3.0.4, decorator==4.1.2, Django==1.11.6, django-extensions==1.9.6, django-rest-framework==0.1.0, django-rest-registration==0.2.0, djangorestframework==3.7.1, entrypoints==0.2.3, html5lib==1.0b10, idna==2.6, ipykernel==4.6.1, ipython==6.2.1, ipython-genutils==0.2.0, ipywidgets==7.0.1, jedi==0.11.0, Jinja2==2.9.6, jsonschema==2.6.0, jupyter==1.0.0, jupyter-client==5.1.0, jupyter-console==5.2.0, jupyter-core==4.3.0, lxml==4.1.0, MarkupSafe==1.0, mistune==0.7.4, nbconvert==5.3.1, nbformat==4.4.0, notebook==5.2.0, pandocfilters==1.4.2, parso==0.1.0, pexpect==4.2.1, pickleshare==0.7.4, pkg-resources==0.0.0, prompt-toolkit==1.0.15, psycopg2==2.7.3.1, ptyprocess==0.5.2, Pygments==2.2.0, python-dateutil==2.6.1, pytz==2017.2, pyzmq==16.0.2, qtconsole==4.3.1, requests==2.18.4, selenium==3.6.0, simplegeneric==0.8.1, six==1.11.0, terminado==0.6, testpath==0.3.1, tornado==4.5.2, traitlets==4.3.2, typing==3.6.2, urllib3==1.22, wcwidth==0.1.7, webencodings==0.5.1, widgetsnbextension==3.0.3, xmltodict==0.11.0</t>
        </is>
      </c>
      <c r="J166" t="inlineStr">
        <is>
          <t>RTSEC, __future__, _pickle, client, django, flaskviews, numpy, pprint, rest_framework, rtsecdjango, selenium</t>
        </is>
      </c>
    </row>
    <row r="167">
      <c r="A167" t="inlineStr">
        <is>
          <t>RT-SEC</t>
        </is>
      </c>
      <c r="B167" t="inlineStr">
        <is>
          <t>ivan</t>
        </is>
      </c>
      <c r="C167" t="inlineStr">
        <is>
          <t>No</t>
        </is>
      </c>
      <c r="D167" t="inlineStr">
        <is>
          <t>No</t>
        </is>
      </c>
      <c r="E167" t="inlineStr">
        <is>
          <t>No</t>
        </is>
      </c>
      <c r="F167" t="inlineStr">
        <is>
          <t>No</t>
        </is>
      </c>
      <c r="G167" t="n">
        <v>0</v>
      </c>
      <c r="H167" t="n">
        <v>26</v>
      </c>
      <c r="I167" t="inlineStr"/>
      <c r="J167" t="inlineStr">
        <is>
          <t>CSVParser, DeviceMarketProcessor, DeviceMarketSearch, EspacenetSearch, GoogleSearch, MedDevicesMakers, OutputTable, PatentScopeSearch, PubMedSearch, RTSEC, SECDataSearch, USPTOSearch, ast, base64, bs4, lxml, numpy, pandas, plotly, pprint, pycountry, requests, selenium, urllib, utils, xmltodict</t>
        </is>
      </c>
    </row>
    <row r="168">
      <c r="A168" s="4" t="inlineStr">
        <is>
          <t>sandbox-automations</t>
        </is>
      </c>
      <c r="B168" s="4" t="inlineStr">
        <is>
          <t>main</t>
        </is>
      </c>
      <c r="C168" s="4" t="inlineStr">
        <is>
          <t>Yes</t>
        </is>
      </c>
      <c r="D168" s="4" t="inlineStr">
        <is>
          <t>Yes</t>
        </is>
      </c>
      <c r="E168" s="4" t="inlineStr">
        <is>
          <t>No</t>
        </is>
      </c>
      <c r="F168" s="4" t="inlineStr">
        <is>
          <t>No</t>
        </is>
      </c>
      <c r="G168" s="4" t="n">
        <v>0</v>
      </c>
      <c r="H168" s="4" t="n">
        <v>10</v>
      </c>
      <c r="I168" s="4" t="inlineStr"/>
      <c r="J168" s="4" t="inlineStr">
        <is>
          <t>api, aspose, core, dotenv, fastapi, openai, pydantic, pydantic_settings, requests, schemas</t>
        </is>
      </c>
    </row>
    <row r="169">
      <c r="A169" s="4" t="inlineStr">
        <is>
          <t>science-of-the-swing</t>
        </is>
      </c>
      <c r="B169" s="4" t="inlineStr">
        <is>
          <t>master</t>
        </is>
      </c>
      <c r="C169" s="4" t="inlineStr">
        <is>
          <t>Yes</t>
        </is>
      </c>
      <c r="D169" s="4" t="inlineStr">
        <is>
          <t>No</t>
        </is>
      </c>
      <c r="E169" s="4" t="inlineStr">
        <is>
          <t>No</t>
        </is>
      </c>
      <c r="F169" s="4" t="inlineStr">
        <is>
          <t>No</t>
        </is>
      </c>
      <c r="G169" s="4" t="n">
        <v>0</v>
      </c>
      <c r="H169" s="4" t="n">
        <v>42</v>
      </c>
      <c r="I169" s="4" t="inlineStr"/>
      <c r="J169" s="4" t="inlineStr">
        <is>
          <t>IPython, PIL, StringIO, __future__, cStringIO, caffe, config, config_reader, configobj, core, cv2, data, dominate, evaluate, flask, fourth, google, matplotlib, models, network, ntpath, numpy, options, pandas, pix2pixHD, pose_estimation, pycocotools, pycuda, pylab, run_engine, scipy, sets, skimage, sklearn, tensorflow, tensorrt, torch, torchvision, tqdm, training, unittest, util</t>
        </is>
      </c>
    </row>
    <row r="170">
      <c r="A170" s="4" t="inlineStr">
        <is>
          <t>sentiment_app</t>
        </is>
      </c>
      <c r="B170" s="4" t="inlineStr">
        <is>
          <t>main</t>
        </is>
      </c>
      <c r="C170" s="4" t="inlineStr">
        <is>
          <t>Yes</t>
        </is>
      </c>
      <c r="D170" s="4" t="inlineStr">
        <is>
          <t>No</t>
        </is>
      </c>
      <c r="E170" s="4" t="inlineStr">
        <is>
          <t>Yes</t>
        </is>
      </c>
      <c r="F170" s="4" t="inlineStr">
        <is>
          <t>No</t>
        </is>
      </c>
      <c r="G170" s="4" t="n">
        <v>4</v>
      </c>
      <c r="H170" s="4" t="n">
        <v>4</v>
      </c>
      <c r="I170" s="4" t="inlineStr">
        <is>
          <t>fastapi==0.68.1, transformers==4.3.3, tensorflow==2.3.3, uvicorn==0.15.0</t>
        </is>
      </c>
      <c r="J170" s="4" t="inlineStr">
        <is>
          <t>fastapi, pydantic, transformers, uvicorn</t>
        </is>
      </c>
    </row>
    <row r="171">
      <c r="A171" s="4" t="inlineStr">
        <is>
          <t>server-module</t>
        </is>
      </c>
      <c r="B171" s="4" t="inlineStr">
        <is>
          <t>master</t>
        </is>
      </c>
      <c r="C171" s="4" t="inlineStr">
        <is>
          <t>Yes</t>
        </is>
      </c>
      <c r="D171" s="4" t="inlineStr">
        <is>
          <t>No</t>
        </is>
      </c>
      <c r="E171" s="4" t="inlineStr">
        <is>
          <t>No</t>
        </is>
      </c>
      <c r="F171" s="4" t="inlineStr">
        <is>
          <t>No</t>
        </is>
      </c>
      <c r="G171" s="4" t="n">
        <v>0</v>
      </c>
      <c r="H171" s="4" t="n">
        <v>12</v>
      </c>
      <c r="I171" s="4" t="inlineStr"/>
      <c r="J171" s="4" t="inlineStr">
        <is>
          <t>base64, flask, flask_dropzone, flask_uploads, flaskapp, fourthIR, keras, numpy, redis, requests, scripts, settings</t>
        </is>
      </c>
    </row>
    <row r="172">
      <c r="A172" s="4" t="inlineStr">
        <is>
          <t>service-registry-api</t>
        </is>
      </c>
      <c r="B172" s="4" t="inlineStr">
        <is>
          <t>main</t>
        </is>
      </c>
      <c r="C172" s="4" t="inlineStr">
        <is>
          <t>Yes</t>
        </is>
      </c>
      <c r="D172" s="4" t="inlineStr">
        <is>
          <t>No</t>
        </is>
      </c>
      <c r="E172" s="4" t="inlineStr">
        <is>
          <t>No</t>
        </is>
      </c>
      <c r="F172" s="4" t="inlineStr">
        <is>
          <t>No</t>
        </is>
      </c>
      <c r="G172" s="4" t="n">
        <v>0</v>
      </c>
      <c r="H172" s="4" t="n">
        <v>13</v>
      </c>
      <c r="I172" s="4" t="inlineStr"/>
      <c r="J172" s="4" t="inlineStr">
        <is>
          <t>api, apscheduler, bson, core, dotenv, fastapi, jose, passlib, pydantic, pydantic_settings, pymongo, schemas, uvicorn</t>
        </is>
      </c>
    </row>
    <row r="173">
      <c r="A173" t="inlineStr">
        <is>
          <t>service-registry-api</t>
        </is>
      </c>
      <c r="B173" t="inlineStr">
        <is>
          <t>feature</t>
        </is>
      </c>
      <c r="C173" t="inlineStr">
        <is>
          <t>No</t>
        </is>
      </c>
      <c r="D173" t="inlineStr">
        <is>
          <t>No</t>
        </is>
      </c>
      <c r="E173" t="inlineStr">
        <is>
          <t>No</t>
        </is>
      </c>
      <c r="F173" t="inlineStr">
        <is>
          <t>No</t>
        </is>
      </c>
      <c r="G173" t="n">
        <v>0</v>
      </c>
      <c r="H173" t="n">
        <v>12</v>
      </c>
      <c r="I173" t="inlineStr"/>
      <c r="J173" t="inlineStr">
        <is>
          <t>api, bson, core, dotenv, fastapi, jose, passlib, pydantic, pydantic_settings, pymongo, schemas, uvicorn</t>
        </is>
      </c>
    </row>
    <row r="174">
      <c r="A174" s="4" t="inlineStr">
        <is>
          <t>sptx-w2v-transf-1</t>
        </is>
      </c>
      <c r="B174" s="4" t="inlineStr">
        <is>
          <t>main</t>
        </is>
      </c>
      <c r="C174" s="4" t="inlineStr">
        <is>
          <t>Yes</t>
        </is>
      </c>
      <c r="D174" s="4" t="inlineStr">
        <is>
          <t>No</t>
        </is>
      </c>
      <c r="E174" s="4" t="inlineStr">
        <is>
          <t>Yes</t>
        </is>
      </c>
      <c r="F174" s="4" t="inlineStr">
        <is>
          <t>No</t>
        </is>
      </c>
      <c r="G174" s="4" t="n">
        <v>6</v>
      </c>
      <c r="H174" s="4" t="n">
        <v>7</v>
      </c>
      <c r="I174" s="4" t="inlineStr">
        <is>
          <t>fastapi, uvicorn, transformers, sentencepiece, python-multipart, soundfile</t>
        </is>
      </c>
      <c r="J174" s="4" t="inlineStr">
        <is>
          <t>fastapi, numpy, pydantic, soundfile, torch, transformers, uvicorn</t>
        </is>
      </c>
    </row>
    <row r="175">
      <c r="A175" s="4" t="inlineStr">
        <is>
          <t>summ-peg-transf-1</t>
        </is>
      </c>
      <c r="B175" s="4" t="inlineStr">
        <is>
          <t>main</t>
        </is>
      </c>
      <c r="C175" s="4" t="inlineStr">
        <is>
          <t>Yes</t>
        </is>
      </c>
      <c r="D175" s="4" t="inlineStr">
        <is>
          <t>No</t>
        </is>
      </c>
      <c r="E175" s="4" t="inlineStr">
        <is>
          <t>Yes</t>
        </is>
      </c>
      <c r="F175" s="4" t="inlineStr">
        <is>
          <t>No</t>
        </is>
      </c>
      <c r="G175" s="4" t="n">
        <v>5</v>
      </c>
      <c r="H175" s="4" t="n">
        <v>4</v>
      </c>
      <c r="I175" s="4" t="inlineStr">
        <is>
          <t>fastapi, uvicorn, transformers, sentencepiece, protobuf</t>
        </is>
      </c>
      <c r="J175" s="4" t="inlineStr">
        <is>
          <t>fastapi, pydantic, transformers, uvicorn</t>
        </is>
      </c>
    </row>
    <row r="176">
      <c r="A176" s="4" t="inlineStr">
        <is>
          <t>tech-to-business-mapper</t>
        </is>
      </c>
      <c r="B176" s="4" t="inlineStr">
        <is>
          <t>main</t>
        </is>
      </c>
      <c r="C176" s="4" t="inlineStr">
        <is>
          <t>Yes</t>
        </is>
      </c>
      <c r="D176" s="4" t="inlineStr">
        <is>
          <t>Yes</t>
        </is>
      </c>
      <c r="E176" s="4" t="inlineStr">
        <is>
          <t>No</t>
        </is>
      </c>
      <c r="F176" s="4" t="inlineStr">
        <is>
          <t>No</t>
        </is>
      </c>
      <c r="G176" s="4" t="n">
        <v>0</v>
      </c>
      <c r="H176" s="4" t="n">
        <v>15</v>
      </c>
      <c r="I176" s="4" t="inlineStr"/>
      <c r="J176" s="4" t="inlineStr">
        <is>
          <t>__future__, alembic, app, codecs, databases, db_migrations, fastapi, loguru, numpy, pydantic, pytest, scipy, sklearn, sqlalchemy, tests</t>
        </is>
      </c>
    </row>
    <row r="177">
      <c r="A177" t="inlineStr">
        <is>
          <t>tech-to-business-mapper</t>
        </is>
      </c>
      <c r="B177" t="inlineStr">
        <is>
          <t>dependabot/github_actions/actions/checkout-4.1.7</t>
        </is>
      </c>
      <c r="C177" t="inlineStr">
        <is>
          <t>No</t>
        </is>
      </c>
      <c r="D177" t="inlineStr">
        <is>
          <t>Yes</t>
        </is>
      </c>
      <c r="E177" t="inlineStr">
        <is>
          <t>No</t>
        </is>
      </c>
      <c r="F177" t="inlineStr">
        <is>
          <t>No</t>
        </is>
      </c>
      <c r="G177" t="n">
        <v>0</v>
      </c>
      <c r="H177" t="n">
        <v>15</v>
      </c>
      <c r="I177" t="inlineStr"/>
      <c r="J177" t="inlineStr">
        <is>
          <t>__future__, alembic, app, codecs, databases, db_migrations, fastapi, loguru, numpy, pydantic, pytest, scipy, sklearn, sqlalchemy, tests</t>
        </is>
      </c>
    </row>
    <row r="178">
      <c r="A178" t="inlineStr">
        <is>
          <t>tech-to-business-mapper</t>
        </is>
      </c>
      <c r="B178" t="inlineStr">
        <is>
          <t>dependabot/github_actions/codecov/codecov-action-4.5.0</t>
        </is>
      </c>
      <c r="C178" t="inlineStr">
        <is>
          <t>No</t>
        </is>
      </c>
      <c r="D178" t="inlineStr">
        <is>
          <t>Yes</t>
        </is>
      </c>
      <c r="E178" t="inlineStr">
        <is>
          <t>No</t>
        </is>
      </c>
      <c r="F178" t="inlineStr">
        <is>
          <t>No</t>
        </is>
      </c>
      <c r="G178" t="n">
        <v>0</v>
      </c>
      <c r="H178" t="n">
        <v>15</v>
      </c>
      <c r="I178" t="inlineStr"/>
      <c r="J178" t="inlineStr">
        <is>
          <t>__future__, alembic, app, codecs, databases, db_migrations, fastapi, loguru, numpy, pydantic, pytest, scipy, sklearn, sqlalchemy, tests</t>
        </is>
      </c>
    </row>
    <row r="179">
      <c r="A179" t="inlineStr">
        <is>
          <t>tech-to-business-mapper</t>
        </is>
      </c>
      <c r="B179" t="inlineStr">
        <is>
          <t>dependabot/github_actions/docker/build-push-action-6</t>
        </is>
      </c>
      <c r="C179" t="inlineStr">
        <is>
          <t>No</t>
        </is>
      </c>
      <c r="D179" t="inlineStr">
        <is>
          <t>Yes</t>
        </is>
      </c>
      <c r="E179" t="inlineStr">
        <is>
          <t>No</t>
        </is>
      </c>
      <c r="F179" t="inlineStr">
        <is>
          <t>No</t>
        </is>
      </c>
      <c r="G179" t="n">
        <v>0</v>
      </c>
      <c r="H179" t="n">
        <v>15</v>
      </c>
      <c r="I179" t="inlineStr"/>
      <c r="J179" t="inlineStr">
        <is>
          <t>__future__, alembic, app, codecs, databases, db_migrations, fastapi, loguru, numpy, pydantic, pytest, scipy, sklearn, sqlalchemy, tests</t>
        </is>
      </c>
    </row>
    <row r="180">
      <c r="A180" t="inlineStr">
        <is>
          <t>tech-to-business-mapper</t>
        </is>
      </c>
      <c r="B180" t="inlineStr">
        <is>
          <t>dependabot/pip/alembic-1.13.2</t>
        </is>
      </c>
      <c r="C180" t="inlineStr">
        <is>
          <t>No</t>
        </is>
      </c>
      <c r="D180" t="inlineStr">
        <is>
          <t>Yes</t>
        </is>
      </c>
      <c r="E180" t="inlineStr">
        <is>
          <t>No</t>
        </is>
      </c>
      <c r="F180" t="inlineStr">
        <is>
          <t>No</t>
        </is>
      </c>
      <c r="G180" t="n">
        <v>0</v>
      </c>
      <c r="H180" t="n">
        <v>15</v>
      </c>
      <c r="I180" t="inlineStr"/>
      <c r="J180" t="inlineStr">
        <is>
          <t>__future__, alembic, app, codecs, databases, db_migrations, fastapi, loguru, numpy, pydantic, pytest, scipy, sklearn, sqlalchemy, tests</t>
        </is>
      </c>
    </row>
    <row r="181">
      <c r="A181" t="inlineStr">
        <is>
          <t>tech-to-business-mapper</t>
        </is>
      </c>
      <c r="B181" t="inlineStr">
        <is>
          <t>dependabot/pip/certifi-2024.7.4</t>
        </is>
      </c>
      <c r="C181" t="inlineStr">
        <is>
          <t>No</t>
        </is>
      </c>
      <c r="D181" t="inlineStr">
        <is>
          <t>Yes</t>
        </is>
      </c>
      <c r="E181" t="inlineStr">
        <is>
          <t>No</t>
        </is>
      </c>
      <c r="F181" t="inlineStr">
        <is>
          <t>No</t>
        </is>
      </c>
      <c r="G181" t="n">
        <v>0</v>
      </c>
      <c r="H181" t="n">
        <v>15</v>
      </c>
      <c r="I181" t="inlineStr"/>
      <c r="J181" t="inlineStr">
        <is>
          <t>__future__, alembic, app, codecs, databases, db_migrations, fastapi, loguru, numpy, pydantic, pytest, scipy, sklearn, sqlalchemy, tests</t>
        </is>
      </c>
    </row>
    <row r="182">
      <c r="A182" t="inlineStr">
        <is>
          <t>tech-to-business-mapper</t>
        </is>
      </c>
      <c r="B182" t="inlineStr">
        <is>
          <t>dependabot/pip/fastapi-0.109.1</t>
        </is>
      </c>
      <c r="C182" t="inlineStr">
        <is>
          <t>No</t>
        </is>
      </c>
      <c r="D182" t="inlineStr">
        <is>
          <t>Yes</t>
        </is>
      </c>
      <c r="E182" t="inlineStr">
        <is>
          <t>No</t>
        </is>
      </c>
      <c r="F182" t="inlineStr">
        <is>
          <t>No</t>
        </is>
      </c>
      <c r="G182" t="n">
        <v>0</v>
      </c>
      <c r="H182" t="n">
        <v>15</v>
      </c>
      <c r="I182" t="inlineStr"/>
      <c r="J182" t="inlineStr">
        <is>
          <t>__future__, alembic, app, codecs, databases, db_migrations, fastapi, loguru, numpy, pydantic, pytest, scipy, sklearn, sqlalchemy, tests</t>
        </is>
      </c>
    </row>
    <row r="183">
      <c r="A183" t="inlineStr">
        <is>
          <t>tech-to-business-mapper</t>
        </is>
      </c>
      <c r="B183" t="inlineStr">
        <is>
          <t>dependabot/pip/fastapi-0.114.1</t>
        </is>
      </c>
      <c r="C183" t="inlineStr">
        <is>
          <t>No</t>
        </is>
      </c>
      <c r="D183" t="inlineStr">
        <is>
          <t>Yes</t>
        </is>
      </c>
      <c r="E183" t="inlineStr">
        <is>
          <t>No</t>
        </is>
      </c>
      <c r="F183" t="inlineStr">
        <is>
          <t>No</t>
        </is>
      </c>
      <c r="G183" t="n">
        <v>0</v>
      </c>
      <c r="H183" t="n">
        <v>15</v>
      </c>
      <c r="I183" t="inlineStr"/>
      <c r="J183" t="inlineStr">
        <is>
          <t>__future__, alembic, app, codecs, databases, db_migrations, fastapi, loguru, numpy, pydantic, pytest, scipy, sklearn, sqlalchemy, tests</t>
        </is>
      </c>
    </row>
    <row r="184">
      <c r="A184" t="inlineStr">
        <is>
          <t>tech-to-business-mapper</t>
        </is>
      </c>
      <c r="B184" t="inlineStr">
        <is>
          <t>dependabot/pip/mike-2.1.3</t>
        </is>
      </c>
      <c r="C184" t="inlineStr">
        <is>
          <t>No</t>
        </is>
      </c>
      <c r="D184" t="inlineStr">
        <is>
          <t>Yes</t>
        </is>
      </c>
      <c r="E184" t="inlineStr">
        <is>
          <t>No</t>
        </is>
      </c>
      <c r="F184" t="inlineStr">
        <is>
          <t>No</t>
        </is>
      </c>
      <c r="G184" t="n">
        <v>0</v>
      </c>
      <c r="H184" t="n">
        <v>15</v>
      </c>
      <c r="I184" t="inlineStr"/>
      <c r="J184" t="inlineStr">
        <is>
          <t>__future__, alembic, app, codecs, databases, db_migrations, fastapi, loguru, numpy, pydantic, pytest, scipy, sklearn, sqlalchemy, tests</t>
        </is>
      </c>
    </row>
    <row r="185">
      <c r="A185" t="inlineStr">
        <is>
          <t>tech-to-business-mapper</t>
        </is>
      </c>
      <c r="B185" t="inlineStr">
        <is>
          <t>dependabot/pip/mkdocs-material-9.5.34</t>
        </is>
      </c>
      <c r="C185" t="inlineStr">
        <is>
          <t>No</t>
        </is>
      </c>
      <c r="D185" t="inlineStr">
        <is>
          <t>Yes</t>
        </is>
      </c>
      <c r="E185" t="inlineStr">
        <is>
          <t>No</t>
        </is>
      </c>
      <c r="F185" t="inlineStr">
        <is>
          <t>No</t>
        </is>
      </c>
      <c r="G185" t="n">
        <v>0</v>
      </c>
      <c r="H185" t="n">
        <v>15</v>
      </c>
      <c r="I185" t="inlineStr"/>
      <c r="J185" t="inlineStr">
        <is>
          <t>__future__, alembic, app, codecs, databases, db_migrations, fastapi, loguru, numpy, pydantic, pytest, scipy, sklearn, sqlalchemy, tests</t>
        </is>
      </c>
    </row>
    <row r="186">
      <c r="A186" t="inlineStr">
        <is>
          <t>tech-to-business-mapper</t>
        </is>
      </c>
      <c r="B186" t="inlineStr">
        <is>
          <t>dependabot/pip/nuitka-2.4.8</t>
        </is>
      </c>
      <c r="C186" t="inlineStr">
        <is>
          <t>No</t>
        </is>
      </c>
      <c r="D186" t="inlineStr">
        <is>
          <t>Yes</t>
        </is>
      </c>
      <c r="E186" t="inlineStr">
        <is>
          <t>No</t>
        </is>
      </c>
      <c r="F186" t="inlineStr">
        <is>
          <t>No</t>
        </is>
      </c>
      <c r="G186" t="n">
        <v>0</v>
      </c>
      <c r="H186" t="n">
        <v>15</v>
      </c>
      <c r="I186" t="inlineStr"/>
      <c r="J186" t="inlineStr">
        <is>
          <t>__future__, alembic, app, codecs, databases, db_migrations, fastapi, loguru, numpy, pydantic, pytest, scipy, sklearn, sqlalchemy, tests</t>
        </is>
      </c>
    </row>
    <row r="187">
      <c r="A187" t="inlineStr">
        <is>
          <t>tech-to-business-mapper</t>
        </is>
      </c>
      <c r="B187" t="inlineStr">
        <is>
          <t>dependabot/pip/numpy-2.1.1</t>
        </is>
      </c>
      <c r="C187" t="inlineStr">
        <is>
          <t>No</t>
        </is>
      </c>
      <c r="D187" t="inlineStr">
        <is>
          <t>Yes</t>
        </is>
      </c>
      <c r="E187" t="inlineStr">
        <is>
          <t>No</t>
        </is>
      </c>
      <c r="F187" t="inlineStr">
        <is>
          <t>No</t>
        </is>
      </c>
      <c r="G187" t="n">
        <v>0</v>
      </c>
      <c r="H187" t="n">
        <v>15</v>
      </c>
      <c r="I187" t="inlineStr"/>
      <c r="J187" t="inlineStr">
        <is>
          <t>__future__, alembic, app, codecs, databases, db_migrations, fastapi, loguru, numpy, pydantic, pytest, scipy, sklearn, sqlalchemy, tests</t>
        </is>
      </c>
    </row>
    <row r="188">
      <c r="A188" t="inlineStr">
        <is>
          <t>tech-to-business-mapper</t>
        </is>
      </c>
      <c r="B188" t="inlineStr">
        <is>
          <t>dependabot/pip/ruff-0.6.4</t>
        </is>
      </c>
      <c r="C188" t="inlineStr">
        <is>
          <t>No</t>
        </is>
      </c>
      <c r="D188" t="inlineStr">
        <is>
          <t>Yes</t>
        </is>
      </c>
      <c r="E188" t="inlineStr">
        <is>
          <t>No</t>
        </is>
      </c>
      <c r="F188" t="inlineStr">
        <is>
          <t>No</t>
        </is>
      </c>
      <c r="G188" t="n">
        <v>0</v>
      </c>
      <c r="H188" t="n">
        <v>15</v>
      </c>
      <c r="I188" t="inlineStr"/>
      <c r="J188" t="inlineStr">
        <is>
          <t>__future__, alembic, app, codecs, databases, db_migrations, fastapi, loguru, numpy, pydantic, pytest, scipy, sklearn, sqlalchemy, tests</t>
        </is>
      </c>
    </row>
    <row r="189">
      <c r="A189" t="inlineStr">
        <is>
          <t>tech-to-business-mapper</t>
        </is>
      </c>
      <c r="B189" t="inlineStr">
        <is>
          <t>dependabot/pip/scipy-1.14.1</t>
        </is>
      </c>
      <c r="C189" t="inlineStr">
        <is>
          <t>No</t>
        </is>
      </c>
      <c r="D189" t="inlineStr">
        <is>
          <t>Yes</t>
        </is>
      </c>
      <c r="E189" t="inlineStr">
        <is>
          <t>No</t>
        </is>
      </c>
      <c r="F189" t="inlineStr">
        <is>
          <t>No</t>
        </is>
      </c>
      <c r="G189" t="n">
        <v>0</v>
      </c>
      <c r="H189" t="n">
        <v>15</v>
      </c>
      <c r="I189" t="inlineStr"/>
      <c r="J189" t="inlineStr">
        <is>
          <t>__future__, alembic, app, codecs, databases, db_migrations, fastapi, loguru, numpy, pydantic, pytest, scipy, sklearn, sqlalchemy, tests</t>
        </is>
      </c>
    </row>
    <row r="190">
      <c r="A190" t="inlineStr">
        <is>
          <t>tech-to-business-mapper</t>
        </is>
      </c>
      <c r="B190" t="inlineStr">
        <is>
          <t>dependabot/pip/urllib3-2.2.2</t>
        </is>
      </c>
      <c r="C190" t="inlineStr">
        <is>
          <t>No</t>
        </is>
      </c>
      <c r="D190" t="inlineStr">
        <is>
          <t>Yes</t>
        </is>
      </c>
      <c r="E190" t="inlineStr">
        <is>
          <t>No</t>
        </is>
      </c>
      <c r="F190" t="inlineStr">
        <is>
          <t>No</t>
        </is>
      </c>
      <c r="G190" t="n">
        <v>0</v>
      </c>
      <c r="H190" t="n">
        <v>15</v>
      </c>
      <c r="I190" t="inlineStr"/>
      <c r="J190" t="inlineStr">
        <is>
          <t>__future__, alembic, app, codecs, databases, db_migrations, fastapi, loguru, numpy, pydantic, pytest, scipy, sklearn, sqlalchemy, tests</t>
        </is>
      </c>
    </row>
    <row r="191">
      <c r="A191" t="inlineStr">
        <is>
          <t>tech-to-business-mapper</t>
        </is>
      </c>
      <c r="B191" t="inlineStr">
        <is>
          <t>dependabot/pip/zipp-3.19.1</t>
        </is>
      </c>
      <c r="C191" t="inlineStr">
        <is>
          <t>No</t>
        </is>
      </c>
      <c r="D191" t="inlineStr">
        <is>
          <t>Yes</t>
        </is>
      </c>
      <c r="E191" t="inlineStr">
        <is>
          <t>No</t>
        </is>
      </c>
      <c r="F191" t="inlineStr">
        <is>
          <t>No</t>
        </is>
      </c>
      <c r="G191" t="n">
        <v>0</v>
      </c>
      <c r="H191" t="n">
        <v>15</v>
      </c>
      <c r="I191" t="inlineStr"/>
      <c r="J191" t="inlineStr">
        <is>
          <t>__future__, alembic, app, codecs, databases, db_migrations, fastapi, loguru, numpy, pydantic, pytest, scipy, sklearn, sqlalchemy, tests</t>
        </is>
      </c>
    </row>
    <row r="192">
      <c r="A192" t="inlineStr">
        <is>
          <t>tech-to-business-mapper</t>
        </is>
      </c>
      <c r="B192" t="inlineStr">
        <is>
          <t>master</t>
        </is>
      </c>
      <c r="C192" t="inlineStr">
        <is>
          <t>No</t>
        </is>
      </c>
      <c r="D192" t="inlineStr">
        <is>
          <t>Yes</t>
        </is>
      </c>
      <c r="E192" t="inlineStr">
        <is>
          <t>No</t>
        </is>
      </c>
      <c r="F192" t="inlineStr">
        <is>
          <t>No</t>
        </is>
      </c>
      <c r="G192" t="n">
        <v>0</v>
      </c>
      <c r="H192" t="n">
        <v>13</v>
      </c>
      <c r="I192" t="inlineStr"/>
      <c r="J192" t="inlineStr">
        <is>
          <t>__future__, alembic, app, codecs, databases, db_migrations, fastapi, loguru, numpy, pydantic, scipy, sklearn, sqlalchemy</t>
        </is>
      </c>
    </row>
    <row r="193">
      <c r="A193" t="inlineStr">
        <is>
          <t>tech-to-business-mapper</t>
        </is>
      </c>
      <c r="B193" t="inlineStr">
        <is>
          <t>refactoring</t>
        </is>
      </c>
      <c r="C193" t="inlineStr">
        <is>
          <t>No</t>
        </is>
      </c>
      <c r="D193" t="inlineStr">
        <is>
          <t>Yes</t>
        </is>
      </c>
      <c r="E193" t="inlineStr">
        <is>
          <t>No</t>
        </is>
      </c>
      <c r="F193" t="inlineStr">
        <is>
          <t>No</t>
        </is>
      </c>
      <c r="G193" t="n">
        <v>0</v>
      </c>
      <c r="H193" t="n">
        <v>13</v>
      </c>
      <c r="I193" t="inlineStr"/>
      <c r="J193" t="inlineStr">
        <is>
          <t>__future__, alembic, app, codecs, databases, db_migrations, fastapi, loguru, numpy, pydantic, scipy, sklearn, sqlalchemy</t>
        </is>
      </c>
    </row>
    <row r="194">
      <c r="A194" t="inlineStr">
        <is>
          <t>tech-to-business-mapper</t>
        </is>
      </c>
      <c r="B194" t="inlineStr">
        <is>
          <t>v4</t>
        </is>
      </c>
      <c r="C194" t="inlineStr">
        <is>
          <t>No</t>
        </is>
      </c>
      <c r="D194" t="inlineStr">
        <is>
          <t>Yes</t>
        </is>
      </c>
      <c r="E194" t="inlineStr">
        <is>
          <t>No</t>
        </is>
      </c>
      <c r="F194" t="inlineStr">
        <is>
          <t>No</t>
        </is>
      </c>
      <c r="G194" t="n">
        <v>0</v>
      </c>
      <c r="H194" t="n">
        <v>15</v>
      </c>
      <c r="I194" t="inlineStr"/>
      <c r="J194" t="inlineStr">
        <is>
          <t>__future__, alembic, app, codecs, databases, db_migrations, fastapi, loguru, numpy, pydantic, pytest, scipy, sklearn, sqlalchemy, tests</t>
        </is>
      </c>
    </row>
    <row r="195">
      <c r="A195" t="inlineStr">
        <is>
          <t>tech-to-business-mapper</t>
        </is>
      </c>
      <c r="B195" t="inlineStr">
        <is>
          <t>vulnerabilities-fixes</t>
        </is>
      </c>
      <c r="C195" t="inlineStr">
        <is>
          <t>No</t>
        </is>
      </c>
      <c r="D195" t="inlineStr">
        <is>
          <t>Yes</t>
        </is>
      </c>
      <c r="E195" t="inlineStr">
        <is>
          <t>No</t>
        </is>
      </c>
      <c r="F195" t="inlineStr">
        <is>
          <t>No</t>
        </is>
      </c>
      <c r="G195" t="n">
        <v>0</v>
      </c>
      <c r="H195" t="n">
        <v>16</v>
      </c>
      <c r="I195" t="inlineStr"/>
      <c r="J195" t="inlineStr">
        <is>
          <t>__future__, alembic, app, codecs, databases, db_migrations, fastapi, loguru, numpy, pydantic, pydantic_settings, pytest, scipy, sklearn, sqlalchemy, tests</t>
        </is>
      </c>
    </row>
    <row r="196">
      <c r="A196" s="4" t="inlineStr">
        <is>
          <t>ticket-poc</t>
        </is>
      </c>
      <c r="B196" s="4" t="inlineStr">
        <is>
          <t>master</t>
        </is>
      </c>
      <c r="C196" s="4" t="inlineStr">
        <is>
          <t>Yes</t>
        </is>
      </c>
      <c r="D196" s="4" t="inlineStr">
        <is>
          <t>No</t>
        </is>
      </c>
      <c r="E196" s="4" t="inlineStr">
        <is>
          <t>No</t>
        </is>
      </c>
      <c r="F196" s="4" t="inlineStr">
        <is>
          <t>Yes</t>
        </is>
      </c>
      <c r="G196" s="4" t="n">
        <v>0</v>
      </c>
      <c r="H196" s="4" t="n">
        <v>26</v>
      </c>
      <c r="I196" s="4" t="inlineStr"/>
      <c r="J196" s="4" t="inlineStr">
        <is>
          <t>allennlp, altair, bert_serving, bisect, businesstimedelta, dateutil, deeppavlov, gensim, googletrans, holidays, matplotlib, numpy, pandas, plotly, scipy, setuptools, sklearn, spacy, streamlit, textwrap, ticket_poc, timeout_decorator, torch, tqdm, umap, utils</t>
        </is>
      </c>
    </row>
    <row r="197">
      <c r="A197" t="inlineStr">
        <is>
          <t>ticket-poc</t>
        </is>
      </c>
      <c r="B197" t="inlineStr">
        <is>
          <t>yapf</t>
        </is>
      </c>
      <c r="C197" t="inlineStr">
        <is>
          <t>No</t>
        </is>
      </c>
      <c r="D197" t="inlineStr">
        <is>
          <t>No</t>
        </is>
      </c>
      <c r="E197" t="inlineStr">
        <is>
          <t>No</t>
        </is>
      </c>
      <c r="F197" t="inlineStr">
        <is>
          <t>Yes</t>
        </is>
      </c>
      <c r="G197" t="n">
        <v>0</v>
      </c>
      <c r="H197" t="n">
        <v>26</v>
      </c>
      <c r="I197" t="inlineStr"/>
      <c r="J197" t="inlineStr">
        <is>
          <t>allennlp, altair, bert_serving, bisect, businesstimedelta, dateutil, deeppavlov, gensim, googletrans, holidays, matplotlib, numpy, pandas, plotly, scipy, setuptools, sklearn, spacy, streamlit, textwrap, ticket_poc, timeout_decorator, torch, tqdm, umap, utils</t>
        </is>
      </c>
    </row>
    <row r="198">
      <c r="A198" s="4" t="inlineStr">
        <is>
          <t>translt-deepl-api</t>
        </is>
      </c>
      <c r="B198" s="4" t="inlineStr">
        <is>
          <t>main</t>
        </is>
      </c>
      <c r="C198" s="4" t="inlineStr">
        <is>
          <t>Yes</t>
        </is>
      </c>
      <c r="D198" s="4" t="inlineStr">
        <is>
          <t>No</t>
        </is>
      </c>
      <c r="E198" s="4" t="inlineStr">
        <is>
          <t>Yes</t>
        </is>
      </c>
      <c r="F198" s="4" t="inlineStr">
        <is>
          <t>No</t>
        </is>
      </c>
      <c r="G198" s="4" t="n">
        <v>3</v>
      </c>
      <c r="H198" s="4" t="n">
        <v>4</v>
      </c>
      <c r="I198" s="4" t="inlineStr">
        <is>
          <t>fastapi, uvicorn, requests</t>
        </is>
      </c>
      <c r="J198" s="4" t="inlineStr">
        <is>
          <t>fastapi, pydantic, requests, uvicorn</t>
        </is>
      </c>
    </row>
    <row r="199">
      <c r="A199" s="4" t="inlineStr">
        <is>
          <t>translt-opus-transf-1</t>
        </is>
      </c>
      <c r="B199" s="4" t="inlineStr">
        <is>
          <t>main</t>
        </is>
      </c>
      <c r="C199" s="4" t="inlineStr">
        <is>
          <t>Yes</t>
        </is>
      </c>
      <c r="D199" s="4" t="inlineStr">
        <is>
          <t>No</t>
        </is>
      </c>
      <c r="E199" s="4" t="inlineStr">
        <is>
          <t>Yes</t>
        </is>
      </c>
      <c r="F199" s="4" t="inlineStr">
        <is>
          <t>No</t>
        </is>
      </c>
      <c r="G199" s="4" t="n">
        <v>5</v>
      </c>
      <c r="H199" s="4" t="n">
        <v>3</v>
      </c>
      <c r="I199" s="4" t="inlineStr">
        <is>
          <t>fastapi, sentencepiece, torch, transformers, uvicorn</t>
        </is>
      </c>
      <c r="J199" s="4" t="inlineStr">
        <is>
          <t>fastapi, pydantic, transformers</t>
        </is>
      </c>
    </row>
    <row r="200">
      <c r="A200" s="4" t="inlineStr">
        <is>
          <t>translt-opus-transf-2</t>
        </is>
      </c>
      <c r="B200" s="4" t="inlineStr">
        <is>
          <t>main</t>
        </is>
      </c>
      <c r="C200" s="4" t="inlineStr">
        <is>
          <t>Yes</t>
        </is>
      </c>
      <c r="D200" s="4" t="inlineStr">
        <is>
          <t>No</t>
        </is>
      </c>
      <c r="E200" s="4" t="inlineStr">
        <is>
          <t>Yes</t>
        </is>
      </c>
      <c r="F200" s="4" t="inlineStr">
        <is>
          <t>No</t>
        </is>
      </c>
      <c r="G200" s="4" t="n">
        <v>4</v>
      </c>
      <c r="H200" s="4" t="n">
        <v>4</v>
      </c>
      <c r="I200" s="4" t="inlineStr">
        <is>
          <t>fastapi, uvicorn, transformers, sentencepiece</t>
        </is>
      </c>
      <c r="J200" s="4" t="inlineStr">
        <is>
          <t>fastapi, pydantic, transformers, uvicorn</t>
        </is>
      </c>
    </row>
    <row r="201">
      <c r="A201" s="4" t="inlineStr">
        <is>
          <t>txcl-bert-transf-1</t>
        </is>
      </c>
      <c r="B201" s="4" t="inlineStr">
        <is>
          <t>main</t>
        </is>
      </c>
      <c r="C201" s="4" t="inlineStr">
        <is>
          <t>Yes</t>
        </is>
      </c>
      <c r="D201" s="4" t="inlineStr">
        <is>
          <t>No</t>
        </is>
      </c>
      <c r="E201" s="4" t="inlineStr">
        <is>
          <t>Yes</t>
        </is>
      </c>
      <c r="F201" s="4" t="inlineStr">
        <is>
          <t>No</t>
        </is>
      </c>
      <c r="G201" s="4" t="n">
        <v>4</v>
      </c>
      <c r="H201" s="4" t="n">
        <v>4</v>
      </c>
      <c r="I201" s="4" t="inlineStr">
        <is>
          <t>fastapi, uvicorn, transformers, sentencepiece</t>
        </is>
      </c>
      <c r="J201" s="4" t="inlineStr">
        <is>
          <t>fastapi, pydantic, transformers, uvicorn</t>
        </is>
      </c>
    </row>
    <row r="202">
      <c r="A202" s="4" t="inlineStr">
        <is>
          <t>txcl-google-api</t>
        </is>
      </c>
      <c r="B202" s="4" t="inlineStr">
        <is>
          <t>main</t>
        </is>
      </c>
      <c r="C202" s="4" t="inlineStr">
        <is>
          <t>Yes</t>
        </is>
      </c>
      <c r="D202" s="4" t="inlineStr">
        <is>
          <t>No</t>
        </is>
      </c>
      <c r="E202" s="4" t="inlineStr">
        <is>
          <t>Yes</t>
        </is>
      </c>
      <c r="F202" s="4" t="inlineStr">
        <is>
          <t>No</t>
        </is>
      </c>
      <c r="G202" s="4" t="n">
        <v>2</v>
      </c>
      <c r="H202" s="4" t="n">
        <v>4</v>
      </c>
      <c r="I202" s="4" t="inlineStr">
        <is>
          <t>fastapi, uvicorn</t>
        </is>
      </c>
      <c r="J202" s="4" t="inlineStr">
        <is>
          <t>fastapi, google, pydantic, uvicorn</t>
        </is>
      </c>
    </row>
    <row r="203">
      <c r="A203" s="4" t="inlineStr">
        <is>
          <t>txgen-gpt2-transf-1</t>
        </is>
      </c>
      <c r="B203" s="4" t="inlineStr">
        <is>
          <t>main</t>
        </is>
      </c>
      <c r="C203" s="4" t="inlineStr">
        <is>
          <t>Yes</t>
        </is>
      </c>
      <c r="D203" s="4" t="inlineStr">
        <is>
          <t>No</t>
        </is>
      </c>
      <c r="E203" s="4" t="inlineStr">
        <is>
          <t>Yes</t>
        </is>
      </c>
      <c r="F203" s="4" t="inlineStr">
        <is>
          <t>No</t>
        </is>
      </c>
      <c r="G203" s="4" t="n">
        <v>4</v>
      </c>
      <c r="H203" s="4" t="n">
        <v>4</v>
      </c>
      <c r="I203" s="4" t="inlineStr">
        <is>
          <t>fastapi, uvicorn, transformers, sentencepiece</t>
        </is>
      </c>
      <c r="J203" s="4" t="inlineStr">
        <is>
          <t>fastapi, pydantic, transformers, uvicorn</t>
        </is>
      </c>
    </row>
    <row r="204">
      <c r="A204" s="4" t="inlineStr">
        <is>
          <t>virtual-legal-assistant-backend</t>
        </is>
      </c>
      <c r="B204" s="4" t="inlineStr">
        <is>
          <t>main</t>
        </is>
      </c>
      <c r="C204" s="4" t="inlineStr">
        <is>
          <t>Yes</t>
        </is>
      </c>
      <c r="D204" s="4" t="inlineStr">
        <is>
          <t>No</t>
        </is>
      </c>
      <c r="E204" s="4" t="inlineStr">
        <is>
          <t>No</t>
        </is>
      </c>
      <c r="F204" s="4" t="inlineStr">
        <is>
          <t>No</t>
        </is>
      </c>
      <c r="G204" s="4" t="n">
        <v>0</v>
      </c>
      <c r="H204" s="4" t="n">
        <v>21</v>
      </c>
      <c r="I204" s="4" t="inlineStr"/>
      <c r="J204" s="4" t="inlineStr">
        <is>
          <t>alembic, api, celery, core, crud, cryptography, db, fastapi, jose, kombu, models, passlib, password_validator, pydantic, schemas, secrets, services, shared_utils, sqlalchemy, sqlalchemy_json, starlette</t>
        </is>
      </c>
    </row>
    <row r="205">
      <c r="A205" t="inlineStr">
        <is>
          <t>virtual-legal-assistant-backend</t>
        </is>
      </c>
      <c r="B205" t="inlineStr">
        <is>
          <t>feature/setup_db_connection</t>
        </is>
      </c>
      <c r="C205" t="inlineStr">
        <is>
          <t>No</t>
        </is>
      </c>
      <c r="D205" t="inlineStr">
        <is>
          <t>No</t>
        </is>
      </c>
      <c r="E205" t="inlineStr">
        <is>
          <t>No</t>
        </is>
      </c>
      <c r="F205" t="inlineStr">
        <is>
          <t>No</t>
        </is>
      </c>
      <c r="G205" t="n">
        <v>0</v>
      </c>
      <c r="H205" t="n">
        <v>19</v>
      </c>
      <c r="I205" t="inlineStr"/>
      <c r="J205" t="inlineStr">
        <is>
          <t>alembic, api, core, crud, cryptography, db, fastapi, jose, models, passlib, password_validator, pydantic, schemas, secrets, services, shared_utils, sqlalchemy, sqlalchemy_json, starlette</t>
        </is>
      </c>
    </row>
    <row r="206">
      <c r="A206" t="inlineStr">
        <is>
          <t>virtual-legal-assistant-backend</t>
        </is>
      </c>
      <c r="B206" t="inlineStr">
        <is>
          <t>project-setup</t>
        </is>
      </c>
      <c r="C206" t="inlineStr">
        <is>
          <t>No</t>
        </is>
      </c>
      <c r="D206" t="inlineStr">
        <is>
          <t>No</t>
        </is>
      </c>
      <c r="E206" t="inlineStr">
        <is>
          <t>No</t>
        </is>
      </c>
      <c r="F206" t="inlineStr">
        <is>
          <t>No</t>
        </is>
      </c>
      <c r="G206" t="n">
        <v>0</v>
      </c>
      <c r="H206" t="n">
        <v>21</v>
      </c>
      <c r="I206" t="inlineStr"/>
      <c r="J206" t="inlineStr">
        <is>
          <t>alembic, api, celery, core, crud, cryptography, db, fastapi, jose, kombu, models, passlib, password_validator, pydantic, schemas, secrets, services, shared_utils, sqlalchemy, sqlalchemy_json, starlette</t>
        </is>
      </c>
    </row>
    <row r="207">
      <c r="A207" s="4" t="inlineStr">
        <is>
          <t>virtual-legal-assistant-production</t>
        </is>
      </c>
      <c r="B207" s="4" t="inlineStr">
        <is>
          <t>main</t>
        </is>
      </c>
      <c r="C207" s="4" t="inlineStr">
        <is>
          <t>Yes</t>
        </is>
      </c>
      <c r="D207" s="4" t="inlineStr">
        <is>
          <t>No</t>
        </is>
      </c>
      <c r="E207" s="4" t="inlineStr">
        <is>
          <t>No</t>
        </is>
      </c>
      <c r="F207" s="4" t="inlineStr">
        <is>
          <t>No</t>
        </is>
      </c>
      <c r="G207" s="4" t="n">
        <v>0</v>
      </c>
      <c r="H207" s="4" t="n">
        <v>22</v>
      </c>
      <c r="I207" s="4" t="inlineStr"/>
      <c r="J207" s="4" t="inlineStr">
        <is>
          <t>PIL, PyPDF2, __future__, api, core, dateparser, doctr, fastapi, flair, fuzzywuzzy, jellyfish, ocrmypdf, pandas, pydantic, requests, schemas, streamlit, torch, tqdm, transformers, uvicorn, xlsxwriter</t>
        </is>
      </c>
    </row>
    <row r="208">
      <c r="A208" t="inlineStr">
        <is>
          <t>virtual-legal-assistant-production</t>
        </is>
      </c>
      <c r="B208" t="inlineStr">
        <is>
          <t>backend_dockerization</t>
        </is>
      </c>
      <c r="C208" t="inlineStr">
        <is>
          <t>No</t>
        </is>
      </c>
      <c r="D208" t="inlineStr">
        <is>
          <t>No</t>
        </is>
      </c>
      <c r="E208" t="inlineStr">
        <is>
          <t>No</t>
        </is>
      </c>
      <c r="F208" t="inlineStr">
        <is>
          <t>No</t>
        </is>
      </c>
      <c r="G208" t="n">
        <v>0</v>
      </c>
      <c r="H208" t="n">
        <v>22</v>
      </c>
      <c r="I208" t="inlineStr"/>
      <c r="J208" t="inlineStr">
        <is>
          <t>PIL, PyPDF2, __future__, api, core, dateparser, doctr, fastapi, flair, fuzzywuzzy, jellyfish, ocrmypdf, pandas, pydantic, requests, schemas, streamlit, torch, tqdm, transformers, uvicorn, xlsxwriter</t>
        </is>
      </c>
    </row>
    <row r="209">
      <c r="A209" s="4" t="inlineStr">
        <is>
          <t>Virtual-Screening-Analyst-Backend</t>
        </is>
      </c>
      <c r="B209" s="4" t="inlineStr">
        <is>
          <t>main</t>
        </is>
      </c>
      <c r="C209" s="4" t="inlineStr">
        <is>
          <t>Yes</t>
        </is>
      </c>
      <c r="D209" s="4" t="inlineStr">
        <is>
          <t>No</t>
        </is>
      </c>
      <c r="E209" s="4" t="inlineStr">
        <is>
          <t>No</t>
        </is>
      </c>
      <c r="F209" s="4" t="inlineStr">
        <is>
          <t>No</t>
        </is>
      </c>
      <c r="G209" s="4" t="n">
        <v>0</v>
      </c>
      <c r="H209" s="4" t="n">
        <v>22</v>
      </c>
      <c r="I209" s="4" t="inlineStr"/>
      <c r="J209" s="4" t="inlineStr">
        <is>
          <t>PyPDF2, api, bson, core, dotenv, fastapi, gridfs, jose, langchain, langchain_core, langchain_groq, mail1, passlib, pydantic, pydantic_settings, pymongo, requests, schemas, services, smtplib, ssl, textract</t>
        </is>
      </c>
    </row>
    <row r="210">
      <c r="A210" t="inlineStr">
        <is>
          <t>Virtual-Screening-Analyst-Backend</t>
        </is>
      </c>
      <c r="B210" t="inlineStr">
        <is>
          <t>features</t>
        </is>
      </c>
      <c r="C210" t="inlineStr">
        <is>
          <t>No</t>
        </is>
      </c>
      <c r="D210" t="inlineStr">
        <is>
          <t>No</t>
        </is>
      </c>
      <c r="E210" t="inlineStr">
        <is>
          <t>No</t>
        </is>
      </c>
      <c r="F210" t="inlineStr">
        <is>
          <t>No</t>
        </is>
      </c>
      <c r="G210" t="n">
        <v>0</v>
      </c>
      <c r="H210" t="n">
        <v>26</v>
      </c>
      <c r="I210" t="inlineStr"/>
      <c r="J210" t="inlineStr">
        <is>
          <t>aiofiles, aiohttp, api, azure, bson, core, document_storage, dotenv, fastapi, fastapi_pagination, fitz, google, gridfs, instructor, jose, langchain, langchain_community, langchain_core, openai, passlib, pydantic, pydantic_settings, pymongo, schemas, services, typing_extensions</t>
        </is>
      </c>
    </row>
    <row r="211">
      <c r="A211" t="inlineStr">
        <is>
          <t>Virtual-Screening-Analyst-Backend</t>
        </is>
      </c>
      <c r="B211" t="inlineStr">
        <is>
          <t>mis_merge</t>
        </is>
      </c>
      <c r="C211" t="inlineStr">
        <is>
          <t>No</t>
        </is>
      </c>
      <c r="D211" t="inlineStr">
        <is>
          <t>No</t>
        </is>
      </c>
      <c r="E211" t="inlineStr">
        <is>
          <t>No</t>
        </is>
      </c>
      <c r="F211" t="inlineStr">
        <is>
          <t>No</t>
        </is>
      </c>
      <c r="G211" t="n">
        <v>0</v>
      </c>
      <c r="H211" t="n">
        <v>28</v>
      </c>
      <c r="I211" t="inlineStr"/>
      <c r="J211" t="inlineStr">
        <is>
          <t>aiofiles, api, azure, bson, core, document_storage, dotenv, fastapi, fastapi_pagination, fitz, google, gridfs, instructor, jose, langchain, langchain_community, langchain_core, langchain_groq, openai, passlib, pydantic, pydantic_settings, pymongo, requests, schemas, services, src, typing_extensions</t>
        </is>
      </c>
    </row>
    <row r="212">
      <c r="A212" t="inlineStr">
        <is>
          <t>Virtual-Screening-Analyst-Backend</t>
        </is>
      </c>
      <c r="B212" t="inlineStr">
        <is>
          <t>opensource</t>
        </is>
      </c>
      <c r="C212" t="inlineStr">
        <is>
          <t>No</t>
        </is>
      </c>
      <c r="D212" t="inlineStr">
        <is>
          <t>No</t>
        </is>
      </c>
      <c r="E212" t="inlineStr">
        <is>
          <t>No</t>
        </is>
      </c>
      <c r="F212" t="inlineStr">
        <is>
          <t>No</t>
        </is>
      </c>
      <c r="G212" t="n">
        <v>0</v>
      </c>
      <c r="H212" t="n">
        <v>23</v>
      </c>
      <c r="I212" t="inlineStr"/>
      <c r="J212" t="inlineStr">
        <is>
          <t>PyPDF2, api, bson, core, dateparser, dotenv, fastapi, jose, langchain, langchain_community, langchain_openai, mail1, numpy, openai, passlib, pydantic, pydantic_settings, pymongo, requests, schemas, smtplib, ssl, textract</t>
        </is>
      </c>
    </row>
    <row r="213">
      <c r="A213" s="4" t="inlineStr">
        <is>
          <t>zilo-demo-quick</t>
        </is>
      </c>
      <c r="B213" s="4" t="inlineStr">
        <is>
          <t>master</t>
        </is>
      </c>
      <c r="C213" s="4" t="inlineStr">
        <is>
          <t>Yes</t>
        </is>
      </c>
      <c r="D213" s="4" t="inlineStr">
        <is>
          <t>No</t>
        </is>
      </c>
      <c r="E213" s="4" t="inlineStr">
        <is>
          <t>No</t>
        </is>
      </c>
      <c r="F213" s="4" t="inlineStr">
        <is>
          <t>No</t>
        </is>
      </c>
      <c r="G213" s="4" t="n">
        <v>0</v>
      </c>
      <c r="H213" s="4" t="n">
        <v>8</v>
      </c>
      <c r="I213" s="4" t="inlineStr"/>
      <c r="J213" s="4" t="inlineStr">
        <is>
          <t>ProcessEKG_p3, cv2, flask, flask_dropzone, matplotlib, numpy, scipy, skimage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T21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5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  <col width="8" customWidth="1" min="21" max="21"/>
    <col width="8" customWidth="1" min="22" max="22"/>
    <col width="8" customWidth="1" min="23" max="23"/>
    <col width="8" customWidth="1" min="24" max="24"/>
    <col width="8" customWidth="1" min="25" max="25"/>
    <col width="8" customWidth="1" min="26" max="26"/>
    <col width="8" customWidth="1" min="27" max="27"/>
    <col width="8" customWidth="1" min="28" max="28"/>
    <col width="8" customWidth="1" min="29" max="29"/>
    <col width="8" customWidth="1" min="30" max="30"/>
    <col width="8" customWidth="1" min="31" max="31"/>
    <col width="8" customWidth="1" min="32" max="32"/>
    <col width="8" customWidth="1" min="33" max="33"/>
    <col width="8" customWidth="1" min="34" max="34"/>
    <col width="8" customWidth="1" min="35" max="35"/>
    <col width="8" customWidth="1" min="36" max="36"/>
    <col width="8" customWidth="1" min="37" max="37"/>
    <col width="8" customWidth="1" min="38" max="38"/>
    <col width="8" customWidth="1" min="39" max="39"/>
    <col width="8" customWidth="1" min="40" max="40"/>
    <col width="8" customWidth="1" min="41" max="41"/>
    <col width="8" customWidth="1" min="42" max="42"/>
    <col width="8" customWidth="1" min="43" max="43"/>
    <col width="8" customWidth="1" min="44" max="44"/>
    <col width="8" customWidth="1" min="45" max="45"/>
    <col width="8" customWidth="1" min="46" max="46"/>
    <col width="8" customWidth="1" min="47" max="47"/>
    <col width="8" customWidth="1" min="48" max="48"/>
    <col width="8" customWidth="1" min="49" max="49"/>
    <col width="8" customWidth="1" min="50" max="50"/>
    <col width="8" customWidth="1" min="51" max="51"/>
    <col width="8" customWidth="1" min="52" max="52"/>
    <col width="8" customWidth="1" min="53" max="53"/>
    <col width="8" customWidth="1" min="54" max="54"/>
    <col width="8" customWidth="1" min="55" max="55"/>
    <col width="8" customWidth="1" min="56" max="56"/>
    <col width="8" customWidth="1" min="57" max="57"/>
    <col width="8" customWidth="1" min="58" max="58"/>
    <col width="8" customWidth="1" min="59" max="59"/>
    <col width="8" customWidth="1" min="60" max="60"/>
    <col width="8" customWidth="1" min="61" max="61"/>
    <col width="8" customWidth="1" min="62" max="62"/>
    <col width="8" customWidth="1" min="63" max="63"/>
    <col width="8" customWidth="1" min="64" max="64"/>
    <col width="8" customWidth="1" min="65" max="65"/>
    <col width="8" customWidth="1" min="66" max="66"/>
    <col width="8" customWidth="1" min="67" max="67"/>
    <col width="8" customWidth="1" min="68" max="68"/>
    <col width="8" customWidth="1" min="69" max="69"/>
    <col width="8" customWidth="1" min="70" max="70"/>
    <col width="8" customWidth="1" min="71" max="71"/>
    <col width="8" customWidth="1" min="72" max="72"/>
    <col width="8" customWidth="1" min="73" max="73"/>
    <col width="8" customWidth="1" min="74" max="74"/>
    <col width="8" customWidth="1" min="75" max="75"/>
    <col width="8" customWidth="1" min="76" max="76"/>
    <col width="8" customWidth="1" min="77" max="77"/>
    <col width="8" customWidth="1" min="78" max="78"/>
    <col width="8" customWidth="1" min="79" max="79"/>
    <col width="8" customWidth="1" min="80" max="80"/>
    <col width="8" customWidth="1" min="81" max="81"/>
    <col width="8" customWidth="1" min="82" max="82"/>
    <col width="8" customWidth="1" min="83" max="83"/>
    <col width="8" customWidth="1" min="84" max="84"/>
    <col width="8" customWidth="1" min="85" max="85"/>
    <col width="8" customWidth="1" min="86" max="86"/>
    <col width="8" customWidth="1" min="87" max="87"/>
    <col width="8" customWidth="1" min="88" max="88"/>
    <col width="8" customWidth="1" min="89" max="89"/>
    <col width="8" customWidth="1" min="90" max="90"/>
    <col width="8" customWidth="1" min="91" max="91"/>
    <col width="8" customWidth="1" min="92" max="92"/>
    <col width="8" customWidth="1" min="93" max="93"/>
    <col width="8" customWidth="1" min="94" max="94"/>
    <col width="8" customWidth="1" min="95" max="95"/>
    <col width="8" customWidth="1" min="96" max="96"/>
    <col width="8" customWidth="1" min="97" max="97"/>
    <col width="8" customWidth="1" min="98" max="98"/>
    <col width="8" customWidth="1" min="99" max="99"/>
    <col width="8" customWidth="1" min="100" max="100"/>
    <col width="8" customWidth="1" min="101" max="101"/>
    <col width="8" customWidth="1" min="102" max="102"/>
    <col width="8" customWidth="1" min="103" max="103"/>
    <col width="8" customWidth="1" min="104" max="104"/>
    <col width="8" customWidth="1" min="105" max="105"/>
    <col width="8" customWidth="1" min="106" max="106"/>
    <col width="8" customWidth="1" min="107" max="107"/>
    <col width="8" customWidth="1" min="108" max="108"/>
    <col width="8" customWidth="1" min="109" max="109"/>
    <col width="8" customWidth="1" min="110" max="110"/>
    <col width="8" customWidth="1" min="111" max="111"/>
    <col width="8" customWidth="1" min="112" max="112"/>
    <col width="8" customWidth="1" min="113" max="113"/>
    <col width="8" customWidth="1" min="114" max="114"/>
    <col width="8" customWidth="1" min="115" max="115"/>
    <col width="8" customWidth="1" min="116" max="116"/>
    <col width="8" customWidth="1" min="117" max="117"/>
    <col width="8" customWidth="1" min="118" max="118"/>
    <col width="8" customWidth="1" min="119" max="119"/>
    <col width="8" customWidth="1" min="120" max="120"/>
    <col width="8" customWidth="1" min="121" max="121"/>
    <col width="8" customWidth="1" min="122" max="122"/>
    <col width="8" customWidth="1" min="123" max="123"/>
    <col width="8" customWidth="1" min="124" max="124"/>
    <col width="8" customWidth="1" min="125" max="125"/>
    <col width="8" customWidth="1" min="126" max="126"/>
    <col width="8" customWidth="1" min="127" max="127"/>
    <col width="8" customWidth="1" min="128" max="128"/>
    <col width="8" customWidth="1" min="129" max="129"/>
    <col width="8" customWidth="1" min="130" max="130"/>
    <col width="8" customWidth="1" min="131" max="131"/>
    <col width="8" customWidth="1" min="132" max="132"/>
    <col width="8" customWidth="1" min="133" max="133"/>
    <col width="8" customWidth="1" min="134" max="134"/>
    <col width="8" customWidth="1" min="135" max="135"/>
    <col width="8" customWidth="1" min="136" max="136"/>
    <col width="8" customWidth="1" min="137" max="137"/>
    <col width="8" customWidth="1" min="138" max="138"/>
    <col width="8" customWidth="1" min="139" max="139"/>
    <col width="8" customWidth="1" min="140" max="140"/>
    <col width="8" customWidth="1" min="141" max="141"/>
    <col width="8" customWidth="1" min="142" max="142"/>
    <col width="8" customWidth="1" min="143" max="143"/>
    <col width="8" customWidth="1" min="144" max="144"/>
    <col width="8" customWidth="1" min="145" max="145"/>
    <col width="8" customWidth="1" min="146" max="146"/>
    <col width="8" customWidth="1" min="147" max="147"/>
    <col width="8" customWidth="1" min="148" max="148"/>
    <col width="8" customWidth="1" min="149" max="149"/>
    <col width="8" customWidth="1" min="150" max="150"/>
    <col width="8" customWidth="1" min="151" max="151"/>
    <col width="8" customWidth="1" min="152" max="152"/>
    <col width="8" customWidth="1" min="153" max="153"/>
    <col width="8" customWidth="1" min="154" max="154"/>
    <col width="8" customWidth="1" min="155" max="155"/>
    <col width="8" customWidth="1" min="156" max="156"/>
    <col width="8" customWidth="1" min="157" max="157"/>
    <col width="8" customWidth="1" min="158" max="158"/>
    <col width="8" customWidth="1" min="159" max="159"/>
    <col width="8" customWidth="1" min="160" max="160"/>
    <col width="8" customWidth="1" min="161" max="161"/>
    <col width="8" customWidth="1" min="162" max="162"/>
    <col width="8" customWidth="1" min="163" max="163"/>
    <col width="8" customWidth="1" min="164" max="164"/>
    <col width="8" customWidth="1" min="165" max="165"/>
    <col width="8" customWidth="1" min="166" max="166"/>
    <col width="8" customWidth="1" min="167" max="167"/>
    <col width="8" customWidth="1" min="168" max="168"/>
    <col width="8" customWidth="1" min="169" max="169"/>
    <col width="8" customWidth="1" min="170" max="170"/>
    <col width="8" customWidth="1" min="171" max="171"/>
    <col width="8" customWidth="1" min="172" max="172"/>
    <col width="8" customWidth="1" min="173" max="173"/>
    <col width="8" customWidth="1" min="174" max="174"/>
    <col width="8" customWidth="1" min="175" max="175"/>
    <col width="8" customWidth="1" min="176" max="176"/>
    <col width="8" customWidth="1" min="177" max="177"/>
    <col width="8" customWidth="1" min="178" max="178"/>
    <col width="8" customWidth="1" min="179" max="179"/>
    <col width="8" customWidth="1" min="180" max="180"/>
    <col width="8" customWidth="1" min="181" max="181"/>
    <col width="8" customWidth="1" min="182" max="182"/>
    <col width="8" customWidth="1" min="183" max="183"/>
    <col width="8" customWidth="1" min="184" max="184"/>
    <col width="8" customWidth="1" min="185" max="185"/>
    <col width="8" customWidth="1" min="186" max="186"/>
    <col width="8" customWidth="1" min="187" max="187"/>
    <col width="8" customWidth="1" min="188" max="188"/>
    <col width="8" customWidth="1" min="189" max="189"/>
    <col width="8" customWidth="1" min="190" max="190"/>
    <col width="8" customWidth="1" min="191" max="191"/>
    <col width="8" customWidth="1" min="192" max="192"/>
    <col width="8" customWidth="1" min="193" max="193"/>
    <col width="8" customWidth="1" min="194" max="194"/>
    <col width="8" customWidth="1" min="195" max="195"/>
    <col width="8" customWidth="1" min="196" max="196"/>
    <col width="8" customWidth="1" min="197" max="197"/>
    <col width="8" customWidth="1" min="198" max="198"/>
    <col width="8" customWidth="1" min="199" max="199"/>
    <col width="8" customWidth="1" min="200" max="200"/>
    <col width="8" customWidth="1" min="201" max="201"/>
    <col width="8" customWidth="1" min="202" max="202"/>
    <col width="8" customWidth="1" min="203" max="203"/>
    <col width="8" customWidth="1" min="204" max="204"/>
    <col width="8" customWidth="1" min="205" max="205"/>
    <col width="8" customWidth="1" min="206" max="206"/>
    <col width="8" customWidth="1" min="207" max="207"/>
    <col width="8" customWidth="1" min="208" max="208"/>
    <col width="8" customWidth="1" min="209" max="209"/>
    <col width="8" customWidth="1" min="210" max="210"/>
    <col width="8" customWidth="1" min="211" max="211"/>
    <col width="8" customWidth="1" min="212" max="212"/>
    <col width="8" customWidth="1" min="213" max="213"/>
    <col width="8" customWidth="1" min="214" max="214"/>
    <col width="8" customWidth="1" min="215" max="215"/>
    <col width="8" customWidth="1" min="216" max="216"/>
    <col width="8" customWidth="1" min="217" max="217"/>
    <col width="8" customWidth="1" min="218" max="218"/>
    <col width="8" customWidth="1" min="219" max="219"/>
    <col width="8" customWidth="1" min="220" max="220"/>
    <col width="8" customWidth="1" min="221" max="221"/>
    <col width="8" customWidth="1" min="222" max="222"/>
    <col width="8" customWidth="1" min="223" max="223"/>
    <col width="8" customWidth="1" min="224" max="224"/>
    <col width="8" customWidth="1" min="225" max="225"/>
    <col width="8" customWidth="1" min="226" max="226"/>
    <col width="8" customWidth="1" min="227" max="227"/>
    <col width="8" customWidth="1" min="228" max="228"/>
    <col width="8" customWidth="1" min="229" max="229"/>
    <col width="8" customWidth="1" min="230" max="230"/>
    <col width="8" customWidth="1" min="231" max="231"/>
    <col width="8" customWidth="1" min="232" max="232"/>
    <col width="8" customWidth="1" min="233" max="233"/>
    <col width="8" customWidth="1" min="234" max="234"/>
    <col width="8" customWidth="1" min="235" max="235"/>
    <col width="8" customWidth="1" min="236" max="236"/>
    <col width="8" customWidth="1" min="237" max="237"/>
    <col width="8" customWidth="1" min="238" max="238"/>
    <col width="8" customWidth="1" min="239" max="239"/>
    <col width="8" customWidth="1" min="240" max="240"/>
    <col width="8" customWidth="1" min="241" max="241"/>
    <col width="8" customWidth="1" min="242" max="242"/>
    <col width="8" customWidth="1" min="243" max="243"/>
    <col width="8" customWidth="1" min="244" max="244"/>
    <col width="8" customWidth="1" min="245" max="245"/>
    <col width="8" customWidth="1" min="246" max="246"/>
    <col width="8" customWidth="1" min="247" max="247"/>
    <col width="8" customWidth="1" min="248" max="248"/>
    <col width="8" customWidth="1" min="249" max="249"/>
    <col width="8" customWidth="1" min="250" max="250"/>
    <col width="8" customWidth="1" min="251" max="251"/>
    <col width="8" customWidth="1" min="252" max="252"/>
    <col width="8" customWidth="1" min="253" max="253"/>
    <col width="8" customWidth="1" min="254" max="254"/>
    <col width="8" customWidth="1" min="255" max="255"/>
    <col width="8" customWidth="1" min="256" max="256"/>
    <col width="8" customWidth="1" min="257" max="257"/>
    <col width="8" customWidth="1" min="258" max="258"/>
    <col width="8" customWidth="1" min="259" max="259"/>
    <col width="8" customWidth="1" min="260" max="260"/>
    <col width="8" customWidth="1" min="261" max="261"/>
    <col width="8" customWidth="1" min="262" max="262"/>
    <col width="8" customWidth="1" min="263" max="263"/>
    <col width="8" customWidth="1" min="264" max="264"/>
    <col width="8" customWidth="1" min="265" max="265"/>
    <col width="8" customWidth="1" min="266" max="266"/>
    <col width="8" customWidth="1" min="267" max="267"/>
    <col width="8" customWidth="1" min="268" max="268"/>
    <col width="8" customWidth="1" min="269" max="269"/>
    <col width="8" customWidth="1" min="270" max="270"/>
    <col width="8" customWidth="1" min="271" max="271"/>
    <col width="8" customWidth="1" min="272" max="272"/>
    <col width="8" customWidth="1" min="273" max="273"/>
    <col width="8" customWidth="1" min="274" max="274"/>
    <col width="8" customWidth="1" min="275" max="275"/>
    <col width="8" customWidth="1" min="276" max="276"/>
    <col width="8" customWidth="1" min="277" max="277"/>
    <col width="8" customWidth="1" min="278" max="278"/>
    <col width="8" customWidth="1" min="279" max="279"/>
    <col width="8" customWidth="1" min="280" max="280"/>
    <col width="8" customWidth="1" min="281" max="281"/>
    <col width="8" customWidth="1" min="282" max="282"/>
    <col width="8" customWidth="1" min="283" max="283"/>
    <col width="8" customWidth="1" min="284" max="284"/>
    <col width="8" customWidth="1" min="285" max="285"/>
    <col width="8" customWidth="1" min="286" max="286"/>
    <col width="8" customWidth="1" min="287" max="287"/>
    <col width="8" customWidth="1" min="288" max="288"/>
    <col width="8" customWidth="1" min="289" max="289"/>
    <col width="8" customWidth="1" min="290" max="290"/>
    <col width="8" customWidth="1" min="291" max="291"/>
    <col width="8" customWidth="1" min="292" max="292"/>
    <col width="8" customWidth="1" min="293" max="293"/>
    <col width="8" customWidth="1" min="294" max="294"/>
    <col width="8" customWidth="1" min="295" max="295"/>
    <col width="8" customWidth="1" min="296" max="296"/>
    <col width="8" customWidth="1" min="297" max="297"/>
    <col width="8" customWidth="1" min="298" max="298"/>
    <col width="8" customWidth="1" min="299" max="299"/>
    <col width="8" customWidth="1" min="300" max="300"/>
    <col width="8" customWidth="1" min="301" max="301"/>
    <col width="8" customWidth="1" min="302" max="302"/>
    <col width="8" customWidth="1" min="303" max="303"/>
    <col width="8" customWidth="1" min="304" max="304"/>
    <col width="8" customWidth="1" min="305" max="305"/>
    <col width="8" customWidth="1" min="306" max="306"/>
    <col width="8" customWidth="1" min="307" max="307"/>
    <col width="8" customWidth="1" min="308" max="308"/>
    <col width="8" customWidth="1" min="309" max="309"/>
    <col width="8" customWidth="1" min="310" max="310"/>
    <col width="8" customWidth="1" min="311" max="311"/>
    <col width="8" customWidth="1" min="312" max="312"/>
    <col width="8" customWidth="1" min="313" max="313"/>
    <col width="8" customWidth="1" min="314" max="314"/>
    <col width="8" customWidth="1" min="315" max="315"/>
    <col width="8" customWidth="1" min="316" max="316"/>
    <col width="8" customWidth="1" min="317" max="317"/>
    <col width="8" customWidth="1" min="318" max="318"/>
    <col width="8" customWidth="1" min="319" max="319"/>
    <col width="8" customWidth="1" min="320" max="320"/>
    <col width="8" customWidth="1" min="321" max="321"/>
    <col width="8" customWidth="1" min="322" max="322"/>
    <col width="8" customWidth="1" min="323" max="323"/>
    <col width="8" customWidth="1" min="324" max="324"/>
    <col width="8" customWidth="1" min="325" max="325"/>
    <col width="8" customWidth="1" min="326" max="326"/>
    <col width="8" customWidth="1" min="327" max="327"/>
    <col width="8" customWidth="1" min="328" max="328"/>
    <col width="8" customWidth="1" min="329" max="329"/>
    <col width="8" customWidth="1" min="330" max="330"/>
    <col width="8" customWidth="1" min="331" max="331"/>
    <col width="8" customWidth="1" min="332" max="332"/>
    <col width="8" customWidth="1" min="333" max="333"/>
    <col width="8" customWidth="1" min="334" max="334"/>
    <col width="8" customWidth="1" min="335" max="335"/>
    <col width="8" customWidth="1" min="336" max="336"/>
    <col width="8" customWidth="1" min="337" max="337"/>
    <col width="8" customWidth="1" min="338" max="338"/>
    <col width="8" customWidth="1" min="339" max="339"/>
    <col width="8" customWidth="1" min="340" max="340"/>
    <col width="8" customWidth="1" min="341" max="341"/>
    <col width="8" customWidth="1" min="342" max="342"/>
    <col width="8" customWidth="1" min="343" max="343"/>
    <col width="8" customWidth="1" min="344" max="344"/>
    <col width="8" customWidth="1" min="345" max="345"/>
    <col width="8" customWidth="1" min="346" max="346"/>
    <col width="8" customWidth="1" min="347" max="347"/>
    <col width="8" customWidth="1" min="348" max="348"/>
    <col width="8" customWidth="1" min="349" max="349"/>
    <col width="8" customWidth="1" min="350" max="350"/>
    <col width="8" customWidth="1" min="351" max="351"/>
    <col width="8" customWidth="1" min="352" max="352"/>
    <col width="8" customWidth="1" min="353" max="353"/>
    <col width="8" customWidth="1" min="354" max="354"/>
    <col width="8" customWidth="1" min="355" max="355"/>
    <col width="8" customWidth="1" min="356" max="356"/>
    <col width="8" customWidth="1" min="357" max="357"/>
    <col width="8" customWidth="1" min="358" max="358"/>
    <col width="8" customWidth="1" min="359" max="359"/>
    <col width="8" customWidth="1" min="360" max="360"/>
    <col width="8" customWidth="1" min="361" max="361"/>
    <col width="8" customWidth="1" min="362" max="362"/>
    <col width="8" customWidth="1" min="363" max="363"/>
    <col width="8" customWidth="1" min="364" max="364"/>
    <col width="8" customWidth="1" min="365" max="365"/>
    <col width="8" customWidth="1" min="366" max="366"/>
    <col width="8" customWidth="1" min="367" max="367"/>
    <col width="8" customWidth="1" min="368" max="368"/>
    <col width="8" customWidth="1" min="369" max="369"/>
    <col width="8" customWidth="1" min="370" max="370"/>
    <col width="8" customWidth="1" min="371" max="371"/>
    <col width="8" customWidth="1" min="372" max="372"/>
    <col width="8" customWidth="1" min="373" max="373"/>
    <col width="8" customWidth="1" min="374" max="374"/>
    <col width="8" customWidth="1" min="375" max="375"/>
    <col width="8" customWidth="1" min="376" max="376"/>
    <col width="8" customWidth="1" min="377" max="377"/>
    <col width="8" customWidth="1" min="378" max="378"/>
    <col width="8" customWidth="1" min="379" max="379"/>
    <col width="8" customWidth="1" min="380" max="380"/>
    <col width="8" customWidth="1" min="381" max="381"/>
    <col width="8" customWidth="1" min="382" max="382"/>
    <col width="8" customWidth="1" min="383" max="383"/>
    <col width="8" customWidth="1" min="384" max="384"/>
    <col width="8" customWidth="1" min="385" max="385"/>
    <col width="8" customWidth="1" min="386" max="386"/>
    <col width="8" customWidth="1" min="387" max="387"/>
    <col width="8" customWidth="1" min="388" max="388"/>
    <col width="8" customWidth="1" min="389" max="389"/>
    <col width="8" customWidth="1" min="390" max="390"/>
    <col width="8" customWidth="1" min="391" max="391"/>
    <col width="8" customWidth="1" min="392" max="392"/>
    <col width="8" customWidth="1" min="393" max="393"/>
    <col width="8" customWidth="1" min="394" max="394"/>
    <col width="8" customWidth="1" min="395" max="395"/>
    <col width="8" customWidth="1" min="396" max="396"/>
    <col width="8" customWidth="1" min="397" max="397"/>
    <col width="8" customWidth="1" min="398" max="398"/>
    <col width="8" customWidth="1" min="399" max="399"/>
    <col width="8" customWidth="1" min="400" max="400"/>
    <col width="8" customWidth="1" min="401" max="401"/>
    <col width="8" customWidth="1" min="402" max="402"/>
    <col width="8" customWidth="1" min="403" max="403"/>
    <col width="8" customWidth="1" min="404" max="404"/>
    <col width="8" customWidth="1" min="405" max="405"/>
    <col width="8" customWidth="1" min="406" max="406"/>
    <col width="8" customWidth="1" min="407" max="407"/>
    <col width="8" customWidth="1" min="408" max="408"/>
    <col width="8" customWidth="1" min="409" max="409"/>
    <col width="8" customWidth="1" min="410" max="410"/>
    <col width="8" customWidth="1" min="411" max="411"/>
    <col width="8" customWidth="1" min="412" max="412"/>
    <col width="8" customWidth="1" min="413" max="413"/>
    <col width="8" customWidth="1" min="414" max="414"/>
    <col width="8" customWidth="1" min="415" max="415"/>
    <col width="8" customWidth="1" min="416" max="416"/>
    <col width="8" customWidth="1" min="417" max="417"/>
    <col width="8" customWidth="1" min="418" max="418"/>
    <col width="8" customWidth="1" min="419" max="419"/>
    <col width="8" customWidth="1" min="420" max="420"/>
    <col width="8" customWidth="1" min="421" max="421"/>
    <col width="8" customWidth="1" min="422" max="422"/>
    <col width="8" customWidth="1" min="423" max="423"/>
    <col width="8" customWidth="1" min="424" max="424"/>
    <col width="8" customWidth="1" min="425" max="425"/>
    <col width="8" customWidth="1" min="426" max="426"/>
    <col width="8" customWidth="1" min="427" max="427"/>
    <col width="8" customWidth="1" min="428" max="428"/>
    <col width="8" customWidth="1" min="429" max="429"/>
    <col width="8" customWidth="1" min="430" max="430"/>
    <col width="8" customWidth="1" min="431" max="431"/>
    <col width="8" customWidth="1" min="432" max="432"/>
    <col width="8" customWidth="1" min="433" max="433"/>
    <col width="8" customWidth="1" min="434" max="434"/>
    <col width="8" customWidth="1" min="435" max="435"/>
    <col width="8" customWidth="1" min="436" max="436"/>
    <col width="8" customWidth="1" min="437" max="437"/>
    <col width="8" customWidth="1" min="438" max="438"/>
    <col width="8" customWidth="1" min="439" max="439"/>
    <col width="8" customWidth="1" min="440" max="440"/>
    <col width="8" customWidth="1" min="441" max="441"/>
    <col width="8" customWidth="1" min="442" max="442"/>
    <col width="8" customWidth="1" min="443" max="443"/>
    <col width="8" customWidth="1" min="444" max="444"/>
    <col width="8" customWidth="1" min="445" max="445"/>
    <col width="8" customWidth="1" min="446" max="446"/>
    <col width="8" customWidth="1" min="447" max="447"/>
    <col width="8" customWidth="1" min="448" max="448"/>
    <col width="8" customWidth="1" min="449" max="449"/>
    <col width="8" customWidth="1" min="450" max="450"/>
    <col width="8" customWidth="1" min="451" max="451"/>
    <col width="8" customWidth="1" min="452" max="452"/>
    <col width="8" customWidth="1" min="453" max="453"/>
    <col width="8" customWidth="1" min="454" max="454"/>
    <col width="8" customWidth="1" min="455" max="455"/>
    <col width="8" customWidth="1" min="456" max="456"/>
    <col width="8" customWidth="1" min="457" max="457"/>
    <col width="8" customWidth="1" min="458" max="458"/>
    <col width="8" customWidth="1" min="459" max="459"/>
    <col width="8" customWidth="1" min="460" max="460"/>
    <col width="8" customWidth="1" min="461" max="461"/>
    <col width="8" customWidth="1" min="462" max="462"/>
    <col width="8" customWidth="1" min="463" max="463"/>
    <col width="8" customWidth="1" min="464" max="464"/>
    <col width="8" customWidth="1" min="465" max="465"/>
    <col width="8" customWidth="1" min="466" max="466"/>
    <col width="8" customWidth="1" min="467" max="467"/>
    <col width="8" customWidth="1" min="468" max="468"/>
    <col width="8" customWidth="1" min="469" max="469"/>
    <col width="8" customWidth="1" min="470" max="470"/>
    <col width="8" customWidth="1" min="471" max="471"/>
    <col width="8" customWidth="1" min="472" max="472"/>
    <col width="8" customWidth="1" min="473" max="473"/>
    <col width="8" customWidth="1" min="474" max="474"/>
    <col width="8" customWidth="1" min="475" max="475"/>
    <col width="8" customWidth="1" min="476" max="476"/>
    <col width="8" customWidth="1" min="477" max="477"/>
    <col width="8" customWidth="1" min="478" max="478"/>
    <col width="8" customWidth="1" min="479" max="479"/>
    <col width="8" customWidth="1" min="480" max="480"/>
    <col width="8" customWidth="1" min="481" max="481"/>
    <col width="8" customWidth="1" min="482" max="482"/>
    <col width="8" customWidth="1" min="483" max="483"/>
    <col width="8" customWidth="1" min="484" max="484"/>
    <col width="8" customWidth="1" min="485" max="485"/>
    <col width="8" customWidth="1" min="486" max="486"/>
    <col width="8" customWidth="1" min="487" max="487"/>
    <col width="8" customWidth="1" min="488" max="488"/>
    <col width="8" customWidth="1" min="489" max="489"/>
    <col width="8" customWidth="1" min="490" max="490"/>
    <col width="8" customWidth="1" min="491" max="491"/>
    <col width="8" customWidth="1" min="492" max="492"/>
    <col width="8" customWidth="1" min="493" max="493"/>
    <col width="8" customWidth="1" min="494" max="494"/>
    <col width="8" customWidth="1" min="495" max="495"/>
    <col width="8" customWidth="1" min="496" max="496"/>
    <col width="8" customWidth="1" min="497" max="497"/>
    <col width="8" customWidth="1" min="498" max="498"/>
    <col width="8" customWidth="1" min="499" max="499"/>
    <col width="8" customWidth="1" min="500" max="500"/>
    <col width="8" customWidth="1" min="501" max="501"/>
    <col width="8" customWidth="1" min="502" max="502"/>
    <col width="8" customWidth="1" min="503" max="503"/>
    <col width="8" customWidth="1" min="504" max="504"/>
    <col width="8" customWidth="1" min="505" max="505"/>
    <col width="8" customWidth="1" min="506" max="506"/>
    <col width="8" customWidth="1" min="507" max="507"/>
    <col width="8" customWidth="1" min="508" max="508"/>
    <col width="8" customWidth="1" min="509" max="509"/>
    <col width="8" customWidth="1" min="510" max="510"/>
    <col width="8" customWidth="1" min="511" max="511"/>
    <col width="8" customWidth="1" min="512" max="512"/>
    <col width="8" customWidth="1" min="513" max="513"/>
    <col width="8" customWidth="1" min="514" max="514"/>
    <col width="8" customWidth="1" min="515" max="515"/>
    <col width="8" customWidth="1" min="516" max="516"/>
    <col width="8" customWidth="1" min="517" max="517"/>
    <col width="8" customWidth="1" min="518" max="518"/>
    <col width="8" customWidth="1" min="519" max="519"/>
    <col width="8" customWidth="1" min="520" max="520"/>
    <col width="8" customWidth="1" min="521" max="521"/>
    <col width="8" customWidth="1" min="522" max="522"/>
    <col width="8" customWidth="1" min="523" max="523"/>
    <col width="8" customWidth="1" min="524" max="524"/>
    <col width="8" customWidth="1" min="525" max="525"/>
    <col width="8" customWidth="1" min="526" max="526"/>
    <col width="8" customWidth="1" min="527" max="527"/>
    <col width="8" customWidth="1" min="528" max="528"/>
    <col width="8" customWidth="1" min="529" max="529"/>
    <col width="8" customWidth="1" min="530" max="530"/>
    <col width="8" customWidth="1" min="531" max="531"/>
    <col width="8" customWidth="1" min="532" max="532"/>
    <col width="8" customWidth="1" min="533" max="533"/>
    <col width="8" customWidth="1" min="534" max="534"/>
    <col width="8" customWidth="1" min="535" max="535"/>
    <col width="8" customWidth="1" min="536" max="536"/>
    <col width="8" customWidth="1" min="537" max="537"/>
    <col width="8" customWidth="1" min="538" max="538"/>
    <col width="8" customWidth="1" min="539" max="539"/>
    <col width="8" customWidth="1" min="540" max="540"/>
    <col width="8" customWidth="1" min="541" max="541"/>
    <col width="8" customWidth="1" min="542" max="542"/>
    <col width="8" customWidth="1" min="543" max="543"/>
    <col width="8" customWidth="1" min="544" max="544"/>
    <col width="8" customWidth="1" min="545" max="545"/>
    <col width="8" customWidth="1" min="546" max="546"/>
    <col width="8" customWidth="1" min="547" max="547"/>
    <col width="8" customWidth="1" min="548" max="548"/>
    <col width="8" customWidth="1" min="549" max="549"/>
    <col width="8" customWidth="1" min="550" max="550"/>
    <col width="8" customWidth="1" min="551" max="551"/>
    <col width="8" customWidth="1" min="552" max="552"/>
    <col width="8" customWidth="1" min="553" max="553"/>
    <col width="8" customWidth="1" min="554" max="554"/>
    <col width="8" customWidth="1" min="555" max="555"/>
    <col width="8" customWidth="1" min="556" max="556"/>
    <col width="8" customWidth="1" min="557" max="557"/>
    <col width="8" customWidth="1" min="558" max="558"/>
    <col width="8" customWidth="1" min="559" max="559"/>
    <col width="8" customWidth="1" min="560" max="560"/>
    <col width="8" customWidth="1" min="561" max="561"/>
    <col width="8" customWidth="1" min="562" max="562"/>
    <col width="8" customWidth="1" min="563" max="563"/>
    <col width="8" customWidth="1" min="564" max="564"/>
    <col width="8" customWidth="1" min="565" max="565"/>
    <col width="8" customWidth="1" min="566" max="566"/>
    <col width="8" customWidth="1" min="567" max="567"/>
    <col width="8" customWidth="1" min="568" max="568"/>
    <col width="8" customWidth="1" min="569" max="569"/>
    <col width="8" customWidth="1" min="570" max="570"/>
    <col width="8" customWidth="1" min="571" max="571"/>
    <col width="8" customWidth="1" min="572" max="572"/>
    <col width="8" customWidth="1" min="573" max="573"/>
    <col width="8" customWidth="1" min="574" max="574"/>
    <col width="8" customWidth="1" min="575" max="575"/>
    <col width="8" customWidth="1" min="576" max="576"/>
    <col width="8" customWidth="1" min="577" max="577"/>
    <col width="8" customWidth="1" min="578" max="578"/>
    <col width="8" customWidth="1" min="579" max="579"/>
    <col width="8" customWidth="1" min="580" max="580"/>
    <col width="8" customWidth="1" min="581" max="581"/>
    <col width="8" customWidth="1" min="582" max="582"/>
    <col width="8" customWidth="1" min="583" max="583"/>
    <col width="8" customWidth="1" min="584" max="584"/>
    <col width="8" customWidth="1" min="585" max="585"/>
    <col width="8" customWidth="1" min="586" max="586"/>
    <col width="8" customWidth="1" min="587" max="587"/>
    <col width="8" customWidth="1" min="588" max="588"/>
    <col width="8" customWidth="1" min="589" max="589"/>
    <col width="8" customWidth="1" min="590" max="590"/>
    <col width="8" customWidth="1" min="591" max="591"/>
    <col width="8" customWidth="1" min="592" max="592"/>
    <col width="8" customWidth="1" min="593" max="593"/>
    <col width="8" customWidth="1" min="594" max="594"/>
    <col width="8" customWidth="1" min="595" max="595"/>
    <col width="8" customWidth="1" min="596" max="596"/>
    <col width="8" customWidth="1" min="597" max="597"/>
    <col width="8" customWidth="1" min="598" max="598"/>
    <col width="8" customWidth="1" min="599" max="599"/>
    <col width="8" customWidth="1" min="600" max="600"/>
    <col width="8" customWidth="1" min="601" max="601"/>
    <col width="8" customWidth="1" min="602" max="602"/>
    <col width="8" customWidth="1" min="603" max="603"/>
    <col width="8" customWidth="1" min="604" max="604"/>
    <col width="8" customWidth="1" min="605" max="605"/>
    <col width="8" customWidth="1" min="606" max="606"/>
    <col width="8" customWidth="1" min="607" max="607"/>
    <col width="8" customWidth="1" min="608" max="608"/>
    <col width="8" customWidth="1" min="609" max="609"/>
    <col width="8" customWidth="1" min="610" max="610"/>
    <col width="8" customWidth="1" min="611" max="611"/>
    <col width="8" customWidth="1" min="612" max="612"/>
    <col width="8" customWidth="1" min="613" max="613"/>
    <col width="8" customWidth="1" min="614" max="614"/>
    <col width="8" customWidth="1" min="615" max="615"/>
    <col width="8" customWidth="1" min="616" max="616"/>
    <col width="8" customWidth="1" min="617" max="617"/>
    <col width="8" customWidth="1" min="618" max="618"/>
    <col width="8" customWidth="1" min="619" max="619"/>
    <col width="8" customWidth="1" min="620" max="620"/>
    <col width="8" customWidth="1" min="621" max="621"/>
    <col width="8" customWidth="1" min="622" max="622"/>
    <col width="8" customWidth="1" min="623" max="623"/>
    <col width="8" customWidth="1" min="624" max="624"/>
    <col width="8" customWidth="1" min="625" max="625"/>
    <col width="8" customWidth="1" min="626" max="626"/>
    <col width="8" customWidth="1" min="627" max="627"/>
    <col width="8" customWidth="1" min="628" max="628"/>
    <col width="8" customWidth="1" min="629" max="629"/>
    <col width="8" customWidth="1" min="630" max="630"/>
    <col width="8" customWidth="1" min="631" max="631"/>
    <col width="8" customWidth="1" min="632" max="632"/>
    <col width="8" customWidth="1" min="633" max="633"/>
    <col width="8" customWidth="1" min="634" max="634"/>
    <col width="8" customWidth="1" min="635" max="635"/>
    <col width="8" customWidth="1" min="636" max="636"/>
    <col width="8" customWidth="1" min="637" max="637"/>
    <col width="8" customWidth="1" min="638" max="638"/>
    <col width="8" customWidth="1" min="639" max="639"/>
    <col width="8" customWidth="1" min="640" max="640"/>
    <col width="8" customWidth="1" min="641" max="641"/>
    <col width="8" customWidth="1" min="642" max="642"/>
    <col width="8" customWidth="1" min="643" max="643"/>
    <col width="8" customWidth="1" min="644" max="644"/>
    <col width="8" customWidth="1" min="645" max="645"/>
    <col width="8" customWidth="1" min="646" max="646"/>
    <col width="8" customWidth="1" min="647" max="647"/>
    <col width="8" customWidth="1" min="648" max="648"/>
    <col width="8" customWidth="1" min="649" max="649"/>
    <col width="8" customWidth="1" min="650" max="650"/>
    <col width="8" customWidth="1" min="651" max="651"/>
    <col width="8" customWidth="1" min="652" max="652"/>
    <col width="8" customWidth="1" min="653" max="653"/>
    <col width="8" customWidth="1" min="654" max="654"/>
    <col width="8" customWidth="1" min="655" max="655"/>
    <col width="8" customWidth="1" min="656" max="656"/>
    <col width="8" customWidth="1" min="657" max="657"/>
    <col width="8" customWidth="1" min="658" max="658"/>
    <col width="8" customWidth="1" min="659" max="659"/>
    <col width="8" customWidth="1" min="660" max="660"/>
    <col width="8" customWidth="1" min="661" max="661"/>
    <col width="8" customWidth="1" min="662" max="662"/>
    <col width="8" customWidth="1" min="663" max="663"/>
    <col width="8" customWidth="1" min="664" max="664"/>
    <col width="8" customWidth="1" min="665" max="665"/>
    <col width="8" customWidth="1" min="666" max="666"/>
    <col width="8" customWidth="1" min="667" max="667"/>
    <col width="8" customWidth="1" min="668" max="668"/>
    <col width="8" customWidth="1" min="669" max="669"/>
    <col width="8" customWidth="1" min="670" max="670"/>
    <col width="8" customWidth="1" min="671" max="671"/>
    <col width="8" customWidth="1" min="672" max="672"/>
    <col width="8" customWidth="1" min="673" max="673"/>
    <col width="8" customWidth="1" min="674" max="674"/>
    <col width="8" customWidth="1" min="675" max="675"/>
    <col width="8" customWidth="1" min="676" max="676"/>
    <col width="8" customWidth="1" min="677" max="677"/>
    <col width="8" customWidth="1" min="678" max="678"/>
    <col width="8" customWidth="1" min="679" max="679"/>
    <col width="8" customWidth="1" min="680" max="680"/>
    <col width="8" customWidth="1" min="681" max="681"/>
    <col width="8" customWidth="1" min="682" max="682"/>
    <col width="8" customWidth="1" min="683" max="683"/>
    <col width="8" customWidth="1" min="684" max="684"/>
    <col width="8" customWidth="1" min="685" max="685"/>
    <col width="8" customWidth="1" min="686" max="686"/>
    <col width="8" customWidth="1" min="687" max="687"/>
    <col width="8" customWidth="1" min="688" max="688"/>
    <col width="8" customWidth="1" min="689" max="689"/>
    <col width="8" customWidth="1" min="690" max="690"/>
    <col width="8" customWidth="1" min="691" max="691"/>
    <col width="8" customWidth="1" min="692" max="692"/>
    <col width="8" customWidth="1" min="693" max="693"/>
    <col width="8" customWidth="1" min="694" max="694"/>
    <col width="8" customWidth="1" min="695" max="695"/>
    <col width="8" customWidth="1" min="696" max="696"/>
    <col width="8" customWidth="1" min="697" max="697"/>
    <col width="8" customWidth="1" min="698" max="698"/>
    <col width="8" customWidth="1" min="699" max="699"/>
    <col width="8" customWidth="1" min="700" max="700"/>
    <col width="8" customWidth="1" min="701" max="701"/>
    <col width="8" customWidth="1" min="702" max="702"/>
    <col width="8" customWidth="1" min="703" max="703"/>
    <col width="8" customWidth="1" min="704" max="704"/>
    <col width="8" customWidth="1" min="705" max="705"/>
    <col width="8" customWidth="1" min="706" max="706"/>
    <col width="8" customWidth="1" min="707" max="707"/>
    <col width="8" customWidth="1" min="708" max="708"/>
    <col width="8" customWidth="1" min="709" max="709"/>
    <col width="8" customWidth="1" min="710" max="710"/>
    <col width="8" customWidth="1" min="711" max="711"/>
    <col width="8" customWidth="1" min="712" max="712"/>
    <col width="8" customWidth="1" min="713" max="713"/>
    <col width="8" customWidth="1" min="714" max="714"/>
    <col width="8" customWidth="1" min="715" max="715"/>
    <col width="8" customWidth="1" min="716" max="716"/>
    <col width="8" customWidth="1" min="717" max="717"/>
    <col width="8" customWidth="1" min="718" max="718"/>
    <col width="8" customWidth="1" min="719" max="719"/>
    <col width="8" customWidth="1" min="720" max="720"/>
    <col width="8" customWidth="1" min="721" max="721"/>
    <col width="8" customWidth="1" min="722" max="722"/>
    <col width="8" customWidth="1" min="723" max="723"/>
    <col width="8" customWidth="1" min="724" max="724"/>
    <col width="8" customWidth="1" min="725" max="725"/>
    <col width="8" customWidth="1" min="726" max="726"/>
    <col width="8" customWidth="1" min="727" max="727"/>
    <col width="8" customWidth="1" min="728" max="728"/>
    <col width="8" customWidth="1" min="729" max="729"/>
    <col width="8" customWidth="1" min="730" max="730"/>
    <col width="8" customWidth="1" min="731" max="731"/>
    <col width="8" customWidth="1" min="732" max="732"/>
    <col width="8" customWidth="1" min="733" max="733"/>
    <col width="8" customWidth="1" min="734" max="734"/>
    <col width="8" customWidth="1" min="735" max="735"/>
    <col width="8" customWidth="1" min="736" max="736"/>
    <col width="8" customWidth="1" min="737" max="737"/>
    <col width="8" customWidth="1" min="738" max="738"/>
    <col width="8" customWidth="1" min="739" max="739"/>
    <col width="8" customWidth="1" min="740" max="740"/>
    <col width="8" customWidth="1" min="741" max="741"/>
    <col width="8" customWidth="1" min="742" max="742"/>
    <col width="8" customWidth="1" min="743" max="743"/>
    <col width="8" customWidth="1" min="744" max="744"/>
    <col width="8" customWidth="1" min="745" max="745"/>
    <col width="8" customWidth="1" min="746" max="746"/>
    <col width="8" customWidth="1" min="747" max="747"/>
    <col width="8" customWidth="1" min="748" max="748"/>
  </cols>
  <sheetData>
    <row r="1">
      <c r="A1" t="inlineStr">
        <is>
          <t>Repository</t>
        </is>
      </c>
      <c r="B1" t="inlineStr">
        <is>
          <t>Branch</t>
        </is>
      </c>
      <c r="C1" s="5" t="inlineStr">
        <is>
          <t>Automat</t>
        </is>
      </c>
      <c r="D1" s="5" t="inlineStr">
        <is>
          <t>Babel</t>
        </is>
      </c>
      <c r="E1" s="5" t="inlineStr">
        <is>
          <t>CacheControl</t>
        </is>
      </c>
      <c r="F1" s="5" t="inlineStr">
        <is>
          <t>CherryTree</t>
        </is>
      </c>
      <c r="G1" s="5" t="inlineStr">
        <is>
          <t>ConfigUpdater</t>
        </is>
      </c>
      <c r="H1" s="5" t="inlineStr">
        <is>
          <t>Cython</t>
        </is>
      </c>
      <c r="I1" s="5" t="inlineStr">
        <is>
          <t>DateTime</t>
        </is>
      </c>
      <c r="J1" s="5" t="inlineStr">
        <is>
          <t>Deprecated</t>
        </is>
      </c>
      <c r="K1" s="5" t="inlineStr">
        <is>
          <t>Django</t>
        </is>
      </c>
      <c r="L1" s="5" t="inlineStr">
        <is>
          <t>Faker</t>
        </is>
      </c>
      <c r="M1" s="5" t="inlineStr">
        <is>
          <t>Flask</t>
        </is>
      </c>
      <c r="N1" s="5" t="inlineStr">
        <is>
          <t>Flask-AppBuilder</t>
        </is>
      </c>
      <c r="O1" s="5" t="inlineStr">
        <is>
          <t>Flask-Babel</t>
        </is>
      </c>
      <c r="P1" s="5" t="inlineStr">
        <is>
          <t>Flask-Bootstrap</t>
        </is>
      </c>
      <c r="Q1" s="5" t="inlineStr">
        <is>
          <t>Flask-Caching</t>
        </is>
      </c>
      <c r="R1" s="5" t="inlineStr">
        <is>
          <t>Flask-Compress</t>
        </is>
      </c>
      <c r="S1" s="5" t="inlineStr">
        <is>
          <t>Flask-Cors</t>
        </is>
      </c>
      <c r="T1" s="5" t="inlineStr">
        <is>
          <t>Flask-Dropzone</t>
        </is>
      </c>
      <c r="U1" s="5" t="inlineStr">
        <is>
          <t>Flask-JWT-Extended</t>
        </is>
      </c>
      <c r="V1" s="5" t="inlineStr">
        <is>
          <t>Flask-Limiter</t>
        </is>
      </c>
      <c r="W1" s="5" t="inlineStr">
        <is>
          <t>Flask-Login</t>
        </is>
      </c>
      <c r="X1" s="5" t="inlineStr">
        <is>
          <t>Flask-Mail</t>
        </is>
      </c>
      <c r="Y1" s="5" t="inlineStr">
        <is>
          <t>Flask-Migrate</t>
        </is>
      </c>
      <c r="Z1" s="5" t="inlineStr">
        <is>
          <t>Flask-Moment</t>
        </is>
      </c>
      <c r="AA1" s="5" t="inlineStr">
        <is>
          <t>Flask-SQLAlchemy</t>
        </is>
      </c>
      <c r="AB1" s="5" t="inlineStr">
        <is>
          <t>Flask-Script</t>
        </is>
      </c>
      <c r="AC1" s="5" t="inlineStr">
        <is>
          <t>Flask-Session</t>
        </is>
      </c>
      <c r="AD1" s="5" t="inlineStr">
        <is>
          <t>Flask-SocketIO</t>
        </is>
      </c>
      <c r="AE1" s="5" t="inlineStr">
        <is>
          <t>Flask-Uploads</t>
        </is>
      </c>
      <c r="AF1" s="5" t="inlineStr">
        <is>
          <t>Flask-WTF</t>
        </is>
      </c>
      <c r="AG1" s="5" t="inlineStr">
        <is>
          <t>GitPython</t>
        </is>
      </c>
      <c r="AH1" s="5" t="inlineStr">
        <is>
          <t>Jinja2</t>
        </is>
      </c>
      <c r="AI1" s="5" t="inlineStr">
        <is>
          <t>Keras</t>
        </is>
      </c>
      <c r="AJ1" s="5" t="inlineStr">
        <is>
          <t>Logbook</t>
        </is>
      </c>
      <c r="AK1" s="5" t="inlineStr">
        <is>
          <t>Magic-file-extensions</t>
        </is>
      </c>
      <c r="AL1" s="5" t="inlineStr">
        <is>
          <t>Mako</t>
        </is>
      </c>
      <c r="AM1" s="5" t="inlineStr">
        <is>
          <t>Markdown</t>
        </is>
      </c>
      <c r="AN1" s="5" t="inlineStr">
        <is>
          <t>MarkupSafe</t>
        </is>
      </c>
      <c r="AO1" s="5" t="inlineStr">
        <is>
          <t>Pillow</t>
        </is>
      </c>
      <c r="AP1" s="5" t="inlineStr">
        <is>
          <t>Protego</t>
        </is>
      </c>
      <c r="AQ1" s="5" t="inlineStr">
        <is>
          <t>PyDispatcher</t>
        </is>
      </c>
      <c r="AR1" s="5" t="inlineStr">
        <is>
          <t>PyJWT</t>
        </is>
      </c>
      <c r="AS1" s="5" t="inlineStr">
        <is>
          <t>PyMuPDF</t>
        </is>
      </c>
      <c r="AT1" s="5" t="inlineStr">
        <is>
          <t>PyMuPDFb</t>
        </is>
      </c>
      <c r="AU1" s="5" t="inlineStr">
        <is>
          <t>PyMySQL</t>
        </is>
      </c>
      <c r="AV1" s="5" t="inlineStr">
        <is>
          <t>PyPDF2</t>
        </is>
      </c>
      <c r="AW1" s="5" t="inlineStr">
        <is>
          <t>PyWavelets</t>
        </is>
      </c>
      <c r="AX1" s="5" t="inlineStr">
        <is>
          <t>PyYAML</t>
        </is>
      </c>
      <c r="AY1" s="5" t="inlineStr">
        <is>
          <t>Pygments</t>
        </is>
      </c>
      <c r="AZ1" s="5" t="inlineStr">
        <is>
          <t>Pympler</t>
        </is>
      </c>
      <c r="BA1" s="5" t="inlineStr">
        <is>
          <t>RapidFuzz</t>
        </is>
      </c>
      <c r="BB1" s="5" t="inlineStr">
        <is>
          <t>SQLAlchemy</t>
        </is>
      </c>
      <c r="BC1" s="5" t="inlineStr">
        <is>
          <t>SQLAlchemy-JSONField</t>
        </is>
      </c>
      <c r="BD1" s="5" t="inlineStr">
        <is>
          <t>SQLAlchemy-Utils</t>
        </is>
      </c>
      <c r="BE1" s="5" t="inlineStr">
        <is>
          <t>Scrapy</t>
        </is>
      </c>
      <c r="BF1" s="5" t="inlineStr">
        <is>
          <t>SecretStorage</t>
        </is>
      </c>
      <c r="BG1" s="5" t="inlineStr">
        <is>
          <t>Send2Trash</t>
        </is>
      </c>
      <c r="BH1" s="5" t="inlineStr">
        <is>
          <t>Shapely</t>
        </is>
      </c>
      <c r="BI1" s="5" t="inlineStr">
        <is>
          <t>Twisted</t>
        </is>
      </c>
      <c r="BJ1" s="5" t="inlineStr">
        <is>
          <t>Unidecode</t>
        </is>
      </c>
      <c r="BK1" s="5" t="inlineStr">
        <is>
          <t>WTForms</t>
        </is>
      </c>
      <c r="BL1" s="5" t="inlineStr">
        <is>
          <t>Werkzeug</t>
        </is>
      </c>
      <c r="BM1" s="5" t="inlineStr">
        <is>
          <t>absl-py</t>
        </is>
      </c>
      <c r="BN1" s="5" t="inlineStr">
        <is>
          <t>accelerate</t>
        </is>
      </c>
      <c r="BO1" s="5" t="inlineStr">
        <is>
          <t>addict</t>
        </is>
      </c>
      <c r="BP1" s="5" t="inlineStr">
        <is>
          <t>adium-theme-ubuntu</t>
        </is>
      </c>
      <c r="BQ1" s="5" t="inlineStr">
        <is>
          <t>aenum</t>
        </is>
      </c>
      <c r="BR1" s="5" t="inlineStr">
        <is>
          <t>agate</t>
        </is>
      </c>
      <c r="BS1" s="5" t="inlineStr">
        <is>
          <t>aiohappyeyeballs</t>
        </is>
      </c>
      <c r="BT1" s="5" t="inlineStr">
        <is>
          <t>aiohttp</t>
        </is>
      </c>
      <c r="BU1" s="5" t="inlineStr">
        <is>
          <t>aiohttp-retry</t>
        </is>
      </c>
      <c r="BV1" s="5" t="inlineStr">
        <is>
          <t>aiosignal</t>
        </is>
      </c>
      <c r="BW1" s="5" t="inlineStr">
        <is>
          <t>aiosmtplib</t>
        </is>
      </c>
      <c r="BX1" s="5" t="inlineStr">
        <is>
          <t>alembic</t>
        </is>
      </c>
      <c r="BY1" s="5" t="inlineStr">
        <is>
          <t>altair</t>
        </is>
      </c>
      <c r="BZ1" s="5" t="inlineStr">
        <is>
          <t>amqp</t>
        </is>
      </c>
      <c r="CA1" s="5" t="inlineStr">
        <is>
          <t>annotated-types</t>
        </is>
      </c>
      <c r="CB1" s="5" t="inlineStr">
        <is>
          <t>antlr4-python3-runtime</t>
        </is>
      </c>
      <c r="CC1" s="5" t="inlineStr">
        <is>
          <t>anyio</t>
        </is>
      </c>
      <c r="CD1" s="5" t="inlineStr">
        <is>
          <t>apache-airflow</t>
        </is>
      </c>
      <c r="CE1" s="5" t="inlineStr">
        <is>
          <t>apache-airflow-providers-common-io</t>
        </is>
      </c>
      <c r="CF1" s="5" t="inlineStr">
        <is>
          <t>apache-airflow-providers-common-sql</t>
        </is>
      </c>
      <c r="CG1" s="5" t="inlineStr">
        <is>
          <t>apache-airflow-providers-fab</t>
        </is>
      </c>
      <c r="CH1" s="5" t="inlineStr">
        <is>
          <t>apache-airflow-providers-ftp</t>
        </is>
      </c>
      <c r="CI1" s="5" t="inlineStr">
        <is>
          <t>apache-airflow-providers-http</t>
        </is>
      </c>
      <c r="CJ1" s="5" t="inlineStr">
        <is>
          <t>apache-airflow-providers-imap</t>
        </is>
      </c>
      <c r="CK1" s="5" t="inlineStr">
        <is>
          <t>apache-airflow-providers-smtp</t>
        </is>
      </c>
      <c r="CL1" s="5" t="inlineStr">
        <is>
          <t>apache-airflow-providers-snowflake</t>
        </is>
      </c>
      <c r="CM1" s="5" t="inlineStr">
        <is>
          <t>apache-airflow-providers-sqlite</t>
        </is>
      </c>
      <c r="CN1" s="5" t="inlineStr">
        <is>
          <t>apispec</t>
        </is>
      </c>
      <c r="CO1" s="5" t="inlineStr">
        <is>
          <t>app</t>
        </is>
      </c>
      <c r="CP1" s="5" t="inlineStr">
        <is>
          <t>appdirs</t>
        </is>
      </c>
      <c r="CQ1" s="5" t="inlineStr">
        <is>
          <t>argcomplete</t>
        </is>
      </c>
      <c r="CR1" s="5" t="inlineStr">
        <is>
          <t>argon2-cffi</t>
        </is>
      </c>
      <c r="CS1" s="5" t="inlineStr">
        <is>
          <t>argon2-cffi-bindings</t>
        </is>
      </c>
      <c r="CT1" s="5" t="inlineStr">
        <is>
          <t>arrow</t>
        </is>
      </c>
      <c r="CU1" s="5" t="inlineStr">
        <is>
          <t>asgiref</t>
        </is>
      </c>
      <c r="CV1" s="5" t="inlineStr">
        <is>
          <t>asn1crypto</t>
        </is>
      </c>
      <c r="CW1" s="5" t="inlineStr">
        <is>
          <t>astor</t>
        </is>
      </c>
      <c r="CX1" s="5" t="inlineStr">
        <is>
          <t>astronomer-cosmos</t>
        </is>
      </c>
      <c r="CY1" s="5" t="inlineStr">
        <is>
          <t>asttokens</t>
        </is>
      </c>
      <c r="CZ1" s="5" t="inlineStr">
        <is>
          <t>astunparse</t>
        </is>
      </c>
      <c r="DA1" s="5" t="inlineStr">
        <is>
          <t>async-lru</t>
        </is>
      </c>
      <c r="DB1" s="5" t="inlineStr">
        <is>
          <t>async-timeout</t>
        </is>
      </c>
      <c r="DC1" s="5" t="inlineStr">
        <is>
          <t>asyncpg</t>
        </is>
      </c>
      <c r="DD1" s="5" t="inlineStr">
        <is>
          <t>asyncssh</t>
        </is>
      </c>
      <c r="DE1" s="5" t="inlineStr">
        <is>
          <t>atpublic</t>
        </is>
      </c>
      <c r="DF1" s="5" t="inlineStr">
        <is>
          <t>attrs</t>
        </is>
      </c>
      <c r="DG1" s="5" t="inlineStr">
        <is>
          <t>azure-storage-blob</t>
        </is>
      </c>
      <c r="DH1" s="5" t="inlineStr">
        <is>
          <t>azure_common</t>
        </is>
      </c>
      <c r="DI1" s="5" t="inlineStr">
        <is>
          <t>babel</t>
        </is>
      </c>
      <c r="DJ1" s="5" t="inlineStr">
        <is>
          <t>backports-abc</t>
        </is>
      </c>
      <c r="DK1" s="5" t="inlineStr">
        <is>
          <t>backports.shutil-get-terminal-size</t>
        </is>
      </c>
      <c r="DL1" s="5" t="inlineStr">
        <is>
          <t>backports.weakref</t>
        </is>
      </c>
      <c r="DM1" s="5" t="inlineStr">
        <is>
          <t>backports.zoneinfo</t>
        </is>
      </c>
      <c r="DN1" s="5" t="inlineStr">
        <is>
          <t>bcrypt</t>
        </is>
      </c>
      <c r="DO1" s="5" t="inlineStr">
        <is>
          <t>beautifulsoup4</t>
        </is>
      </c>
      <c r="DP1" s="5" t="inlineStr">
        <is>
          <t>billiard</t>
        </is>
      </c>
      <c r="DQ1" s="5" t="inlineStr">
        <is>
          <t>bleach</t>
        </is>
      </c>
      <c r="DR1" s="5" t="inlineStr">
        <is>
          <t>blinker</t>
        </is>
      </c>
      <c r="DS1" s="5" t="inlineStr">
        <is>
          <t>boto</t>
        </is>
      </c>
      <c r="DT1" s="5" t="inlineStr">
        <is>
          <t>boto3</t>
        </is>
      </c>
      <c r="DU1" s="5" t="inlineStr">
        <is>
          <t>branca</t>
        </is>
      </c>
      <c r="DV1" s="5" t="inlineStr">
        <is>
          <t>bs4</t>
        </is>
      </c>
      <c r="DW1" s="5" t="inlineStr">
        <is>
          <t>build</t>
        </is>
      </c>
      <c r="DX1" s="5" t="inlineStr">
        <is>
          <t>cachelib</t>
        </is>
      </c>
      <c r="DY1" s="5" t="inlineStr">
        <is>
          <t>cachetools</t>
        </is>
      </c>
      <c r="DZ1" s="5" t="inlineStr">
        <is>
          <t>cardio</t>
        </is>
      </c>
      <c r="EA1" s="5" t="inlineStr">
        <is>
          <t>celery</t>
        </is>
      </c>
      <c r="EB1" s="5" t="inlineStr">
        <is>
          <t>cert-core</t>
        </is>
      </c>
      <c r="EC1" s="5" t="inlineStr">
        <is>
          <t>cert-schema</t>
        </is>
      </c>
      <c r="ED1" s="5" t="inlineStr">
        <is>
          <t>certifi</t>
        </is>
      </c>
      <c r="EE1" s="5" t="inlineStr">
        <is>
          <t>cffi</t>
        </is>
      </c>
      <c r="EF1" s="5" t="inlineStr">
        <is>
          <t>chainpoint</t>
        </is>
      </c>
      <c r="EG1" s="5" t="inlineStr">
        <is>
          <t>chardet</t>
        </is>
      </c>
      <c r="EH1" s="5" t="inlineStr">
        <is>
          <t>charset-normalizer</t>
        </is>
      </c>
      <c r="EI1" s="5" t="inlineStr">
        <is>
          <t>cleo</t>
        </is>
      </c>
      <c r="EJ1" s="5" t="inlineStr">
        <is>
          <t>click</t>
        </is>
      </c>
      <c r="EK1" s="5" t="inlineStr">
        <is>
          <t>click-didyoumean</t>
        </is>
      </c>
      <c r="EL1" s="5" t="inlineStr">
        <is>
          <t>click-plugins</t>
        </is>
      </c>
      <c r="EM1" s="5" t="inlineStr">
        <is>
          <t>click-repl</t>
        </is>
      </c>
      <c r="EN1" s="5" t="inlineStr">
        <is>
          <t>clickclick</t>
        </is>
      </c>
      <c r="EO1" s="5" t="inlineStr">
        <is>
          <t>cmake</t>
        </is>
      </c>
      <c r="EP1" s="5" t="inlineStr">
        <is>
          <t>colorama</t>
        </is>
      </c>
      <c r="EQ1" s="5" t="inlineStr">
        <is>
          <t>colorlog</t>
        </is>
      </c>
      <c r="ER1" s="5" t="inlineStr">
        <is>
          <t>colormath</t>
        </is>
      </c>
      <c r="ES1" s="5" t="inlineStr">
        <is>
          <t>comm</t>
        </is>
      </c>
      <c r="ET1" s="5" t="inlineStr">
        <is>
          <t>configargparse</t>
        </is>
      </c>
      <c r="EU1" s="5" t="inlineStr">
        <is>
          <t>configobj</t>
        </is>
      </c>
      <c r="EV1" s="5" t="inlineStr">
        <is>
          <t>configparser</t>
        </is>
      </c>
      <c r="EW1" s="5" t="inlineStr">
        <is>
          <t>connexion</t>
        </is>
      </c>
      <c r="EX1" s="5" t="inlineStr">
        <is>
          <t>constantly</t>
        </is>
      </c>
      <c r="EY1" s="5" t="inlineStr">
        <is>
          <t>contourpy</t>
        </is>
      </c>
      <c r="EZ1" s="5" t="inlineStr">
        <is>
          <t>crashtest</t>
        </is>
      </c>
      <c r="FA1" s="5" t="inlineStr">
        <is>
          <t>cron-descriptor</t>
        </is>
      </c>
      <c r="FB1" s="5" t="inlineStr">
        <is>
          <t>croniter</t>
        </is>
      </c>
      <c r="FC1" s="5" t="inlineStr">
        <is>
          <t>cryptography</t>
        </is>
      </c>
      <c r="FD1" s="5" t="inlineStr">
        <is>
          <t>cssselect</t>
        </is>
      </c>
      <c r="FE1" s="5" t="inlineStr">
        <is>
          <t>ctransformers</t>
        </is>
      </c>
      <c r="FF1" s="5" t="inlineStr">
        <is>
          <t>cycler</t>
        </is>
      </c>
      <c r="FG1" s="5" t="inlineStr">
        <is>
          <t>daff</t>
        </is>
      </c>
      <c r="FH1" s="5" t="inlineStr">
        <is>
          <t>darkskylib</t>
        </is>
      </c>
      <c r="FI1" s="5" t="inlineStr">
        <is>
          <t>dash</t>
        </is>
      </c>
      <c r="FJ1" s="5" t="inlineStr">
        <is>
          <t>dash-auth</t>
        </is>
      </c>
      <c r="FK1" s="5" t="inlineStr">
        <is>
          <t>dash-core-components</t>
        </is>
      </c>
      <c r="FL1" s="5" t="inlineStr">
        <is>
          <t>dash-dangerously-set-inner-html</t>
        </is>
      </c>
      <c r="FM1" s="5" t="inlineStr">
        <is>
          <t>dash-html-components</t>
        </is>
      </c>
      <c r="FN1" s="5" t="inlineStr">
        <is>
          <t>dash-renderer</t>
        </is>
      </c>
      <c r="FO1" s="5" t="inlineStr">
        <is>
          <t>dash-table</t>
        </is>
      </c>
      <c r="FP1" s="5" t="inlineStr">
        <is>
          <t>databases</t>
        </is>
      </c>
      <c r="FQ1" s="5" t="inlineStr">
        <is>
          <t>dataclasses-json</t>
        </is>
      </c>
      <c r="FR1" s="5" t="inlineStr">
        <is>
          <t>dbt-adapters</t>
        </is>
      </c>
      <c r="FS1" s="5" t="inlineStr">
        <is>
          <t>dbt-common</t>
        </is>
      </c>
      <c r="FT1" s="5" t="inlineStr">
        <is>
          <t>dbt-core</t>
        </is>
      </c>
      <c r="FU1" s="5" t="inlineStr">
        <is>
          <t>dbt-extractor</t>
        </is>
      </c>
      <c r="FV1" s="5" t="inlineStr">
        <is>
          <t>dbt-semantic-interfaces</t>
        </is>
      </c>
      <c r="FW1" s="5" t="inlineStr">
        <is>
          <t>dbt-snowflake</t>
        </is>
      </c>
      <c r="FX1" s="5" t="inlineStr">
        <is>
          <t>debugpy</t>
        </is>
      </c>
      <c r="FY1" s="5" t="inlineStr">
        <is>
          <t>decorator</t>
        </is>
      </c>
      <c r="FZ1" s="5" t="inlineStr">
        <is>
          <t>deep-translator</t>
        </is>
      </c>
      <c r="GA1" s="5" t="inlineStr">
        <is>
          <t>deepsearch-glm</t>
        </is>
      </c>
      <c r="GB1" s="5" t="inlineStr">
        <is>
          <t>defusedxml</t>
        </is>
      </c>
      <c r="GC1" s="5" t="inlineStr">
        <is>
          <t>dicom</t>
        </is>
      </c>
      <c r="GD1" s="5" t="inlineStr">
        <is>
          <t>dictdiffer</t>
        </is>
      </c>
      <c r="GE1" s="5" t="inlineStr">
        <is>
          <t>dill</t>
        </is>
      </c>
      <c r="GF1" s="5" t="inlineStr">
        <is>
          <t>diskcache</t>
        </is>
      </c>
      <c r="GG1" s="5" t="inlineStr">
        <is>
          <t>distlib</t>
        </is>
      </c>
      <c r="GH1" s="5" t="inlineStr">
        <is>
          <t>distro</t>
        </is>
      </c>
      <c r="GI1" s="5" t="inlineStr">
        <is>
          <t>django-extensions</t>
        </is>
      </c>
      <c r="GJ1" s="5" t="inlineStr">
        <is>
          <t>django-rest-framework</t>
        </is>
      </c>
      <c r="GK1" s="5" t="inlineStr">
        <is>
          <t>django-rest-registration</t>
        </is>
      </c>
      <c r="GL1" s="5" t="inlineStr">
        <is>
          <t>djangorestframework</t>
        </is>
      </c>
      <c r="GM1" s="5" t="inlineStr">
        <is>
          <t>dnspython</t>
        </is>
      </c>
      <c r="GN1" s="5" t="inlineStr">
        <is>
          <t>docker-pycreds</t>
        </is>
      </c>
      <c r="GO1" s="5" t="inlineStr">
        <is>
          <t>docling</t>
        </is>
      </c>
      <c r="GP1" s="5" t="inlineStr">
        <is>
          <t>docling-core</t>
        </is>
      </c>
      <c r="GQ1" s="5" t="inlineStr">
        <is>
          <t>docling-ibm-models</t>
        </is>
      </c>
      <c r="GR1" s="5" t="inlineStr">
        <is>
          <t>docling-parse</t>
        </is>
      </c>
      <c r="GS1" s="5" t="inlineStr">
        <is>
          <t>docstring_parser</t>
        </is>
      </c>
      <c r="GT1" s="5" t="inlineStr">
        <is>
          <t>docutils</t>
        </is>
      </c>
      <c r="GU1" s="5" t="inlineStr">
        <is>
          <t>dominate</t>
        </is>
      </c>
      <c r="GV1" s="5" t="inlineStr">
        <is>
          <t>dotenv</t>
        </is>
      </c>
      <c r="GW1" s="5" t="inlineStr">
        <is>
          <t>dpath</t>
        </is>
      </c>
      <c r="GX1" s="5" t="inlineStr">
        <is>
          <t>dulwich</t>
        </is>
      </c>
      <c r="GY1" s="5" t="inlineStr">
        <is>
          <t>duplicity</t>
        </is>
      </c>
      <c r="GZ1" s="5" t="inlineStr">
        <is>
          <t>dvc</t>
        </is>
      </c>
      <c r="HA1" s="5" t="inlineStr">
        <is>
          <t>dvc-data</t>
        </is>
      </c>
      <c r="HB1" s="5" t="inlineStr">
        <is>
          <t>dvc-http</t>
        </is>
      </c>
      <c r="HC1" s="5" t="inlineStr">
        <is>
          <t>dvc-objects</t>
        </is>
      </c>
      <c r="HD1" s="5" t="inlineStr">
        <is>
          <t>dvc-render</t>
        </is>
      </c>
      <c r="HE1" s="5" t="inlineStr">
        <is>
          <t>dvc-ssh</t>
        </is>
      </c>
      <c r="HF1" s="5" t="inlineStr">
        <is>
          <t>dvc-studio-client</t>
        </is>
      </c>
      <c r="HG1" s="5" t="inlineStr">
        <is>
          <t>dvc-task</t>
        </is>
      </c>
      <c r="HH1" s="5" t="inlineStr">
        <is>
          <t>easyocr</t>
        </is>
      </c>
      <c r="HI1" s="5" t="inlineStr">
        <is>
          <t>ecdsa</t>
        </is>
      </c>
      <c r="HJ1" s="5" t="inlineStr">
        <is>
          <t>elasticsearch</t>
        </is>
      </c>
      <c r="HK1" s="5" t="inlineStr">
        <is>
          <t>email_validator</t>
        </is>
      </c>
      <c r="HL1" s="5" t="inlineStr">
        <is>
          <t>entrypoints</t>
        </is>
      </c>
      <c r="HM1" s="5" t="inlineStr">
        <is>
          <t>enum34</t>
        </is>
      </c>
      <c r="HN1" s="5" t="inlineStr">
        <is>
          <t>et_xmlfile</t>
        </is>
      </c>
      <c r="HO1" s="5" t="inlineStr">
        <is>
          <t>eventlet</t>
        </is>
      </c>
      <c r="HP1" s="5" t="inlineStr">
        <is>
          <t>exceptiongroup</t>
        </is>
      </c>
      <c r="HQ1" s="5" t="inlineStr">
        <is>
          <t>executing</t>
        </is>
      </c>
      <c r="HR1" s="5" t="inlineStr">
        <is>
          <t>faiss-cpu</t>
        </is>
      </c>
      <c r="HS1" s="5" t="inlineStr">
        <is>
          <t>fastapi</t>
        </is>
      </c>
      <c r="HT1" s="5" t="inlineStr">
        <is>
          <t>fastapi-cli</t>
        </is>
      </c>
      <c r="HU1" s="5" t="inlineStr">
        <is>
          <t>fastapi-mail</t>
        </is>
      </c>
      <c r="HV1" s="5" t="inlineStr">
        <is>
          <t>fastjsonschema</t>
        </is>
      </c>
      <c r="HW1" s="5" t="inlineStr">
        <is>
          <t>ffmpeg-python</t>
        </is>
      </c>
      <c r="HX1" s="5" t="inlineStr">
        <is>
          <t>filelock</t>
        </is>
      </c>
      <c r="HY1" s="5" t="inlineStr">
        <is>
          <t>filetype</t>
        </is>
      </c>
      <c r="HZ1" s="5" t="inlineStr">
        <is>
          <t>findpython</t>
        </is>
      </c>
      <c r="IA1" s="5" t="inlineStr">
        <is>
          <t>fire</t>
        </is>
      </c>
      <c r="IB1" s="5" t="inlineStr">
        <is>
          <t>firebase-admin</t>
        </is>
      </c>
      <c r="IC1" s="5" t="inlineStr">
        <is>
          <t>flatbuffers</t>
        </is>
      </c>
      <c r="ID1" s="5" t="inlineStr">
        <is>
          <t>flatten-dict</t>
        </is>
      </c>
      <c r="IE1" s="5" t="inlineStr">
        <is>
          <t>flufl.lock</t>
        </is>
      </c>
      <c r="IF1" s="5" t="inlineStr">
        <is>
          <t>folium</t>
        </is>
      </c>
      <c r="IG1" s="5" t="inlineStr">
        <is>
          <t>fonttools</t>
        </is>
      </c>
      <c r="IH1" s="5" t="inlineStr">
        <is>
          <t>fpdf</t>
        </is>
      </c>
      <c r="II1" s="5" t="inlineStr">
        <is>
          <t>fpdf2</t>
        </is>
      </c>
      <c r="IJ1" s="5" t="inlineStr">
        <is>
          <t>fqdn</t>
        </is>
      </c>
      <c r="IK1" s="5" t="inlineStr">
        <is>
          <t>frozenlist</t>
        </is>
      </c>
      <c r="IL1" s="5" t="inlineStr">
        <is>
          <t>fsspec</t>
        </is>
      </c>
      <c r="IM1" s="5" t="inlineStr">
        <is>
          <t>funcsigs</t>
        </is>
      </c>
      <c r="IN1" s="5" t="inlineStr">
        <is>
          <t>functools32</t>
        </is>
      </c>
      <c r="IO1" s="5" t="inlineStr">
        <is>
          <t>funcy</t>
        </is>
      </c>
      <c r="IP1" s="5" t="inlineStr">
        <is>
          <t>future</t>
        </is>
      </c>
      <c r="IQ1" s="5" t="inlineStr">
        <is>
          <t>gast</t>
        </is>
      </c>
      <c r="IR1" s="5" t="inlineStr">
        <is>
          <t>git+https://github.com/martinsbruveris/tensorflow-image-models.git</t>
        </is>
      </c>
      <c r="IS1" s="5" t="inlineStr">
        <is>
          <t>gitdb</t>
        </is>
      </c>
      <c r="IT1" s="5" t="inlineStr">
        <is>
          <t>glob2</t>
        </is>
      </c>
      <c r="IU1" s="5" t="inlineStr">
        <is>
          <t>gmpy</t>
        </is>
      </c>
      <c r="IV1" s="5" t="inlineStr">
        <is>
          <t>google-api-core</t>
        </is>
      </c>
      <c r="IW1" s="5" t="inlineStr">
        <is>
          <t>google-api-python-client</t>
        </is>
      </c>
      <c r="IX1" s="5" t="inlineStr">
        <is>
          <t>google-auth</t>
        </is>
      </c>
      <c r="IY1" s="5" t="inlineStr">
        <is>
          <t>google-auth-httplib2</t>
        </is>
      </c>
      <c r="IZ1" s="5" t="inlineStr">
        <is>
          <t>google-auth-oauthlib</t>
        </is>
      </c>
      <c r="JA1" s="5" t="inlineStr">
        <is>
          <t>google-cloud-core</t>
        </is>
      </c>
      <c r="JB1" s="5" t="inlineStr">
        <is>
          <t>google-cloud-firestore</t>
        </is>
      </c>
      <c r="JC1" s="5" t="inlineStr">
        <is>
          <t>google-cloud-storage</t>
        </is>
      </c>
      <c r="JD1" s="5" t="inlineStr">
        <is>
          <t>google-pasta</t>
        </is>
      </c>
      <c r="JE1" s="5" t="inlineStr">
        <is>
          <t>google-re2</t>
        </is>
      </c>
      <c r="JF1" s="5" t="inlineStr">
        <is>
          <t>google-resumable-media</t>
        </is>
      </c>
      <c r="JG1" s="5" t="inlineStr">
        <is>
          <t>googleapis-common-protos</t>
        </is>
      </c>
      <c r="JH1" s="5" t="inlineStr">
        <is>
          <t>googlesearch-python</t>
        </is>
      </c>
      <c r="JI1" s="5" t="inlineStr">
        <is>
          <t>gradio_client</t>
        </is>
      </c>
      <c r="JJ1" s="5" t="inlineStr">
        <is>
          <t>grandalf</t>
        </is>
      </c>
      <c r="JK1" s="5" t="inlineStr">
        <is>
          <t>greenlet</t>
        </is>
      </c>
      <c r="JL1" s="5" t="inlineStr">
        <is>
          <t>groq</t>
        </is>
      </c>
      <c r="JM1" s="5" t="inlineStr">
        <is>
          <t>groundingdino-py</t>
        </is>
      </c>
      <c r="JN1" s="5" t="inlineStr">
        <is>
          <t>grpcio</t>
        </is>
      </c>
      <c r="JO1" s="5" t="inlineStr">
        <is>
          <t>guess_language-spirit</t>
        </is>
      </c>
      <c r="JP1" s="5" t="inlineStr">
        <is>
          <t>gunicorn</t>
        </is>
      </c>
      <c r="JQ1" s="5" t="inlineStr">
        <is>
          <t>gyp</t>
        </is>
      </c>
      <c r="JR1" s="5" t="inlineStr">
        <is>
          <t>h11</t>
        </is>
      </c>
      <c r="JS1" s="5" t="inlineStr">
        <is>
          <t>h5py</t>
        </is>
      </c>
      <c r="JT1" s="5" t="inlineStr">
        <is>
          <t>hmmlearn</t>
        </is>
      </c>
      <c r="JU1" s="5" t="inlineStr">
        <is>
          <t>html5lib</t>
        </is>
      </c>
      <c r="JV1" s="5" t="inlineStr">
        <is>
          <t>httpcore==1.0.5</t>
        </is>
      </c>
      <c r="JW1" s="5" t="inlineStr">
        <is>
          <t>httpcore==1.0.7</t>
        </is>
      </c>
      <c r="JX1" s="5" t="inlineStr">
        <is>
          <t>httplib2==0.22.0</t>
        </is>
      </c>
      <c r="JY1" s="5" t="inlineStr">
        <is>
          <t>https://github.com/explosion/spacy-models/releases/download/en_core_web_sm-2.3.0/en_core_web_sm-2.3.0.tar.gz</t>
        </is>
      </c>
      <c r="JZ1" s="5" t="inlineStr">
        <is>
          <t>httptools==0.6.1</t>
        </is>
      </c>
      <c r="KA1" s="5" t="inlineStr">
        <is>
          <t>httptools==0.6.4</t>
        </is>
      </c>
      <c r="KB1" s="5" t="inlineStr">
        <is>
          <t>httpx==0.27.0</t>
        </is>
      </c>
      <c r="KC1" s="5" t="inlineStr">
        <is>
          <t>httpx==0.28.1</t>
        </is>
      </c>
      <c r="KD1" s="5" t="inlineStr">
        <is>
          <t>huggingface-hub</t>
        </is>
      </c>
      <c r="KE1" s="5" t="inlineStr">
        <is>
          <t>hydra-core</t>
        </is>
      </c>
      <c r="KF1" s="5" t="inlineStr">
        <is>
          <t>hyperlink</t>
        </is>
      </c>
      <c r="KG1" s="5" t="inlineStr">
        <is>
          <t>idna</t>
        </is>
      </c>
      <c r="KH1" s="5" t="inlineStr">
        <is>
          <t>imageio</t>
        </is>
      </c>
      <c r="KI1" s="5" t="inlineStr">
        <is>
          <t>importlib-metadata</t>
        </is>
      </c>
      <c r="KJ1" s="5" t="inlineStr">
        <is>
          <t>importlib-resources</t>
        </is>
      </c>
      <c r="KK1" s="5" t="inlineStr">
        <is>
          <t>importlib_resources</t>
        </is>
      </c>
      <c r="KL1" s="5" t="inlineStr">
        <is>
          <t>incremental</t>
        </is>
      </c>
      <c r="KM1" s="5" t="inlineStr">
        <is>
          <t>inflection</t>
        </is>
      </c>
      <c r="KN1" s="5" t="inlineStr">
        <is>
          <t>iniconfig</t>
        </is>
      </c>
      <c r="KO1" s="5" t="inlineStr">
        <is>
          <t>install</t>
        </is>
      </c>
      <c r="KP1" s="5" t="inlineStr">
        <is>
          <t>installer</t>
        </is>
      </c>
      <c r="KQ1" s="5" t="inlineStr">
        <is>
          <t>instructor</t>
        </is>
      </c>
      <c r="KR1" s="5" t="inlineStr">
        <is>
          <t>ipaddress</t>
        </is>
      </c>
      <c r="KS1" s="5" t="inlineStr">
        <is>
          <t>ipykernel</t>
        </is>
      </c>
      <c r="KT1" s="5" t="inlineStr">
        <is>
          <t>ipython</t>
        </is>
      </c>
      <c r="KU1" s="5" t="inlineStr">
        <is>
          <t>ipython-genutils</t>
        </is>
      </c>
      <c r="KV1" s="5" t="inlineStr">
        <is>
          <t>ipywidgets</t>
        </is>
      </c>
      <c r="KW1" s="5" t="inlineStr">
        <is>
          <t>iso4217</t>
        </is>
      </c>
      <c r="KX1" s="5" t="inlineStr">
        <is>
          <t>isodate</t>
        </is>
      </c>
      <c r="KY1" s="5" t="inlineStr">
        <is>
          <t>isoduration</t>
        </is>
      </c>
      <c r="KZ1" s="5" t="inlineStr">
        <is>
          <t>itemadapter</t>
        </is>
      </c>
      <c r="LA1" s="5" t="inlineStr">
        <is>
          <t>itemloaders</t>
        </is>
      </c>
      <c r="LB1" s="5" t="inlineStr">
        <is>
          <t>iterative-telemetry</t>
        </is>
      </c>
      <c r="LC1" s="5" t="inlineStr">
        <is>
          <t>itsdangerous</t>
        </is>
      </c>
      <c r="LD1" s="5" t="inlineStr">
        <is>
          <t>jaraco.classes</t>
        </is>
      </c>
      <c r="LE1" s="5" t="inlineStr">
        <is>
          <t>jaraco.context</t>
        </is>
      </c>
      <c r="LF1" s="5" t="inlineStr">
        <is>
          <t>jaraco.functools</t>
        </is>
      </c>
      <c r="LG1" s="5" t="inlineStr">
        <is>
          <t>jax</t>
        </is>
      </c>
      <c r="LH1" s="5" t="inlineStr">
        <is>
          <t>jaxlib</t>
        </is>
      </c>
      <c r="LI1" s="5" t="inlineStr">
        <is>
          <t>jedi</t>
        </is>
      </c>
      <c r="LJ1" s="5" t="inlineStr">
        <is>
          <t>jiter</t>
        </is>
      </c>
      <c r="LK1" s="5" t="inlineStr">
        <is>
          <t>jmespath</t>
        </is>
      </c>
      <c r="LL1" s="5" t="inlineStr">
        <is>
          <t>joblib</t>
        </is>
      </c>
      <c r="LM1" s="5" t="inlineStr">
        <is>
          <t>json-schema-for-humans</t>
        </is>
      </c>
      <c r="LN1" s="5" t="inlineStr">
        <is>
          <t>json5</t>
        </is>
      </c>
      <c r="LO1" s="5" t="inlineStr">
        <is>
          <t>jsonlines</t>
        </is>
      </c>
      <c r="LP1" s="5" t="inlineStr">
        <is>
          <t>jsonpatch</t>
        </is>
      </c>
      <c r="LQ1" s="5" t="inlineStr">
        <is>
          <t>jsonpath-rw</t>
        </is>
      </c>
      <c r="LR1" s="5" t="inlineStr">
        <is>
          <t>jsonpointer</t>
        </is>
      </c>
      <c r="LS1" s="5" t="inlineStr">
        <is>
          <t>jsonref</t>
        </is>
      </c>
      <c r="LT1" s="5" t="inlineStr">
        <is>
          <t>jsonschema</t>
        </is>
      </c>
      <c r="LU1" s="5" t="inlineStr">
        <is>
          <t>jsonschema-specifications</t>
        </is>
      </c>
      <c r="LV1" s="5" t="inlineStr">
        <is>
          <t>jupyter</t>
        </is>
      </c>
      <c r="LW1" s="5" t="inlineStr">
        <is>
          <t>jupyter-client</t>
        </is>
      </c>
      <c r="LX1" s="5" t="inlineStr">
        <is>
          <t>jupyter-console</t>
        </is>
      </c>
      <c r="LY1" s="5" t="inlineStr">
        <is>
          <t>jupyter-core</t>
        </is>
      </c>
      <c r="LZ1" s="5" t="inlineStr">
        <is>
          <t>jupyter-dashboards</t>
        </is>
      </c>
      <c r="MA1" s="5" t="inlineStr">
        <is>
          <t>jupyter-events</t>
        </is>
      </c>
      <c r="MB1" s="5" t="inlineStr">
        <is>
          <t>jupyter-lsp</t>
        </is>
      </c>
      <c r="MC1" s="5" t="inlineStr">
        <is>
          <t>jupyter_client</t>
        </is>
      </c>
      <c r="MD1" s="5" t="inlineStr">
        <is>
          <t>jupyter_core</t>
        </is>
      </c>
      <c r="ME1" s="5" t="inlineStr">
        <is>
          <t>jupyter_server</t>
        </is>
      </c>
      <c r="MF1" s="5" t="inlineStr">
        <is>
          <t>jupyter_server_terminals</t>
        </is>
      </c>
      <c r="MG1" s="5" t="inlineStr">
        <is>
          <t>jupyterlab</t>
        </is>
      </c>
      <c r="MH1" s="5" t="inlineStr">
        <is>
          <t>jupyterlab_pygments</t>
        </is>
      </c>
      <c r="MI1" s="5" t="inlineStr">
        <is>
          <t>jupyterlab_server</t>
        </is>
      </c>
      <c r="MJ1" s="5" t="inlineStr">
        <is>
          <t>jupyterlab_widgets</t>
        </is>
      </c>
      <c r="MK1" s="5" t="inlineStr">
        <is>
          <t>kagglehub</t>
        </is>
      </c>
      <c r="ML1" s="5" t="inlineStr">
        <is>
          <t>keras</t>
        </is>
      </c>
      <c r="MM1" s="5" t="inlineStr">
        <is>
          <t>keras_hub</t>
        </is>
      </c>
      <c r="MN1" s="5" t="inlineStr">
        <is>
          <t>keyring</t>
        </is>
      </c>
      <c r="MO1" s="5" t="inlineStr">
        <is>
          <t>keyrings.alt</t>
        </is>
      </c>
      <c r="MP1" s="5" t="inlineStr">
        <is>
          <t>kiwisolver</t>
        </is>
      </c>
      <c r="MQ1" s="5" t="inlineStr">
        <is>
          <t>kombu</t>
        </is>
      </c>
      <c r="MR1" s="5" t="inlineStr">
        <is>
          <t>langchain</t>
        </is>
      </c>
      <c r="MS1" s="5" t="inlineStr">
        <is>
          <t>langchain-community</t>
        </is>
      </c>
      <c r="MT1" s="5" t="inlineStr">
        <is>
          <t>langchain-core</t>
        </is>
      </c>
      <c r="MU1" s="5" t="inlineStr">
        <is>
          <t>langchain-groq</t>
        </is>
      </c>
      <c r="MV1" s="5" t="inlineStr">
        <is>
          <t>langchain-openai</t>
        </is>
      </c>
      <c r="MW1" s="5" t="inlineStr">
        <is>
          <t>langchain-text-splitters</t>
        </is>
      </c>
      <c r="MX1" s="5" t="inlineStr">
        <is>
          <t>langsmith</t>
        </is>
      </c>
      <c r="MY1" s="5" t="inlineStr">
        <is>
          <t>lap</t>
        </is>
      </c>
      <c r="MZ1" s="5" t="inlineStr">
        <is>
          <t>lazy-object-proxy</t>
        </is>
      </c>
      <c r="NA1" s="5" t="inlineStr">
        <is>
          <t>lazy_loader</t>
        </is>
      </c>
      <c r="NB1" s="5" t="inlineStr">
        <is>
          <t>lds-merkle-proof-2019</t>
        </is>
      </c>
      <c r="NC1" s="5" t="inlineStr">
        <is>
          <t>leather</t>
        </is>
      </c>
      <c r="ND1" s="5" t="inlineStr">
        <is>
          <t>lhapdf</t>
        </is>
      </c>
      <c r="NE1" s="5" t="inlineStr">
        <is>
          <t>libclang</t>
        </is>
      </c>
      <c r="NF1" s="5" t="inlineStr">
        <is>
          <t>limits</t>
        </is>
      </c>
      <c r="NG1" s="5" t="inlineStr">
        <is>
          <t>linkify-it-py</t>
        </is>
      </c>
      <c r="NH1" s="5" t="inlineStr">
        <is>
          <t>lit</t>
        </is>
      </c>
      <c r="NI1" s="5" t="inlineStr">
        <is>
          <t>llama_cpp_python</t>
        </is>
      </c>
      <c r="NJ1" s="5" t="inlineStr">
        <is>
          <t>llvmlite</t>
        </is>
      </c>
      <c r="NK1" s="5" t="inlineStr">
        <is>
          <t>lockfile</t>
        </is>
      </c>
      <c r="NL1" s="5" t="inlineStr">
        <is>
          <t>loguru</t>
        </is>
      </c>
      <c r="NM1" s="5" t="inlineStr">
        <is>
          <t>lxml</t>
        </is>
      </c>
      <c r="NN1" s="5" t="inlineStr">
        <is>
          <t>markdown-it-py</t>
        </is>
      </c>
      <c r="NO1" s="5" t="inlineStr">
        <is>
          <t>markdown2</t>
        </is>
      </c>
      <c r="NP1" s="5" t="inlineStr">
        <is>
          <t>marshmallow</t>
        </is>
      </c>
      <c r="NQ1" s="5" t="inlineStr">
        <is>
          <t>marshmallow-enum</t>
        </is>
      </c>
      <c r="NR1" s="5" t="inlineStr">
        <is>
          <t>marshmallow-oneofschema</t>
        </is>
      </c>
      <c r="NS1" s="5" t="inlineStr">
        <is>
          <t>marshmallow-sqlalchemy</t>
        </is>
      </c>
      <c r="NT1" s="5" t="inlineStr">
        <is>
          <t>mashumaro</t>
        </is>
      </c>
      <c r="NU1" s="5" t="inlineStr">
        <is>
          <t>matplotlib</t>
        </is>
      </c>
      <c r="NV1" s="5" t="inlineStr">
        <is>
          <t>matplotlib-inline</t>
        </is>
      </c>
      <c r="NW1" s="5" t="inlineStr">
        <is>
          <t>mdit-py-plugins</t>
        </is>
      </c>
      <c r="NX1" s="5" t="inlineStr">
        <is>
          <t>mdurl</t>
        </is>
      </c>
      <c r="NY1" s="5" t="inlineStr">
        <is>
          <t>mediapipe</t>
        </is>
      </c>
      <c r="NZ1" s="5" t="inlineStr">
        <is>
          <t>methodtools</t>
        </is>
      </c>
      <c r="OA1" s="5" t="inlineStr">
        <is>
          <t>minimal-snowplow-tracker</t>
        </is>
      </c>
      <c r="OB1" s="5" t="inlineStr">
        <is>
          <t>mistune</t>
        </is>
      </c>
      <c r="OC1" s="5" t="inlineStr">
        <is>
          <t>ml-dtypes</t>
        </is>
      </c>
      <c r="OD1" s="5" t="inlineStr">
        <is>
          <t>mlflow</t>
        </is>
      </c>
      <c r="OE1" s="5" t="inlineStr">
        <is>
          <t>mock</t>
        </is>
      </c>
      <c r="OF1" s="5" t="inlineStr">
        <is>
          <t>more-itertools</t>
        </is>
      </c>
      <c r="OG1" s="5" t="inlineStr">
        <is>
          <t>motor</t>
        </is>
      </c>
      <c r="OH1" s="5" t="inlineStr">
        <is>
          <t>mpmath</t>
        </is>
      </c>
      <c r="OI1" s="5" t="inlineStr">
        <is>
          <t>msgpack</t>
        </is>
      </c>
      <c r="OJ1" s="5" t="inlineStr">
        <is>
          <t>msgpack-python</t>
        </is>
      </c>
      <c r="OK1" s="5" t="inlineStr">
        <is>
          <t>multidict</t>
        </is>
      </c>
      <c r="OL1" s="5" t="inlineStr">
        <is>
          <t>multiprocess</t>
        </is>
      </c>
      <c r="OM1" s="5" t="inlineStr">
        <is>
          <t>mypy-extensions</t>
        </is>
      </c>
      <c r="ON1" s="5" t="inlineStr">
        <is>
          <t>mysql</t>
        </is>
      </c>
      <c r="OO1" s="5" t="inlineStr">
        <is>
          <t>mysql-connector-python</t>
        </is>
      </c>
      <c r="OP1" s="5" t="inlineStr">
        <is>
          <t>mysqlclient</t>
        </is>
      </c>
      <c r="OQ1" s="5" t="inlineStr">
        <is>
          <t>names</t>
        </is>
      </c>
      <c r="OR1" s="5" t="inlineStr">
        <is>
          <t>namex</t>
        </is>
      </c>
      <c r="OS1" s="5" t="inlineStr">
        <is>
          <t>nanotime</t>
        </is>
      </c>
      <c r="OT1" s="5" t="inlineStr">
        <is>
          <t>narwhals</t>
        </is>
      </c>
      <c r="OU1" s="5" t="inlineStr">
        <is>
          <t>nbclient</t>
        </is>
      </c>
      <c r="OV1" s="5" t="inlineStr">
        <is>
          <t>nbconvert</t>
        </is>
      </c>
      <c r="OW1" s="5" t="inlineStr">
        <is>
          <t>nbformat</t>
        </is>
      </c>
      <c r="OX1" s="5" t="inlineStr">
        <is>
          <t>nest-asyncio</t>
        </is>
      </c>
      <c r="OY1" s="5" t="inlineStr">
        <is>
          <t>networkx</t>
        </is>
      </c>
      <c r="OZ1" s="5" t="inlineStr">
        <is>
          <t>netwulf</t>
        </is>
      </c>
      <c r="PA1" s="5" t="inlineStr">
        <is>
          <t>neuralcoref</t>
        </is>
      </c>
      <c r="PB1" s="5" t="inlineStr">
        <is>
          <t>ninja</t>
        </is>
      </c>
      <c r="PC1" s="5" t="inlineStr">
        <is>
          <t>nose</t>
        </is>
      </c>
      <c r="PD1" s="5" t="inlineStr">
        <is>
          <t>notebook</t>
        </is>
      </c>
      <c r="PE1" s="5" t="inlineStr">
        <is>
          <t>notebook_shim</t>
        </is>
      </c>
      <c r="PF1" s="5" t="inlineStr">
        <is>
          <t>numba</t>
        </is>
      </c>
      <c r="PG1" s="5" t="inlineStr">
        <is>
          <t>numerize</t>
        </is>
      </c>
      <c r="PH1" s="5" t="inlineStr">
        <is>
          <t>numexpr</t>
        </is>
      </c>
      <c r="PI1" s="5" t="inlineStr">
        <is>
          <t>numpy</t>
        </is>
      </c>
      <c r="PJ1" s="5" t="inlineStr">
        <is>
          <t>nvidia-cublas-cu11</t>
        </is>
      </c>
      <c r="PK1" s="5" t="inlineStr">
        <is>
          <t>nvidia-cublas-cu12</t>
        </is>
      </c>
      <c r="PL1" s="5" t="inlineStr">
        <is>
          <t>nvidia-cuda-cupti-cu11</t>
        </is>
      </c>
      <c r="PM1" s="5" t="inlineStr">
        <is>
          <t>nvidia-cuda-cupti-cu12</t>
        </is>
      </c>
      <c r="PN1" s="5" t="inlineStr">
        <is>
          <t>nvidia-cuda-nvrtc-cu11</t>
        </is>
      </c>
      <c r="PO1" s="5" t="inlineStr">
        <is>
          <t>nvidia-cuda-nvrtc-cu12</t>
        </is>
      </c>
      <c r="PP1" s="5" t="inlineStr">
        <is>
          <t>nvidia-cuda-runtime-cu11</t>
        </is>
      </c>
      <c r="PQ1" s="5" t="inlineStr">
        <is>
          <t>nvidia-cuda-runtime-cu12</t>
        </is>
      </c>
      <c r="PR1" s="5" t="inlineStr">
        <is>
          <t>nvidia-cudnn-cu11</t>
        </is>
      </c>
      <c r="PS1" s="5" t="inlineStr">
        <is>
          <t>nvidia-cudnn-cu12</t>
        </is>
      </c>
      <c r="PT1" s="5" t="inlineStr">
        <is>
          <t>nvidia-cufft-cu11</t>
        </is>
      </c>
      <c r="PU1" s="5" t="inlineStr">
        <is>
          <t>nvidia-cufft-cu12</t>
        </is>
      </c>
      <c r="PV1" s="5" t="inlineStr">
        <is>
          <t>nvidia-curand-cu11</t>
        </is>
      </c>
      <c r="PW1" s="5" t="inlineStr">
        <is>
          <t>nvidia-curand-cu12</t>
        </is>
      </c>
      <c r="PX1" s="5" t="inlineStr">
        <is>
          <t>nvidia-cusolver-cu11</t>
        </is>
      </c>
      <c r="PY1" s="5" t="inlineStr">
        <is>
          <t>nvidia-cusolver-cu12</t>
        </is>
      </c>
      <c r="PZ1" s="5" t="inlineStr">
        <is>
          <t>nvidia-cusparse-cu11</t>
        </is>
      </c>
      <c r="QA1" s="5" t="inlineStr">
        <is>
          <t>nvidia-cusparse-cu12</t>
        </is>
      </c>
      <c r="QB1" s="5" t="inlineStr">
        <is>
          <t>nvidia-cusparselt-cu12</t>
        </is>
      </c>
      <c r="QC1" s="5" t="inlineStr">
        <is>
          <t>nvidia-nccl-cu11</t>
        </is>
      </c>
      <c r="QD1" s="5" t="inlineStr">
        <is>
          <t>nvidia-nccl-cu12</t>
        </is>
      </c>
      <c r="QE1" s="5" t="inlineStr">
        <is>
          <t>nvidia-nvjitlink-cu12</t>
        </is>
      </c>
      <c r="QF1" s="5" t="inlineStr">
        <is>
          <t>nvidia-nvtx-cu11</t>
        </is>
      </c>
      <c r="QG1" s="5" t="inlineStr">
        <is>
          <t>nvidia-nvtx-cu12</t>
        </is>
      </c>
      <c r="QH1" s="5" t="inlineStr">
        <is>
          <t>oauthlib</t>
        </is>
      </c>
      <c r="QI1" s="5" t="inlineStr">
        <is>
          <t>omegaconf</t>
        </is>
      </c>
      <c r="QJ1" s="5" t="inlineStr">
        <is>
          <t>openai</t>
        </is>
      </c>
      <c r="QK1" s="5" t="inlineStr">
        <is>
          <t>openai-whisper</t>
        </is>
      </c>
      <c r="QL1" s="5" t="inlineStr">
        <is>
          <t>openapi-schema-pydantic</t>
        </is>
      </c>
      <c r="QM1" s="5" t="inlineStr">
        <is>
          <t>opencv-contrib-python</t>
        </is>
      </c>
      <c r="QN1" s="5" t="inlineStr">
        <is>
          <t>opencv-python</t>
        </is>
      </c>
      <c r="QO1" s="5" t="inlineStr">
        <is>
          <t>opencv-python-headless</t>
        </is>
      </c>
      <c r="QP1" s="5" t="inlineStr">
        <is>
          <t>opencv_python</t>
        </is>
      </c>
      <c r="QQ1" s="5" t="inlineStr">
        <is>
          <t>openpyxl</t>
        </is>
      </c>
      <c r="QR1" s="5" t="inlineStr">
        <is>
          <t>opentelemetry-api</t>
        </is>
      </c>
      <c r="QS1" s="5" t="inlineStr">
        <is>
          <t>opentelemetry-exporter-otlp</t>
        </is>
      </c>
      <c r="QT1" s="5" t="inlineStr">
        <is>
          <t>opentelemetry-exporter-otlp-proto-common</t>
        </is>
      </c>
      <c r="QU1" s="5" t="inlineStr">
        <is>
          <t>opentelemetry-exporter-otlp-proto-grpc</t>
        </is>
      </c>
      <c r="QV1" s="5" t="inlineStr">
        <is>
          <t>opentelemetry-exporter-otlp-proto-http</t>
        </is>
      </c>
      <c r="QW1" s="5" t="inlineStr">
        <is>
          <t>opentelemetry-proto</t>
        </is>
      </c>
      <c r="QX1" s="5" t="inlineStr">
        <is>
          <t>opentelemetry-sdk</t>
        </is>
      </c>
      <c r="QY1" s="5" t="inlineStr">
        <is>
          <t>opentelemetry-semantic-conventions</t>
        </is>
      </c>
      <c r="QZ1" s="5" t="inlineStr">
        <is>
          <t>opt_einsum</t>
        </is>
      </c>
      <c r="RA1" s="5" t="inlineStr">
        <is>
          <t>optree</t>
        </is>
      </c>
      <c r="RB1" s="5" t="inlineStr">
        <is>
          <t>ordered-set</t>
        </is>
      </c>
      <c r="RC1" s="5" t="inlineStr">
        <is>
          <t>orjson</t>
        </is>
      </c>
      <c r="RD1" s="5" t="inlineStr">
        <is>
          <t>overrides</t>
        </is>
      </c>
      <c r="RE1" s="5" t="inlineStr">
        <is>
          <t>packaging</t>
        </is>
      </c>
      <c r="RF1" s="5" t="inlineStr">
        <is>
          <t>pandas</t>
        </is>
      </c>
      <c r="RG1" s="5" t="inlineStr">
        <is>
          <t>pandocfilters</t>
        </is>
      </c>
      <c r="RH1" s="5" t="inlineStr">
        <is>
          <t>parsedatetime</t>
        </is>
      </c>
      <c r="RI1" s="5" t="inlineStr">
        <is>
          <t>parsel</t>
        </is>
      </c>
      <c r="RJ1" s="5" t="inlineStr">
        <is>
          <t>parso</t>
        </is>
      </c>
      <c r="RK1" s="5" t="inlineStr">
        <is>
          <t>passlib</t>
        </is>
      </c>
      <c r="RL1" s="5" t="inlineStr">
        <is>
          <t>pathlib2</t>
        </is>
      </c>
      <c r="RM1" s="5" t="inlineStr">
        <is>
          <t>pathspec</t>
        </is>
      </c>
      <c r="RN1" s="5" t="inlineStr">
        <is>
          <t>pathtools</t>
        </is>
      </c>
      <c r="RO1" s="5" t="inlineStr">
        <is>
          <t>pbr</t>
        </is>
      </c>
      <c r="RP1" s="5" t="inlineStr">
        <is>
          <t>pbs-installer</t>
        </is>
      </c>
      <c r="RQ1" s="5" t="inlineStr">
        <is>
          <t>pdf2docx</t>
        </is>
      </c>
      <c r="RR1" s="5" t="inlineStr">
        <is>
          <t>pdf2image</t>
        </is>
      </c>
      <c r="RS1" s="5" t="inlineStr">
        <is>
          <t>pdfminer.six</t>
        </is>
      </c>
      <c r="RT1" s="5" t="inlineStr">
        <is>
          <t>pdfplumber</t>
        </is>
      </c>
      <c r="RU1" s="5" t="inlineStr">
        <is>
          <t>pendulum</t>
        </is>
      </c>
      <c r="RV1" s="5" t="inlineStr">
        <is>
          <t>pexpect</t>
        </is>
      </c>
      <c r="RW1" s="5" t="inlineStr">
        <is>
          <t>pickleshare</t>
        </is>
      </c>
      <c r="RX1" s="5" t="inlineStr">
        <is>
          <t>pillow</t>
        </is>
      </c>
      <c r="RY1" s="5" t="inlineStr">
        <is>
          <t>pkg-resources</t>
        </is>
      </c>
      <c r="RZ1" s="5" t="inlineStr">
        <is>
          <t>pkginfo</t>
        </is>
      </c>
      <c r="SA1" s="5" t="inlineStr">
        <is>
          <t>pkgutil-resolve-name</t>
        </is>
      </c>
      <c r="SB1" s="5" t="inlineStr">
        <is>
          <t>platformdirs</t>
        </is>
      </c>
      <c r="SC1" s="5" t="inlineStr">
        <is>
          <t>plotly</t>
        </is>
      </c>
      <c r="SD1" s="5" t="inlineStr">
        <is>
          <t>pluggy</t>
        </is>
      </c>
      <c r="SE1" s="5" t="inlineStr">
        <is>
          <t>poetry</t>
        </is>
      </c>
      <c r="SF1" s="5" t="inlineStr">
        <is>
          <t>poetry-core</t>
        </is>
      </c>
      <c r="SG1" s="5" t="inlineStr">
        <is>
          <t>poetry-plugin-shell</t>
        </is>
      </c>
      <c r="SH1" s="5" t="inlineStr">
        <is>
          <t>prison</t>
        </is>
      </c>
      <c r="SI1" s="5" t="inlineStr">
        <is>
          <t>prometheus_client</t>
        </is>
      </c>
      <c r="SJ1" s="5" t="inlineStr">
        <is>
          <t>prompt-toolkit</t>
        </is>
      </c>
      <c r="SK1" s="5" t="inlineStr">
        <is>
          <t>prompt_toolkit</t>
        </is>
      </c>
      <c r="SL1" s="5" t="inlineStr">
        <is>
          <t>propcache</t>
        </is>
      </c>
      <c r="SM1" s="5" t="inlineStr">
        <is>
          <t>proto-plus</t>
        </is>
      </c>
      <c r="SN1" s="5" t="inlineStr">
        <is>
          <t>protobuf</t>
        </is>
      </c>
      <c r="SO1" s="5" t="inlineStr">
        <is>
          <t>psutil</t>
        </is>
      </c>
      <c r="SP1" s="5" t="inlineStr">
        <is>
          <t>psycopg2</t>
        </is>
      </c>
      <c r="SQ1" s="5" t="inlineStr">
        <is>
          <t>psycopg2-binary</t>
        </is>
      </c>
      <c r="SR1" s="5" t="inlineStr">
        <is>
          <t>ptyprocess</t>
        </is>
      </c>
      <c r="SS1" s="5" t="inlineStr">
        <is>
          <t>pure-eval</t>
        </is>
      </c>
      <c r="ST1" s="5" t="inlineStr">
        <is>
          <t>pure_eval</t>
        </is>
      </c>
      <c r="SU1" s="5" t="inlineStr">
        <is>
          <t>py-cpuinfo</t>
        </is>
      </c>
      <c r="SV1" s="5" t="inlineStr">
        <is>
          <t>py4j</t>
        </is>
      </c>
      <c r="SW1" s="5" t="inlineStr">
        <is>
          <t>pyEDFlib</t>
        </is>
      </c>
      <c r="SX1" s="5" t="inlineStr">
        <is>
          <t>pyOpenSSL</t>
        </is>
      </c>
      <c r="SY1" s="5" t="inlineStr">
        <is>
          <t>pyarrow</t>
        </is>
      </c>
      <c r="SZ1" s="5" t="inlineStr">
        <is>
          <t>pyasn1</t>
        </is>
      </c>
      <c r="TA1" s="5" t="inlineStr">
        <is>
          <t>pyasn1-modules</t>
        </is>
      </c>
      <c r="TB1" s="5" t="inlineStr">
        <is>
          <t>pyasn1_modules</t>
        </is>
      </c>
      <c r="TC1" s="5" t="inlineStr">
        <is>
          <t>pyclipper</t>
        </is>
      </c>
      <c r="TD1" s="5" t="inlineStr">
        <is>
          <t>pycocotools</t>
        </is>
      </c>
      <c r="TE1" s="5" t="inlineStr">
        <is>
          <t>pycoin</t>
        </is>
      </c>
      <c r="TF1" s="5" t="inlineStr">
        <is>
          <t>pycountry</t>
        </is>
      </c>
      <c r="TG1" s="5" t="inlineStr">
        <is>
          <t>pycparser</t>
        </is>
      </c>
      <c r="TH1" s="5" t="inlineStr">
        <is>
          <t>pycrypto</t>
        </is>
      </c>
      <c r="TI1" s="5" t="inlineStr">
        <is>
          <t>pycurl</t>
        </is>
      </c>
      <c r="TJ1" s="5" t="inlineStr">
        <is>
          <t>pydantic</t>
        </is>
      </c>
      <c r="TK1" s="5" t="inlineStr">
        <is>
          <t>pydantic-extra-types</t>
        </is>
      </c>
      <c r="TL1" s="5" t="inlineStr">
        <is>
          <t>pydantic-settings</t>
        </is>
      </c>
      <c r="TM1" s="5" t="inlineStr">
        <is>
          <t>pydantic_core</t>
        </is>
      </c>
      <c r="TN1" s="5" t="inlineStr">
        <is>
          <t>pydeck</t>
        </is>
      </c>
      <c r="TO1" s="5" t="inlineStr">
        <is>
          <t>pydicom</t>
        </is>
      </c>
      <c r="TP1" s="5" t="inlineStr">
        <is>
          <t>pydot</t>
        </is>
      </c>
      <c r="TQ1" s="5" t="inlineStr">
        <is>
          <t>pyenchant</t>
        </is>
      </c>
      <c r="TR1" s="5" t="inlineStr">
        <is>
          <t>pyfcm</t>
        </is>
      </c>
      <c r="TS1" s="5" t="inlineStr">
        <is>
          <t>pygit2</t>
        </is>
      </c>
      <c r="TT1" s="5" t="inlineStr">
        <is>
          <t>pyglet</t>
        </is>
      </c>
      <c r="TU1" s="5" t="inlineStr">
        <is>
          <t>pygobject</t>
        </is>
      </c>
      <c r="TV1" s="5" t="inlineStr">
        <is>
          <t>pygtrie</t>
        </is>
      </c>
      <c r="TW1" s="5" t="inlineStr">
        <is>
          <t>pyld</t>
        </is>
      </c>
      <c r="TX1" s="5" t="inlineStr">
        <is>
          <t>pymongo</t>
        </is>
      </c>
      <c r="TY1" s="5" t="inlineStr">
        <is>
          <t>pymupdf4llm</t>
        </is>
      </c>
      <c r="TZ1" s="5" t="inlineStr">
        <is>
          <t>pyodbc</t>
        </is>
      </c>
      <c r="UA1" s="5" t="inlineStr">
        <is>
          <t>pyparsing</t>
        </is>
      </c>
      <c r="UB1" s="5" t="inlineStr">
        <is>
          <t>pypdf</t>
        </is>
      </c>
      <c r="UC1" s="5" t="inlineStr">
        <is>
          <t>pypdf2</t>
        </is>
      </c>
      <c r="UD1" s="5" t="inlineStr">
        <is>
          <t>pypdfium2</t>
        </is>
      </c>
      <c r="UE1" s="5" t="inlineStr">
        <is>
          <t>pyproject_hooks</t>
        </is>
      </c>
      <c r="UF1" s="5" t="inlineStr">
        <is>
          <t>pyrsistent</t>
        </is>
      </c>
      <c r="UG1" s="5" t="inlineStr">
        <is>
          <t>pysha3</t>
        </is>
      </c>
      <c r="UH1" s="5" t="inlineStr">
        <is>
          <t>pytesseract</t>
        </is>
      </c>
      <c r="UI1" s="5" t="inlineStr">
        <is>
          <t>pytest</t>
        </is>
      </c>
      <c r="UJ1" s="5" t="inlineStr">
        <is>
          <t>python-apt</t>
        </is>
      </c>
      <c r="UK1" s="5" t="inlineStr">
        <is>
          <t>python-bidi</t>
        </is>
      </c>
      <c r="UL1" s="5" t="inlineStr">
        <is>
          <t>python-bitcoinlib</t>
        </is>
      </c>
      <c r="UM1" s="5" t="inlineStr">
        <is>
          <t>python-box</t>
        </is>
      </c>
      <c r="UN1" s="5" t="inlineStr">
        <is>
          <t>python-daemon</t>
        </is>
      </c>
      <c r="UO1" s="5" t="inlineStr">
        <is>
          <t>python-dateutil</t>
        </is>
      </c>
      <c r="UP1" s="5" t="inlineStr">
        <is>
          <t>python-docx</t>
        </is>
      </c>
      <c r="UQ1" s="5" t="inlineStr">
        <is>
          <t>python-dotenv</t>
        </is>
      </c>
      <c r="UR1" s="5" t="inlineStr">
        <is>
          <t>python-editor</t>
        </is>
      </c>
      <c r="US1" s="5" t="inlineStr">
        <is>
          <t>python-jose</t>
        </is>
      </c>
      <c r="UT1" s="5" t="inlineStr">
        <is>
          <t>python-json-logger</t>
        </is>
      </c>
      <c r="UU1" s="5" t="inlineStr">
        <is>
          <t>python-multipart</t>
        </is>
      </c>
      <c r="UV1" s="5" t="inlineStr">
        <is>
          <t>python-nvd3</t>
        </is>
      </c>
      <c r="UW1" s="5" t="inlineStr">
        <is>
          <t>python-slugify</t>
        </is>
      </c>
      <c r="UX1" s="5" t="inlineStr">
        <is>
          <t>pytimeparse</t>
        </is>
      </c>
      <c r="UY1" s="5" t="inlineStr">
        <is>
          <t>pytz</t>
        </is>
      </c>
      <c r="UZ1" s="5" t="inlineStr">
        <is>
          <t>pywin32</t>
        </is>
      </c>
      <c r="VA1" s="5" t="inlineStr">
        <is>
          <t>pywin32-ctypes</t>
        </is>
      </c>
      <c r="VB1" s="5" t="inlineStr">
        <is>
          <t>pywinpty</t>
        </is>
      </c>
      <c r="VC1" s="5" t="inlineStr">
        <is>
          <t>pyxdg</t>
        </is>
      </c>
      <c r="VD1" s="5" t="inlineStr">
        <is>
          <t>pyzmq</t>
        </is>
      </c>
      <c r="VE1" s="5" t="inlineStr">
        <is>
          <t>qtconsole</t>
        </is>
      </c>
      <c r="VF1" s="5" t="inlineStr">
        <is>
          <t>queuelib</t>
        </is>
      </c>
      <c r="VG1" s="5" t="inlineStr">
        <is>
          <t>redis</t>
        </is>
      </c>
      <c r="VH1" s="5" t="inlineStr">
        <is>
          <t>referencing</t>
        </is>
      </c>
      <c r="VI1" s="5" t="inlineStr">
        <is>
          <t>regex</t>
        </is>
      </c>
      <c r="VJ1" s="5" t="inlineStr">
        <is>
          <t>reportlab</t>
        </is>
      </c>
      <c r="VK1" s="5" t="inlineStr">
        <is>
          <t>requests</t>
        </is>
      </c>
      <c r="VL1" s="5" t="inlineStr">
        <is>
          <t>requests-file</t>
        </is>
      </c>
      <c r="VM1" s="5" t="inlineStr">
        <is>
          <t>requests-oauthlib</t>
        </is>
      </c>
      <c r="VN1" s="5" t="inlineStr">
        <is>
          <t>requests-toolbelt</t>
        </is>
      </c>
      <c r="VO1" s="5" t="inlineStr">
        <is>
          <t>requests[security]</t>
        </is>
      </c>
      <c r="VP1" s="5" t="inlineStr">
        <is>
          <t>rfc3339-validator</t>
        </is>
      </c>
      <c r="VQ1" s="5" t="inlineStr">
        <is>
          <t>rfc3986-validator</t>
        </is>
      </c>
      <c r="VR1" s="5" t="inlineStr">
        <is>
          <t>rich</t>
        </is>
      </c>
      <c r="VS1" s="5" t="inlineStr">
        <is>
          <t>rich-argparse</t>
        </is>
      </c>
      <c r="VT1" s="5" t="inlineStr">
        <is>
          <t>rich-toolkit</t>
        </is>
      </c>
      <c r="VU1" s="5" t="inlineStr">
        <is>
          <t>roboflow</t>
        </is>
      </c>
      <c r="VV1" s="5" t="inlineStr">
        <is>
          <t>rouge-score</t>
        </is>
      </c>
      <c r="VW1" s="5" t="inlineStr">
        <is>
          <t>rpds-py</t>
        </is>
      </c>
      <c r="VX1" s="5" t="inlineStr">
        <is>
          <t>rq</t>
        </is>
      </c>
      <c r="VY1" s="5" t="inlineStr">
        <is>
          <t>rrcf</t>
        </is>
      </c>
      <c r="VZ1" s="5" t="inlineStr">
        <is>
          <t>rsa</t>
        </is>
      </c>
      <c r="WA1" s="5" t="inlineStr">
        <is>
          <t>rtree</t>
        </is>
      </c>
      <c r="WB1" s="5" t="inlineStr">
        <is>
          <t>ruamel.yaml</t>
        </is>
      </c>
      <c r="WC1" s="5" t="inlineStr">
        <is>
          <t>ruamel.yaml.clib</t>
        </is>
      </c>
      <c r="WD1" s="5" t="inlineStr">
        <is>
          <t>s3cmd</t>
        </is>
      </c>
      <c r="WE1" s="5" t="inlineStr">
        <is>
          <t>sacrebleu</t>
        </is>
      </c>
      <c r="WF1" s="5" t="inlineStr">
        <is>
          <t>safetensors</t>
        </is>
      </c>
      <c r="WG1" s="5" t="inlineStr">
        <is>
          <t>scandir</t>
        </is>
      </c>
      <c r="WH1" s="5" t="inlineStr">
        <is>
          <t>scikit-image</t>
        </is>
      </c>
      <c r="WI1" s="5" t="inlineStr">
        <is>
          <t>scikit-learn</t>
        </is>
      </c>
      <c r="WJ1" s="5" t="inlineStr">
        <is>
          <t>scikit-surprise</t>
        </is>
      </c>
      <c r="WK1" s="5" t="inlineStr">
        <is>
          <t>scipy</t>
        </is>
      </c>
      <c r="WL1" s="5" t="inlineStr">
        <is>
          <t>scmrepo</t>
        </is>
      </c>
      <c r="WM1" s="5" t="inlineStr">
        <is>
          <t>scour</t>
        </is>
      </c>
      <c r="WN1" s="5" t="inlineStr">
        <is>
          <t>seaborn</t>
        </is>
      </c>
      <c r="WO1" s="5" t="inlineStr">
        <is>
          <t>selenium</t>
        </is>
      </c>
      <c r="WP1" s="5" t="inlineStr">
        <is>
          <t>semantic-version</t>
        </is>
      </c>
      <c r="WQ1" s="5" t="inlineStr">
        <is>
          <t>sendgrid-python</t>
        </is>
      </c>
      <c r="WR1" s="5" t="inlineStr">
        <is>
          <t>sentence-transformers</t>
        </is>
      </c>
      <c r="WS1" s="5" t="inlineStr">
        <is>
          <t>sentencepiece</t>
        </is>
      </c>
      <c r="WT1" s="5" t="inlineStr">
        <is>
          <t>sentry-sdk</t>
        </is>
      </c>
      <c r="WU1" s="5" t="inlineStr">
        <is>
          <t>service-identity</t>
        </is>
      </c>
      <c r="WV1" s="5" t="inlineStr">
        <is>
          <t>setproctitle</t>
        </is>
      </c>
      <c r="WW1" s="5" t="inlineStr">
        <is>
          <t>setuptools</t>
        </is>
      </c>
      <c r="WX1" s="5" t="inlineStr">
        <is>
          <t>setuptools-rust</t>
        </is>
      </c>
      <c r="WY1" s="5" t="inlineStr">
        <is>
          <t>shapely</t>
        </is>
      </c>
      <c r="WZ1" s="5" t="inlineStr">
        <is>
          <t>shellingham</t>
        </is>
      </c>
      <c r="XA1" s="5" t="inlineStr">
        <is>
          <t>shortuuid</t>
        </is>
      </c>
      <c r="XB1" s="5" t="inlineStr">
        <is>
          <t>shtab</t>
        </is>
      </c>
      <c r="XC1" s="5" t="inlineStr">
        <is>
          <t>simplegeneric</t>
        </is>
      </c>
      <c r="XD1" s="5" t="inlineStr">
        <is>
          <t>simplejson</t>
        </is>
      </c>
      <c r="XE1" s="5" t="inlineStr">
        <is>
          <t>singledispatch</t>
        </is>
      </c>
      <c r="XF1" s="5" t="inlineStr">
        <is>
          <t>six</t>
        </is>
      </c>
      <c r="XG1" s="5" t="inlineStr">
        <is>
          <t>sklearn</t>
        </is>
      </c>
      <c r="XH1" s="5" t="inlineStr">
        <is>
          <t>sklearn-pandas</t>
        </is>
      </c>
      <c r="XI1" s="5" t="inlineStr">
        <is>
          <t>smmap</t>
        </is>
      </c>
      <c r="XJ1" s="5" t="inlineStr">
        <is>
          <t>sniffio</t>
        </is>
      </c>
      <c r="XK1" s="5" t="inlineStr">
        <is>
          <t>snowflake-connector-python</t>
        </is>
      </c>
      <c r="XL1" s="5" t="inlineStr">
        <is>
          <t>snowflake-sqlalchemy</t>
        </is>
      </c>
      <c r="XM1" s="5" t="inlineStr">
        <is>
          <t>sortedcontainers</t>
        </is>
      </c>
      <c r="XN1" s="5" t="inlineStr">
        <is>
          <t>sounddevice</t>
        </is>
      </c>
      <c r="XO1" s="5" t="inlineStr">
        <is>
          <t>soundfile</t>
        </is>
      </c>
      <c r="XP1" s="5" t="inlineStr">
        <is>
          <t>soupsieve</t>
        </is>
      </c>
      <c r="XQ1" s="5" t="inlineStr">
        <is>
          <t>spacy</t>
        </is>
      </c>
      <c r="XR1" s="5" t="inlineStr">
        <is>
          <t>sqlparse</t>
        </is>
      </c>
      <c r="XS1" s="5" t="inlineStr">
        <is>
          <t>sqltrie</t>
        </is>
      </c>
      <c r="XT1" s="5" t="inlineStr">
        <is>
          <t>stack-data</t>
        </is>
      </c>
      <c r="XU1" s="5" t="inlineStr">
        <is>
          <t>starlette</t>
        </is>
      </c>
      <c r="XV1" s="5" t="inlineStr">
        <is>
          <t>streamlit</t>
        </is>
      </c>
      <c r="XW1" s="5" t="inlineStr">
        <is>
          <t>stripe</t>
        </is>
      </c>
      <c r="XX1" s="5" t="inlineStr">
        <is>
          <t>subprocess32</t>
        </is>
      </c>
      <c r="XY1" s="5" t="inlineStr">
        <is>
          <t>supervision</t>
        </is>
      </c>
      <c r="XZ1" s="5" t="inlineStr">
        <is>
          <t>sympy</t>
        </is>
      </c>
      <c r="YA1" s="5" t="inlineStr">
        <is>
          <t>tabulate</t>
        </is>
      </c>
      <c r="YB1" s="5" t="inlineStr">
        <is>
          <t>tenacity</t>
        </is>
      </c>
      <c r="YC1" s="5" t="inlineStr">
        <is>
          <t>tensor2tensor</t>
        </is>
      </c>
      <c r="YD1" s="5" t="inlineStr">
        <is>
          <t>tensorboard</t>
        </is>
      </c>
      <c r="YE1" s="5" t="inlineStr">
        <is>
          <t>tensorboard-data-server</t>
        </is>
      </c>
      <c r="YF1" s="5" t="inlineStr">
        <is>
          <t>tensorflow</t>
        </is>
      </c>
      <c r="YG1" s="5" t="inlineStr">
        <is>
          <t>tensorflow-gpu</t>
        </is>
      </c>
      <c r="YH1" s="5" t="inlineStr">
        <is>
          <t>tensorflow-tensorboard</t>
        </is>
      </c>
      <c r="YI1" s="5" t="inlineStr">
        <is>
          <t>tensorflow-text</t>
        </is>
      </c>
      <c r="YJ1" s="5" t="inlineStr">
        <is>
          <t>tensorflow_intel</t>
        </is>
      </c>
      <c r="YK1" s="5" t="inlineStr">
        <is>
          <t>termcolor</t>
        </is>
      </c>
      <c r="YL1" s="5" t="inlineStr">
        <is>
          <t>terminado</t>
        </is>
      </c>
      <c r="YM1" s="5" t="inlineStr">
        <is>
          <t>testpath</t>
        </is>
      </c>
      <c r="YN1" s="5" t="inlineStr">
        <is>
          <t>text-unidecode</t>
        </is>
      </c>
      <c r="YO1" s="5" t="inlineStr">
        <is>
          <t>tf_keras</t>
        </is>
      </c>
      <c r="YP1" s="5" t="inlineStr">
        <is>
          <t>tfds-nightly</t>
        </is>
      </c>
      <c r="YQ1" s="5" t="inlineStr">
        <is>
          <t>tfimm</t>
        </is>
      </c>
      <c r="YR1" s="5" t="inlineStr">
        <is>
          <t>thop</t>
        </is>
      </c>
      <c r="YS1" s="5" t="inlineStr">
        <is>
          <t>threadpoolctl</t>
        </is>
      </c>
      <c r="YT1" s="5" t="inlineStr">
        <is>
          <t>tifffile</t>
        </is>
      </c>
      <c r="YU1" s="5" t="inlineStr">
        <is>
          <t>tiktoken</t>
        </is>
      </c>
      <c r="YV1" s="5" t="inlineStr">
        <is>
          <t>time-machine</t>
        </is>
      </c>
      <c r="YW1" s="5" t="inlineStr">
        <is>
          <t>timedelta</t>
        </is>
      </c>
      <c r="YX1" s="5" t="inlineStr">
        <is>
          <t>timeout_decorator</t>
        </is>
      </c>
      <c r="YY1" s="5" t="inlineStr">
        <is>
          <t>timm</t>
        </is>
      </c>
      <c r="YZ1" s="5" t="inlineStr">
        <is>
          <t>tinycss2</t>
        </is>
      </c>
      <c r="ZA1" s="5" t="inlineStr">
        <is>
          <t>tinydb</t>
        </is>
      </c>
      <c r="ZB1" s="5" t="inlineStr">
        <is>
          <t>tldextract</t>
        </is>
      </c>
      <c r="ZC1" s="5" t="inlineStr">
        <is>
          <t>tokenizers</t>
        </is>
      </c>
      <c r="ZD1" s="5" t="inlineStr">
        <is>
          <t>toml</t>
        </is>
      </c>
      <c r="ZE1" s="5" t="inlineStr">
        <is>
          <t>tomlkit</t>
        </is>
      </c>
      <c r="ZF1" s="5" t="inlineStr">
        <is>
          <t>toolz</t>
        </is>
      </c>
      <c r="ZG1" s="5" t="inlineStr">
        <is>
          <t>torch</t>
        </is>
      </c>
      <c r="ZH1" s="5" t="inlineStr">
        <is>
          <t>torchaudio</t>
        </is>
      </c>
      <c r="ZI1" s="5" t="inlineStr">
        <is>
          <t>torchvision</t>
        </is>
      </c>
      <c r="ZJ1" s="5" t="inlineStr">
        <is>
          <t>tornado</t>
        </is>
      </c>
      <c r="ZK1" s="5" t="inlineStr">
        <is>
          <t>tox</t>
        </is>
      </c>
      <c r="ZL1" s="5" t="inlineStr">
        <is>
          <t>tqdm</t>
        </is>
      </c>
      <c r="ZM1" s="5" t="inlineStr">
        <is>
          <t>traitlets</t>
        </is>
      </c>
      <c r="ZN1" s="5" t="inlineStr">
        <is>
          <t>transformers</t>
        </is>
      </c>
      <c r="ZO1" s="5" t="inlineStr">
        <is>
          <t>triton</t>
        </is>
      </c>
      <c r="ZP1" s="5" t="inlineStr">
        <is>
          <t>trove-classifiers</t>
        </is>
      </c>
      <c r="ZQ1" s="5" t="inlineStr">
        <is>
          <t>typer</t>
        </is>
      </c>
      <c r="ZR1" s="5" t="inlineStr">
        <is>
          <t>types-python-dateutil</t>
        </is>
      </c>
      <c r="ZS1" s="5" t="inlineStr">
        <is>
          <t>typing</t>
        </is>
      </c>
      <c r="ZT1" s="5" t="inlineStr">
        <is>
          <t>typing-extensions</t>
        </is>
      </c>
      <c r="ZU1" s="5" t="inlineStr">
        <is>
          <t>typing-inspect</t>
        </is>
      </c>
      <c r="ZV1" s="5" t="inlineStr">
        <is>
          <t>typing_extensions</t>
        </is>
      </c>
      <c r="ZW1" s="5" t="inlineStr">
        <is>
          <t>tzdata</t>
        </is>
      </c>
      <c r="ZX1" s="5" t="inlineStr">
        <is>
          <t>tzlocal</t>
        </is>
      </c>
      <c r="ZY1" s="5" t="inlineStr">
        <is>
          <t>uWSGI</t>
        </is>
      </c>
      <c r="ZZ1" s="5" t="inlineStr">
        <is>
          <t>uc-micro-py</t>
        </is>
      </c>
      <c r="AAA1" s="5" t="inlineStr">
        <is>
          <t>ujson</t>
        </is>
      </c>
      <c r="AAB1" s="5" t="inlineStr">
        <is>
          <t>ultralytics</t>
        </is>
      </c>
      <c r="AAC1" s="5" t="inlineStr">
        <is>
          <t>ultralytics-thop</t>
        </is>
      </c>
      <c r="AAD1" s="5" t="inlineStr">
        <is>
          <t>unicodecsv</t>
        </is>
      </c>
      <c r="AAE1" s="5" t="inlineStr">
        <is>
          <t>unity-lens-photos</t>
        </is>
      </c>
      <c r="AAF1" s="5" t="inlineStr">
        <is>
          <t>universal_pathlib</t>
        </is>
      </c>
      <c r="AAG1" s="5" t="inlineStr">
        <is>
          <t>uri-template</t>
        </is>
      </c>
      <c r="AAH1" s="5" t="inlineStr">
        <is>
          <t>uritemplate</t>
        </is>
      </c>
      <c r="AAI1" s="5" t="inlineStr">
        <is>
          <t>urllib3</t>
        </is>
      </c>
      <c r="AAJ1" s="5" t="inlineStr">
        <is>
          <t>uuid</t>
        </is>
      </c>
      <c r="AAK1" s="5" t="inlineStr">
        <is>
          <t>uv</t>
        </is>
      </c>
      <c r="AAL1" s="5" t="inlineStr">
        <is>
          <t>uvicorn</t>
        </is>
      </c>
      <c r="AAM1" s="5" t="inlineStr">
        <is>
          <t>uvloop</t>
        </is>
      </c>
      <c r="AAN1" s="5" t="inlineStr">
        <is>
          <t>vaderSentiment</t>
        </is>
      </c>
      <c r="AAO1" s="5" t="inlineStr">
        <is>
          <t>validators</t>
        </is>
      </c>
      <c r="AAP1" s="5" t="inlineStr">
        <is>
          <t>vine</t>
        </is>
      </c>
      <c r="AAQ1" s="5" t="inlineStr">
        <is>
          <t>virtualenv</t>
        </is>
      </c>
      <c r="AAR1" s="5" t="inlineStr">
        <is>
          <t>visitor</t>
        </is>
      </c>
      <c r="AAS1" s="5" t="inlineStr">
        <is>
          <t>voluptuous</t>
        </is>
      </c>
      <c r="AAT1" s="5" t="inlineStr">
        <is>
          <t>w3lib</t>
        </is>
      </c>
      <c r="AAU1" s="5" t="inlineStr">
        <is>
          <t>wandb</t>
        </is>
      </c>
      <c r="AAV1" s="5" t="inlineStr">
        <is>
          <t>watchdog</t>
        </is>
      </c>
      <c r="AAW1" s="5" t="inlineStr">
        <is>
          <t>watchfiles</t>
        </is>
      </c>
      <c r="AAX1" s="5" t="inlineStr">
        <is>
          <t>wcwidth</t>
        </is>
      </c>
      <c r="AAY1" s="5" t="inlineStr">
        <is>
          <t>webcolors</t>
        </is>
      </c>
      <c r="AAZ1" s="5" t="inlineStr">
        <is>
          <t>webencodings</t>
        </is>
      </c>
      <c r="ABA1" s="5" t="inlineStr">
        <is>
          <t>websocket-client</t>
        </is>
      </c>
      <c r="ABB1" s="5" t="inlineStr">
        <is>
          <t>websockets</t>
        </is>
      </c>
      <c r="ABC1" s="5" t="inlineStr">
        <is>
          <t>wfdb</t>
        </is>
      </c>
      <c r="ABD1" s="5" t="inlineStr">
        <is>
          <t>wget</t>
        </is>
      </c>
      <c r="ABE1" s="5" t="inlineStr">
        <is>
          <t>wheel</t>
        </is>
      </c>
      <c r="ABF1" s="5" t="inlineStr">
        <is>
          <t>whisper</t>
        </is>
      </c>
      <c r="ABG1" s="5" t="inlineStr">
        <is>
          <t>widgetsnbextension</t>
        </is>
      </c>
      <c r="ABH1" s="5" t="inlineStr">
        <is>
          <t>wirerope</t>
        </is>
      </c>
      <c r="ABI1" s="5" t="inlineStr">
        <is>
          <t>wrapt</t>
        </is>
      </c>
      <c r="ABJ1" s="5" t="inlineStr">
        <is>
          <t>xmltodict</t>
        </is>
      </c>
      <c r="ABK1" s="5" t="inlineStr">
        <is>
          <t>xyzservices</t>
        </is>
      </c>
      <c r="ABL1" s="5" t="inlineStr">
        <is>
          <t>yapf</t>
        </is>
      </c>
      <c r="ABM1" s="5" t="inlineStr">
        <is>
          <t>yarl</t>
        </is>
      </c>
      <c r="ABN1" s="5" t="inlineStr">
        <is>
          <t>youtube-dl</t>
        </is>
      </c>
      <c r="ABO1" s="5" t="inlineStr">
        <is>
          <t>zc.lockfile</t>
        </is>
      </c>
      <c r="ABP1" s="5" t="inlineStr">
        <is>
          <t>zipp</t>
        </is>
      </c>
      <c r="ABQ1" s="5" t="inlineStr">
        <is>
          <t>zope.interface</t>
        </is>
      </c>
      <c r="ABR1" s="5" t="inlineStr">
        <is>
          <t>zstandard</t>
        </is>
      </c>
      <c r="ABS1" s="5" t="inlineStr">
        <is>
          <t>﻿annotated-types</t>
        </is>
      </c>
      <c r="ABT1" s="5" t="inlineStr">
        <is>
          <t>﻿torch</t>
        </is>
      </c>
    </row>
    <row r="2">
      <c r="A2" s="6" t="inlineStr">
        <is>
          <t>accounts-micro-service</t>
        </is>
      </c>
      <c r="B2" s="6" t="inlineStr">
        <is>
          <t>main</t>
        </is>
      </c>
    </row>
    <row r="3">
      <c r="A3" s="6" t="inlineStr">
        <is>
          <t>ActivityGenerator</t>
        </is>
      </c>
      <c r="B3" s="6" t="inlineStr">
        <is>
          <t>main</t>
        </is>
      </c>
    </row>
    <row r="4">
      <c r="A4" t="inlineStr">
        <is>
          <t>ActivityGenerator</t>
        </is>
      </c>
      <c r="B4" t="inlineStr">
        <is>
          <t>file_input</t>
        </is>
      </c>
    </row>
    <row r="5">
      <c r="A5" t="inlineStr">
        <is>
          <t>ActivityGenerator</t>
        </is>
      </c>
      <c r="B5" t="inlineStr">
        <is>
          <t>power_automate</t>
        </is>
      </c>
    </row>
    <row r="6">
      <c r="A6" s="6" t="inlineStr">
        <is>
          <t>adk-poc</t>
        </is>
      </c>
      <c r="B6" s="6" t="inlineStr">
        <is>
          <t>main</t>
        </is>
      </c>
    </row>
    <row r="7">
      <c r="A7" t="inlineStr">
        <is>
          <t>adk-poc</t>
        </is>
      </c>
      <c r="B7" t="inlineStr">
        <is>
          <t>base-mcp-client</t>
        </is>
      </c>
    </row>
    <row r="8">
      <c r="A8" t="inlineStr">
        <is>
          <t>adk-poc</t>
        </is>
      </c>
      <c r="B8" t="inlineStr">
        <is>
          <t>dynamic-agents</t>
        </is>
      </c>
    </row>
    <row r="9">
      <c r="A9" t="inlineStr">
        <is>
          <t>adk-poc</t>
        </is>
      </c>
      <c r="B9" t="inlineStr">
        <is>
          <t>google-adk</t>
        </is>
      </c>
    </row>
    <row r="10">
      <c r="A10" s="6" t="inlineStr">
        <is>
          <t>administrative-assistant-agent</t>
        </is>
      </c>
      <c r="B10" s="6" t="inlineStr">
        <is>
          <t>main</t>
        </is>
      </c>
    </row>
    <row r="11">
      <c r="A11" s="6" t="inlineStr">
        <is>
          <t>agents-api</t>
        </is>
      </c>
      <c r="B11" s="6" t="inlineStr">
        <is>
          <t>main</t>
        </is>
      </c>
      <c r="DN11" s="7" t="inlineStr">
        <is>
          <t>&gt;=4.2.0</t>
        </is>
      </c>
      <c r="HS11" s="7" t="inlineStr">
        <is>
          <t>&gt;=0.115.0</t>
        </is>
      </c>
      <c r="RK11" s="7" t="inlineStr">
        <is>
          <t>&gt;=1.7.4</t>
        </is>
      </c>
      <c r="TJ11" s="7" t="inlineStr">
        <is>
          <t>&gt;=2.10.5</t>
        </is>
      </c>
      <c r="TL11" s="7" t="inlineStr">
        <is>
          <t>&gt;=2.5.2</t>
        </is>
      </c>
      <c r="TX11" s="7" t="inlineStr">
        <is>
          <t>&gt;=4.10.1</t>
        </is>
      </c>
      <c r="UQ11" s="7" t="inlineStr">
        <is>
          <t>&gt;=1.0.1,&lt;2.0.0</t>
        </is>
      </c>
      <c r="US11" s="7" t="inlineStr">
        <is>
          <t>&gt;=3.3.0</t>
        </is>
      </c>
      <c r="UU11" s="7" t="inlineStr">
        <is>
          <t>&gt;=0.0.12</t>
        </is>
      </c>
      <c r="VK11" s="7" t="inlineStr">
        <is>
          <t>&gt;=2.32.3</t>
        </is>
      </c>
      <c r="AAL11" s="7" t="inlineStr">
        <is>
          <t>&gt;=0.31.0</t>
        </is>
      </c>
    </row>
    <row r="12">
      <c r="A12" t="inlineStr">
        <is>
          <t>agents-api</t>
        </is>
      </c>
      <c r="B12" t="inlineStr">
        <is>
          <t>v2</t>
        </is>
      </c>
      <c r="DN12" s="7" t="inlineStr">
        <is>
          <t>&gt;=4.2.0</t>
        </is>
      </c>
      <c r="HS12" s="7" t="inlineStr">
        <is>
          <t>&gt;=0.115.0</t>
        </is>
      </c>
      <c r="RK12" s="7" t="inlineStr">
        <is>
          <t>&gt;=1.7.4</t>
        </is>
      </c>
      <c r="TJ12" s="7" t="inlineStr">
        <is>
          <t>&gt;=2.10.5</t>
        </is>
      </c>
      <c r="TL12" s="7" t="inlineStr">
        <is>
          <t>&gt;=2.5.2</t>
        </is>
      </c>
      <c r="TX12" s="7" t="inlineStr">
        <is>
          <t>&gt;=4.10.1</t>
        </is>
      </c>
      <c r="UQ12" s="7" t="inlineStr">
        <is>
          <t>&gt;=1.0.1,&lt;2.0.0</t>
        </is>
      </c>
      <c r="US12" s="7" t="inlineStr">
        <is>
          <t>&gt;=3.3.0</t>
        </is>
      </c>
      <c r="UU12" s="7" t="inlineStr">
        <is>
          <t>&gt;=0.0.12</t>
        </is>
      </c>
      <c r="VK12" s="7" t="inlineStr">
        <is>
          <t>&gt;=2.32.3</t>
        </is>
      </c>
      <c r="AAL12" s="7" t="inlineStr">
        <is>
          <t>&gt;=0.31.0</t>
        </is>
      </c>
    </row>
    <row r="13">
      <c r="A13" t="inlineStr">
        <is>
          <t>agents-api</t>
        </is>
      </c>
      <c r="B13" t="inlineStr">
        <is>
          <t>v3</t>
        </is>
      </c>
      <c r="DN13" s="7" t="inlineStr">
        <is>
          <t>&gt;=4.2.0</t>
        </is>
      </c>
      <c r="HS13" s="7" t="inlineStr">
        <is>
          <t>&gt;=0.115.0</t>
        </is>
      </c>
      <c r="RK13" s="7" t="inlineStr">
        <is>
          <t>&gt;=1.7.4</t>
        </is>
      </c>
      <c r="TJ13" s="7" t="inlineStr">
        <is>
          <t>&gt;=2.10.5</t>
        </is>
      </c>
      <c r="TL13" s="7" t="inlineStr">
        <is>
          <t>&gt;=2.5.2</t>
        </is>
      </c>
      <c r="TX13" s="7" t="inlineStr">
        <is>
          <t>&gt;=4.10.1</t>
        </is>
      </c>
      <c r="UQ13" s="7" t="inlineStr">
        <is>
          <t>&gt;=1.0.1,&lt;2.0.0</t>
        </is>
      </c>
      <c r="US13" s="7" t="inlineStr">
        <is>
          <t>&gt;=3.3.0</t>
        </is>
      </c>
      <c r="UU13" s="7" t="inlineStr">
        <is>
          <t>&gt;=0.0.12</t>
        </is>
      </c>
      <c r="VK13" s="7" t="inlineStr">
        <is>
          <t>&gt;=2.32.3</t>
        </is>
      </c>
      <c r="AAL13" s="7" t="inlineStr">
        <is>
          <t>&gt;=0.31.0</t>
        </is>
      </c>
    </row>
    <row r="14">
      <c r="A14" s="6" t="inlineStr">
        <is>
          <t>agents-platform-integration</t>
        </is>
      </c>
      <c r="B14" s="6" t="inlineStr">
        <is>
          <t>main</t>
        </is>
      </c>
    </row>
    <row r="15">
      <c r="A15" s="6" t="inlineStr">
        <is>
          <t>AgentX</t>
        </is>
      </c>
      <c r="B15" s="6" t="inlineStr">
        <is>
          <t>main</t>
        </is>
      </c>
      <c r="CC15" s="7">
        <f>=4.9.0</f>
        <v/>
      </c>
      <c r="ED15" s="7">
        <f>=2025.1.31</f>
        <v/>
      </c>
      <c r="EH15" s="7">
        <f>=3.4.1</f>
        <v/>
      </c>
      <c r="EJ15" s="7">
        <f>=8.1.8</f>
        <v/>
      </c>
      <c r="EP15" s="7">
        <f>=0.4.6</f>
        <v/>
      </c>
      <c r="GH15" s="7">
        <f>=1.9.0</f>
        <v/>
      </c>
      <c r="GV15" s="7">
        <f>=0.9.9</f>
        <v/>
      </c>
      <c r="HS15" s="7">
        <f>=0.115.12</f>
        <v/>
      </c>
      <c r="JR15" s="7">
        <f>=0.14.0</f>
        <v/>
      </c>
      <c r="JW15" s="7" t="inlineStr">
        <is>
          <t>url</t>
        </is>
      </c>
      <c r="KC15" s="7" t="inlineStr">
        <is>
          <t>url</t>
        </is>
      </c>
      <c r="KG15" s="7">
        <f>=3.10</f>
        <v/>
      </c>
      <c r="KW15" s="7">
        <f>=1.12.20240625</f>
        <v/>
      </c>
      <c r="LJ15" s="7">
        <f>=0.9.0</f>
        <v/>
      </c>
      <c r="QJ15" s="7">
        <f>=1.68.2</f>
        <v/>
      </c>
      <c r="TJ15" s="7">
        <f>=2.10.6</f>
        <v/>
      </c>
      <c r="TM15" s="7">
        <f>=2.27.2</f>
        <v/>
      </c>
      <c r="UQ15" s="7">
        <f>=1.1.0</f>
        <v/>
      </c>
      <c r="VK15" s="7">
        <f>=2.32.3</f>
        <v/>
      </c>
      <c r="XJ15" s="7">
        <f>=1.3.1</f>
        <v/>
      </c>
      <c r="XU15" s="7">
        <f>=0.46.1</f>
        <v/>
      </c>
      <c r="ZL15" s="7">
        <f>=4.67.1</f>
        <v/>
      </c>
      <c r="ZV15" s="7">
        <f>=4.12.2</f>
        <v/>
      </c>
      <c r="AAI15" s="7">
        <f>=2.3.0</f>
        <v/>
      </c>
      <c r="AAL15" s="7">
        <f>=0.34.0</f>
        <v/>
      </c>
      <c r="ABS15" s="7">
        <f>=0.7.0</f>
        <v/>
      </c>
    </row>
    <row r="16">
      <c r="A16" t="inlineStr">
        <is>
          <t>AgentX</t>
        </is>
      </c>
      <c r="B16" t="inlineStr">
        <is>
          <t>v3</t>
        </is>
      </c>
      <c r="CC16" s="7">
        <f>=4.9.0</f>
        <v/>
      </c>
      <c r="DN16" s="7">
        <f>=4.3.0</f>
        <v/>
      </c>
      <c r="ED16" s="7">
        <f>=2025.1.31</f>
        <v/>
      </c>
      <c r="EH16" s="7">
        <f>=3.4.1</f>
        <v/>
      </c>
      <c r="EJ16" s="7">
        <f>=8.1.8</f>
        <v/>
      </c>
      <c r="EP16" s="7">
        <f>=0.4.6</f>
        <v/>
      </c>
      <c r="GH16" s="7">
        <f>=1.9.0</f>
        <v/>
      </c>
      <c r="GV16" s="7">
        <f>=0.9.9</f>
        <v/>
      </c>
      <c r="HI16" s="7">
        <f>=0.19.1</f>
        <v/>
      </c>
      <c r="HS16" s="7">
        <f>=0.115.12</f>
        <v/>
      </c>
      <c r="JR16" s="7">
        <f>=0.14.0</f>
        <v/>
      </c>
      <c r="JW16" s="7" t="inlineStr">
        <is>
          <t>url</t>
        </is>
      </c>
      <c r="KC16" s="7" t="inlineStr">
        <is>
          <t>url</t>
        </is>
      </c>
      <c r="KG16" s="7">
        <f>=3.10</f>
        <v/>
      </c>
      <c r="KW16" s="7">
        <f>=1.12.20240625</f>
        <v/>
      </c>
      <c r="LJ16" s="7">
        <f>=0.9.0</f>
        <v/>
      </c>
      <c r="QJ16" s="7">
        <f>=1.68.2</f>
        <v/>
      </c>
      <c r="RK16" s="7">
        <f>=1.7.4</f>
        <v/>
      </c>
      <c r="SZ16" s="7">
        <f>=0.4.8</f>
        <v/>
      </c>
      <c r="TJ16" s="7">
        <f>=2.10.6</f>
        <v/>
      </c>
      <c r="TL16" s="7">
        <f>=2.8.1</f>
        <v/>
      </c>
      <c r="TM16" s="7">
        <f>=2.27.2</f>
        <v/>
      </c>
      <c r="UQ16" s="7">
        <f>=1.1.0</f>
        <v/>
      </c>
      <c r="US16" s="7">
        <f>=3.4.0</f>
        <v/>
      </c>
      <c r="VK16" s="7">
        <f>=2.32.3</f>
        <v/>
      </c>
      <c r="VZ16" s="7">
        <f>=4.9</f>
        <v/>
      </c>
      <c r="XF16" s="7">
        <f>=1.17.0</f>
        <v/>
      </c>
      <c r="XJ16" s="7">
        <f>=1.3.1</f>
        <v/>
      </c>
      <c r="XU16" s="7">
        <f>=0.46.1</f>
        <v/>
      </c>
      <c r="ZL16" s="7">
        <f>=4.67.1</f>
        <v/>
      </c>
      <c r="ZV16" s="7">
        <f>=4.12.2</f>
        <v/>
      </c>
      <c r="AAI16" s="7">
        <f>=2.3.0</f>
        <v/>
      </c>
      <c r="AAL16" s="7">
        <f>=0.34.0</f>
        <v/>
      </c>
      <c r="ABS16" s="7">
        <f>=0.7.0</f>
        <v/>
      </c>
    </row>
    <row r="17">
      <c r="A17" s="6" t="inlineStr">
        <is>
          <t>ai-services</t>
        </is>
      </c>
      <c r="B17" s="6" t="inlineStr">
        <is>
          <t>main</t>
        </is>
      </c>
    </row>
    <row r="18">
      <c r="A18" t="inlineStr">
        <is>
          <t>ai-services</t>
        </is>
      </c>
      <c r="B18" t="inlineStr">
        <is>
          <t>dev</t>
        </is>
      </c>
    </row>
    <row r="19">
      <c r="A19" t="inlineStr">
        <is>
          <t>ai-services</t>
        </is>
      </c>
      <c r="B19" t="inlineStr">
        <is>
          <t>doc/text_so_speech_openvino_en0001</t>
        </is>
      </c>
    </row>
    <row r="20">
      <c r="A20" t="inlineStr">
        <is>
          <t>ai-services</t>
        </is>
      </c>
      <c r="B20" t="inlineStr">
        <is>
          <t>document-question-answer</t>
        </is>
      </c>
    </row>
    <row r="21">
      <c r="A21" t="inlineStr">
        <is>
          <t>ai-services</t>
        </is>
      </c>
      <c r="B21" t="inlineStr">
        <is>
          <t>feature/action_recognition_i3d_pretrained_kinetics400</t>
        </is>
      </c>
    </row>
    <row r="22">
      <c r="A22" t="inlineStr">
        <is>
          <t>ai-services</t>
        </is>
      </c>
      <c r="B22" t="inlineStr">
        <is>
          <t>feature/citrinet_512</t>
        </is>
      </c>
    </row>
    <row r="23">
      <c r="A23" t="inlineStr">
        <is>
          <t>ai-services</t>
        </is>
      </c>
      <c r="B23" t="inlineStr">
        <is>
          <t>feature/document_classification_vla_api</t>
        </is>
      </c>
    </row>
    <row r="24">
      <c r="A24" t="inlineStr">
        <is>
          <t>ai-services</t>
        </is>
      </c>
      <c r="B24" t="inlineStr">
        <is>
          <t>handover</t>
        </is>
      </c>
    </row>
    <row r="25">
      <c r="A25" t="inlineStr">
        <is>
          <t>ai-services</t>
        </is>
      </c>
      <c r="B25" t="inlineStr">
        <is>
          <t>model_deployment</t>
        </is>
      </c>
    </row>
    <row r="26">
      <c r="A26" t="inlineStr">
        <is>
          <t>ai-services</t>
        </is>
      </c>
      <c r="B26" t="inlineStr">
        <is>
          <t>revert-150-feature/image_object_detection_detectron_2</t>
        </is>
      </c>
    </row>
    <row r="27">
      <c r="A27" t="inlineStr">
        <is>
          <t>ai-services</t>
        </is>
      </c>
      <c r="B27" t="inlineStr">
        <is>
          <t>text-classification</t>
        </is>
      </c>
    </row>
    <row r="28">
      <c r="A28" t="inlineStr">
        <is>
          <t>ai-services</t>
        </is>
      </c>
      <c r="B28" t="inlineStr">
        <is>
          <t>text-comparison</t>
        </is>
      </c>
    </row>
    <row r="29">
      <c r="A29" t="inlineStr">
        <is>
          <t>ai-services</t>
        </is>
      </c>
      <c r="B29" t="inlineStr">
        <is>
          <t>text-name-entity-recognition</t>
        </is>
      </c>
    </row>
    <row r="30">
      <c r="A30" t="inlineStr">
        <is>
          <t>ai-services</t>
        </is>
      </c>
      <c r="B30" t="inlineStr">
        <is>
          <t>text-pos-tagging</t>
        </is>
      </c>
    </row>
    <row r="31">
      <c r="A31" t="inlineStr">
        <is>
          <t>ai-services</t>
        </is>
      </c>
      <c r="B31" t="inlineStr">
        <is>
          <t>text-question-answer</t>
        </is>
      </c>
    </row>
    <row r="32">
      <c r="A32" t="inlineStr">
        <is>
          <t>ai-services</t>
        </is>
      </c>
      <c r="B32" t="inlineStr">
        <is>
          <t>text-sentiment-analysis</t>
        </is>
      </c>
    </row>
    <row r="33">
      <c r="A33" t="inlineStr">
        <is>
          <t>ai-services</t>
        </is>
      </c>
      <c r="B33" t="inlineStr">
        <is>
          <t>text-summarization</t>
        </is>
      </c>
    </row>
    <row r="34">
      <c r="A34" t="inlineStr">
        <is>
          <t>ai-services</t>
        </is>
      </c>
      <c r="B34" t="inlineStr">
        <is>
          <t>text-translation</t>
        </is>
      </c>
    </row>
    <row r="35">
      <c r="A35" t="inlineStr">
        <is>
          <t>ai-services</t>
        </is>
      </c>
      <c r="B35" t="inlineStr">
        <is>
          <t>text-zero-shot-classification</t>
        </is>
      </c>
    </row>
    <row r="36">
      <c r="A36" t="inlineStr">
        <is>
          <t>ai-services</t>
        </is>
      </c>
      <c r="B36" t="inlineStr">
        <is>
          <t>text_nmt_en_de_transformer24x6</t>
        </is>
      </c>
    </row>
    <row r="37">
      <c r="A37" t="inlineStr">
        <is>
          <t>ai-services</t>
        </is>
      </c>
      <c r="B37" t="inlineStr">
        <is>
          <t>update/document_classification_vla_api</t>
        </is>
      </c>
    </row>
    <row r="38">
      <c r="A38" s="6" t="inlineStr">
        <is>
          <t>AI-Tools-Python-Package</t>
        </is>
      </c>
      <c r="B38" s="6" t="inlineStr">
        <is>
          <t>main</t>
        </is>
      </c>
    </row>
    <row r="39">
      <c r="A39" s="6" t="inlineStr">
        <is>
          <t>apteryx</t>
        </is>
      </c>
      <c r="B39" s="6" t="inlineStr">
        <is>
          <t>master</t>
        </is>
      </c>
      <c r="M39" s="7">
        <f>=1.1.1</f>
        <v/>
      </c>
      <c r="AG39" s="7">
        <f>=3.0.0</f>
        <v/>
      </c>
      <c r="AO39" s="7">
        <f>=6.1.0</f>
        <v/>
      </c>
      <c r="DH39" s="7">
        <f>=1.1.23</f>
        <v/>
      </c>
      <c r="ML39" s="7">
        <f>=2.2.4</f>
        <v/>
      </c>
      <c r="NU39" s="7">
        <f>=3.1.1</f>
        <v/>
      </c>
      <c r="PI39" s="7">
        <f>=1.16.4</f>
        <v/>
      </c>
      <c r="QP39" s="7">
        <f>=4.1.0.25</f>
        <v/>
      </c>
      <c r="RF39" s="7">
        <f>=0.25.0</f>
        <v/>
      </c>
      <c r="TO39" s="7">
        <f>=1.2.2</f>
        <v/>
      </c>
      <c r="TZ39" s="7">
        <f>=4.0.27</f>
        <v/>
      </c>
      <c r="VG39" s="7">
        <f>=3.3.8</f>
        <v/>
      </c>
      <c r="WI39" s="7">
        <f>=0.21.3</f>
        <v/>
      </c>
      <c r="YX39" s="7">
        <f>=0.4.1</f>
        <v/>
      </c>
      <c r="ZA39" s="7">
        <f>=3.13.0</f>
        <v/>
      </c>
      <c r="ZL39" s="7">
        <f>=4.32.2</f>
        <v/>
      </c>
    </row>
    <row r="40">
      <c r="A40" s="6" t="inlineStr">
        <is>
          <t>asg-code-scanner</t>
        </is>
      </c>
      <c r="B40" s="6" t="inlineStr">
        <is>
          <t>master</t>
        </is>
      </c>
    </row>
    <row r="41">
      <c r="A41" s="6" t="inlineStr">
        <is>
          <t>automation-agents-api</t>
        </is>
      </c>
      <c r="B41" s="6" t="inlineStr">
        <is>
          <t>main</t>
        </is>
      </c>
      <c r="C41" s="7">
        <f>=24.8.1</f>
        <v/>
      </c>
      <c r="AH41" s="7">
        <f>=3.1.5</f>
        <v/>
      </c>
      <c r="AN41" s="7">
        <f>=3.0.2</f>
        <v/>
      </c>
      <c r="AP41" s="7">
        <f>=0.4.0</f>
        <v/>
      </c>
      <c r="AQ41" s="7">
        <f>=2.0.7</f>
        <v/>
      </c>
      <c r="AS41" s="7">
        <f>=1.25.4</f>
        <v/>
      </c>
      <c r="AV41" s="7">
        <f>=3.0.1</f>
        <v/>
      </c>
      <c r="AX41" s="7">
        <f>=6.0.2</f>
        <v/>
      </c>
      <c r="AY41" s="7">
        <f>=2.19.1</f>
        <v/>
      </c>
      <c r="BE41" s="7">
        <f>=2.12.0</f>
        <v/>
      </c>
      <c r="BI41" s="7">
        <f>=24.11.0</f>
        <v/>
      </c>
      <c r="CA41" s="7">
        <f>=0.7.0</f>
        <v/>
      </c>
      <c r="CC41" s="7">
        <f>=4.8.0</f>
        <v/>
      </c>
      <c r="DF41" s="7">
        <f>=25.3.0</f>
        <v/>
      </c>
      <c r="DO41" s="7">
        <f>=4.13.3</f>
        <v/>
      </c>
      <c r="ED41" s="7">
        <f>=2025.1.31</f>
        <v/>
      </c>
      <c r="EE41" s="7">
        <f>=1.17.1</f>
        <v/>
      </c>
      <c r="EG41" s="7">
        <f>=5.2.0</f>
        <v/>
      </c>
      <c r="EH41" s="7">
        <f>=3.4.1</f>
        <v/>
      </c>
      <c r="EJ41" s="7">
        <f>=8.1.8</f>
        <v/>
      </c>
      <c r="EX41" s="7">
        <f>=23.10.4</f>
        <v/>
      </c>
      <c r="EY41" s="7">
        <f>=1.3.1</f>
        <v/>
      </c>
      <c r="FC41" s="7">
        <f>=44.0.2</f>
        <v/>
      </c>
      <c r="FD41" s="7">
        <f>=1.3.0</f>
        <v/>
      </c>
      <c r="FF41" s="7">
        <f>=0.12.1</f>
        <v/>
      </c>
      <c r="FQ41" s="7">
        <f>=0.6.7</f>
        <v/>
      </c>
      <c r="FZ41" s="7">
        <f>=1.11.4</f>
        <v/>
      </c>
      <c r="GA41" s="7">
        <f>=0.22.0</f>
        <v/>
      </c>
      <c r="GB41" s="7">
        <f>=0.7.1</f>
        <v/>
      </c>
      <c r="GE41" s="7">
        <f>=0.3.9</f>
        <v/>
      </c>
      <c r="GH41" s="7">
        <f>=1.9.0</f>
        <v/>
      </c>
      <c r="GM41" s="7">
        <f>=2.7.0</f>
        <v/>
      </c>
      <c r="GO41" s="7">
        <f>=1.20.0</f>
        <v/>
      </c>
      <c r="GP41" s="7">
        <f>=1.7.2</f>
        <v/>
      </c>
      <c r="GQ41" s="7">
        <f>=2.0.8</f>
        <v/>
      </c>
      <c r="GR41" s="7">
        <f>=1.6.2</f>
        <v/>
      </c>
      <c r="GT41" s="7">
        <f>=0.21.2</f>
        <v/>
      </c>
      <c r="HH41" s="7">
        <f>=1.7.2</f>
        <v/>
      </c>
      <c r="HK41" s="7">
        <f>=2.2.0</f>
        <v/>
      </c>
      <c r="HN41" s="7">
        <f>=2.0.0</f>
        <v/>
      </c>
      <c r="HS41" s="7">
        <f>=0.115.8</f>
        <v/>
      </c>
      <c r="HT41" s="7">
        <f>=0.0.7</f>
        <v/>
      </c>
      <c r="HX41" s="7">
        <f>=3.18.0</f>
        <v/>
      </c>
      <c r="HY41" s="7">
        <f>=1.2.0</f>
        <v/>
      </c>
      <c r="IA41" s="7">
        <f>=0.7.0</f>
        <v/>
      </c>
      <c r="IG41" s="7">
        <f>=4.56.0</f>
        <v/>
      </c>
      <c r="IH41" s="7">
        <f>=1.7.2</f>
        <v/>
      </c>
      <c r="IL41" s="7">
        <f>=2025.3.0</f>
        <v/>
      </c>
      <c r="JI41" s="7">
        <f>=1.8.0</f>
        <v/>
      </c>
      <c r="JR41" s="7">
        <f>=0.14.0</f>
        <v/>
      </c>
      <c r="JW41" s="7" t="inlineStr">
        <is>
          <t>url</t>
        </is>
      </c>
      <c r="KA41" s="7" t="inlineStr">
        <is>
          <t>url</t>
        </is>
      </c>
      <c r="KC41" s="7" t="inlineStr">
        <is>
          <t>url</t>
        </is>
      </c>
      <c r="KD41" s="7">
        <f>=0.29.3</f>
        <v/>
      </c>
      <c r="KF41" s="7">
        <f>=21.0.0</f>
        <v/>
      </c>
      <c r="KG41" s="7">
        <f>=3.10</f>
        <v/>
      </c>
      <c r="KH41" s="7">
        <f>=2.37.0</f>
        <v/>
      </c>
      <c r="KL41" s="7">
        <f>=24.7.2</f>
        <v/>
      </c>
      <c r="KZ41" s="7">
        <f>=0.11.0</f>
        <v/>
      </c>
      <c r="LA41" s="7">
        <f>=1.3.2</f>
        <v/>
      </c>
      <c r="LJ41" s="7">
        <f>=0.9.0</f>
        <v/>
      </c>
      <c r="LK41" s="7">
        <f>=1.0.1</f>
        <v/>
      </c>
      <c r="LM41" s="7">
        <f>=1.3.4</f>
        <v/>
      </c>
      <c r="LO41" s="7">
        <f>=3.1.0</f>
        <v/>
      </c>
      <c r="LS41" s="7">
        <f>=1.1.0</f>
        <v/>
      </c>
      <c r="LT41" s="7">
        <f>=4.23.0</f>
        <v/>
      </c>
      <c r="LU41" s="7">
        <f>=2024.10.1</f>
        <v/>
      </c>
      <c r="MP41" s="7">
        <f>=1.4.8</f>
        <v/>
      </c>
      <c r="NA41" s="7">
        <f>=0.4</f>
        <v/>
      </c>
      <c r="NL41" s="7">
        <f>=0.7.3</f>
        <v/>
      </c>
      <c r="NM41" s="7">
        <f>=5.3.1</f>
        <v/>
      </c>
      <c r="NN41" s="7">
        <f>=3.0.0</f>
        <v/>
      </c>
      <c r="NO41" s="7">
        <f>=2.5.3</f>
        <v/>
      </c>
      <c r="NP41" s="7">
        <f>=3.26.1</f>
        <v/>
      </c>
      <c r="NU41" s="7">
        <f>=3.10.1</f>
        <v/>
      </c>
      <c r="NX41" s="7">
        <f>=0.1.2</f>
        <v/>
      </c>
      <c r="OG41" s="7">
        <f>=3.7.0</f>
        <v/>
      </c>
      <c r="OH41" s="7">
        <f>=1.3.0</f>
        <v/>
      </c>
      <c r="OL41" s="7">
        <f>=0.70.17</f>
        <v/>
      </c>
      <c r="OM41" s="7">
        <f>=1.0.0</f>
        <v/>
      </c>
      <c r="OY41" s="7">
        <f>=3.4.2</f>
        <v/>
      </c>
      <c r="OZ41" s="7">
        <f>=0.1.5</f>
        <v/>
      </c>
      <c r="PB41" s="7">
        <f>=1.11.1.3</f>
        <v/>
      </c>
      <c r="PG41" s="7">
        <f>=0.12</f>
        <v/>
      </c>
      <c r="PI41" s="7">
        <f>=1.26.4</f>
        <v/>
      </c>
      <c r="PK41" s="7">
        <f>=12.4.5.8</f>
        <v/>
      </c>
      <c r="PM41" s="7">
        <f>=12.4.127</f>
        <v/>
      </c>
      <c r="PO41" s="7">
        <f>=12.4.127</f>
        <v/>
      </c>
      <c r="PQ41" s="7">
        <f>=12.4.127</f>
        <v/>
      </c>
      <c r="PS41" s="7">
        <f>=9.1.0.70</f>
        <v/>
      </c>
      <c r="PU41" s="7">
        <f>=11.2.1.3</f>
        <v/>
      </c>
      <c r="PW41" s="7">
        <f>=10.3.5.147</f>
        <v/>
      </c>
      <c r="PY41" s="7">
        <f>=11.6.1.9</f>
        <v/>
      </c>
      <c r="QA41" s="7">
        <f>=12.3.1.170</f>
        <v/>
      </c>
      <c r="QB41" s="7">
        <f>=0.6.2</f>
        <v/>
      </c>
      <c r="QD41" s="7">
        <f>=2.21.5</f>
        <v/>
      </c>
      <c r="QE41" s="7">
        <f>=12.4.127</f>
        <v/>
      </c>
      <c r="QG41" s="7">
        <f>=12.4.127</f>
        <v/>
      </c>
      <c r="QJ41" s="7">
        <f>=1.66.5</f>
        <v/>
      </c>
      <c r="QO41" s="7">
        <f>=4.11.0.86</f>
        <v/>
      </c>
      <c r="QQ41" s="7">
        <f>=3.1.5</f>
        <v/>
      </c>
      <c r="RE41" s="7">
        <f>=24.2</f>
        <v/>
      </c>
      <c r="RF41" s="7">
        <f>=2.2.3</f>
        <v/>
      </c>
      <c r="RI41" s="7">
        <f>=1.10.0</f>
        <v/>
      </c>
      <c r="RQ41" s="7">
        <f>=0.5.8</f>
        <v/>
      </c>
      <c r="RR41" s="7">
        <f>=1.17.0</f>
        <v/>
      </c>
      <c r="RS41" s="7">
        <f>=20231228</f>
        <v/>
      </c>
      <c r="RT41" s="7">
        <f>=0.11.5</f>
        <v/>
      </c>
      <c r="RX41" s="7">
        <f>=10.4.0</f>
        <v/>
      </c>
      <c r="SX41" s="7">
        <f>=25.0.0</f>
        <v/>
      </c>
      <c r="SY41" s="7">
        <f>=16.1.0</f>
        <v/>
      </c>
      <c r="SZ41" s="7">
        <f>=0.6.1</f>
        <v/>
      </c>
      <c r="TB41" s="7">
        <f>=0.4.1</f>
        <v/>
      </c>
      <c r="TC41" s="7">
        <f>=1.3.0.post6</f>
        <v/>
      </c>
      <c r="TG41" s="7">
        <f>=2.22</f>
        <v/>
      </c>
      <c r="TJ41" s="7">
        <f>=2.10.6</f>
        <v/>
      </c>
      <c r="TL41" s="7">
        <f>=2.8.0</f>
        <v/>
      </c>
      <c r="TM41" s="7">
        <f>=2.27.2</f>
        <v/>
      </c>
      <c r="TX41" s="7">
        <f>=4.11.3</f>
        <v/>
      </c>
      <c r="TY41" s="7">
        <f>=0.0.17</f>
        <v/>
      </c>
      <c r="UA41" s="7">
        <f>=3.2.1</f>
        <v/>
      </c>
      <c r="UD41" s="7">
        <f>=4.30.1</f>
        <v/>
      </c>
      <c r="UH41" s="7">
        <f>=0.3.13</f>
        <v/>
      </c>
      <c r="UK41" s="7">
        <f>=0.6.6</f>
        <v/>
      </c>
      <c r="UO41" s="7">
        <f>=2.9.0.post0</f>
        <v/>
      </c>
      <c r="UP41" s="7">
        <f>=1.1.2</f>
        <v/>
      </c>
      <c r="UQ41" s="7">
        <f>=1.0.1</f>
        <v/>
      </c>
      <c r="UU41" s="7">
        <f>=0.0.20</f>
        <v/>
      </c>
      <c r="UY41" s="7">
        <f>=2025.1</f>
        <v/>
      </c>
      <c r="VF41" s="7">
        <f>=1.7.0</f>
        <v/>
      </c>
      <c r="VH41" s="7">
        <f>=0.36.2</f>
        <v/>
      </c>
      <c r="VJ41" s="7">
        <f>=4.3.1</f>
        <v/>
      </c>
      <c r="VK41" s="7">
        <f>=2.32.3</f>
        <v/>
      </c>
      <c r="VL41" s="7">
        <f>=2.1.0</f>
        <v/>
      </c>
      <c r="VR41" s="7">
        <f>=13.9.4</f>
        <v/>
      </c>
      <c r="VT41" s="7">
        <f>=0.13.2</f>
        <v/>
      </c>
      <c r="VW41" s="7">
        <f>=0.23.1</f>
        <v/>
      </c>
      <c r="WA41" s="7">
        <f>=1.4.0</f>
        <v/>
      </c>
      <c r="WH41" s="7">
        <f>=0.25.2</f>
        <v/>
      </c>
      <c r="WK41" s="7">
        <f>=1.15.2</f>
        <v/>
      </c>
      <c r="WU41" s="7">
        <f>=24.2.0</f>
        <v/>
      </c>
      <c r="WW41" s="7">
        <f>=76.1.0</f>
        <v/>
      </c>
      <c r="WY41" s="7">
        <f>=2.0.7</f>
        <v/>
      </c>
      <c r="WZ41" s="7">
        <f>=1.5.4</f>
        <v/>
      </c>
      <c r="XD41" s="7">
        <f>=3.20.1</f>
        <v/>
      </c>
      <c r="XF41" s="7">
        <f>=1.17.0</f>
        <v/>
      </c>
      <c r="XJ41" s="7">
        <f>=1.3.1</f>
        <v/>
      </c>
      <c r="XP41" s="7">
        <f>=2.6</f>
        <v/>
      </c>
      <c r="XU41" s="7">
        <f>=0.45.3</f>
        <v/>
      </c>
      <c r="XZ41" s="7">
        <f>=1.13.1</f>
        <v/>
      </c>
      <c r="YA41" s="7">
        <f>=0.9.0</f>
        <v/>
      </c>
      <c r="YK41" s="7">
        <f>=2.5.0</f>
        <v/>
      </c>
      <c r="YT41" s="7">
        <f>=2025.3.13</f>
        <v/>
      </c>
      <c r="ZB41" s="7">
        <f>=5.1.3</f>
        <v/>
      </c>
      <c r="ZG41" s="7">
        <f>=2.6.0</f>
        <v/>
      </c>
      <c r="ZI41" s="7">
        <f>=0.21.0</f>
        <v/>
      </c>
      <c r="ZL41" s="7">
        <f>=4.67.1</f>
        <v/>
      </c>
      <c r="ZO41" s="7">
        <f>=3.2.0</f>
        <v/>
      </c>
      <c r="ZQ41" s="7">
        <f>=0.12.5</f>
        <v/>
      </c>
      <c r="ZU41" s="7">
        <f>=0.9.0</f>
        <v/>
      </c>
      <c r="ZV41" s="7">
        <f>=4.12.2</f>
        <v/>
      </c>
      <c r="ZW41" s="7">
        <f>=2025.1</f>
        <v/>
      </c>
      <c r="AAI41" s="7">
        <f>=2.3.0</f>
        <v/>
      </c>
      <c r="AAL41" s="7">
        <f>=0.34.0</f>
        <v/>
      </c>
      <c r="AAM41" s="7">
        <f>=0.21.0</f>
        <v/>
      </c>
      <c r="AAT41" s="7">
        <f>=2.3.1</f>
        <v/>
      </c>
      <c r="AAW41" s="7">
        <f>=1.0.4</f>
        <v/>
      </c>
      <c r="ABB41" s="7">
        <f>=15.0</f>
        <v/>
      </c>
      <c r="ABQ41" s="7">
        <f>=7.2</f>
        <v/>
      </c>
    </row>
    <row r="42">
      <c r="A42" s="6" t="inlineStr">
        <is>
          <t>backend</t>
        </is>
      </c>
      <c r="B42" s="6" t="inlineStr">
        <is>
          <t>master</t>
        </is>
      </c>
      <c r="F42" s="7">
        <f>=0.36.4</f>
        <v/>
      </c>
      <c r="M42" s="7">
        <f>=0.12.2</f>
        <v/>
      </c>
      <c r="AA42" s="7">
        <f>=2.2</f>
        <v/>
      </c>
      <c r="AH42" s="7">
        <f>=2.9.6</f>
        <v/>
      </c>
      <c r="AK42" s="7">
        <f>=0.2</f>
        <v/>
      </c>
      <c r="AN42" s="7">
        <f>=1.0</f>
        <v/>
      </c>
      <c r="AO42" s="7">
        <f>=3.1.2</f>
        <v/>
      </c>
      <c r="AY42" s="7">
        <f>=2.2.0</f>
        <v/>
      </c>
      <c r="BB42" s="7">
        <f>=1.1.11</f>
        <v/>
      </c>
      <c r="BJ42" s="7">
        <f>=0.4.19</f>
        <v/>
      </c>
      <c r="BL42" s="7">
        <f>=0.12.2</f>
        <v/>
      </c>
      <c r="BP42" s="7">
        <f>=0.3.4</f>
        <v/>
      </c>
      <c r="CO42" s="7">
        <f>=0.0.1</f>
        <v/>
      </c>
      <c r="DJ42" s="7">
        <f>=0.5</f>
        <v/>
      </c>
      <c r="DK42" s="7">
        <f>=1.0.0</f>
        <v/>
      </c>
      <c r="DO42" s="7">
        <f>=4.4.1</f>
        <v/>
      </c>
      <c r="DQ42" s="7">
        <f>=2.0.0</f>
        <v/>
      </c>
      <c r="ED42" s="7">
        <f>=2017.4.17</f>
        <v/>
      </c>
      <c r="EG42" s="7">
        <f>=3.0.4</f>
        <v/>
      </c>
      <c r="EJ42" s="7">
        <f>=6.7</f>
        <v/>
      </c>
      <c r="EV42" s="7">
        <f>=3.5.0</f>
        <v/>
      </c>
      <c r="FF42" s="7">
        <f>=0.10.0</f>
        <v/>
      </c>
      <c r="FY42" s="7">
        <f>=4.0.11</f>
        <v/>
      </c>
      <c r="GY42" s="7">
        <f>=0.7.6</f>
        <v/>
      </c>
      <c r="HL42" s="7">
        <f>=0.2.3</f>
        <v/>
      </c>
      <c r="HM42" s="7">
        <f>=1.1.6</f>
        <v/>
      </c>
      <c r="IN42" s="7">
        <f>=3.2.3.post2</f>
        <v/>
      </c>
      <c r="IU42" s="7">
        <f>=1.17</f>
        <v/>
      </c>
      <c r="JQ42" s="7">
        <f>=0.1</f>
        <v/>
      </c>
      <c r="JU42" s="7">
        <f>=0.999999999</f>
        <v/>
      </c>
      <c r="KG42" s="7">
        <f>=2.5</f>
        <v/>
      </c>
      <c r="KS42" s="7">
        <f>=4.6.1</f>
        <v/>
      </c>
      <c r="KT42" s="7">
        <f>=5.4.1</f>
        <v/>
      </c>
      <c r="KU42" s="7">
        <f>=0.2.0</f>
        <v/>
      </c>
      <c r="KV42" s="7">
        <f>=6.0.0</f>
        <v/>
      </c>
      <c r="LC42" s="7">
        <f>=0.24</f>
        <v/>
      </c>
      <c r="LT42" s="7">
        <f>=2.6.0</f>
        <v/>
      </c>
      <c r="LW42" s="7">
        <f>=5.1.0</f>
        <v/>
      </c>
      <c r="LY42" s="7">
        <f>=4.3.0</f>
        <v/>
      </c>
      <c r="LZ42" s="7">
        <f>=0.7.0</f>
        <v/>
      </c>
      <c r="ND42" s="7">
        <f>=5.9.1</f>
        <v/>
      </c>
      <c r="NK42" s="7">
        <f>=0.12.2</f>
        <v/>
      </c>
      <c r="NM42" s="7">
        <f>=3.5.0</f>
        <v/>
      </c>
      <c r="NU42" s="7">
        <f>=2.0.2</f>
        <v/>
      </c>
      <c r="OB42" s="7">
        <f>=0.7.4</f>
        <v/>
      </c>
      <c r="OH42" s="7">
        <f>=0.19</f>
        <v/>
      </c>
      <c r="OV42" s="7">
        <f>=5.2.1</f>
        <v/>
      </c>
      <c r="OW42" s="7">
        <f>=4.3.0</f>
        <v/>
      </c>
      <c r="PD42" s="7">
        <f>=5.0.0</f>
        <v/>
      </c>
      <c r="PI42" s="7">
        <f>=1.11.0</f>
        <v/>
      </c>
      <c r="RF42" s="7">
        <f>=0.20.3</f>
        <v/>
      </c>
      <c r="RG42" s="7">
        <f>=1.4.1</f>
        <v/>
      </c>
      <c r="RL42" s="7">
        <f>=2.3.0</f>
        <v/>
      </c>
      <c r="RV42" s="7">
        <f>=4.2.1</f>
        <v/>
      </c>
      <c r="RW42" s="7">
        <f>=0.7.4</f>
        <v/>
      </c>
      <c r="SC42" s="7">
        <f>=2.0.11</f>
        <v/>
      </c>
      <c r="SJ42" s="7">
        <f>=1.0.14</f>
        <v/>
      </c>
      <c r="SR42" s="7">
        <f>=0.5.2</f>
        <v/>
      </c>
      <c r="TF42" s="7">
        <f>=17.5.14</f>
        <v/>
      </c>
      <c r="TI42" s="7">
        <f>=7.43.0</f>
        <v/>
      </c>
      <c r="TQ42" s="7">
        <f>=1.6.6</f>
        <v/>
      </c>
      <c r="TT42" s="7">
        <f>=1.1.4</f>
        <v/>
      </c>
      <c r="TU42" s="7">
        <f>=3.20.0</f>
        <v/>
      </c>
      <c r="UA42" s="7">
        <f>=2.2.0</f>
        <v/>
      </c>
      <c r="UJ42" s="7">
        <f>=1.1.0b1</f>
        <v/>
      </c>
      <c r="UO42" s="7">
        <f>=2.6.0</f>
        <v/>
      </c>
      <c r="UY42" s="7">
        <f>=2017.2</f>
        <v/>
      </c>
      <c r="VD42" s="7">
        <f>=16.0.2</f>
        <v/>
      </c>
      <c r="VK42" s="7">
        <f>=2.18.1</f>
        <v/>
      </c>
      <c r="WD42" s="7">
        <f>=1.6.1</f>
        <v/>
      </c>
      <c r="WG42" s="7">
        <f>=1.5</f>
        <v/>
      </c>
      <c r="WM42" s="7">
        <f>=0.32</f>
        <v/>
      </c>
      <c r="XC42" s="7">
        <f>=0.8.1</f>
        <v/>
      </c>
      <c r="XE42" s="7">
        <f>=3.4.0.3</f>
        <v/>
      </c>
      <c r="XF42" s="7">
        <f>=1.10.0</f>
        <v/>
      </c>
      <c r="XX42" s="7">
        <f>=3.2.7</f>
        <v/>
      </c>
      <c r="XZ42" s="7">
        <f>=0.7.6.1</f>
        <v/>
      </c>
      <c r="YL42" s="7">
        <f>=0.6</f>
        <v/>
      </c>
      <c r="YM42" s="7">
        <f>=0.3.1</f>
        <v/>
      </c>
      <c r="ZJ42" s="7">
        <f>=4.5.1</f>
        <v/>
      </c>
      <c r="ZM42" s="7">
        <f>=4.3.2</f>
        <v/>
      </c>
      <c r="AAE42" s="7">
        <f>=1.0</f>
        <v/>
      </c>
      <c r="AAI42" s="7">
        <f>=1.21.1</f>
        <v/>
      </c>
      <c r="AAX42" s="7">
        <f>=0.1.7</f>
        <v/>
      </c>
      <c r="AAZ42" s="7">
        <f>=0.5.1</f>
        <v/>
      </c>
      <c r="ABG42" s="7">
        <f>=2.0.0</f>
        <v/>
      </c>
      <c r="ABJ42" s="7">
        <f>=0.11.0</f>
        <v/>
      </c>
      <c r="ABN42" s="7">
        <f>=2016.2.22</f>
        <v/>
      </c>
    </row>
    <row r="43">
      <c r="A43" t="inlineStr">
        <is>
          <t>backend</t>
        </is>
      </c>
      <c r="B43" t="inlineStr">
        <is>
          <t>ipb_update</t>
        </is>
      </c>
      <c r="M43" s="7">
        <f>=0.12.2</f>
        <v/>
      </c>
      <c r="Y43" s="7">
        <f>=2.1.1</f>
        <v/>
      </c>
      <c r="AA43" s="7">
        <f>=2.3.2</f>
        <v/>
      </c>
      <c r="AB43" s="7">
        <f>=2.0.6</f>
        <v/>
      </c>
      <c r="AH43" s="7">
        <f>=2.9.6</f>
        <v/>
      </c>
      <c r="AL43" s="7">
        <f>=1.0.7</f>
        <v/>
      </c>
      <c r="AN43" s="7">
        <f>=1.0</f>
        <v/>
      </c>
      <c r="BB43" s="7">
        <f>=1.1.15</f>
        <v/>
      </c>
      <c r="BD43" s="7">
        <f>=0.32.21</f>
        <v/>
      </c>
      <c r="BF43" s="7">
        <f>=2.3.1</f>
        <v/>
      </c>
      <c r="BL43" s="7">
        <f>=0.12.2</f>
        <v/>
      </c>
      <c r="BX43" s="7">
        <f>=0.9.6</f>
        <v/>
      </c>
      <c r="CV43" s="7">
        <f>=0.23.0</f>
        <v/>
      </c>
      <c r="DK43" s="7">
        <f>=1.0.0</f>
        <v/>
      </c>
      <c r="DO43" s="7">
        <f>=4.6.0</f>
        <v/>
      </c>
      <c r="DV43" s="7">
        <f>=0.0.1</f>
        <v/>
      </c>
      <c r="ED43" s="7">
        <f>=2017.11.5</f>
        <v/>
      </c>
      <c r="EE43" s="7">
        <f>=1.11.2</f>
        <v/>
      </c>
      <c r="EG43" s="7">
        <f>=3.0.4</f>
        <v/>
      </c>
      <c r="EJ43" s="7">
        <f>=6.7</f>
        <v/>
      </c>
      <c r="EV43" s="7">
        <f>=3.5.0</f>
        <v/>
      </c>
      <c r="FC43" s="7">
        <f>=2.1.3</f>
        <v/>
      </c>
      <c r="FY43" s="7">
        <f>=4.1.2</f>
        <v/>
      </c>
      <c r="HM43" s="7">
        <f>=1.1.6</f>
        <v/>
      </c>
      <c r="IN43" s="7">
        <f>=3.2.3.post2</f>
        <v/>
      </c>
      <c r="KG43" s="7">
        <f>=2.6</f>
        <v/>
      </c>
      <c r="KR43" s="7">
        <f>=1.0.17</f>
        <v/>
      </c>
      <c r="KU43" s="7">
        <f>=0.2.0</f>
        <v/>
      </c>
      <c r="LC43" s="7">
        <f>=0.24</f>
        <v/>
      </c>
      <c r="LT43" s="7">
        <f>=2.6.0</f>
        <v/>
      </c>
      <c r="LY43" s="7">
        <f>=4.4.0</f>
        <v/>
      </c>
      <c r="MN43" s="7">
        <f>=10.1</f>
        <v/>
      </c>
      <c r="MO43" s="7">
        <f>=1.3</f>
        <v/>
      </c>
      <c r="NM43" s="7">
        <f>=4.1.1</f>
        <v/>
      </c>
      <c r="OW43" s="7">
        <f>=4.4.0</f>
        <v/>
      </c>
      <c r="PI43" s="7">
        <f>=1.13.3</f>
        <v/>
      </c>
      <c r="RF43" s="7">
        <f>=0.21.0</f>
        <v/>
      </c>
      <c r="RL43" s="7">
        <f>=2.3.0</f>
        <v/>
      </c>
      <c r="RY43" s="7">
        <f>=0.0.0</f>
        <v/>
      </c>
      <c r="SC43" s="7">
        <f>=2.2.1</f>
        <v/>
      </c>
      <c r="SP43" s="7">
        <f>=2.7.3.2</f>
        <v/>
      </c>
      <c r="SZ43" s="7">
        <f>=0.1.9</f>
        <v/>
      </c>
      <c r="TF43" s="7">
        <f>=17.9.23</f>
        <v/>
      </c>
      <c r="TG43" s="7">
        <f>=2.18</f>
        <v/>
      </c>
      <c r="TH43" s="7">
        <f>=2.6.1</f>
        <v/>
      </c>
      <c r="UO43" s="7">
        <f>=2.6.1</f>
        <v/>
      </c>
      <c r="UR43" s="7">
        <f>=1.0.3</f>
        <v/>
      </c>
      <c r="UY43" s="7">
        <f>=2017.3</f>
        <v/>
      </c>
      <c r="VC43" s="7">
        <f>=0.25</f>
        <v/>
      </c>
      <c r="VK43" s="7">
        <f>=2.18.4</f>
        <v/>
      </c>
      <c r="WG43" s="7">
        <f>=1.6</f>
        <v/>
      </c>
      <c r="WO43" s="7">
        <f>=3.7.0</f>
        <v/>
      </c>
      <c r="XE43" s="7">
        <f>=3.4.0.3</f>
        <v/>
      </c>
      <c r="XF43" s="7">
        <f>=1.11.0</f>
        <v/>
      </c>
      <c r="ZM43" s="7">
        <f>=4.3.2</f>
        <v/>
      </c>
      <c r="AAI43" s="7">
        <f>=1.22</f>
        <v/>
      </c>
      <c r="ABJ43" s="7">
        <f>=0.11.0</f>
        <v/>
      </c>
    </row>
    <row r="44">
      <c r="A44" t="inlineStr">
        <is>
          <t>backend</t>
        </is>
      </c>
      <c r="B44" t="inlineStr">
        <is>
          <t>lv</t>
        </is>
      </c>
      <c r="M44" s="7">
        <f>=0.12.2</f>
        <v/>
      </c>
      <c r="Y44" s="7">
        <f>=2.1.1</f>
        <v/>
      </c>
      <c r="AA44" s="7">
        <f>=2.3.2</f>
        <v/>
      </c>
      <c r="AB44" s="7">
        <f>=2.0.6</f>
        <v/>
      </c>
      <c r="AH44" s="7">
        <f>=2.9.6</f>
        <v/>
      </c>
      <c r="AL44" s="7">
        <f>=1.0.7</f>
        <v/>
      </c>
      <c r="AN44" s="7">
        <f>=1.0</f>
        <v/>
      </c>
      <c r="BB44" s="7">
        <f>=1.1.15</f>
        <v/>
      </c>
      <c r="BD44" s="7">
        <f>=0.32.21</f>
        <v/>
      </c>
      <c r="BF44" s="7">
        <f>=2.3.1</f>
        <v/>
      </c>
      <c r="BL44" s="7">
        <f>=0.12.2</f>
        <v/>
      </c>
      <c r="BX44" s="7">
        <f>=0.9.6</f>
        <v/>
      </c>
      <c r="CV44" s="7">
        <f>=0.23.0</f>
        <v/>
      </c>
      <c r="DK44" s="7">
        <f>=1.0.0</f>
        <v/>
      </c>
      <c r="DO44" s="7">
        <f>=4.6.0</f>
        <v/>
      </c>
      <c r="DV44" s="7">
        <f>=0.0.1</f>
        <v/>
      </c>
      <c r="ED44" s="7">
        <f>=2017.11.5</f>
        <v/>
      </c>
      <c r="EE44" s="7">
        <f>=1.11.2</f>
        <v/>
      </c>
      <c r="EG44" s="7">
        <f>=3.0.4</f>
        <v/>
      </c>
      <c r="EJ44" s="7">
        <f>=6.7</f>
        <v/>
      </c>
      <c r="EV44" s="7">
        <f>=3.5.0</f>
        <v/>
      </c>
      <c r="FC44" s="7">
        <f>=2.1.3</f>
        <v/>
      </c>
      <c r="FY44" s="7">
        <f>=4.1.2</f>
        <v/>
      </c>
      <c r="HM44" s="7">
        <f>=1.1.6</f>
        <v/>
      </c>
      <c r="IN44" s="7">
        <f>=3.2.3.post2</f>
        <v/>
      </c>
      <c r="KG44" s="7">
        <f>=2.6</f>
        <v/>
      </c>
      <c r="KR44" s="7">
        <f>=1.0.17</f>
        <v/>
      </c>
      <c r="KU44" s="7">
        <f>=0.2.0</f>
        <v/>
      </c>
      <c r="LC44" s="7">
        <f>=0.24</f>
        <v/>
      </c>
      <c r="LT44" s="7">
        <f>=2.6.0</f>
        <v/>
      </c>
      <c r="LY44" s="7">
        <f>=4.4.0</f>
        <v/>
      </c>
      <c r="MN44" s="7">
        <f>=10.1</f>
        <v/>
      </c>
      <c r="MO44" s="7">
        <f>=1.3</f>
        <v/>
      </c>
      <c r="NM44" s="7">
        <f>=4.1.1</f>
        <v/>
      </c>
      <c r="OW44" s="7">
        <f>=4.4.0</f>
        <v/>
      </c>
      <c r="PI44" s="7">
        <f>=1.13.3</f>
        <v/>
      </c>
      <c r="RF44" s="7">
        <f>=0.21.0</f>
        <v/>
      </c>
      <c r="RL44" s="7">
        <f>=2.3.0</f>
        <v/>
      </c>
      <c r="RY44" s="7">
        <f>=0.0.0</f>
        <v/>
      </c>
      <c r="SC44" s="7">
        <f>=2.2.1</f>
        <v/>
      </c>
      <c r="SP44" s="7">
        <f>=2.7.3.2</f>
        <v/>
      </c>
      <c r="SZ44" s="7">
        <f>=0.1.9</f>
        <v/>
      </c>
      <c r="TF44" s="7">
        <f>=17.9.23</f>
        <v/>
      </c>
      <c r="TG44" s="7">
        <f>=2.18</f>
        <v/>
      </c>
      <c r="TH44" s="7">
        <f>=2.6.1</f>
        <v/>
      </c>
      <c r="UO44" s="7">
        <f>=2.6.1</f>
        <v/>
      </c>
      <c r="UR44" s="7">
        <f>=1.0.3</f>
        <v/>
      </c>
      <c r="UY44" s="7">
        <f>=2017.3</f>
        <v/>
      </c>
      <c r="VC44" s="7">
        <f>=0.25</f>
        <v/>
      </c>
      <c r="VK44" s="7">
        <f>=2.18.4</f>
        <v/>
      </c>
      <c r="WG44" s="7">
        <f>=1.6</f>
        <v/>
      </c>
      <c r="WO44" s="7">
        <f>=3.7.0</f>
        <v/>
      </c>
      <c r="XE44" s="7">
        <f>=3.4.0.3</f>
        <v/>
      </c>
      <c r="XF44" s="7">
        <f>=1.11.0</f>
        <v/>
      </c>
      <c r="ZM44" s="7">
        <f>=4.3.2</f>
        <v/>
      </c>
      <c r="AAI44" s="7">
        <f>=1.22</f>
        <v/>
      </c>
      <c r="ABJ44" s="7">
        <f>=0.11.0</f>
        <v/>
      </c>
    </row>
    <row r="45">
      <c r="A45" t="inlineStr">
        <is>
          <t>backend</t>
        </is>
      </c>
      <c r="B45" t="inlineStr">
        <is>
          <t>sprint1</t>
        </is>
      </c>
      <c r="F45" s="7">
        <f>=0.36.4</f>
        <v/>
      </c>
      <c r="M45" s="7">
        <f>=0.12.2</f>
        <v/>
      </c>
      <c r="AA45" s="7">
        <f>=2.2</f>
        <v/>
      </c>
      <c r="AH45" s="7">
        <f>=2.9.6</f>
        <v/>
      </c>
      <c r="AK45" s="7">
        <f>=0.2</f>
        <v/>
      </c>
      <c r="AN45" s="7">
        <f>=1.0</f>
        <v/>
      </c>
      <c r="AO45" s="7">
        <f>=3.1.2</f>
        <v/>
      </c>
      <c r="AY45" s="7">
        <f>=2.2.0</f>
        <v/>
      </c>
      <c r="BB45" s="7">
        <f>=1.1.11</f>
        <v/>
      </c>
      <c r="BJ45" s="7">
        <f>=0.4.19</f>
        <v/>
      </c>
      <c r="BL45" s="7">
        <f>=0.12.2</f>
        <v/>
      </c>
      <c r="BP45" s="7">
        <f>=0.3.4</f>
        <v/>
      </c>
      <c r="CO45" s="7">
        <f>=0.0.1</f>
        <v/>
      </c>
      <c r="DJ45" s="7">
        <f>=0.5</f>
        <v/>
      </c>
      <c r="DK45" s="7">
        <f>=1.0.0</f>
        <v/>
      </c>
      <c r="DO45" s="7">
        <f>=4.4.1</f>
        <v/>
      </c>
      <c r="DQ45" s="7">
        <f>=2.0.0</f>
        <v/>
      </c>
      <c r="ED45" s="7">
        <f>=2017.4.17</f>
        <v/>
      </c>
      <c r="EG45" s="7">
        <f>=3.0.4</f>
        <v/>
      </c>
      <c r="EJ45" s="7">
        <f>=6.7</f>
        <v/>
      </c>
      <c r="EV45" s="7">
        <f>=3.5.0</f>
        <v/>
      </c>
      <c r="FF45" s="7">
        <f>=0.10.0</f>
        <v/>
      </c>
      <c r="FY45" s="7">
        <f>=4.0.11</f>
        <v/>
      </c>
      <c r="GY45" s="7">
        <f>=0.7.6</f>
        <v/>
      </c>
      <c r="HL45" s="7">
        <f>=0.2.3</f>
        <v/>
      </c>
      <c r="HM45" s="7">
        <f>=1.1.6</f>
        <v/>
      </c>
      <c r="IN45" s="7">
        <f>=3.2.3.post2</f>
        <v/>
      </c>
      <c r="IU45" s="7">
        <f>=1.17</f>
        <v/>
      </c>
      <c r="JQ45" s="7">
        <f>=0.1</f>
        <v/>
      </c>
      <c r="JU45" s="7">
        <f>=0.999999999</f>
        <v/>
      </c>
      <c r="KG45" s="7">
        <f>=2.5</f>
        <v/>
      </c>
      <c r="KS45" s="7">
        <f>=4.6.1</f>
        <v/>
      </c>
      <c r="KT45" s="7">
        <f>=5.4.1</f>
        <v/>
      </c>
      <c r="KU45" s="7">
        <f>=0.2.0</f>
        <v/>
      </c>
      <c r="KV45" s="7">
        <f>=6.0.0</f>
        <v/>
      </c>
      <c r="LC45" s="7">
        <f>=0.24</f>
        <v/>
      </c>
      <c r="LT45" s="7">
        <f>=2.6.0</f>
        <v/>
      </c>
      <c r="LW45" s="7">
        <f>=5.1.0</f>
        <v/>
      </c>
      <c r="LY45" s="7">
        <f>=4.3.0</f>
        <v/>
      </c>
      <c r="LZ45" s="7">
        <f>=0.7.0</f>
        <v/>
      </c>
      <c r="ND45" s="7">
        <f>=5.9.1</f>
        <v/>
      </c>
      <c r="NK45" s="7">
        <f>=0.12.2</f>
        <v/>
      </c>
      <c r="NM45" s="7">
        <f>=3.5.0</f>
        <v/>
      </c>
      <c r="NU45" s="7">
        <f>=2.0.2</f>
        <v/>
      </c>
      <c r="OB45" s="7">
        <f>=0.7.4</f>
        <v/>
      </c>
      <c r="OH45" s="7">
        <f>=0.19</f>
        <v/>
      </c>
      <c r="OV45" s="7">
        <f>=5.2.1</f>
        <v/>
      </c>
      <c r="OW45" s="7">
        <f>=4.3.0</f>
        <v/>
      </c>
      <c r="PD45" s="7">
        <f>=5.0.0</f>
        <v/>
      </c>
      <c r="PI45" s="7">
        <f>=1.11.0</f>
        <v/>
      </c>
      <c r="RF45" s="7">
        <f>=0.20.3</f>
        <v/>
      </c>
      <c r="RG45" s="7">
        <f>=1.4.1</f>
        <v/>
      </c>
      <c r="RL45" s="7">
        <f>=2.3.0</f>
        <v/>
      </c>
      <c r="RV45" s="7">
        <f>=4.2.1</f>
        <v/>
      </c>
      <c r="RW45" s="7">
        <f>=0.7.4</f>
        <v/>
      </c>
      <c r="SC45" s="7">
        <f>=2.0.11</f>
        <v/>
      </c>
      <c r="SJ45" s="7">
        <f>=1.0.14</f>
        <v/>
      </c>
      <c r="SR45" s="7">
        <f>=0.5.2</f>
        <v/>
      </c>
      <c r="TF45" s="7">
        <f>=17.5.14</f>
        <v/>
      </c>
      <c r="TI45" s="7">
        <f>=7.43.0</f>
        <v/>
      </c>
      <c r="TQ45" s="7">
        <f>=1.6.6</f>
        <v/>
      </c>
      <c r="TT45" s="7">
        <f>=1.1.4</f>
        <v/>
      </c>
      <c r="TU45" s="7">
        <f>=3.20.0</f>
        <v/>
      </c>
      <c r="UA45" s="7">
        <f>=2.2.0</f>
        <v/>
      </c>
      <c r="UJ45" s="7">
        <f>=1.1.0b1</f>
        <v/>
      </c>
      <c r="UO45" s="7">
        <f>=2.6.0</f>
        <v/>
      </c>
      <c r="UY45" s="7">
        <f>=2017.2</f>
        <v/>
      </c>
      <c r="VD45" s="7">
        <f>=16.0.2</f>
        <v/>
      </c>
      <c r="VK45" s="7">
        <f>=2.18.1</f>
        <v/>
      </c>
      <c r="WD45" s="7">
        <f>=1.6.1</f>
        <v/>
      </c>
      <c r="WG45" s="7">
        <f>=1.5</f>
        <v/>
      </c>
      <c r="WM45" s="7">
        <f>=0.32</f>
        <v/>
      </c>
      <c r="XC45" s="7">
        <f>=0.8.1</f>
        <v/>
      </c>
      <c r="XE45" s="7">
        <f>=3.4.0.3</f>
        <v/>
      </c>
      <c r="XF45" s="7">
        <f>=1.10.0</f>
        <v/>
      </c>
      <c r="XX45" s="7">
        <f>=3.2.7</f>
        <v/>
      </c>
      <c r="XZ45" s="7">
        <f>=0.7.6.1</f>
        <v/>
      </c>
      <c r="YL45" s="7">
        <f>=0.6</f>
        <v/>
      </c>
      <c r="YM45" s="7">
        <f>=0.3.1</f>
        <v/>
      </c>
      <c r="ZJ45" s="7">
        <f>=4.5.1</f>
        <v/>
      </c>
      <c r="ZM45" s="7">
        <f>=4.3.2</f>
        <v/>
      </c>
      <c r="AAE45" s="7">
        <f>=1.0</f>
        <v/>
      </c>
      <c r="AAI45" s="7">
        <f>=1.21.1</f>
        <v/>
      </c>
      <c r="AAX45" s="7">
        <f>=0.1.7</f>
        <v/>
      </c>
      <c r="AAZ45" s="7">
        <f>=0.5.1</f>
        <v/>
      </c>
      <c r="ABG45" s="7">
        <f>=2.0.0</f>
        <v/>
      </c>
      <c r="ABJ45" s="7">
        <f>=0.11.0</f>
        <v/>
      </c>
      <c r="ABN45" s="7">
        <f>=2016.2.22</f>
        <v/>
      </c>
    </row>
    <row r="46">
      <c r="A46" t="inlineStr">
        <is>
          <t>backend</t>
        </is>
      </c>
      <c r="B46" t="inlineStr">
        <is>
          <t>sprint2</t>
        </is>
      </c>
      <c r="F46" s="7">
        <f>=0.36.4</f>
        <v/>
      </c>
      <c r="M46" s="7">
        <f>=0.12.2</f>
        <v/>
      </c>
      <c r="AA46" s="7">
        <f>=2.2</f>
        <v/>
      </c>
      <c r="AH46" s="7">
        <f>=2.9.6</f>
        <v/>
      </c>
      <c r="AK46" s="7">
        <f>=0.2</f>
        <v/>
      </c>
      <c r="AN46" s="7">
        <f>=1.0</f>
        <v/>
      </c>
      <c r="AO46" s="7">
        <f>=3.1.2</f>
        <v/>
      </c>
      <c r="AY46" s="7">
        <f>=2.2.0</f>
        <v/>
      </c>
      <c r="BB46" s="7">
        <f>=1.1.11</f>
        <v/>
      </c>
      <c r="BJ46" s="7">
        <f>=0.4.19</f>
        <v/>
      </c>
      <c r="BL46" s="7">
        <f>=0.12.2</f>
        <v/>
      </c>
      <c r="BP46" s="7">
        <f>=0.3.4</f>
        <v/>
      </c>
      <c r="CO46" s="7">
        <f>=0.0.1</f>
        <v/>
      </c>
      <c r="DJ46" s="7">
        <f>=0.5</f>
        <v/>
      </c>
      <c r="DK46" s="7">
        <f>=1.0.0</f>
        <v/>
      </c>
      <c r="DO46" s="7">
        <f>=4.4.1</f>
        <v/>
      </c>
      <c r="DQ46" s="7">
        <f>=2.0.0</f>
        <v/>
      </c>
      <c r="ED46" s="7">
        <f>=2017.4.17</f>
        <v/>
      </c>
      <c r="EG46" s="7">
        <f>=3.0.4</f>
        <v/>
      </c>
      <c r="EJ46" s="7">
        <f>=6.7</f>
        <v/>
      </c>
      <c r="EV46" s="7">
        <f>=3.5.0</f>
        <v/>
      </c>
      <c r="FF46" s="7">
        <f>=0.10.0</f>
        <v/>
      </c>
      <c r="FY46" s="7">
        <f>=4.0.11</f>
        <v/>
      </c>
      <c r="GY46" s="7">
        <f>=0.7.6</f>
        <v/>
      </c>
      <c r="HL46" s="7">
        <f>=0.2.3</f>
        <v/>
      </c>
      <c r="HM46" s="7">
        <f>=1.1.6</f>
        <v/>
      </c>
      <c r="IN46" s="7">
        <f>=3.2.3.post2</f>
        <v/>
      </c>
      <c r="IU46" s="7">
        <f>=1.17</f>
        <v/>
      </c>
      <c r="JQ46" s="7">
        <f>=0.1</f>
        <v/>
      </c>
      <c r="JU46" s="7">
        <f>=0.999999999</f>
        <v/>
      </c>
      <c r="KG46" s="7">
        <f>=2.5</f>
        <v/>
      </c>
      <c r="KS46" s="7">
        <f>=4.6.1</f>
        <v/>
      </c>
      <c r="KT46" s="7">
        <f>=5.4.1</f>
        <v/>
      </c>
      <c r="KU46" s="7">
        <f>=0.2.0</f>
        <v/>
      </c>
      <c r="KV46" s="7">
        <f>=6.0.0</f>
        <v/>
      </c>
      <c r="LC46" s="7">
        <f>=0.24</f>
        <v/>
      </c>
      <c r="LT46" s="7">
        <f>=2.6.0</f>
        <v/>
      </c>
      <c r="LW46" s="7">
        <f>=5.1.0</f>
        <v/>
      </c>
      <c r="LY46" s="7">
        <f>=4.3.0</f>
        <v/>
      </c>
      <c r="LZ46" s="7">
        <f>=0.7.0</f>
        <v/>
      </c>
      <c r="ND46" s="7">
        <f>=5.9.1</f>
        <v/>
      </c>
      <c r="NK46" s="7">
        <f>=0.12.2</f>
        <v/>
      </c>
      <c r="NM46" s="7">
        <f>=3.5.0</f>
        <v/>
      </c>
      <c r="NU46" s="7">
        <f>=2.0.2</f>
        <v/>
      </c>
      <c r="OB46" s="7">
        <f>=0.7.4</f>
        <v/>
      </c>
      <c r="OH46" s="7">
        <f>=0.19</f>
        <v/>
      </c>
      <c r="OV46" s="7">
        <f>=5.2.1</f>
        <v/>
      </c>
      <c r="OW46" s="7">
        <f>=4.3.0</f>
        <v/>
      </c>
      <c r="PD46" s="7">
        <f>=5.0.0</f>
        <v/>
      </c>
      <c r="PI46" s="7">
        <f>=1.11.0</f>
        <v/>
      </c>
      <c r="RF46" s="7">
        <f>=0.20.3</f>
        <v/>
      </c>
      <c r="RG46" s="7">
        <f>=1.4.1</f>
        <v/>
      </c>
      <c r="RL46" s="7">
        <f>=2.3.0</f>
        <v/>
      </c>
      <c r="RV46" s="7">
        <f>=4.2.1</f>
        <v/>
      </c>
      <c r="RW46" s="7">
        <f>=0.7.4</f>
        <v/>
      </c>
      <c r="SC46" s="7">
        <f>=2.0.11</f>
        <v/>
      </c>
      <c r="SJ46" s="7">
        <f>=1.0.14</f>
        <v/>
      </c>
      <c r="SR46" s="7">
        <f>=0.5.2</f>
        <v/>
      </c>
      <c r="TF46" s="7">
        <f>=17.5.14</f>
        <v/>
      </c>
      <c r="TI46" s="7">
        <f>=7.43.0</f>
        <v/>
      </c>
      <c r="TQ46" s="7">
        <f>=1.6.6</f>
        <v/>
      </c>
      <c r="TT46" s="7">
        <f>=1.1.4</f>
        <v/>
      </c>
      <c r="TU46" s="7">
        <f>=3.20.0</f>
        <v/>
      </c>
      <c r="UA46" s="7">
        <f>=2.2.0</f>
        <v/>
      </c>
      <c r="UJ46" s="7">
        <f>=1.1.0b1</f>
        <v/>
      </c>
      <c r="UO46" s="7">
        <f>=2.6.0</f>
        <v/>
      </c>
      <c r="UY46" s="7">
        <f>=2017.2</f>
        <v/>
      </c>
      <c r="VD46" s="7">
        <f>=16.0.2</f>
        <v/>
      </c>
      <c r="VK46" s="7">
        <f>=2.18.1</f>
        <v/>
      </c>
      <c r="WD46" s="7">
        <f>=1.6.1</f>
        <v/>
      </c>
      <c r="WG46" s="7">
        <f>=1.5</f>
        <v/>
      </c>
      <c r="WM46" s="7">
        <f>=0.32</f>
        <v/>
      </c>
      <c r="XC46" s="7">
        <f>=0.8.1</f>
        <v/>
      </c>
      <c r="XE46" s="7">
        <f>=3.4.0.3</f>
        <v/>
      </c>
      <c r="XF46" s="7">
        <f>=1.10.0</f>
        <v/>
      </c>
      <c r="XX46" s="7">
        <f>=3.2.7</f>
        <v/>
      </c>
      <c r="XZ46" s="7">
        <f>=0.7.6.1</f>
        <v/>
      </c>
      <c r="YL46" s="7">
        <f>=0.6</f>
        <v/>
      </c>
      <c r="YM46" s="7">
        <f>=0.3.1</f>
        <v/>
      </c>
      <c r="ZJ46" s="7">
        <f>=4.5.1</f>
        <v/>
      </c>
      <c r="ZM46" s="7">
        <f>=4.3.2</f>
        <v/>
      </c>
      <c r="AAE46" s="7">
        <f>=1.0</f>
        <v/>
      </c>
      <c r="AAI46" s="7">
        <f>=1.21.1</f>
        <v/>
      </c>
      <c r="AAX46" s="7">
        <f>=0.1.7</f>
        <v/>
      </c>
      <c r="AAZ46" s="7">
        <f>=0.5.1</f>
        <v/>
      </c>
      <c r="ABG46" s="7">
        <f>=2.0.0</f>
        <v/>
      </c>
      <c r="ABJ46" s="7">
        <f>=0.11.0</f>
        <v/>
      </c>
      <c r="ABN46" s="7">
        <f>=2016.2.22</f>
        <v/>
      </c>
    </row>
    <row r="47">
      <c r="A47" t="inlineStr">
        <is>
          <t>backend</t>
        </is>
      </c>
      <c r="B47" t="inlineStr">
        <is>
          <t>sprint3</t>
        </is>
      </c>
      <c r="F47" s="7">
        <f>=0.36.4</f>
        <v/>
      </c>
      <c r="M47" s="7">
        <f>=0.12.2</f>
        <v/>
      </c>
      <c r="AA47" s="7">
        <f>=2.2</f>
        <v/>
      </c>
      <c r="AH47" s="7">
        <f>=2.9.6</f>
        <v/>
      </c>
      <c r="AK47" s="7">
        <f>=0.2</f>
        <v/>
      </c>
      <c r="AN47" s="7">
        <f>=1.0</f>
        <v/>
      </c>
      <c r="AO47" s="7">
        <f>=3.1.2</f>
        <v/>
      </c>
      <c r="AY47" s="7">
        <f>=2.2.0</f>
        <v/>
      </c>
      <c r="BB47" s="7">
        <f>=1.1.11</f>
        <v/>
      </c>
      <c r="BJ47" s="7">
        <f>=0.4.19</f>
        <v/>
      </c>
      <c r="BL47" s="7">
        <f>=0.12.2</f>
        <v/>
      </c>
      <c r="BP47" s="7">
        <f>=0.3.4</f>
        <v/>
      </c>
      <c r="CO47" s="7">
        <f>=0.0.1</f>
        <v/>
      </c>
      <c r="DJ47" s="7">
        <f>=0.5</f>
        <v/>
      </c>
      <c r="DK47" s="7">
        <f>=1.0.0</f>
        <v/>
      </c>
      <c r="DO47" s="7">
        <f>=4.4.1</f>
        <v/>
      </c>
      <c r="DQ47" s="7">
        <f>=2.0.0</f>
        <v/>
      </c>
      <c r="ED47" s="7">
        <f>=2017.4.17</f>
        <v/>
      </c>
      <c r="EG47" s="7">
        <f>=3.0.4</f>
        <v/>
      </c>
      <c r="EJ47" s="7">
        <f>=6.7</f>
        <v/>
      </c>
      <c r="EV47" s="7">
        <f>=3.5.0</f>
        <v/>
      </c>
      <c r="FF47" s="7">
        <f>=0.10.0</f>
        <v/>
      </c>
      <c r="FY47" s="7">
        <f>=4.0.11</f>
        <v/>
      </c>
      <c r="GY47" s="7">
        <f>=0.7.6</f>
        <v/>
      </c>
      <c r="HL47" s="7">
        <f>=0.2.3</f>
        <v/>
      </c>
      <c r="HM47" s="7">
        <f>=1.1.6</f>
        <v/>
      </c>
      <c r="IN47" s="7">
        <f>=3.2.3.post2</f>
        <v/>
      </c>
      <c r="IU47" s="7">
        <f>=1.17</f>
        <v/>
      </c>
      <c r="JQ47" s="7">
        <f>=0.1</f>
        <v/>
      </c>
      <c r="JU47" s="7">
        <f>=0.999999999</f>
        <v/>
      </c>
      <c r="KG47" s="7">
        <f>=2.5</f>
        <v/>
      </c>
      <c r="KS47" s="7">
        <f>=4.6.1</f>
        <v/>
      </c>
      <c r="KT47" s="7">
        <f>=5.4.1</f>
        <v/>
      </c>
      <c r="KU47" s="7">
        <f>=0.2.0</f>
        <v/>
      </c>
      <c r="KV47" s="7">
        <f>=6.0.0</f>
        <v/>
      </c>
      <c r="LC47" s="7">
        <f>=0.24</f>
        <v/>
      </c>
      <c r="LT47" s="7">
        <f>=2.6.0</f>
        <v/>
      </c>
      <c r="LW47" s="7">
        <f>=5.1.0</f>
        <v/>
      </c>
      <c r="LY47" s="7">
        <f>=4.3.0</f>
        <v/>
      </c>
      <c r="LZ47" s="7">
        <f>=0.7.0</f>
        <v/>
      </c>
      <c r="ND47" s="7">
        <f>=5.9.1</f>
        <v/>
      </c>
      <c r="NK47" s="7">
        <f>=0.12.2</f>
        <v/>
      </c>
      <c r="NM47" s="7">
        <f>=3.5.0</f>
        <v/>
      </c>
      <c r="NU47" s="7">
        <f>=2.0.2</f>
        <v/>
      </c>
      <c r="OB47" s="7">
        <f>=0.7.4</f>
        <v/>
      </c>
      <c r="OH47" s="7">
        <f>=0.19</f>
        <v/>
      </c>
      <c r="OV47" s="7">
        <f>=5.2.1</f>
        <v/>
      </c>
      <c r="OW47" s="7">
        <f>=4.3.0</f>
        <v/>
      </c>
      <c r="PD47" s="7">
        <f>=5.0.0</f>
        <v/>
      </c>
      <c r="PI47" s="7">
        <f>=1.11.0</f>
        <v/>
      </c>
      <c r="RF47" s="7">
        <f>=0.20.3</f>
        <v/>
      </c>
      <c r="RG47" s="7">
        <f>=1.4.1</f>
        <v/>
      </c>
      <c r="RL47" s="7">
        <f>=2.3.0</f>
        <v/>
      </c>
      <c r="RV47" s="7">
        <f>=4.2.1</f>
        <v/>
      </c>
      <c r="RW47" s="7">
        <f>=0.7.4</f>
        <v/>
      </c>
      <c r="SC47" s="7">
        <f>=2.0.11</f>
        <v/>
      </c>
      <c r="SJ47" s="7">
        <f>=1.0.14</f>
        <v/>
      </c>
      <c r="SR47" s="7">
        <f>=0.5.2</f>
        <v/>
      </c>
      <c r="TF47" s="7">
        <f>=17.5.14</f>
        <v/>
      </c>
      <c r="TI47" s="7">
        <f>=7.43.0</f>
        <v/>
      </c>
      <c r="TQ47" s="7">
        <f>=1.6.6</f>
        <v/>
      </c>
      <c r="TT47" s="7">
        <f>=1.1.4</f>
        <v/>
      </c>
      <c r="TU47" s="7">
        <f>=3.20.0</f>
        <v/>
      </c>
      <c r="UA47" s="7">
        <f>=2.2.0</f>
        <v/>
      </c>
      <c r="UJ47" s="7">
        <f>=1.1.0b1</f>
        <v/>
      </c>
      <c r="UO47" s="7">
        <f>=2.6.0</f>
        <v/>
      </c>
      <c r="UY47" s="7">
        <f>=2017.2</f>
        <v/>
      </c>
      <c r="VD47" s="7">
        <f>=16.0.2</f>
        <v/>
      </c>
      <c r="VK47" s="7">
        <f>=2.18.1</f>
        <v/>
      </c>
      <c r="WD47" s="7">
        <f>=1.6.1</f>
        <v/>
      </c>
      <c r="WG47" s="7">
        <f>=1.5</f>
        <v/>
      </c>
      <c r="WM47" s="7">
        <f>=0.32</f>
        <v/>
      </c>
      <c r="XC47" s="7">
        <f>=0.8.1</f>
        <v/>
      </c>
      <c r="XE47" s="7">
        <f>=3.4.0.3</f>
        <v/>
      </c>
      <c r="XF47" s="7">
        <f>=1.10.0</f>
        <v/>
      </c>
      <c r="XX47" s="7">
        <f>=3.2.7</f>
        <v/>
      </c>
      <c r="XZ47" s="7">
        <f>=0.7.6.1</f>
        <v/>
      </c>
      <c r="YL47" s="7">
        <f>=0.6</f>
        <v/>
      </c>
      <c r="YM47" s="7">
        <f>=0.3.1</f>
        <v/>
      </c>
      <c r="ZJ47" s="7">
        <f>=4.5.1</f>
        <v/>
      </c>
      <c r="ZM47" s="7">
        <f>=4.3.2</f>
        <v/>
      </c>
      <c r="AAE47" s="7">
        <f>=1.0</f>
        <v/>
      </c>
      <c r="AAI47" s="7">
        <f>=1.21.1</f>
        <v/>
      </c>
      <c r="AAX47" s="7">
        <f>=0.1.7</f>
        <v/>
      </c>
      <c r="AAZ47" s="7">
        <f>=0.5.1</f>
        <v/>
      </c>
      <c r="ABG47" s="7">
        <f>=2.0.0</f>
        <v/>
      </c>
      <c r="ABJ47" s="7">
        <f>=0.11.0</f>
        <v/>
      </c>
      <c r="ABN47" s="7">
        <f>=2016.2.22</f>
        <v/>
      </c>
    </row>
    <row r="48">
      <c r="A48" t="inlineStr">
        <is>
          <t>backend</t>
        </is>
      </c>
      <c r="B48" t="inlineStr">
        <is>
          <t>sprint4</t>
        </is>
      </c>
      <c r="M48" s="7">
        <f>=0.12.2</f>
        <v/>
      </c>
      <c r="Y48" s="7">
        <f>=2.1.1</f>
        <v/>
      </c>
      <c r="AA48" s="7">
        <f>=2.3.2</f>
        <v/>
      </c>
      <c r="AB48" s="7">
        <f>=2.0.6</f>
        <v/>
      </c>
      <c r="AH48" s="7">
        <f>=2.9.6</f>
        <v/>
      </c>
      <c r="AL48" s="7">
        <f>=1.0.7</f>
        <v/>
      </c>
      <c r="AN48" s="7">
        <f>=1.0</f>
        <v/>
      </c>
      <c r="BB48" s="7">
        <f>=1.1.15</f>
        <v/>
      </c>
      <c r="BD48" s="7">
        <f>=0.32.21</f>
        <v/>
      </c>
      <c r="BF48" s="7">
        <f>=2.3.1</f>
        <v/>
      </c>
      <c r="BL48" s="7">
        <f>=0.12.2</f>
        <v/>
      </c>
      <c r="BX48" s="7">
        <f>=0.9.6</f>
        <v/>
      </c>
      <c r="CV48" s="7">
        <f>=0.23.0</f>
        <v/>
      </c>
      <c r="DK48" s="7">
        <f>=1.0.0</f>
        <v/>
      </c>
      <c r="DO48" s="7">
        <f>=4.6.0</f>
        <v/>
      </c>
      <c r="DV48" s="7">
        <f>=0.0.1</f>
        <v/>
      </c>
      <c r="ED48" s="7">
        <f>=2017.11.5</f>
        <v/>
      </c>
      <c r="EE48" s="7">
        <f>=1.11.2</f>
        <v/>
      </c>
      <c r="EG48" s="7">
        <f>=3.0.4</f>
        <v/>
      </c>
      <c r="EJ48" s="7">
        <f>=6.7</f>
        <v/>
      </c>
      <c r="EV48" s="7">
        <f>=3.5.0</f>
        <v/>
      </c>
      <c r="FC48" s="7">
        <f>=2.1.3</f>
        <v/>
      </c>
      <c r="FY48" s="7">
        <f>=4.1.2</f>
        <v/>
      </c>
      <c r="HM48" s="7">
        <f>=1.1.6</f>
        <v/>
      </c>
      <c r="IN48" s="7">
        <f>=3.2.3.post2</f>
        <v/>
      </c>
      <c r="KG48" s="7">
        <f>=2.6</f>
        <v/>
      </c>
      <c r="KR48" s="7">
        <f>=1.0.17</f>
        <v/>
      </c>
      <c r="KU48" s="7">
        <f>=0.2.0</f>
        <v/>
      </c>
      <c r="LC48" s="7">
        <f>=0.24</f>
        <v/>
      </c>
      <c r="LT48" s="7">
        <f>=2.6.0</f>
        <v/>
      </c>
      <c r="LY48" s="7">
        <f>=4.4.0</f>
        <v/>
      </c>
      <c r="MN48" s="7">
        <f>=10.1</f>
        <v/>
      </c>
      <c r="MO48" s="7">
        <f>=1.3</f>
        <v/>
      </c>
      <c r="NM48" s="7">
        <f>=4.1.1</f>
        <v/>
      </c>
      <c r="OW48" s="7">
        <f>=4.4.0</f>
        <v/>
      </c>
      <c r="PI48" s="7">
        <f>=1.13.3</f>
        <v/>
      </c>
      <c r="RF48" s="7">
        <f>=0.21.0</f>
        <v/>
      </c>
      <c r="RL48" s="7">
        <f>=2.3.0</f>
        <v/>
      </c>
      <c r="RY48" s="7">
        <f>=0.0.0</f>
        <v/>
      </c>
      <c r="SC48" s="7">
        <f>=2.2.1</f>
        <v/>
      </c>
      <c r="SP48" s="7">
        <f>=2.7.3.2</f>
        <v/>
      </c>
      <c r="SZ48" s="7">
        <f>=0.1.9</f>
        <v/>
      </c>
      <c r="TF48" s="7">
        <f>=17.9.23</f>
        <v/>
      </c>
      <c r="TG48" s="7">
        <f>=2.18</f>
        <v/>
      </c>
      <c r="TH48" s="7">
        <f>=2.6.1</f>
        <v/>
      </c>
      <c r="UO48" s="7">
        <f>=2.6.1</f>
        <v/>
      </c>
      <c r="UR48" s="7">
        <f>=1.0.3</f>
        <v/>
      </c>
      <c r="UY48" s="7">
        <f>=2017.3</f>
        <v/>
      </c>
      <c r="VC48" s="7">
        <f>=0.25</f>
        <v/>
      </c>
      <c r="VK48" s="7">
        <f>=2.18.4</f>
        <v/>
      </c>
      <c r="WG48" s="7">
        <f>=1.6</f>
        <v/>
      </c>
      <c r="WO48" s="7">
        <f>=3.7.0</f>
        <v/>
      </c>
      <c r="XE48" s="7">
        <f>=3.4.0.3</f>
        <v/>
      </c>
      <c r="XF48" s="7">
        <f>=1.11.0</f>
        <v/>
      </c>
      <c r="ZM48" s="7">
        <f>=4.3.2</f>
        <v/>
      </c>
      <c r="AAI48" s="7">
        <f>=1.22</f>
        <v/>
      </c>
      <c r="ABJ48" s="7">
        <f>=0.11.0</f>
        <v/>
      </c>
    </row>
    <row r="49">
      <c r="A49" t="inlineStr">
        <is>
          <t>backend</t>
        </is>
      </c>
      <c r="B49" t="inlineStr">
        <is>
          <t>sprint4_ivan</t>
        </is>
      </c>
      <c r="M49" s="7">
        <f>=0.12.2</f>
        <v/>
      </c>
      <c r="Y49" s="7">
        <f>=2.1.1</f>
        <v/>
      </c>
      <c r="AA49" s="7">
        <f>=2.3.2</f>
        <v/>
      </c>
      <c r="AB49" s="7">
        <f>=2.0.6</f>
        <v/>
      </c>
      <c r="AH49" s="7">
        <f>=2.9.6</f>
        <v/>
      </c>
      <c r="AL49" s="7">
        <f>=1.0.7</f>
        <v/>
      </c>
      <c r="AN49" s="7">
        <f>=1.0</f>
        <v/>
      </c>
      <c r="BB49" s="7">
        <f>=1.1.15</f>
        <v/>
      </c>
      <c r="BD49" s="7">
        <f>=0.32.21</f>
        <v/>
      </c>
      <c r="BF49" s="7">
        <f>=2.3.1</f>
        <v/>
      </c>
      <c r="BL49" s="7">
        <f>=0.12.2</f>
        <v/>
      </c>
      <c r="BX49" s="7">
        <f>=0.9.6</f>
        <v/>
      </c>
      <c r="CV49" s="7">
        <f>=0.23.0</f>
        <v/>
      </c>
      <c r="DK49" s="7">
        <f>=1.0.0</f>
        <v/>
      </c>
      <c r="DO49" s="7">
        <f>=4.6.0</f>
        <v/>
      </c>
      <c r="DV49" s="7">
        <f>=0.0.1</f>
        <v/>
      </c>
      <c r="ED49" s="7">
        <f>=2017.11.5</f>
        <v/>
      </c>
      <c r="EE49" s="7">
        <f>=1.11.2</f>
        <v/>
      </c>
      <c r="EG49" s="7">
        <f>=3.0.4</f>
        <v/>
      </c>
      <c r="EJ49" s="7">
        <f>=6.7</f>
        <v/>
      </c>
      <c r="EV49" s="7">
        <f>=3.5.0</f>
        <v/>
      </c>
      <c r="FC49" s="7">
        <f>=2.1.3</f>
        <v/>
      </c>
      <c r="FY49" s="7">
        <f>=4.1.2</f>
        <v/>
      </c>
      <c r="HM49" s="7">
        <f>=1.1.6</f>
        <v/>
      </c>
      <c r="IN49" s="7">
        <f>=3.2.3.post2</f>
        <v/>
      </c>
      <c r="KG49" s="7">
        <f>=2.6</f>
        <v/>
      </c>
      <c r="KR49" s="7">
        <f>=1.0.17</f>
        <v/>
      </c>
      <c r="KU49" s="7">
        <f>=0.2.0</f>
        <v/>
      </c>
      <c r="LC49" s="7">
        <f>=0.24</f>
        <v/>
      </c>
      <c r="LT49" s="7">
        <f>=2.6.0</f>
        <v/>
      </c>
      <c r="LY49" s="7">
        <f>=4.4.0</f>
        <v/>
      </c>
      <c r="MN49" s="7">
        <f>=10.1</f>
        <v/>
      </c>
      <c r="MO49" s="7">
        <f>=1.3</f>
        <v/>
      </c>
      <c r="NM49" s="7">
        <f>=4.1.1</f>
        <v/>
      </c>
      <c r="OW49" s="7">
        <f>=4.4.0</f>
        <v/>
      </c>
      <c r="PI49" s="7">
        <f>=1.13.3</f>
        <v/>
      </c>
      <c r="RF49" s="7">
        <f>=0.21.0</f>
        <v/>
      </c>
      <c r="RL49" s="7">
        <f>=2.3.0</f>
        <v/>
      </c>
      <c r="RY49" s="7">
        <f>=0.0.0</f>
        <v/>
      </c>
      <c r="SC49" s="7">
        <f>=2.2.1</f>
        <v/>
      </c>
      <c r="SP49" s="7">
        <f>=2.7.3.2</f>
        <v/>
      </c>
      <c r="SZ49" s="7">
        <f>=0.1.9</f>
        <v/>
      </c>
      <c r="TF49" s="7">
        <f>=17.9.23</f>
        <v/>
      </c>
      <c r="TG49" s="7">
        <f>=2.18</f>
        <v/>
      </c>
      <c r="TH49" s="7">
        <f>=2.6.1</f>
        <v/>
      </c>
      <c r="UO49" s="7">
        <f>=2.6.1</f>
        <v/>
      </c>
      <c r="UR49" s="7">
        <f>=1.0.3</f>
        <v/>
      </c>
      <c r="UY49" s="7">
        <f>=2017.3</f>
        <v/>
      </c>
      <c r="VC49" s="7">
        <f>=0.25</f>
        <v/>
      </c>
      <c r="VK49" s="7">
        <f>=2.18.4</f>
        <v/>
      </c>
      <c r="WG49" s="7">
        <f>=1.6</f>
        <v/>
      </c>
      <c r="WO49" s="7">
        <f>=3.7.0</f>
        <v/>
      </c>
      <c r="XE49" s="7">
        <f>=3.4.0.3</f>
        <v/>
      </c>
      <c r="XF49" s="7">
        <f>=1.11.0</f>
        <v/>
      </c>
      <c r="ZM49" s="7">
        <f>=4.3.2</f>
        <v/>
      </c>
      <c r="AAI49" s="7">
        <f>=1.22</f>
        <v/>
      </c>
      <c r="ABJ49" s="7">
        <f>=0.11.0</f>
        <v/>
      </c>
    </row>
    <row r="50">
      <c r="A50" t="inlineStr">
        <is>
          <t>backend</t>
        </is>
      </c>
      <c r="B50" t="inlineStr">
        <is>
          <t>sprint4_jon</t>
        </is>
      </c>
      <c r="M50" s="7">
        <f>=0.12.2</f>
        <v/>
      </c>
      <c r="AH50" s="7">
        <f>=2.9.6</f>
        <v/>
      </c>
      <c r="AN50" s="7">
        <f>=1.0</f>
        <v/>
      </c>
      <c r="BF50" s="7">
        <f>=2.3.1</f>
        <v/>
      </c>
      <c r="BL50" s="7">
        <f>=0.12.2</f>
        <v/>
      </c>
      <c r="DK50" s="7">
        <f>=1.0.0</f>
        <v/>
      </c>
      <c r="DO50" s="7">
        <f>=4.6.0</f>
        <v/>
      </c>
      <c r="DV50" s="7">
        <f>=0.0.1</f>
        <v/>
      </c>
      <c r="ED50" s="7">
        <f>=2017.11.5</f>
        <v/>
      </c>
      <c r="EG50" s="7">
        <f>=3.0.4</f>
        <v/>
      </c>
      <c r="EJ50" s="7">
        <f>=6.7</f>
        <v/>
      </c>
      <c r="EV50" s="7">
        <f>=3.5.0</f>
        <v/>
      </c>
      <c r="FY50" s="7">
        <f>=4.1.2</f>
        <v/>
      </c>
      <c r="HM50" s="7">
        <f>=1.1.6</f>
        <v/>
      </c>
      <c r="IN50" s="7">
        <f>=3.2.3.post2</f>
        <v/>
      </c>
      <c r="KG50" s="7">
        <f>=2.6</f>
        <v/>
      </c>
      <c r="KR50" s="7">
        <f>=1.0.17</f>
        <v/>
      </c>
      <c r="KU50" s="7">
        <f>=0.2.0</f>
        <v/>
      </c>
      <c r="LC50" s="7">
        <f>=0.24</f>
        <v/>
      </c>
      <c r="LT50" s="7">
        <f>=2.6.0</f>
        <v/>
      </c>
      <c r="LY50" s="7">
        <f>=4.4.0</f>
        <v/>
      </c>
      <c r="MN50" s="7">
        <f>=10.1</f>
        <v/>
      </c>
      <c r="MO50" s="7">
        <f>=1.3</f>
        <v/>
      </c>
      <c r="NM50" s="7">
        <f>=4.1.1</f>
        <v/>
      </c>
      <c r="OW50" s="7">
        <f>=4.4.0</f>
        <v/>
      </c>
      <c r="PI50" s="7">
        <f>=1.13.3</f>
        <v/>
      </c>
      <c r="RF50" s="7">
        <f>=0.21.0</f>
        <v/>
      </c>
      <c r="RL50" s="7">
        <f>=2.3.0</f>
        <v/>
      </c>
      <c r="SC50" s="7">
        <f>=2.2.1</f>
        <v/>
      </c>
      <c r="SZ50" s="7">
        <f>=0.1.9</f>
        <v/>
      </c>
      <c r="TF50" s="7">
        <f>=17.9.23</f>
        <v/>
      </c>
      <c r="TH50" s="7">
        <f>=2.6.1</f>
        <v/>
      </c>
      <c r="UO50" s="7">
        <f>=2.6.1</f>
        <v/>
      </c>
      <c r="UY50" s="7">
        <f>=2017.3</f>
        <v/>
      </c>
      <c r="VC50" s="7">
        <f>=0.25</f>
        <v/>
      </c>
      <c r="VK50" s="7">
        <f>=2.18.4</f>
        <v/>
      </c>
      <c r="WG50" s="7">
        <f>=1.6</f>
        <v/>
      </c>
      <c r="WO50" s="7">
        <f>=3.7.0</f>
        <v/>
      </c>
      <c r="XE50" s="7">
        <f>=3.4.0.3</f>
        <v/>
      </c>
      <c r="XF50" s="7">
        <f>=1.11.0</f>
        <v/>
      </c>
      <c r="ZM50" s="7">
        <f>=4.3.2</f>
        <v/>
      </c>
      <c r="AAI50" s="7">
        <f>=1.22</f>
        <v/>
      </c>
      <c r="ABJ50" s="7">
        <f>=0.11.0</f>
        <v/>
      </c>
    </row>
    <row r="51">
      <c r="A51" s="6" t="inlineStr">
        <is>
          <t>backend-test-nathan</t>
        </is>
      </c>
      <c r="B51" s="6" t="inlineStr">
        <is>
          <t>main</t>
        </is>
      </c>
      <c r="D51" s="7">
        <f>=2.15.0</f>
        <v/>
      </c>
      <c r="G51" s="7">
        <f>=3.2</f>
        <v/>
      </c>
      <c r="J51" s="7">
        <f>=1.2.14</f>
        <v/>
      </c>
      <c r="L51" s="7">
        <f>=24.4.0</f>
        <v/>
      </c>
      <c r="M51" s="7">
        <f>=2.2.5</f>
        <v/>
      </c>
      <c r="N51" s="7">
        <f>=4.4.1</f>
        <v/>
      </c>
      <c r="O51" s="7">
        <f>=2.0.0</f>
        <v/>
      </c>
      <c r="Q51" s="7">
        <f>=2.3.0</f>
        <v/>
      </c>
      <c r="U51" s="7">
        <f>=4.6.0</f>
        <v/>
      </c>
      <c r="V51" s="7">
        <f>=3.7.0</f>
        <v/>
      </c>
      <c r="W51" s="7">
        <f>=0.6.3</f>
        <v/>
      </c>
      <c r="AA51" s="7">
        <f>=2.5.1</f>
        <v/>
      </c>
      <c r="AC51" s="7">
        <f>=0.5.0</f>
        <v/>
      </c>
      <c r="AF51" s="7">
        <f>=1.2.1</f>
        <v/>
      </c>
      <c r="AH51" s="7">
        <f>=3.1.4</f>
        <v/>
      </c>
      <c r="AJ51" s="7">
        <f>=1.5.3</f>
        <v/>
      </c>
      <c r="AL51" s="7">
        <f>=1.3.5</f>
        <v/>
      </c>
      <c r="AN51" s="7">
        <f>=2.1.5</f>
        <v/>
      </c>
      <c r="AR51" s="7">
        <f>=2.8.0</f>
        <v/>
      </c>
      <c r="AX51" s="7">
        <f>=6.0.1</f>
        <v/>
      </c>
      <c r="AY51" s="7">
        <f>=2.17.2</f>
        <v/>
      </c>
      <c r="BB51" s="7">
        <f>=2.0.30</f>
        <v/>
      </c>
      <c r="BC51" s="7">
        <f>=1.0.2</f>
        <v/>
      </c>
      <c r="BD51" s="7">
        <f>=0.41.2</f>
        <v/>
      </c>
      <c r="BK51" s="7">
        <f>=3.1.2</f>
        <v/>
      </c>
      <c r="BL51" s="7">
        <f>=2.2.3</f>
        <v/>
      </c>
      <c r="BQ51" s="7">
        <f>=3.1.15</f>
        <v/>
      </c>
      <c r="BR51" s="7">
        <f>=1.9.1</f>
        <v/>
      </c>
      <c r="BT51" s="7">
        <f>=3.9.5</f>
        <v/>
      </c>
      <c r="BV51" s="7">
        <f>=1.3.1</f>
        <v/>
      </c>
      <c r="BW51" s="7">
        <f>=2.0.2</f>
        <v/>
      </c>
      <c r="BX51" s="7">
        <f>=1.13.1</f>
        <v/>
      </c>
      <c r="CA51" s="7">
        <f>=0.7.0</f>
        <v/>
      </c>
      <c r="CC51" s="7">
        <f>=4.3.0</f>
        <v/>
      </c>
      <c r="CD51" s="7">
        <f>=2.9.1</f>
        <v/>
      </c>
      <c r="CE51" s="7">
        <f>=1.3.2</f>
        <v/>
      </c>
      <c r="CF51" s="7">
        <f>=1.14.0</f>
        <v/>
      </c>
      <c r="CG51" s="7">
        <f>=1.1.1</f>
        <v/>
      </c>
      <c r="CH51" s="7">
        <f>=3.9.1</f>
        <v/>
      </c>
      <c r="CI51" s="7">
        <f>=4.11.1</f>
        <v/>
      </c>
      <c r="CJ51" s="7">
        <f>=3.6.1</f>
        <v/>
      </c>
      <c r="CK51" s="7">
        <f>=1.7.1</f>
        <v/>
      </c>
      <c r="CL51" s="7">
        <f>=5.5.1</f>
        <v/>
      </c>
      <c r="CM51" s="7">
        <f>=3.8.1</f>
        <v/>
      </c>
      <c r="CN51" s="7">
        <f>=6.6.1</f>
        <v/>
      </c>
      <c r="CQ51" s="7">
        <f>=3.3.0</f>
        <v/>
      </c>
      <c r="CU51" s="7">
        <f>=3.8.1</f>
        <v/>
      </c>
      <c r="CV51" s="7">
        <f>=1.5.1</f>
        <v/>
      </c>
      <c r="CX51" s="7">
        <f>=1.4.1</f>
        <v/>
      </c>
      <c r="CY51" s="7">
        <f>=2.4.1</f>
        <v/>
      </c>
      <c r="DC51" s="7">
        <f>=0.29.0</f>
        <v/>
      </c>
      <c r="DF51" s="7">
        <f>=23.2.0</f>
        <v/>
      </c>
      <c r="DN51" s="7">
        <f>=4.1.3</f>
        <v/>
      </c>
      <c r="DR51" s="7">
        <f>=1.8.2</f>
        <v/>
      </c>
      <c r="DX51" s="7">
        <f>=0.9.0</f>
        <v/>
      </c>
      <c r="ED51" s="7">
        <f>=2024.2.2</f>
        <v/>
      </c>
      <c r="EE51" s="7">
        <f>=1.16.0</f>
        <v/>
      </c>
      <c r="EH51" s="7">
        <f>=3.3.2</f>
        <v/>
      </c>
      <c r="EJ51" s="7">
        <f>=8.1.7</f>
        <v/>
      </c>
      <c r="EN51" s="7">
        <f>=20.10.2</f>
        <v/>
      </c>
      <c r="EP51" s="7">
        <f>=0.4.6</f>
        <v/>
      </c>
      <c r="EQ51" s="7">
        <f>=4.8.0</f>
        <v/>
      </c>
      <c r="ES51" s="7">
        <f>=0.2.2</f>
        <v/>
      </c>
      <c r="EW51" s="7">
        <f>=2.14.2</f>
        <v/>
      </c>
      <c r="EY51" s="7">
        <f>=1.2.1</f>
        <v/>
      </c>
      <c r="FA51" s="7">
        <f>=1.4.3</f>
        <v/>
      </c>
      <c r="FB51" s="7">
        <f>=2.0.5</f>
        <v/>
      </c>
      <c r="FC51" s="7">
        <f>=42.0.7</f>
        <v/>
      </c>
      <c r="FF51" s="7">
        <f>=0.12.1</f>
        <v/>
      </c>
      <c r="FG51" s="7">
        <f>=1.3.46</f>
        <v/>
      </c>
      <c r="FP51" s="7">
        <f>=0.9.0</f>
        <v/>
      </c>
      <c r="FR51" s="7">
        <f>=1.2.1</f>
        <v/>
      </c>
      <c r="FS51" s="7">
        <f>=1.2.0</f>
        <v/>
      </c>
      <c r="FT51" s="7">
        <f>=1.8.1</f>
        <v/>
      </c>
      <c r="FU51" s="7">
        <f>=0.5.1</f>
        <v/>
      </c>
      <c r="FV51" s="7">
        <f>=0.5.1</f>
        <v/>
      </c>
      <c r="FW51" s="7">
        <f>=1.8.2</f>
        <v/>
      </c>
      <c r="FX51" s="7">
        <f>=1.8.1</f>
        <v/>
      </c>
      <c r="FY51" s="7">
        <f>=5.1.1</f>
        <v/>
      </c>
      <c r="GE51" s="7">
        <f>=0.3.8</f>
        <v/>
      </c>
      <c r="GG51" s="7">
        <f>=0.3.8</f>
        <v/>
      </c>
      <c r="GM51" s="7">
        <f>=2.6.1</f>
        <v/>
      </c>
      <c r="GT51" s="7">
        <f>=0.21.2</f>
        <v/>
      </c>
      <c r="HI51" s="7">
        <f>=0.19.0</f>
        <v/>
      </c>
      <c r="HK51" s="7">
        <f>=2.1.1</f>
        <v/>
      </c>
      <c r="HQ51" s="7">
        <f>=2.0.1</f>
        <v/>
      </c>
      <c r="HS51" s="7">
        <f>=0.111.0</f>
        <v/>
      </c>
      <c r="HT51" s="7">
        <f>=0.0.4</f>
        <v/>
      </c>
      <c r="HU51" s="7">
        <f>=1.4.1</f>
        <v/>
      </c>
      <c r="HX51" s="7">
        <f>=3.14.0</f>
        <v/>
      </c>
      <c r="IG51" s="7">
        <f>=4.51.0</f>
        <v/>
      </c>
      <c r="IK51" s="7">
        <f>=1.4.1</f>
        <v/>
      </c>
      <c r="IL51" s="7">
        <f>=2024.5.0</f>
        <v/>
      </c>
      <c r="JE51" s="7">
        <f>=1.1.20240601</f>
        <v/>
      </c>
      <c r="JG51" s="7">
        <f>=1.63.0</f>
        <v/>
      </c>
      <c r="JK51" s="7">
        <f>=3.0.3</f>
        <v/>
      </c>
      <c r="JN51" s="7">
        <f>=1.64.0</f>
        <v/>
      </c>
      <c r="JP51" s="7">
        <f>=22.0.0</f>
        <v/>
      </c>
      <c r="JR51" s="7">
        <f>=0.14.0</f>
        <v/>
      </c>
      <c r="JV51" s="7" t="inlineStr">
        <is>
          <t>url</t>
        </is>
      </c>
      <c r="JZ51" s="7" t="inlineStr">
        <is>
          <t>url</t>
        </is>
      </c>
      <c r="KB51" s="7" t="inlineStr">
        <is>
          <t>url</t>
        </is>
      </c>
      <c r="KG51" s="7">
        <f>=3.6</f>
        <v/>
      </c>
      <c r="KI51" s="7">
        <f>=6.11.0</f>
        <v/>
      </c>
      <c r="KK51" s="7">
        <f>=6.4.0</f>
        <v/>
      </c>
      <c r="KM51" s="7">
        <f>=0.5.1</f>
        <v/>
      </c>
      <c r="KS51" s="7">
        <f>=6.29.4</f>
        <v/>
      </c>
      <c r="KT51" s="7">
        <f>=8.23.0</f>
        <v/>
      </c>
      <c r="KX51" s="7">
        <f>=0.6.1</f>
        <v/>
      </c>
      <c r="LC51" s="7">
        <f>=2.2.0</f>
        <v/>
      </c>
      <c r="LD51" s="7">
        <f>=3.4.0</f>
        <v/>
      </c>
      <c r="LI51" s="7">
        <f>=0.19.1</f>
        <v/>
      </c>
      <c r="LK51" s="7">
        <f>=1.0.1</f>
        <v/>
      </c>
      <c r="LT51" s="7">
        <f>=4.22.0</f>
        <v/>
      </c>
      <c r="LU51" s="7">
        <f>=2023.12.1</f>
        <v/>
      </c>
      <c r="MC51" s="7">
        <f>=8.6.1</f>
        <v/>
      </c>
      <c r="MD51" s="7">
        <f>=5.7.2</f>
        <v/>
      </c>
      <c r="MN51" s="7">
        <f>=24.3.1</f>
        <v/>
      </c>
      <c r="MP51" s="7">
        <f>=1.4.5</f>
        <v/>
      </c>
      <c r="MZ51" s="7">
        <f>=1.10.0</f>
        <v/>
      </c>
      <c r="NC51" s="7">
        <f>=0.4.0</f>
        <v/>
      </c>
      <c r="NF51" s="7">
        <f>=3.12.0</f>
        <v/>
      </c>
      <c r="NG51" s="7">
        <f>=2.0.3</f>
        <v/>
      </c>
      <c r="NK51" s="7">
        <f>=0.12.2</f>
        <v/>
      </c>
      <c r="NN51" s="7">
        <f>=3.0.0</f>
        <v/>
      </c>
      <c r="NP51" s="7">
        <f>=3.21.2</f>
        <v/>
      </c>
      <c r="NR51" s="7">
        <f>=3.1.1</f>
        <v/>
      </c>
      <c r="NS51" s="7">
        <f>=0.28.2</f>
        <v/>
      </c>
      <c r="NT51" s="7">
        <f>=3.13</f>
        <v/>
      </c>
      <c r="NU51" s="7">
        <f>=3.8.4</f>
        <v/>
      </c>
      <c r="NV51" s="7">
        <f>=0.1.7</f>
        <v/>
      </c>
      <c r="NW51" s="7">
        <f>=0.4.1</f>
        <v/>
      </c>
      <c r="NX51" s="7">
        <f>=0.1.2</f>
        <v/>
      </c>
      <c r="NZ51" s="7">
        <f>=0.4.7</f>
        <v/>
      </c>
      <c r="OA51" s="7">
        <f>=0.0.2</f>
        <v/>
      </c>
      <c r="OF51" s="7">
        <f>=10.2.0</f>
        <v/>
      </c>
      <c r="OI51" s="7">
        <f>=1.0.8</f>
        <v/>
      </c>
      <c r="OK51" s="7">
        <f>=6.0.5</f>
        <v/>
      </c>
      <c r="ON51" s="7">
        <f>=0.0.3</f>
        <v/>
      </c>
      <c r="OO51" s="7">
        <f>=8.3.0</f>
        <v/>
      </c>
      <c r="OP51" s="7">
        <f>=2.2.4</f>
        <v/>
      </c>
      <c r="OX51" s="7">
        <f>=1.6.0</f>
        <v/>
      </c>
      <c r="OY51" s="7">
        <f>=3.3</f>
        <v/>
      </c>
      <c r="PI51" s="7">
        <f>=1.26.4</f>
        <v/>
      </c>
      <c r="QR51" s="7">
        <f>=1.25.0</f>
        <v/>
      </c>
      <c r="QS51" s="7">
        <f>=1.25.0</f>
        <v/>
      </c>
      <c r="QT51" s="7">
        <f>=1.25.0</f>
        <v/>
      </c>
      <c r="QU51" s="7">
        <f>=1.25.0</f>
        <v/>
      </c>
      <c r="QV51" s="7">
        <f>=1.25.0</f>
        <v/>
      </c>
      <c r="QW51" s="7">
        <f>=1.25.0</f>
        <v/>
      </c>
      <c r="QX51" s="7">
        <f>=1.25.0</f>
        <v/>
      </c>
      <c r="QY51" s="7">
        <f>=0.46b0</f>
        <v/>
      </c>
      <c r="RB51" s="7">
        <f>=4.1.0</f>
        <v/>
      </c>
      <c r="RC51" s="7">
        <f>=3.10.3</f>
        <v/>
      </c>
      <c r="RE51" s="7">
        <f>=24.0</f>
        <v/>
      </c>
      <c r="RF51" s="7">
        <f>=2.2.2</f>
        <v/>
      </c>
      <c r="RH51" s="7">
        <f>=2.6</f>
        <v/>
      </c>
      <c r="RJ51" s="7">
        <f>=0.8.4</f>
        <v/>
      </c>
      <c r="RK51" s="7">
        <f>=1.7.4</f>
        <v/>
      </c>
      <c r="RM51" s="7">
        <f>=0.12.1</f>
        <v/>
      </c>
      <c r="RU51" s="7">
        <f>=3.0.0</f>
        <v/>
      </c>
      <c r="RX51" s="7">
        <f>=10.3.0</f>
        <v/>
      </c>
      <c r="SB51" s="7">
        <f>=4.2.0</f>
        <v/>
      </c>
      <c r="SD51" s="7">
        <f>=1.5.0</f>
        <v/>
      </c>
      <c r="SH51" s="7">
        <f>=0.2.1</f>
        <v/>
      </c>
      <c r="SJ51" s="7">
        <f>=3.0.43</f>
        <v/>
      </c>
      <c r="SN51" s="7">
        <f>=4.25.3</f>
        <v/>
      </c>
      <c r="SO51" s="7">
        <f>=5.9.8</f>
        <v/>
      </c>
      <c r="SQ51" s="7">
        <f>=2.9.9</f>
        <v/>
      </c>
      <c r="SS51" s="7">
        <f>=0.2.2</f>
        <v/>
      </c>
      <c r="SX51" s="7">
        <f>=24.1.0</f>
        <v/>
      </c>
      <c r="SZ51" s="7">
        <f>=0.6.0</f>
        <v/>
      </c>
      <c r="TG51" s="7">
        <f>=2.22</f>
        <v/>
      </c>
      <c r="TJ51" s="7">
        <f>=2.7.1</f>
        <v/>
      </c>
      <c r="TK51" s="7">
        <f>=2.7.0</f>
        <v/>
      </c>
      <c r="TL51" s="7">
        <f>=2.2.1</f>
        <v/>
      </c>
      <c r="TM51" s="7">
        <f>=2.18.2</f>
        <v/>
      </c>
      <c r="UA51" s="7">
        <f>=3.1.2</f>
        <v/>
      </c>
      <c r="UN51" s="7">
        <f>=3.0.1</f>
        <v/>
      </c>
      <c r="UO51" s="7">
        <f>=2.9.0.post0</f>
        <v/>
      </c>
      <c r="UQ51" s="7">
        <f>=1.0.1</f>
        <v/>
      </c>
      <c r="US51" s="7">
        <f>=3.3.0</f>
        <v/>
      </c>
      <c r="UU51" s="7">
        <f>=0.0.9</f>
        <v/>
      </c>
      <c r="UV51" s="7">
        <f>=0.16.0</f>
        <v/>
      </c>
      <c r="UW51" s="7">
        <f>=8.0.4</f>
        <v/>
      </c>
      <c r="UX51" s="7">
        <f>=1.1.8</f>
        <v/>
      </c>
      <c r="UY51" s="7">
        <f>=2024.1</f>
        <v/>
      </c>
      <c r="UZ51" s="7">
        <f>=306</f>
        <v/>
      </c>
      <c r="VA51" s="7">
        <f>=0.2.2</f>
        <v/>
      </c>
      <c r="VD51" s="7">
        <f>=26.0.2</f>
        <v/>
      </c>
      <c r="VH51" s="7">
        <f>=0.35.1</f>
        <v/>
      </c>
      <c r="VK51" s="7">
        <f>=2.31.0</f>
        <v/>
      </c>
      <c r="VN51" s="7">
        <f>=1.0.0</f>
        <v/>
      </c>
      <c r="VP51" s="7">
        <f>=0.1.4</f>
        <v/>
      </c>
      <c r="VR51" s="7">
        <f>=13.7.1</f>
        <v/>
      </c>
      <c r="VS51" s="7">
        <f>=1.5.0</f>
        <v/>
      </c>
      <c r="VW51" s="7">
        <f>=0.18.1</f>
        <v/>
      </c>
      <c r="VZ51" s="7">
        <f>=4.9</f>
        <v/>
      </c>
      <c r="WN51" s="7">
        <f>=0.13.2</f>
        <v/>
      </c>
      <c r="WV51" s="7">
        <f>=1.3.3</f>
        <v/>
      </c>
      <c r="WW51" s="7">
        <f>=70.0.0</f>
        <v/>
      </c>
      <c r="WZ51" s="7">
        <f>=1.5.4</f>
        <v/>
      </c>
      <c r="XF51" s="7">
        <f>=1.16.0</f>
        <v/>
      </c>
      <c r="XJ51" s="7">
        <f>=1.3.1</f>
        <v/>
      </c>
      <c r="XK51" s="7">
        <f>=3.10.1</f>
        <v/>
      </c>
      <c r="XL51" s="7">
        <f>=1.5.3</f>
        <v/>
      </c>
      <c r="XM51" s="7">
        <f>=2.4.0</f>
        <v/>
      </c>
      <c r="XR51" s="7">
        <f>=0.5.0</f>
        <v/>
      </c>
      <c r="XT51" s="7">
        <f>=0.6.3</f>
        <v/>
      </c>
      <c r="XU51" s="7">
        <f>=0.37.2</f>
        <v/>
      </c>
      <c r="YA51" s="7">
        <f>=0.9.0</f>
        <v/>
      </c>
      <c r="YB51" s="7">
        <f>=8.3.0</f>
        <v/>
      </c>
      <c r="YK51" s="7">
        <f>=2.4.0</f>
        <v/>
      </c>
      <c r="YN51" s="7">
        <f>=1.3</f>
        <v/>
      </c>
      <c r="YV51" s="7">
        <f>=2.14.1</f>
        <v/>
      </c>
      <c r="YW51" s="7">
        <f>=2020.12.3</f>
        <v/>
      </c>
      <c r="ZE51" s="7">
        <f>=0.12.5</f>
        <v/>
      </c>
      <c r="ZJ51" s="7">
        <f>=6.4</f>
        <v/>
      </c>
      <c r="ZL51" s="7">
        <f>=4.66.2</f>
        <v/>
      </c>
      <c r="ZM51" s="7">
        <f>=5.14.3</f>
        <v/>
      </c>
      <c r="ZQ51" s="7">
        <f>=0.12.3</f>
        <v/>
      </c>
      <c r="ZV51" s="7">
        <f>=4.12.0</f>
        <v/>
      </c>
      <c r="ZW51" s="7">
        <f>=2024.1</f>
        <v/>
      </c>
      <c r="ZZ51" s="7">
        <f>=1.0.3</f>
        <v/>
      </c>
      <c r="AAA51" s="7">
        <f>=5.10.0</f>
        <v/>
      </c>
      <c r="AAD51" s="7">
        <f>=0.14.1</f>
        <v/>
      </c>
      <c r="AAF51" s="7">
        <f>=0.2.2</f>
        <v/>
      </c>
      <c r="AAI51" s="7">
        <f>=2.2.1</f>
        <v/>
      </c>
      <c r="AAL51" s="7">
        <f>=0.29.0</f>
        <v/>
      </c>
      <c r="AAQ51" s="7">
        <f>=20.26.2</f>
        <v/>
      </c>
      <c r="AAW51" s="7">
        <f>=0.21.0</f>
        <v/>
      </c>
      <c r="AAX51" s="7">
        <f>=0.2.13</f>
        <v/>
      </c>
      <c r="ABB51" s="7">
        <f>=12.0</f>
        <v/>
      </c>
      <c r="ABH51" s="7">
        <f>=0.4.7</f>
        <v/>
      </c>
      <c r="ABI51" s="7">
        <f>=1.16.0</f>
        <v/>
      </c>
      <c r="ABM51" s="7">
        <f>=1.9.4</f>
        <v/>
      </c>
      <c r="ABP51" s="7">
        <f>=3.19.1</f>
        <v/>
      </c>
    </row>
    <row r="52">
      <c r="A52" s="6" t="inlineStr">
        <is>
          <t>byod-demo</t>
        </is>
      </c>
      <c r="B52" s="6" t="inlineStr">
        <is>
          <t>master</t>
        </is>
      </c>
    </row>
    <row r="53">
      <c r="A53" t="inlineStr">
        <is>
          <t>byod-demo</t>
        </is>
      </c>
      <c r="B53" t="inlineStr">
        <is>
          <t>simulated_demo</t>
        </is>
      </c>
    </row>
    <row r="54">
      <c r="A54" s="6" t="inlineStr">
        <is>
          <t>byod-scraper</t>
        </is>
      </c>
      <c r="B54" s="6" t="inlineStr">
        <is>
          <t>master</t>
        </is>
      </c>
    </row>
    <row r="55">
      <c r="A55" s="6" t="inlineStr">
        <is>
          <t>byod_base</t>
        </is>
      </c>
      <c r="B55" s="6" t="inlineStr">
        <is>
          <t>master</t>
        </is>
      </c>
      <c r="M55" s="7">
        <f>=1.0.2</f>
        <v/>
      </c>
      <c r="P55" s="7">
        <f>=3.3.7.1</f>
        <v/>
      </c>
      <c r="R55" s="7">
        <f>=1.4.0</f>
        <v/>
      </c>
      <c r="AU55" s="7">
        <f>=0.9.3</f>
        <v/>
      </c>
      <c r="BB55" s="7">
        <f>=1.3.1</f>
        <v/>
      </c>
      <c r="BX55" s="7">
        <f>=1.0.8</f>
        <v/>
      </c>
      <c r="DT55" s="7">
        <f>=1.9.78</f>
        <v/>
      </c>
      <c r="FH55" s="7">
        <f>=0.3.91</f>
        <v/>
      </c>
      <c r="FI55" s="7">
        <f>=0.37.</f>
        <v/>
      </c>
      <c r="FJ55" s="7">
        <f>=1.3.2</f>
        <v/>
      </c>
      <c r="FK55" s="7">
        <f>=0.43.1</f>
        <v/>
      </c>
      <c r="FL55" s="7">
        <f>=0.0.2</f>
        <v/>
      </c>
      <c r="FM55" s="7">
        <f>=0.13.5</f>
        <v/>
      </c>
      <c r="FN55" s="7">
        <f>=0.18.0</f>
        <v/>
      </c>
      <c r="FO55" s="7">
        <f>=3.1.11</f>
        <v/>
      </c>
      <c r="OQ55" s="7">
        <f>=0.3.0</f>
        <v/>
      </c>
      <c r="PI55" s="7">
        <f>=1.16.2</f>
        <v/>
      </c>
      <c r="RF55" s="7">
        <f>=0.23.4</f>
        <v/>
      </c>
      <c r="VY55" s="7">
        <f>=0.3</f>
        <v/>
      </c>
      <c r="WI55" s="7">
        <f>=0.20.2</f>
        <v/>
      </c>
    </row>
    <row r="56">
      <c r="A56" s="6" t="inlineStr">
        <is>
          <t>caries-web-app</t>
        </is>
      </c>
      <c r="B56" s="6" t="inlineStr">
        <is>
          <t>master</t>
        </is>
      </c>
    </row>
    <row r="57">
      <c r="A57" s="6" t="inlineStr">
        <is>
          <t>caries_vda</t>
        </is>
      </c>
      <c r="B57" s="6" t="inlineStr">
        <is>
          <t>main</t>
        </is>
      </c>
    </row>
    <row r="58">
      <c r="A58" t="inlineStr">
        <is>
          <t>caries_vda</t>
        </is>
      </c>
      <c r="B58" t="inlineStr">
        <is>
          <t>fix_redis</t>
        </is>
      </c>
    </row>
    <row r="59">
      <c r="A59" s="6" t="inlineStr">
        <is>
          <t>cert-issuer</t>
        </is>
      </c>
      <c r="B59" s="6" t="inlineStr">
        <is>
          <t>master</t>
        </is>
      </c>
      <c r="EB59" s="7" t="inlineStr">
        <is>
          <t>&gt;=2.1.9</t>
        </is>
      </c>
      <c r="EC59" s="7" t="inlineStr">
        <is>
          <t>&gt;=2.1.5</t>
        </is>
      </c>
      <c r="EF59" s="7" t="inlineStr">
        <is>
          <t>&gt;=0.0.2</t>
        </is>
      </c>
      <c r="ET59" s="7">
        <f>=0.12.0</f>
        <v/>
      </c>
      <c r="IT59" s="7">
        <f>=0.6</f>
        <v/>
      </c>
      <c r="LT59" s="7" t="inlineStr">
        <is>
          <t>&lt;3.0.0</t>
        </is>
      </c>
      <c r="OE59" s="7">
        <f>=2.0.0</f>
        <v/>
      </c>
      <c r="TE59" s="7">
        <f>=0.80</f>
        <v/>
      </c>
      <c r="TW59" s="7" t="inlineStr">
        <is>
          <t>&gt;=1.0.3</t>
        </is>
      </c>
      <c r="UG59" s="7" t="inlineStr">
        <is>
          <t>&gt;=1.0.2</t>
        </is>
      </c>
      <c r="UL59" s="7" t="inlineStr">
        <is>
          <t>&gt;=0.10.1</t>
        </is>
      </c>
      <c r="VO59" s="7" t="inlineStr">
        <is>
          <t>&gt;=2.18.4</t>
        </is>
      </c>
      <c r="ZK59" s="7" t="inlineStr">
        <is>
          <t>&gt;=3.0.0</t>
        </is>
      </c>
    </row>
    <row r="60">
      <c r="A60" t="inlineStr">
        <is>
          <t>cert-issuer</t>
        </is>
      </c>
      <c r="B60" t="inlineStr">
        <is>
          <t>jh_UpdateReadme</t>
        </is>
      </c>
      <c r="EB60" s="7" t="inlineStr">
        <is>
          <t>&gt;=2.1.9</t>
        </is>
      </c>
      <c r="EC60" s="7" t="inlineStr">
        <is>
          <t>&gt;=2.1.5</t>
        </is>
      </c>
      <c r="EF60" s="7" t="inlineStr">
        <is>
          <t>&gt;=0.0.2</t>
        </is>
      </c>
      <c r="ET60" s="7">
        <f>=0.12.0</f>
        <v/>
      </c>
      <c r="IT60" s="7">
        <f>=0.6</f>
        <v/>
      </c>
      <c r="LT60" s="7" t="inlineStr">
        <is>
          <t>&lt;3.0.0</t>
        </is>
      </c>
      <c r="OE60" s="7">
        <f>=2.0.0</f>
        <v/>
      </c>
      <c r="TE60" s="7">
        <f>=0.80</f>
        <v/>
      </c>
      <c r="TW60" s="7" t="inlineStr">
        <is>
          <t>&gt;=1.0.3</t>
        </is>
      </c>
      <c r="UG60" s="7" t="inlineStr">
        <is>
          <t>&gt;=1.0.2</t>
        </is>
      </c>
      <c r="UL60" s="7" t="inlineStr">
        <is>
          <t>&gt;=0.10.1</t>
        </is>
      </c>
      <c r="VO60" s="7" t="inlineStr">
        <is>
          <t>&gt;=2.18.4</t>
        </is>
      </c>
      <c r="ZK60" s="7" t="inlineStr">
        <is>
          <t>&gt;=3.0.0</t>
        </is>
      </c>
    </row>
    <row r="61">
      <c r="A61" t="inlineStr">
        <is>
          <t>cert-issuer</t>
        </is>
      </c>
      <c r="B61" t="inlineStr">
        <is>
          <t>kh_depFixes</t>
        </is>
      </c>
      <c r="EB61" s="7" t="inlineStr">
        <is>
          <t>&gt;=2.1.8</t>
        </is>
      </c>
      <c r="EC61" s="7" t="inlineStr">
        <is>
          <t>&gt;=2.1.5</t>
        </is>
      </c>
      <c r="EF61" s="7" t="inlineStr">
        <is>
          <t>&gt;=0.0.2</t>
        </is>
      </c>
      <c r="ET61" s="7">
        <f>=0.12.0</f>
        <v/>
      </c>
      <c r="IT61" s="7">
        <f>=0.6</f>
        <v/>
      </c>
      <c r="OE61" s="7">
        <f>=2.0.0</f>
        <v/>
      </c>
      <c r="TE61" s="7" t="inlineStr">
        <is>
          <t>&gt;=0.80</t>
        </is>
      </c>
      <c r="TW61" s="7" t="inlineStr">
        <is>
          <t>&gt;=1.0.3</t>
        </is>
      </c>
      <c r="UG61" s="7" t="inlineStr">
        <is>
          <t>&gt;=1.0.2</t>
        </is>
      </c>
      <c r="UL61" s="7" t="inlineStr">
        <is>
          <t>&gt;=0.10.1</t>
        </is>
      </c>
      <c r="VO61" s="7" t="inlineStr">
        <is>
          <t>&gt;=2.18.4</t>
        </is>
      </c>
      <c r="ZK61" s="7" t="inlineStr">
        <is>
          <t>&gt;=3.0.0</t>
        </is>
      </c>
    </row>
    <row r="62">
      <c r="A62" t="inlineStr">
        <is>
          <t>cert-issuer</t>
        </is>
      </c>
      <c r="B62" t="inlineStr">
        <is>
          <t>v2</t>
        </is>
      </c>
      <c r="EB62" s="7" t="inlineStr">
        <is>
          <t>&gt;=2.1.9</t>
        </is>
      </c>
      <c r="EC62" s="7" t="inlineStr">
        <is>
          <t>&gt;=2.1.5</t>
        </is>
      </c>
      <c r="EF62" s="7" t="inlineStr">
        <is>
          <t>&gt;=0.0.2</t>
        </is>
      </c>
      <c r="ET62" s="7">
        <f>=0.12.0</f>
        <v/>
      </c>
      <c r="IT62" s="7">
        <f>=0.6</f>
        <v/>
      </c>
      <c r="LT62" s="7" t="inlineStr">
        <is>
          <t>&lt;3.0.0</t>
        </is>
      </c>
      <c r="OE62" s="7">
        <f>=2.0.0</f>
        <v/>
      </c>
      <c r="TE62" s="7">
        <f>=0.80</f>
        <v/>
      </c>
      <c r="TW62" s="7" t="inlineStr">
        <is>
          <t>&gt;=1.0.3</t>
        </is>
      </c>
      <c r="UG62" s="7" t="inlineStr">
        <is>
          <t>&gt;=1.0.2</t>
        </is>
      </c>
      <c r="UL62" s="7" t="inlineStr">
        <is>
          <t>&gt;=0.10.1</t>
        </is>
      </c>
      <c r="VO62" s="7" t="inlineStr">
        <is>
          <t>&gt;=2.18.4</t>
        </is>
      </c>
      <c r="ZK62" s="7" t="inlineStr">
        <is>
          <t>&gt;=3.0.0</t>
        </is>
      </c>
    </row>
    <row r="63">
      <c r="A63" t="inlineStr">
        <is>
          <t>cert-issuer</t>
        </is>
      </c>
      <c r="B63" t="inlineStr">
        <is>
          <t>v3</t>
        </is>
      </c>
      <c r="EB63" s="7" t="inlineStr">
        <is>
          <t>&gt;=2.1.9</t>
        </is>
      </c>
      <c r="EC63" s="7" t="inlineStr">
        <is>
          <t>&gt;=3.0.0a4</t>
        </is>
      </c>
      <c r="EF63" s="7" t="inlineStr">
        <is>
          <t>&gt;=0.0.2</t>
        </is>
      </c>
      <c r="ET63" s="7">
        <f>=0.12.0</f>
        <v/>
      </c>
      <c r="IT63" s="7">
        <f>=0.6</f>
        <v/>
      </c>
      <c r="LT63" s="7" t="inlineStr">
        <is>
          <t>&lt;3.0.0</t>
        </is>
      </c>
      <c r="NB63" s="7" t="inlineStr">
        <is>
          <t>&gt;=0.0.2</t>
        </is>
      </c>
      <c r="OE63" s="7">
        <f>=2.0.0</f>
        <v/>
      </c>
      <c r="TE63" s="7">
        <f>=0.80</f>
        <v/>
      </c>
      <c r="TW63" s="7" t="inlineStr">
        <is>
          <t>&gt;=1.0.3</t>
        </is>
      </c>
      <c r="UG63" s="7" t="inlineStr">
        <is>
          <t>&gt;=1.0.2</t>
        </is>
      </c>
      <c r="UL63" s="7" t="inlineStr">
        <is>
          <t>&gt;=0.10.1</t>
        </is>
      </c>
      <c r="VO63" s="7" t="inlineStr">
        <is>
          <t>&gt;=2.18.4</t>
        </is>
      </c>
      <c r="ZK63" s="7" t="inlineStr">
        <is>
          <t>&gt;=3.0.0</t>
        </is>
      </c>
    </row>
    <row r="64">
      <c r="A64" t="inlineStr">
        <is>
          <t>cert-issuer</t>
        </is>
      </c>
      <c r="B64" t="inlineStr">
        <is>
          <t>wip_openbadges</t>
        </is>
      </c>
      <c r="EB64" s="7" t="inlineStr">
        <is>
          <t>&gt;=2.1.9</t>
        </is>
      </c>
      <c r="EC64" s="7" t="inlineStr">
        <is>
          <t>&gt;=2.1.5</t>
        </is>
      </c>
      <c r="EF64" s="7" t="inlineStr">
        <is>
          <t>&gt;=0.0.2</t>
        </is>
      </c>
      <c r="ET64" s="7">
        <f>=0.12.0</f>
        <v/>
      </c>
      <c r="IT64" s="7">
        <f>=0.6</f>
        <v/>
      </c>
      <c r="OE64" s="7">
        <f>=2.0.0</f>
        <v/>
      </c>
      <c r="TE64" s="7" t="inlineStr">
        <is>
          <t>&gt;=0.80</t>
        </is>
      </c>
      <c r="TW64" s="7" t="inlineStr">
        <is>
          <t>&gt;=1.0.3</t>
        </is>
      </c>
      <c r="UG64" s="7" t="inlineStr">
        <is>
          <t>&gt;=1.0.2</t>
        </is>
      </c>
      <c r="UL64" s="7" t="inlineStr">
        <is>
          <t>&gt;=0.10.1</t>
        </is>
      </c>
      <c r="VO64" s="7" t="inlineStr">
        <is>
          <t>&gt;=2.18.4</t>
        </is>
      </c>
      <c r="ZK64" s="7" t="inlineStr">
        <is>
          <t>&gt;=3.0.0</t>
        </is>
      </c>
    </row>
    <row r="65">
      <c r="A65" s="6" t="inlineStr">
        <is>
          <t>cert-schema</t>
        </is>
      </c>
      <c r="B65" s="6" t="inlineStr">
        <is>
          <t>master</t>
        </is>
      </c>
      <c r="LT65" s="7" t="inlineStr">
        <is>
          <t>&gt;=2.6.0</t>
        </is>
      </c>
      <c r="TW65" s="7" t="inlineStr">
        <is>
          <t>&gt;=1.0.3</t>
        </is>
      </c>
      <c r="VK65" s="7" t="inlineStr">
        <is>
          <t>&gt;=2.18.4</t>
        </is>
      </c>
      <c r="ZK65" s="7" t="inlineStr">
        <is>
          <t>&gt;=3.0.0</t>
        </is>
      </c>
      <c r="AAO65" s="7" t="inlineStr">
        <is>
          <t>&gt;=0.12.1</t>
        </is>
      </c>
    </row>
    <row r="66">
      <c r="A66" t="inlineStr">
        <is>
          <t>cert-schema</t>
        </is>
      </c>
      <c r="B66" t="inlineStr">
        <is>
          <t>v2</t>
        </is>
      </c>
      <c r="LT66" s="7" t="inlineStr">
        <is>
          <t>&gt;=2.6.0</t>
        </is>
      </c>
      <c r="TW66" s="7" t="inlineStr">
        <is>
          <t>&gt;=1.0.3</t>
        </is>
      </c>
      <c r="VK66" s="7" t="inlineStr">
        <is>
          <t>&gt;=2.18.4</t>
        </is>
      </c>
      <c r="ZK66" s="7" t="inlineStr">
        <is>
          <t>&gt;=3.0.0</t>
        </is>
      </c>
      <c r="AAO66" s="7" t="inlineStr">
        <is>
          <t>&gt;=0.12.1</t>
        </is>
      </c>
    </row>
    <row r="67">
      <c r="A67" s="6" t="inlineStr">
        <is>
          <t>cert-tools</t>
        </is>
      </c>
      <c r="B67" s="6" t="inlineStr">
        <is>
          <t>master</t>
        </is>
      </c>
      <c r="EB67" s="7" t="inlineStr">
        <is>
          <t>&gt;=2.1.9</t>
        </is>
      </c>
      <c r="EC67" s="7" t="inlineStr">
        <is>
          <t>&gt;=3.0.0a8</t>
        </is>
      </c>
      <c r="ET67" s="7" t="inlineStr">
        <is>
          <t>&gt;=0.13.0</t>
        </is>
      </c>
      <c r="LQ67" s="7" t="inlineStr">
        <is>
          <t>&gt;=1.4.0</t>
        </is>
      </c>
      <c r="TE67" s="7" t="inlineStr">
        <is>
          <t>&gt;=0.80</t>
        </is>
      </c>
      <c r="ZK67" s="7" t="inlineStr">
        <is>
          <t>&gt;=3.0.0</t>
        </is>
      </c>
    </row>
    <row r="68">
      <c r="A68" t="inlineStr">
        <is>
          <t>cert-tools</t>
        </is>
      </c>
      <c r="B68" t="inlineStr">
        <is>
          <t>kh_ob</t>
        </is>
      </c>
      <c r="EB68" s="7" t="inlineStr">
        <is>
          <t>&gt;=2.1.9</t>
        </is>
      </c>
      <c r="EC68" s="7" t="inlineStr">
        <is>
          <t>&gt;=2.1.5</t>
        </is>
      </c>
      <c r="ET68" s="7" t="inlineStr">
        <is>
          <t>&gt;=0.13.0</t>
        </is>
      </c>
      <c r="LQ68" s="7" t="inlineStr">
        <is>
          <t>&gt;=1.4.0</t>
        </is>
      </c>
      <c r="TE68" s="7" t="inlineStr">
        <is>
          <t>&gt;=0.80</t>
        </is>
      </c>
      <c r="ZK68" s="7" t="inlineStr">
        <is>
          <t>&gt;=3.0.0</t>
        </is>
      </c>
    </row>
    <row r="69">
      <c r="A69" t="inlineStr">
        <is>
          <t>cert-tools</t>
        </is>
      </c>
      <c r="B69" t="inlineStr">
        <is>
          <t>wip_openbadges</t>
        </is>
      </c>
      <c r="EB69" s="7" t="inlineStr">
        <is>
          <t>&gt;=2.1.9</t>
        </is>
      </c>
      <c r="EC69" s="7" t="inlineStr">
        <is>
          <t>&gt;=2.1.6</t>
        </is>
      </c>
      <c r="ET69" s="7" t="inlineStr">
        <is>
          <t>&gt;=0.13.0</t>
        </is>
      </c>
      <c r="LQ69" s="7" t="inlineStr">
        <is>
          <t>&gt;=1.4.0</t>
        </is>
      </c>
      <c r="TE69" s="7" t="inlineStr">
        <is>
          <t>&gt;=0.80</t>
        </is>
      </c>
      <c r="ZK69" s="7" t="inlineStr">
        <is>
          <t>&gt;=3.0.0</t>
        </is>
      </c>
    </row>
    <row r="70">
      <c r="A70" s="6" t="inlineStr">
        <is>
          <t>compliance-checker</t>
        </is>
      </c>
      <c r="B70" s="6" t="inlineStr">
        <is>
          <t>main</t>
        </is>
      </c>
      <c r="E70" s="7">
        <f>=0.14.2</f>
        <v/>
      </c>
      <c r="I70" s="7">
        <f>=5.5</f>
        <v/>
      </c>
      <c r="K70" s="7">
        <f>=5.1.6</f>
        <v/>
      </c>
      <c r="L70" s="7">
        <f>=36.1.1</f>
        <v/>
      </c>
      <c r="AG70" s="7">
        <f>=3.1.44</f>
        <v/>
      </c>
      <c r="AH70" s="7">
        <f>=3.1.5</f>
        <v/>
      </c>
      <c r="AM70" s="7">
        <f>=3.7</f>
        <v/>
      </c>
      <c r="AN70" s="7">
        <f>=3.0.2</f>
        <v/>
      </c>
      <c r="AV70" s="7">
        <f>=3.0.1</f>
        <v/>
      </c>
      <c r="AX70" s="7">
        <f>=6.0.2</f>
        <v/>
      </c>
      <c r="AY70" s="7">
        <f>=2.19.1</f>
        <v/>
      </c>
      <c r="BA70" s="7">
        <f>=3.12.1</f>
        <v/>
      </c>
      <c r="BB70" s="7">
        <f>=2.0.38</f>
        <v/>
      </c>
      <c r="BG70" s="7">
        <f>=1.8.3</f>
        <v/>
      </c>
      <c r="BL70" s="7">
        <f>=3.1.3</f>
        <v/>
      </c>
      <c r="BM70" s="7">
        <f>=2.1.0</f>
        <v/>
      </c>
      <c r="BO70" s="7">
        <f>=2.4.0</f>
        <v/>
      </c>
      <c r="BS70" s="7">
        <f>=2.4.6</f>
        <v/>
      </c>
      <c r="BT70" s="7">
        <f>=3.11.13</f>
        <v/>
      </c>
      <c r="BV70" s="7">
        <f>=1.3.2</f>
        <v/>
      </c>
      <c r="BY70" s="7">
        <f>=5.5.0</f>
        <v/>
      </c>
      <c r="CA70" s="7">
        <f>=0.7.0</f>
        <v/>
      </c>
      <c r="CB70" s="7">
        <f>=4.9.3</f>
        <v/>
      </c>
      <c r="CC70" s="7">
        <f>=4.8.0</f>
        <v/>
      </c>
      <c r="CR70" s="7">
        <f>=23.1.0</f>
        <v/>
      </c>
      <c r="CS70" s="7">
        <f>=21.2.0</f>
        <v/>
      </c>
      <c r="CT70" s="7">
        <f>=1.3.0</f>
        <v/>
      </c>
      <c r="CU70" s="7">
        <f>=3.8.1</f>
        <v/>
      </c>
      <c r="CY70" s="7">
        <f>=3.0.0</f>
        <v/>
      </c>
      <c r="CZ70" s="7">
        <f>=1.6.3</f>
        <v/>
      </c>
      <c r="DA70" s="7">
        <f>=2.0.4</f>
        <v/>
      </c>
      <c r="DB70" s="7">
        <f>=5.0.1</f>
        <v/>
      </c>
      <c r="DF70" s="7">
        <f>=25.1.0</f>
        <v/>
      </c>
      <c r="DI70" s="7">
        <f>=2.17.0</f>
        <v/>
      </c>
      <c r="DO70" s="7">
        <f>=4.13.3</f>
        <v/>
      </c>
      <c r="DQ70" s="7">
        <f>=6.2.0</f>
        <v/>
      </c>
      <c r="DR70" s="7">
        <f>=1.9.0</f>
        <v/>
      </c>
      <c r="DU70" s="7">
        <f>=0.8.1</f>
        <v/>
      </c>
      <c r="DW70" s="7">
        <f>=1.2.2.post1</f>
        <v/>
      </c>
      <c r="DY70" s="7">
        <f>=5.5.2</f>
        <v/>
      </c>
      <c r="ED70" s="7">
        <f>=2025.1.31</f>
        <v/>
      </c>
      <c r="EE70" s="7">
        <f>=1.17.1</f>
        <v/>
      </c>
      <c r="EG70" s="7">
        <f>=5.2.0</f>
        <v/>
      </c>
      <c r="EH70" s="7">
        <f>=3.4.1</f>
        <v/>
      </c>
      <c r="EI70" s="7">
        <f>=2.1.0</f>
        <v/>
      </c>
      <c r="EJ70" s="7">
        <f>=8.1.8</f>
        <v/>
      </c>
      <c r="EP70" s="7">
        <f>=0.4.6</f>
        <v/>
      </c>
      <c r="ES70" s="7">
        <f>=0.2.2</f>
        <v/>
      </c>
      <c r="EY70" s="7">
        <f>=1.3.1</f>
        <v/>
      </c>
      <c r="EZ70" s="7">
        <f>=0.4.1</f>
        <v/>
      </c>
      <c r="FF70" s="7">
        <f>=0.12.1</f>
        <v/>
      </c>
      <c r="FQ70" s="7">
        <f>=0.6.7</f>
        <v/>
      </c>
      <c r="FX70" s="7">
        <f>=1.8.12</f>
        <v/>
      </c>
      <c r="FY70" s="7">
        <f>=5.2.1</f>
        <v/>
      </c>
      <c r="GB70" s="7">
        <f>=0.7.1</f>
        <v/>
      </c>
      <c r="GF70" s="7">
        <f>=5.6.3</f>
        <v/>
      </c>
      <c r="GG70" s="7">
        <f>=0.3.9</f>
        <v/>
      </c>
      <c r="GH70" s="7">
        <f>=1.9.0</f>
        <v/>
      </c>
      <c r="GM70" s="7">
        <f>=2.7.0</f>
        <v/>
      </c>
      <c r="GS70" s="7">
        <f>=0.16</f>
        <v/>
      </c>
      <c r="GX70" s="7">
        <f>=0.22.7</f>
        <v/>
      </c>
      <c r="HK70" s="7">
        <f>=2.2.0</f>
        <v/>
      </c>
      <c r="HN70" s="7">
        <f>=2.0.0</f>
        <v/>
      </c>
      <c r="HP70" s="7">
        <f>=1.2.2</f>
        <v/>
      </c>
      <c r="HQ70" s="7">
        <f>=2.2.0</f>
        <v/>
      </c>
      <c r="HS70" s="7">
        <f>=0.115.8</f>
        <v/>
      </c>
      <c r="HT70" s="7">
        <f>=0.0.7</f>
        <v/>
      </c>
      <c r="HV70" s="7">
        <f>=2.21.1</f>
        <v/>
      </c>
      <c r="HW70" s="7">
        <f>=0.2.0</f>
        <v/>
      </c>
      <c r="HX70" s="7">
        <f>=3.17.0</f>
        <v/>
      </c>
      <c r="HZ70" s="7">
        <f>=0.6.2</f>
        <v/>
      </c>
      <c r="IC70" s="7">
        <f>=25.2.10</f>
        <v/>
      </c>
      <c r="IF70" s="7">
        <f>=0.19.4</f>
        <v/>
      </c>
      <c r="IG70" s="7">
        <f>=4.56.0</f>
        <v/>
      </c>
      <c r="II70" s="7">
        <f>=2.8.2</f>
        <v/>
      </c>
      <c r="IJ70" s="7">
        <f>=1.5.1</f>
        <v/>
      </c>
      <c r="IK70" s="7">
        <f>=1.5.0</f>
        <v/>
      </c>
      <c r="IL70" s="7">
        <f>=2025.2.0</f>
        <v/>
      </c>
      <c r="IP70" s="7">
        <f>=1.0.0</f>
        <v/>
      </c>
      <c r="IQ70" s="7">
        <f>=0.6.0</f>
        <v/>
      </c>
      <c r="IS70" s="7">
        <f>=4.0.12</f>
        <v/>
      </c>
      <c r="IV70" s="7">
        <f>=2.24.1</f>
        <v/>
      </c>
      <c r="IW70" s="7">
        <f>=2.162.0</f>
        <v/>
      </c>
      <c r="IX70" s="7">
        <f>=2.38.0</f>
        <v/>
      </c>
      <c r="IY70" s="7">
        <f>=0.2.0</f>
        <v/>
      </c>
      <c r="IZ70" s="7">
        <f>=1.2.1</f>
        <v/>
      </c>
      <c r="JD70" s="7">
        <f>=0.2.0</f>
        <v/>
      </c>
      <c r="JG70" s="7">
        <f>=1.68.0</f>
        <v/>
      </c>
      <c r="JH70" s="7">
        <f>=1.3.0</f>
        <v/>
      </c>
      <c r="JK70" s="7">
        <f>=3.1.1</f>
        <v/>
      </c>
      <c r="JL70" s="7">
        <f>=0.18.0</f>
        <v/>
      </c>
      <c r="JM70" s="7">
        <f>=0.4.0</f>
        <v/>
      </c>
      <c r="JN70" s="7">
        <f>=1.70.0</f>
        <v/>
      </c>
      <c r="JR70" s="7">
        <f>=0.14.0</f>
        <v/>
      </c>
      <c r="JS70" s="7">
        <f>=3.13.0</f>
        <v/>
      </c>
      <c r="JW70" s="7" t="inlineStr">
        <is>
          <t>url</t>
        </is>
      </c>
      <c r="JX70" s="7" t="inlineStr">
        <is>
          <t>url</t>
        </is>
      </c>
      <c r="KA70" s="7" t="inlineStr">
        <is>
          <t>url</t>
        </is>
      </c>
      <c r="KC70" s="7" t="inlineStr">
        <is>
          <t>url</t>
        </is>
      </c>
      <c r="KD70" s="7">
        <f>=0.29.1</f>
        <v/>
      </c>
      <c r="KE70" s="7">
        <f>=1.3.2</f>
        <v/>
      </c>
      <c r="KG70" s="7">
        <f>=3.10</f>
        <v/>
      </c>
      <c r="KN70" s="7">
        <f>=2.0.0</f>
        <v/>
      </c>
      <c r="KP70" s="7">
        <f>=0.7.0</f>
        <v/>
      </c>
      <c r="KQ70" s="7">
        <f>=1.7.2</f>
        <v/>
      </c>
      <c r="KS70" s="7">
        <f>=6.29.5</f>
        <v/>
      </c>
      <c r="KT70" s="7">
        <f>=8.32.0</f>
        <v/>
      </c>
      <c r="KV70" s="7">
        <f>=8.1.5</f>
        <v/>
      </c>
      <c r="KY70" s="7">
        <f>=20.11.0</f>
        <v/>
      </c>
      <c r="LD70" s="7">
        <f>=3.4.0</f>
        <v/>
      </c>
      <c r="LE70" s="7">
        <f>=6.0.1</f>
        <v/>
      </c>
      <c r="LF70" s="7">
        <f>=4.1.0</f>
        <v/>
      </c>
      <c r="LG70" s="7">
        <f>=0.5.1</f>
        <v/>
      </c>
      <c r="LH70" s="7">
        <f>=0.5.1</f>
        <v/>
      </c>
      <c r="LI70" s="7">
        <f>=0.19.2</f>
        <v/>
      </c>
      <c r="LJ70" s="7">
        <f>=0.8.2</f>
        <v/>
      </c>
      <c r="LL70" s="7">
        <f>=1.4.2</f>
        <v/>
      </c>
      <c r="LN70" s="7">
        <f>=0.10.0</f>
        <v/>
      </c>
      <c r="LP70" s="7">
        <f>=1.33</f>
        <v/>
      </c>
      <c r="LR70" s="7">
        <f>=3.0.0</f>
        <v/>
      </c>
      <c r="LT70" s="7">
        <f>=4.23.0</f>
        <v/>
      </c>
      <c r="LU70" s="7">
        <f>=2024.10.1</f>
        <v/>
      </c>
      <c r="LV70" s="7">
        <f>=1.1.1</f>
        <v/>
      </c>
      <c r="LX70" s="7">
        <f>=6.6.3</f>
        <v/>
      </c>
      <c r="MA70" s="7">
        <f>=0.12.0</f>
        <v/>
      </c>
      <c r="MB70" s="7">
        <f>=2.2.5</f>
        <v/>
      </c>
      <c r="MC70" s="7">
        <f>=8.6.3</f>
        <v/>
      </c>
      <c r="MD70" s="7">
        <f>=5.7.2</f>
        <v/>
      </c>
      <c r="ME70" s="7">
        <f>=2.15.0</f>
        <v/>
      </c>
      <c r="MF70" s="7">
        <f>=0.5.3</f>
        <v/>
      </c>
      <c r="MG70" s="7">
        <f>=4.3.5</f>
        <v/>
      </c>
      <c r="MH70" s="7">
        <f>=0.3.0</f>
        <v/>
      </c>
      <c r="MI70" s="7">
        <f>=2.27.3</f>
        <v/>
      </c>
      <c r="MJ70" s="7">
        <f>=3.0.13</f>
        <v/>
      </c>
      <c r="ML70" s="7">
        <f>=3.8.0</f>
        <v/>
      </c>
      <c r="MN70" s="7">
        <f>=25.6.0</f>
        <v/>
      </c>
      <c r="MP70" s="7">
        <f>=1.4.8</f>
        <v/>
      </c>
      <c r="MR70" s="7">
        <f>=0.3.19</f>
        <v/>
      </c>
      <c r="MT70" s="7">
        <f>=0.3.40</f>
        <v/>
      </c>
      <c r="MU70" s="7">
        <f>=0.2.4</f>
        <v/>
      </c>
      <c r="MW70" s="7">
        <f>=0.3.6</f>
        <v/>
      </c>
      <c r="MX70" s="7">
        <f>=0.3.11</f>
        <v/>
      </c>
      <c r="MY70" s="7">
        <f>=0.5.12</f>
        <v/>
      </c>
      <c r="NE70" s="7">
        <f>=18.1.1</f>
        <v/>
      </c>
      <c r="NI70" s="7">
        <f>=0.3.7</f>
        <v/>
      </c>
      <c r="NJ70" s="7">
        <f>=0.44.0</f>
        <v/>
      </c>
      <c r="NN70" s="7">
        <f>=3.0.0</f>
        <v/>
      </c>
      <c r="NP70" s="7">
        <f>=3.26.1</f>
        <v/>
      </c>
      <c r="NU70" s="7">
        <f>=3.10.0</f>
        <v/>
      </c>
      <c r="NV70" s="7">
        <f>=0.1.7</f>
        <v/>
      </c>
      <c r="NX70" s="7">
        <f>=0.1.2</f>
        <v/>
      </c>
      <c r="NY70" s="7">
        <f>=0.10.21</f>
        <v/>
      </c>
      <c r="OB70" s="7">
        <f>=3.1.2</f>
        <v/>
      </c>
      <c r="OC70" s="7">
        <f>=0.4.1</f>
        <v/>
      </c>
      <c r="OF70" s="7">
        <f>=10.6.0</f>
        <v/>
      </c>
      <c r="OG70" s="7">
        <f>=3.7.0</f>
        <v/>
      </c>
      <c r="OH70" s="7">
        <f>=1.3.0</f>
        <v/>
      </c>
      <c r="OI70" s="7">
        <f>=1.1.0</f>
        <v/>
      </c>
      <c r="OK70" s="7">
        <f>=6.1.0</f>
        <v/>
      </c>
      <c r="OM70" s="7">
        <f>=1.0.0</f>
        <v/>
      </c>
      <c r="OR70" s="7">
        <f>=0.0.8</f>
        <v/>
      </c>
      <c r="OT70" s="7">
        <f>=1.28.0</f>
        <v/>
      </c>
      <c r="OU70" s="7">
        <f>=0.10.2</f>
        <v/>
      </c>
      <c r="OV70" s="7">
        <f>=7.16.6</f>
        <v/>
      </c>
      <c r="OW70" s="7">
        <f>=5.10.4</f>
        <v/>
      </c>
      <c r="OX70" s="7">
        <f>=1.6.0</f>
        <v/>
      </c>
      <c r="OY70" s="7">
        <f>=3.4.2</f>
        <v/>
      </c>
      <c r="PD70" s="7">
        <f>=7.3.2</f>
        <v/>
      </c>
      <c r="PE70" s="7">
        <f>=0.2.4</f>
        <v/>
      </c>
      <c r="PF70" s="7">
        <f>=0.61.0</f>
        <v/>
      </c>
      <c r="PI70" s="7">
        <f>=1.26.4</f>
        <v/>
      </c>
      <c r="QH70" s="7">
        <f>=3.2.2</f>
        <v/>
      </c>
      <c r="QI70" s="7">
        <f>=2.3.0</f>
        <v/>
      </c>
      <c r="QJ70" s="7">
        <f>=1.64.0</f>
        <v/>
      </c>
      <c r="QK70" s="7">
        <f>=20240930</f>
        <v/>
      </c>
      <c r="QM70" s="7">
        <f>=4.11.0.86</f>
        <v/>
      </c>
      <c r="QN70" s="7">
        <f>=4.11.0.86</f>
        <v/>
      </c>
      <c r="QQ70" s="7">
        <f>=3.1.5</f>
        <v/>
      </c>
      <c r="QZ70" s="7">
        <f>=3.4.0</f>
        <v/>
      </c>
      <c r="RA70" s="7">
        <f>=0.14.0</f>
        <v/>
      </c>
      <c r="RC70" s="7">
        <f>=3.10.15</f>
        <v/>
      </c>
      <c r="RD70" s="7">
        <f>=7.7.0</f>
        <v/>
      </c>
      <c r="RE70" s="7">
        <f>=24.2</f>
        <v/>
      </c>
      <c r="RF70" s="7">
        <f>=2.2.3</f>
        <v/>
      </c>
      <c r="RG70" s="7">
        <f>=1.5.1</f>
        <v/>
      </c>
      <c r="RJ70" s="7">
        <f>=0.8.4</f>
        <v/>
      </c>
      <c r="RP70" s="7">
        <f>=2025.2.12</f>
        <v/>
      </c>
      <c r="RV70" s="7">
        <f>=4.9.0</f>
        <v/>
      </c>
      <c r="RX70" s="7">
        <f>=11.1.0</f>
        <v/>
      </c>
      <c r="RZ70" s="7">
        <f>=1.12.1.2</f>
        <v/>
      </c>
      <c r="SB70" s="7">
        <f>=4.3.6</f>
        <v/>
      </c>
      <c r="SC70" s="7">
        <f>=6.0.0</f>
        <v/>
      </c>
      <c r="SD70" s="7">
        <f>=1.5.0</f>
        <v/>
      </c>
      <c r="SE70" s="7">
        <f>=2.1.1</f>
        <v/>
      </c>
      <c r="SF70" s="7">
        <f>=2.1.1</f>
        <v/>
      </c>
      <c r="SG70" s="7">
        <f>=1.0.1</f>
        <v/>
      </c>
      <c r="SI70" s="7">
        <f>=0.21.1</f>
        <v/>
      </c>
      <c r="SK70" s="7">
        <f>=3.0.50</f>
        <v/>
      </c>
      <c r="SL70" s="7">
        <f>=0.3.0</f>
        <v/>
      </c>
      <c r="SM70" s="7">
        <f>=1.26.0</f>
        <v/>
      </c>
      <c r="SN70" s="7">
        <f>=4.25.6</f>
        <v/>
      </c>
      <c r="SO70" s="7">
        <f>=7.0.0</f>
        <v/>
      </c>
      <c r="SR70" s="7">
        <f>=0.7.0</f>
        <v/>
      </c>
      <c r="ST70" s="7">
        <f>=0.2.3</f>
        <v/>
      </c>
      <c r="SU70" s="7">
        <f>=9.0.0</f>
        <v/>
      </c>
      <c r="SV70" s="7">
        <f>=0.10.9.7</f>
        <v/>
      </c>
      <c r="SY70" s="7">
        <f>=19.0.1</f>
        <v/>
      </c>
      <c r="SZ70" s="7">
        <f>=0.6.1</f>
        <v/>
      </c>
      <c r="TB70" s="7">
        <f>=0.4.1</f>
        <v/>
      </c>
      <c r="TD70" s="7">
        <f>=2.0.8</f>
        <v/>
      </c>
      <c r="TG70" s="7">
        <f>=2.22</f>
        <v/>
      </c>
      <c r="TJ70" s="7">
        <f>=2.10.6</f>
        <v/>
      </c>
      <c r="TL70" s="7">
        <f>=2.8.0</f>
        <v/>
      </c>
      <c r="TM70" s="7">
        <f>=2.27.2</f>
        <v/>
      </c>
      <c r="TN70" s="7">
        <f>=0.9.1</f>
        <v/>
      </c>
      <c r="TX70" s="7">
        <f>=4.11.1</f>
        <v/>
      </c>
      <c r="UA70" s="7">
        <f>=3.2.1</f>
        <v/>
      </c>
      <c r="UE70" s="7">
        <f>=1.2.0</f>
        <v/>
      </c>
      <c r="UI70" s="7">
        <f>=8.3.4</f>
        <v/>
      </c>
      <c r="UO70" s="7">
        <f>=2.9.0.post0</f>
        <v/>
      </c>
      <c r="UQ70" s="7">
        <f>=1.0.1</f>
        <v/>
      </c>
      <c r="UT70" s="7">
        <f>=3.2.1</f>
        <v/>
      </c>
      <c r="UU70" s="7">
        <f>=0.0.20</f>
        <v/>
      </c>
      <c r="UY70" s="7">
        <f>=2025.1</f>
        <v/>
      </c>
      <c r="UZ70" s="7">
        <f>=308</f>
        <v/>
      </c>
      <c r="VA70" s="7">
        <f>=0.2.3</f>
        <v/>
      </c>
      <c r="VB70" s="7">
        <f>=2.0.15</f>
        <v/>
      </c>
      <c r="VD70" s="7">
        <f>=26.2.1</f>
        <v/>
      </c>
      <c r="VH70" s="7">
        <f>=0.36.2</f>
        <v/>
      </c>
      <c r="VI70" s="7">
        <f>=2024.11.6</f>
        <v/>
      </c>
      <c r="VJ70" s="7">
        <f>=4.3.1</f>
        <v/>
      </c>
      <c r="VK70" s="7">
        <f>=2.32.3</f>
        <v/>
      </c>
      <c r="VM70" s="7">
        <f>=2.0.0</f>
        <v/>
      </c>
      <c r="VN70" s="7">
        <f>=1.0.0</f>
        <v/>
      </c>
      <c r="VP70" s="7">
        <f>=0.1.4</f>
        <v/>
      </c>
      <c r="VQ70" s="7">
        <f>=0.1.1</f>
        <v/>
      </c>
      <c r="VR70" s="7">
        <f>=13.9.4</f>
        <v/>
      </c>
      <c r="VT70" s="7">
        <f>=0.13.2</f>
        <v/>
      </c>
      <c r="VW70" s="7">
        <f>=0.23.1</f>
        <v/>
      </c>
      <c r="VZ70" s="7">
        <f>=4.9</f>
        <v/>
      </c>
      <c r="WF70" s="7">
        <f>=0.5.3</f>
        <v/>
      </c>
      <c r="WI70" s="7">
        <f>=1.6.1</f>
        <v/>
      </c>
      <c r="WJ70" s="7">
        <f>=1.1.4</f>
        <v/>
      </c>
      <c r="WK70" s="7">
        <f>=1.15.2</f>
        <v/>
      </c>
      <c r="WN70" s="7">
        <f>=0.13.2</f>
        <v/>
      </c>
      <c r="WP70" s="7">
        <f>=2.10.0</f>
        <v/>
      </c>
      <c r="WS70" s="7">
        <f>=0.2.0</f>
        <v/>
      </c>
      <c r="WW70" s="7">
        <f>=75.8.1</f>
        <v/>
      </c>
      <c r="WX70" s="7">
        <f>=1.10.2</f>
        <v/>
      </c>
      <c r="WY70" s="7">
        <f>=2.0.7</f>
        <v/>
      </c>
      <c r="WZ70" s="7">
        <f>=1.5.4</f>
        <v/>
      </c>
      <c r="XF70" s="7">
        <f>=1.17.0</f>
        <v/>
      </c>
      <c r="XI70" s="7">
        <f>=5.0.2</f>
        <v/>
      </c>
      <c r="XJ70" s="7">
        <f>=1.3.1</f>
        <v/>
      </c>
      <c r="XN70" s="7">
        <f>=0.5.1</f>
        <v/>
      </c>
      <c r="XP70" s="7">
        <f>=2.6</f>
        <v/>
      </c>
      <c r="XR70" s="7">
        <f>=0.5.3</f>
        <v/>
      </c>
      <c r="XT70" s="7">
        <f>=0.6.3</f>
        <v/>
      </c>
      <c r="XU70" s="7">
        <f>=0.45.3</f>
        <v/>
      </c>
      <c r="XV70" s="7">
        <f>=1.42.2</f>
        <v/>
      </c>
      <c r="XY70" s="7">
        <f>=0.6.0</f>
        <v/>
      </c>
      <c r="XZ70" s="7">
        <f>=1.13.1</f>
        <v/>
      </c>
      <c r="YB70" s="7">
        <f>=9.0.0</f>
        <v/>
      </c>
      <c r="YD70" s="7">
        <f>=2.18.0</f>
        <v/>
      </c>
      <c r="YE70" s="7">
        <f>=0.7.2</f>
        <v/>
      </c>
      <c r="YF70" s="7">
        <f>=2.18.0</f>
        <v/>
      </c>
      <c r="YJ70" s="7">
        <f>=2.18.0</f>
        <v/>
      </c>
      <c r="YK70" s="7">
        <f>=2.5.0</f>
        <v/>
      </c>
      <c r="YL70" s="7">
        <f>=0.18.1</f>
        <v/>
      </c>
      <c r="YO70" s="7">
        <f>=2.18.0</f>
        <v/>
      </c>
      <c r="YS70" s="7">
        <f>=3.5.0</f>
        <v/>
      </c>
      <c r="YU70" s="7">
        <f>=0.9.0</f>
        <v/>
      </c>
      <c r="YY70" s="7">
        <f>=1.0.15</f>
        <v/>
      </c>
      <c r="YZ70" s="7">
        <f>=1.4.0</f>
        <v/>
      </c>
      <c r="ZC70" s="7">
        <f>=0.21.0</f>
        <v/>
      </c>
      <c r="ZD70" s="7">
        <f>=0.10.2</f>
        <v/>
      </c>
      <c r="ZE70" s="7">
        <f>=0.13.2</f>
        <v/>
      </c>
      <c r="ZG70" s="7">
        <f>=2.6.0</f>
        <v/>
      </c>
      <c r="ZH70" s="7">
        <f>=2.6.0</f>
        <v/>
      </c>
      <c r="ZI70" s="7">
        <f>=0.21.0</f>
        <v/>
      </c>
      <c r="ZJ70" s="7">
        <f>=6.4.2</f>
        <v/>
      </c>
      <c r="ZL70" s="7">
        <f>=4.67.1</f>
        <v/>
      </c>
      <c r="ZM70" s="7">
        <f>=5.14.3</f>
        <v/>
      </c>
      <c r="ZN70" s="7">
        <f>=4.49.0</f>
        <v/>
      </c>
      <c r="ZP70" s="7">
        <f>=2025.2.18.16</f>
        <v/>
      </c>
      <c r="ZQ70" s="7">
        <f>=0.15.1</f>
        <v/>
      </c>
      <c r="ZR70" s="7">
        <f>=2.9.0.20241206</f>
        <v/>
      </c>
      <c r="ZU70" s="7">
        <f>=0.9.0</f>
        <v/>
      </c>
      <c r="ZV70" s="7">
        <f>=4.12.2</f>
        <v/>
      </c>
      <c r="ZW70" s="7">
        <f>=2025.1</f>
        <v/>
      </c>
      <c r="AAB70" s="7">
        <f>=8.3.80</f>
        <v/>
      </c>
      <c r="AAC70" s="7">
        <f>=2.0.14</f>
        <v/>
      </c>
      <c r="AAG70" s="7">
        <f>=1.3.0</f>
        <v/>
      </c>
      <c r="AAH70" s="7">
        <f>=4.1.1</f>
        <v/>
      </c>
      <c r="AAI70" s="7">
        <f>=2.3.0</f>
        <v/>
      </c>
      <c r="AAK70" s="7">
        <f>=0.6.3</f>
        <v/>
      </c>
      <c r="AAL70" s="7">
        <f>=0.34.0</f>
        <v/>
      </c>
      <c r="AAQ70" s="7">
        <f>=20.29.2</f>
        <v/>
      </c>
      <c r="AAV70" s="7">
        <f>=6.0.0</f>
        <v/>
      </c>
      <c r="AAW70" s="7">
        <f>=1.0.4</f>
        <v/>
      </c>
      <c r="AAX70" s="7">
        <f>=0.2.13</f>
        <v/>
      </c>
      <c r="AAY70" s="7">
        <f>=24.11.1</f>
        <v/>
      </c>
      <c r="AAZ70" s="7">
        <f>=0.5.1</f>
        <v/>
      </c>
      <c r="ABA70" s="7">
        <f>=1.8.0</f>
        <v/>
      </c>
      <c r="ABB70" s="7">
        <f>=15.0</f>
        <v/>
      </c>
      <c r="ABE70" s="7">
        <f>=0.45.1</f>
        <v/>
      </c>
      <c r="ABF70" s="7">
        <f>=1.1.10</f>
        <v/>
      </c>
      <c r="ABG70" s="7">
        <f>=4.0.13</f>
        <v/>
      </c>
      <c r="ABI70" s="7">
        <f>=1.17.2</f>
        <v/>
      </c>
      <c r="ABK70" s="7">
        <f>=2025.1.0</f>
        <v/>
      </c>
      <c r="ABL70" s="7">
        <f>=0.43.0</f>
        <v/>
      </c>
      <c r="ABM70" s="7">
        <f>=1.18.3</f>
        <v/>
      </c>
      <c r="ABQ70" s="7">
        <f>=7.2</f>
        <v/>
      </c>
      <c r="ABR70" s="7">
        <f>=0.23.0</f>
        <v/>
      </c>
    </row>
    <row r="71">
      <c r="A71" s="6" t="inlineStr">
        <is>
          <t>computer-vision-zenith</t>
        </is>
      </c>
      <c r="B71" s="6" t="inlineStr">
        <is>
          <t>main</t>
        </is>
      </c>
      <c r="M71" s="7">
        <f>=1.1.2</f>
        <v/>
      </c>
      <c r="AO71" s="7" t="inlineStr">
        <is>
          <t>✓</t>
        </is>
      </c>
      <c r="PI71" s="7">
        <f>=1.19.5</f>
        <v/>
      </c>
      <c r="YF71" s="7">
        <f>=2.5.0</f>
        <v/>
      </c>
    </row>
    <row r="72">
      <c r="A72" s="6" t="inlineStr">
        <is>
          <t>conference-resolution</t>
        </is>
      </c>
      <c r="B72" s="6" t="inlineStr">
        <is>
          <t>main</t>
        </is>
      </c>
      <c r="HS72" s="7">
        <f>=0.68.1</f>
        <v/>
      </c>
      <c r="PA72" s="7">
        <f>=4.0</f>
        <v/>
      </c>
      <c r="XQ72" s="7">
        <f>=2.1.0</f>
        <v/>
      </c>
      <c r="AAL72" s="7">
        <f>=0.15.0</f>
        <v/>
      </c>
    </row>
    <row r="73">
      <c r="A73" s="6" t="inlineStr">
        <is>
          <t>cookiecutter-4th-ir</t>
        </is>
      </c>
      <c r="B73" s="6" t="inlineStr">
        <is>
          <t>master</t>
        </is>
      </c>
    </row>
    <row r="74">
      <c r="A74" t="inlineStr">
        <is>
          <t>cookiecutter-4th-ir</t>
        </is>
      </c>
      <c r="B74" t="inlineStr">
        <is>
          <t>revert-4c20ed18</t>
        </is>
      </c>
    </row>
    <row r="75">
      <c r="A75" s="6" t="inlineStr">
        <is>
          <t>demo-market-insights</t>
        </is>
      </c>
      <c r="B75" s="6" t="inlineStr">
        <is>
          <t>master</t>
        </is>
      </c>
    </row>
    <row r="76">
      <c r="A76" s="6" t="inlineStr">
        <is>
          <t>DemoApp</t>
        </is>
      </c>
      <c r="B76" s="6" t="inlineStr">
        <is>
          <t>main</t>
        </is>
      </c>
      <c r="CU76" s="7">
        <f>=3.4.1</f>
        <v/>
      </c>
      <c r="ED76" s="7">
        <f>=2021.5.30</f>
        <v/>
      </c>
      <c r="EH76" s="7">
        <f>=2.0.6</f>
        <v/>
      </c>
      <c r="EJ76" s="7">
        <f>=8.0.1</f>
        <v/>
      </c>
      <c r="EP76" s="7">
        <f>=0.4.4</f>
        <v/>
      </c>
      <c r="HS76" s="7">
        <f>=0.68.1</f>
        <v/>
      </c>
      <c r="JR76" s="7">
        <f>=0.12.0</f>
        <v/>
      </c>
      <c r="KG76" s="7">
        <f>=3.2</f>
        <v/>
      </c>
      <c r="KI76" s="7">
        <f>=4.8.1</f>
        <v/>
      </c>
      <c r="KO76" s="7">
        <f>=1.3.4</f>
        <v/>
      </c>
      <c r="TJ76" s="7">
        <f>=1.8.2</f>
        <v/>
      </c>
      <c r="VK76" s="7">
        <f>=2.26.0</f>
        <v/>
      </c>
      <c r="XU76" s="7">
        <f>=0.14.2</f>
        <v/>
      </c>
      <c r="ZT76" s="7">
        <f>=3.10.0.2</f>
        <v/>
      </c>
      <c r="AAI76" s="7">
        <f>=1.26.6</f>
        <v/>
      </c>
      <c r="AAL76" s="7">
        <f>=0.15.0</f>
        <v/>
      </c>
      <c r="AAN76" s="7">
        <f>=3.3.2</f>
        <v/>
      </c>
      <c r="ABP76" s="7">
        <f>=3.5.0</f>
        <v/>
      </c>
    </row>
    <row r="77">
      <c r="A77" s="6" t="inlineStr">
        <is>
          <t>ecg_ios</t>
        </is>
      </c>
      <c r="B77" s="6" t="inlineStr">
        <is>
          <t>master</t>
        </is>
      </c>
      <c r="E77" s="7">
        <f>=0.12.4</f>
        <v/>
      </c>
      <c r="M77" s="7">
        <f>=0.12.2</f>
        <v/>
      </c>
      <c r="AH77" s="7">
        <f>=2.10</f>
        <v/>
      </c>
      <c r="AI77" s="7">
        <f>=2.1.6</f>
        <v/>
      </c>
      <c r="AM77" s="7">
        <f>=2.6.11</f>
        <v/>
      </c>
      <c r="AN77" s="7">
        <f>=1.0</f>
        <v/>
      </c>
      <c r="AO77" s="7">
        <f>=5.1.0</f>
        <v/>
      </c>
      <c r="AW77" s="7">
        <f>=0.5.2</f>
        <v/>
      </c>
      <c r="AX77" s="7">
        <f>=3.12</f>
        <v/>
      </c>
      <c r="AY77" s="7">
        <f>=2.2.0</f>
        <v/>
      </c>
      <c r="BG77" s="7">
        <f>=1.4.2</f>
        <v/>
      </c>
      <c r="BL77" s="7">
        <f>=0.14.1</f>
        <v/>
      </c>
      <c r="BM77" s="7">
        <f>=0.2.2</f>
        <v/>
      </c>
      <c r="CW77" s="7">
        <f>=0.6.2</f>
        <v/>
      </c>
      <c r="DQ77" s="7">
        <f>=1.5.0</f>
        <v/>
      </c>
      <c r="DY77" s="7">
        <f>=2.0.1</f>
        <v/>
      </c>
      <c r="DZ77" s="7">
        <f>=0.2.0</f>
        <v/>
      </c>
      <c r="ED77" s="7">
        <f>=2018.1.18</f>
        <v/>
      </c>
      <c r="EG77" s="7">
        <f>=3.0.4</f>
        <v/>
      </c>
      <c r="EJ77" s="7">
        <f>=6.7</f>
        <v/>
      </c>
      <c r="FF77" s="7">
        <f>=0.10.0</f>
        <v/>
      </c>
      <c r="FY77" s="7">
        <f>=4.2.1</f>
        <v/>
      </c>
      <c r="GC77" s="7">
        <f>=0.9.9.post1</f>
        <v/>
      </c>
      <c r="GE77" s="7">
        <f>=0.2.7.1</f>
        <v/>
      </c>
      <c r="HL77" s="7">
        <f>=0.2.3</f>
        <v/>
      </c>
      <c r="IB77" s="7">
        <f>=2.10.0</f>
        <v/>
      </c>
      <c r="IQ77" s="7">
        <f>=0.2.0</f>
        <v/>
      </c>
      <c r="IV77" s="7">
        <f>=1.1.2</f>
        <v/>
      </c>
      <c r="IX77" s="7">
        <f>=1.4.1</f>
        <v/>
      </c>
      <c r="JA77" s="7">
        <f>=0.28.1</f>
        <v/>
      </c>
      <c r="JB77" s="7">
        <f>=0.29.0</f>
        <v/>
      </c>
      <c r="JC77" s="7">
        <f>=1.8.0</f>
        <v/>
      </c>
      <c r="JF77" s="7">
        <f>=0.3.1</f>
        <v/>
      </c>
      <c r="JG77" s="7">
        <f>=1.5.3</f>
        <v/>
      </c>
      <c r="JN77" s="7">
        <f>=1.11.0</f>
        <v/>
      </c>
      <c r="JS77" s="7">
        <f>=2.7.1</f>
        <v/>
      </c>
      <c r="JT77" s="7">
        <f>=0.2.0</f>
        <v/>
      </c>
      <c r="JU77" s="7">
        <f>=0.9999999</f>
        <v/>
      </c>
      <c r="KG77" s="7">
        <f>=2.6</f>
        <v/>
      </c>
      <c r="KS77" s="7">
        <f>=4.8.0</f>
        <v/>
      </c>
      <c r="KT77" s="7">
        <f>=6.2.1</f>
        <v/>
      </c>
      <c r="KU77" s="7">
        <f>=0.2.0</f>
        <v/>
      </c>
      <c r="KV77" s="7">
        <f>=7.1.1</f>
        <v/>
      </c>
      <c r="LC77" s="7">
        <f>=0.24</f>
        <v/>
      </c>
      <c r="LI77" s="7">
        <f>=0.11.1</f>
        <v/>
      </c>
      <c r="LT77" s="7">
        <f>=2.6.0</f>
        <v/>
      </c>
      <c r="LV77" s="7">
        <f>=1.0.0</f>
        <v/>
      </c>
      <c r="LW77" s="7">
        <f>=5.2.2</f>
        <v/>
      </c>
      <c r="LX77" s="7">
        <f>=5.2.0</f>
        <v/>
      </c>
      <c r="LY77" s="7">
        <f>=4.4.0</f>
        <v/>
      </c>
      <c r="NJ77" s="7">
        <f>=0.23.0</f>
        <v/>
      </c>
      <c r="NU77" s="7">
        <f>=2.1.2</f>
        <v/>
      </c>
      <c r="OB77" s="7">
        <f>=0.8.3</f>
        <v/>
      </c>
      <c r="OH77" s="7">
        <f>=1.0.0</f>
        <v/>
      </c>
      <c r="OJ77" s="7">
        <f>=0.5.6</f>
        <v/>
      </c>
      <c r="OV77" s="7">
        <f>=5.3.1</f>
        <v/>
      </c>
      <c r="OW77" s="7">
        <f>=4.4.0</f>
        <v/>
      </c>
      <c r="OY77" s="7">
        <f>=2.1</f>
        <v/>
      </c>
      <c r="PC77" s="7">
        <f>=1.3.7</f>
        <v/>
      </c>
      <c r="PD77" s="7">
        <f>=5.4.0</f>
        <v/>
      </c>
      <c r="PF77" s="7">
        <f>=0.38.0</f>
        <v/>
      </c>
      <c r="PI77" s="7">
        <f>=1.14.0</f>
        <v/>
      </c>
      <c r="QN77" s="7">
        <f>=3.4.1.15</f>
        <v/>
      </c>
      <c r="QO77" s="7">
        <f>=3.4.1.15</f>
        <v/>
      </c>
      <c r="RF77" s="7">
        <f>=0.22.0</f>
        <v/>
      </c>
      <c r="RG77" s="7">
        <f>=1.4.2</f>
        <v/>
      </c>
      <c r="RJ77" s="7">
        <f>=0.1.1</f>
        <v/>
      </c>
      <c r="RV77" s="7">
        <f>=4.3.1</f>
        <v/>
      </c>
      <c r="RW77" s="7">
        <f>=0.7.4</f>
        <v/>
      </c>
      <c r="SJ77" s="7">
        <f>=1.0.15</f>
        <v/>
      </c>
      <c r="SN77" s="7">
        <f>=3.5.2.post1</f>
        <v/>
      </c>
      <c r="SR77" s="7">
        <f>=0.5.2</f>
        <v/>
      </c>
      <c r="SW77" s="7">
        <f>=0.1.12</f>
        <v/>
      </c>
      <c r="SZ77" s="7">
        <f>=0.4.2</f>
        <v/>
      </c>
      <c r="TA77" s="7">
        <f>=0.2.1</f>
        <v/>
      </c>
      <c r="TO77" s="7">
        <f>=1.0.2</f>
        <v/>
      </c>
      <c r="TR77" s="7">
        <f>=1.4.5</f>
        <v/>
      </c>
      <c r="UA77" s="7">
        <f>=2.2.0</f>
        <v/>
      </c>
      <c r="UO77" s="7">
        <f>=2.6.1</f>
        <v/>
      </c>
      <c r="UY77" s="7">
        <f>=2017.3</f>
        <v/>
      </c>
      <c r="VD77" s="7">
        <f>=16.0.4</f>
        <v/>
      </c>
      <c r="VE77" s="7">
        <f>=4.3.1</f>
        <v/>
      </c>
      <c r="VK77" s="7">
        <f>=2.18.4</f>
        <v/>
      </c>
      <c r="VN77" s="7">
        <f>=0.8.0</f>
        <v/>
      </c>
      <c r="VZ77" s="7">
        <f>=3.4.2</f>
        <v/>
      </c>
      <c r="WH77" s="7">
        <f>=0.13.1</f>
        <v/>
      </c>
      <c r="WI77" s="7">
        <f>=0.19.1</f>
        <v/>
      </c>
      <c r="WK77" s="7">
        <f>=1.0.0</f>
        <v/>
      </c>
      <c r="XC77" s="7">
        <f>=0.8.1</f>
        <v/>
      </c>
      <c r="XF77" s="7">
        <f>=1.11.0</f>
        <v/>
      </c>
      <c r="XZ77" s="7">
        <f>=1.1.1</f>
        <v/>
      </c>
      <c r="YD77" s="7">
        <f>=1.8.0</f>
        <v/>
      </c>
      <c r="YF77" s="7">
        <f>=1.8.0</f>
        <v/>
      </c>
      <c r="YK77" s="7">
        <f>=1.1.0</f>
        <v/>
      </c>
      <c r="YL77" s="7">
        <f>=0.8.1</f>
        <v/>
      </c>
      <c r="YM77" s="7">
        <f>=0.3.1</f>
        <v/>
      </c>
      <c r="ZJ77" s="7">
        <f>=4.5.3</f>
        <v/>
      </c>
      <c r="ZM77" s="7">
        <f>=4.3.2</f>
        <v/>
      </c>
      <c r="ZY77" s="7">
        <f>=2.0.15</f>
        <v/>
      </c>
      <c r="AAI77" s="7">
        <f>=1.22</f>
        <v/>
      </c>
      <c r="AAX77" s="7">
        <f>=0.1.7</f>
        <v/>
      </c>
      <c r="AAZ77" s="7">
        <f>=0.5.1</f>
        <v/>
      </c>
      <c r="ABC77" s="7">
        <f>=1.3.9</f>
        <v/>
      </c>
      <c r="ABG77" s="7">
        <f>=3.1.3</f>
        <v/>
      </c>
    </row>
    <row r="78">
      <c r="A78" t="inlineStr">
        <is>
          <t>ecg_ios</t>
        </is>
      </c>
      <c r="B78" t="inlineStr">
        <is>
          <t>casey</t>
        </is>
      </c>
      <c r="E78" s="7">
        <f>=0.12.4</f>
        <v/>
      </c>
      <c r="M78" s="7">
        <f>=0.12.2</f>
        <v/>
      </c>
      <c r="AH78" s="7">
        <f>=2.10</f>
        <v/>
      </c>
      <c r="AI78" s="7">
        <f>=2.1.6</f>
        <v/>
      </c>
      <c r="AM78" s="7">
        <f>=2.6.11</f>
        <v/>
      </c>
      <c r="AN78" s="7">
        <f>=1.0</f>
        <v/>
      </c>
      <c r="AO78" s="7">
        <f>=5.1.0</f>
        <v/>
      </c>
      <c r="AW78" s="7">
        <f>=0.5.2</f>
        <v/>
      </c>
      <c r="AX78" s="7">
        <f>=3.12</f>
        <v/>
      </c>
      <c r="AY78" s="7">
        <f>=2.2.0</f>
        <v/>
      </c>
      <c r="BG78" s="7">
        <f>=1.4.2</f>
        <v/>
      </c>
      <c r="BL78" s="7">
        <f>=0.14.1</f>
        <v/>
      </c>
      <c r="BM78" s="7">
        <f>=0.2.2</f>
        <v/>
      </c>
      <c r="CW78" s="7">
        <f>=0.6.2</f>
        <v/>
      </c>
      <c r="DQ78" s="7">
        <f>=1.5.0</f>
        <v/>
      </c>
      <c r="DY78" s="7">
        <f>=2.0.1</f>
        <v/>
      </c>
      <c r="DZ78" s="7">
        <f>=0.2.0</f>
        <v/>
      </c>
      <c r="ED78" s="7">
        <f>=2018.1.18</f>
        <v/>
      </c>
      <c r="EG78" s="7">
        <f>=3.0.4</f>
        <v/>
      </c>
      <c r="EJ78" s="7">
        <f>=6.7</f>
        <v/>
      </c>
      <c r="FF78" s="7">
        <f>=0.10.0</f>
        <v/>
      </c>
      <c r="FY78" s="7">
        <f>=4.2.1</f>
        <v/>
      </c>
      <c r="GC78" s="7">
        <f>=0.9.9.post1</f>
        <v/>
      </c>
      <c r="GE78" s="7">
        <f>=0.2.7.1</f>
        <v/>
      </c>
      <c r="HL78" s="7">
        <f>=0.2.3</f>
        <v/>
      </c>
      <c r="IB78" s="7">
        <f>=2.10.0</f>
        <v/>
      </c>
      <c r="IQ78" s="7">
        <f>=0.2.0</f>
        <v/>
      </c>
      <c r="IV78" s="7">
        <f>=1.1.2</f>
        <v/>
      </c>
      <c r="IX78" s="7">
        <f>=1.4.1</f>
        <v/>
      </c>
      <c r="JA78" s="7">
        <f>=0.28.1</f>
        <v/>
      </c>
      <c r="JB78" s="7">
        <f>=0.29.0</f>
        <v/>
      </c>
      <c r="JC78" s="7">
        <f>=1.8.0</f>
        <v/>
      </c>
      <c r="JF78" s="7">
        <f>=0.3.1</f>
        <v/>
      </c>
      <c r="JG78" s="7">
        <f>=1.5.3</f>
        <v/>
      </c>
      <c r="JN78" s="7">
        <f>=1.11.0</f>
        <v/>
      </c>
      <c r="JS78" s="7">
        <f>=2.7.1</f>
        <v/>
      </c>
      <c r="JT78" s="7">
        <f>=0.2.0</f>
        <v/>
      </c>
      <c r="JU78" s="7">
        <f>=0.9999999</f>
        <v/>
      </c>
      <c r="KG78" s="7">
        <f>=2.6</f>
        <v/>
      </c>
      <c r="KS78" s="7">
        <f>=4.8.0</f>
        <v/>
      </c>
      <c r="KT78" s="7">
        <f>=6.2.1</f>
        <v/>
      </c>
      <c r="KU78" s="7">
        <f>=0.2.0</f>
        <v/>
      </c>
      <c r="KV78" s="7">
        <f>=7.1.1</f>
        <v/>
      </c>
      <c r="LC78" s="7">
        <f>=0.24</f>
        <v/>
      </c>
      <c r="LI78" s="7">
        <f>=0.11.1</f>
        <v/>
      </c>
      <c r="LT78" s="7">
        <f>=2.6.0</f>
        <v/>
      </c>
      <c r="LV78" s="7">
        <f>=1.0.0</f>
        <v/>
      </c>
      <c r="LW78" s="7">
        <f>=5.2.2</f>
        <v/>
      </c>
      <c r="LX78" s="7">
        <f>=5.2.0</f>
        <v/>
      </c>
      <c r="LY78" s="7">
        <f>=4.4.0</f>
        <v/>
      </c>
      <c r="NJ78" s="7">
        <f>=0.23.0</f>
        <v/>
      </c>
      <c r="NU78" s="7">
        <f>=2.1.2</f>
        <v/>
      </c>
      <c r="OB78" s="7">
        <f>=0.8.3</f>
        <v/>
      </c>
      <c r="OH78" s="7">
        <f>=1.0.0</f>
        <v/>
      </c>
      <c r="OJ78" s="7">
        <f>=0.5.6</f>
        <v/>
      </c>
      <c r="OV78" s="7">
        <f>=5.3.1</f>
        <v/>
      </c>
      <c r="OW78" s="7">
        <f>=4.4.0</f>
        <v/>
      </c>
      <c r="OY78" s="7">
        <f>=2.1</f>
        <v/>
      </c>
      <c r="PC78" s="7">
        <f>=1.3.7</f>
        <v/>
      </c>
      <c r="PD78" s="7">
        <f>=5.4.0</f>
        <v/>
      </c>
      <c r="PF78" s="7">
        <f>=0.38.0</f>
        <v/>
      </c>
      <c r="PI78" s="7">
        <f>=1.14.0</f>
        <v/>
      </c>
      <c r="QN78" s="7">
        <f>=3.4.1.15</f>
        <v/>
      </c>
      <c r="QO78" s="7">
        <f>=3.4.1.15</f>
        <v/>
      </c>
      <c r="RF78" s="7">
        <f>=0.22.0</f>
        <v/>
      </c>
      <c r="RG78" s="7">
        <f>=1.4.2</f>
        <v/>
      </c>
      <c r="RJ78" s="7">
        <f>=0.1.1</f>
        <v/>
      </c>
      <c r="RV78" s="7">
        <f>=4.3.1</f>
        <v/>
      </c>
      <c r="RW78" s="7">
        <f>=0.7.4</f>
        <v/>
      </c>
      <c r="SJ78" s="7">
        <f>=1.0.15</f>
        <v/>
      </c>
      <c r="SN78" s="7">
        <f>=3.5.2.post1</f>
        <v/>
      </c>
      <c r="SR78" s="7">
        <f>=0.5.2</f>
        <v/>
      </c>
      <c r="SW78" s="7">
        <f>=0.1.12</f>
        <v/>
      </c>
      <c r="SZ78" s="7">
        <f>=0.4.2</f>
        <v/>
      </c>
      <c r="TA78" s="7">
        <f>=0.2.1</f>
        <v/>
      </c>
      <c r="TO78" s="7">
        <f>=1.0.2</f>
        <v/>
      </c>
      <c r="TR78" s="7">
        <f>=1.4.5</f>
        <v/>
      </c>
      <c r="UA78" s="7">
        <f>=2.2.0</f>
        <v/>
      </c>
      <c r="UO78" s="7">
        <f>=2.6.1</f>
        <v/>
      </c>
      <c r="UY78" s="7">
        <f>=2017.3</f>
        <v/>
      </c>
      <c r="VD78" s="7">
        <f>=16.0.4</f>
        <v/>
      </c>
      <c r="VE78" s="7">
        <f>=4.3.1</f>
        <v/>
      </c>
      <c r="VK78" s="7">
        <f>=2.18.4</f>
        <v/>
      </c>
      <c r="VN78" s="7">
        <f>=0.8.0</f>
        <v/>
      </c>
      <c r="VZ78" s="7">
        <f>=3.4.2</f>
        <v/>
      </c>
      <c r="WH78" s="7">
        <f>=0.13.1</f>
        <v/>
      </c>
      <c r="WI78" s="7">
        <f>=0.19.1</f>
        <v/>
      </c>
      <c r="WK78" s="7">
        <f>=1.0.0</f>
        <v/>
      </c>
      <c r="XC78" s="7">
        <f>=0.8.1</f>
        <v/>
      </c>
      <c r="XF78" s="7">
        <f>=1.11.0</f>
        <v/>
      </c>
      <c r="XZ78" s="7">
        <f>=1.1.1</f>
        <v/>
      </c>
      <c r="YD78" s="7">
        <f>=1.8.0</f>
        <v/>
      </c>
      <c r="YF78" s="7">
        <f>=1.8.0</f>
        <v/>
      </c>
      <c r="YK78" s="7">
        <f>=1.1.0</f>
        <v/>
      </c>
      <c r="YL78" s="7">
        <f>=0.8.1</f>
        <v/>
      </c>
      <c r="YM78" s="7">
        <f>=0.3.1</f>
        <v/>
      </c>
      <c r="ZJ78" s="7">
        <f>=4.5.3</f>
        <v/>
      </c>
      <c r="ZM78" s="7">
        <f>=4.3.2</f>
        <v/>
      </c>
      <c r="ZY78" s="7">
        <f>=2.0.15</f>
        <v/>
      </c>
      <c r="AAI78" s="7">
        <f>=1.22</f>
        <v/>
      </c>
      <c r="AAX78" s="7">
        <f>=0.1.7</f>
        <v/>
      </c>
      <c r="AAZ78" s="7">
        <f>=0.5.1</f>
        <v/>
      </c>
      <c r="ABC78" s="7">
        <f>=1.3.9</f>
        <v/>
      </c>
      <c r="ABG78" s="7">
        <f>=3.1.3</f>
        <v/>
      </c>
    </row>
    <row r="79">
      <c r="A79" s="6" t="inlineStr">
        <is>
          <t>etl_pipeline</t>
        </is>
      </c>
      <c r="B79" s="6" t="inlineStr">
        <is>
          <t>main</t>
        </is>
      </c>
    </row>
    <row r="80">
      <c r="A80" s="6" t="inlineStr">
        <is>
          <t>frank-agent</t>
        </is>
      </c>
      <c r="B80" s="6" t="inlineStr">
        <is>
          <t>main</t>
        </is>
      </c>
    </row>
    <row r="81">
      <c r="A81" s="6" t="inlineStr">
        <is>
          <t>generic-model-wrapper</t>
        </is>
      </c>
      <c r="B81" s="6" t="inlineStr">
        <is>
          <t>main</t>
        </is>
      </c>
      <c r="BN81" s="7" t="inlineStr">
        <is>
          <t>&gt;=0.20.0</t>
        </is>
      </c>
      <c r="DG81" s="7" t="inlineStr">
        <is>
          <t>&gt;=12.0.0</t>
        </is>
      </c>
      <c r="OD81" s="7" t="inlineStr">
        <is>
          <t>&gt;=2.0.0</t>
        </is>
      </c>
      <c r="UQ81" s="7" t="inlineStr">
        <is>
          <t>&gt;=1.0.0</t>
        </is>
      </c>
      <c r="YF81" s="7" t="inlineStr">
        <is>
          <t>&gt;=2.0.0</t>
        </is>
      </c>
      <c r="ZG81" s="7" t="inlineStr">
        <is>
          <t>&gt;=2.0.0</t>
        </is>
      </c>
      <c r="ZN81" s="7" t="inlineStr">
        <is>
          <t>&gt;=4.0.0</t>
        </is>
      </c>
    </row>
    <row r="82">
      <c r="A82" t="inlineStr">
        <is>
          <t>generic-model-wrapper</t>
        </is>
      </c>
      <c r="B82" t="inlineStr">
        <is>
          <t>kelvin-branch</t>
        </is>
      </c>
      <c r="DG82" s="7" t="inlineStr">
        <is>
          <t>✓</t>
        </is>
      </c>
      <c r="HS82" s="7" t="inlineStr">
        <is>
          <t>✓</t>
        </is>
      </c>
      <c r="MK82" s="7" t="inlineStr">
        <is>
          <t>✓</t>
        </is>
      </c>
      <c r="ML82" s="7">
        <f>=2.11.0</f>
        <v/>
      </c>
      <c r="MM82" s="7" t="inlineStr">
        <is>
          <t>✓</t>
        </is>
      </c>
      <c r="UQ82" s="7" t="inlineStr">
        <is>
          <t>✓</t>
        </is>
      </c>
      <c r="XO82" s="7" t="inlineStr">
        <is>
          <t>✓</t>
        </is>
      </c>
      <c r="YF82" s="7">
        <f>=2.11.0</f>
        <v/>
      </c>
      <c r="YI82" s="7">
        <f>=2.11.0</f>
        <v/>
      </c>
      <c r="YQ82" s="7" t="inlineStr">
        <is>
          <t>✓</t>
        </is>
      </c>
      <c r="ZH82" s="7" t="inlineStr">
        <is>
          <t>✓</t>
        </is>
      </c>
      <c r="ZI82" s="7" t="inlineStr">
        <is>
          <t>✓</t>
        </is>
      </c>
      <c r="ZN82" s="7" t="inlineStr">
        <is>
          <t>✓</t>
        </is>
      </c>
      <c r="ABT82" s="7" t="inlineStr">
        <is>
          <t>✓</t>
        </is>
      </c>
    </row>
    <row r="83">
      <c r="A83" t="inlineStr">
        <is>
          <t>generic-model-wrapper</t>
        </is>
      </c>
      <c r="B83" t="inlineStr">
        <is>
          <t>kelvin-refactoring</t>
        </is>
      </c>
    </row>
    <row r="84">
      <c r="A84" t="inlineStr">
        <is>
          <t>generic-model-wrapper</t>
        </is>
      </c>
      <c r="B84" t="inlineStr">
        <is>
          <t>refactoring</t>
        </is>
      </c>
      <c r="DG84" s="7" t="inlineStr">
        <is>
          <t>✓</t>
        </is>
      </c>
      <c r="HS84" s="7" t="inlineStr">
        <is>
          <t>✓</t>
        </is>
      </c>
      <c r="IR84" s="7" t="inlineStr">
        <is>
          <t>url</t>
        </is>
      </c>
      <c r="MK84" s="7" t="inlineStr">
        <is>
          <t>✓</t>
        </is>
      </c>
      <c r="ML84" s="7">
        <f>=3.0.4</f>
        <v/>
      </c>
      <c r="MM84" s="7" t="inlineStr">
        <is>
          <t>✓</t>
        </is>
      </c>
      <c r="UQ84" s="7" t="inlineStr">
        <is>
          <t>✓</t>
        </is>
      </c>
      <c r="XO84" s="7" t="inlineStr">
        <is>
          <t>✓</t>
        </is>
      </c>
      <c r="YF84" s="7">
        <f>=2.16.1</f>
        <v/>
      </c>
      <c r="YI84" s="7">
        <f>=2.16.1</f>
        <v/>
      </c>
      <c r="YY84" s="7" t="inlineStr">
        <is>
          <t>✓</t>
        </is>
      </c>
      <c r="ZH84" s="7" t="inlineStr">
        <is>
          <t>✓</t>
        </is>
      </c>
      <c r="ZI84" s="7" t="inlineStr">
        <is>
          <t>✓</t>
        </is>
      </c>
      <c r="ZN84" s="7" t="inlineStr">
        <is>
          <t>✓</t>
        </is>
      </c>
      <c r="ABT84" s="7" t="inlineStr">
        <is>
          <t>✓</t>
        </is>
      </c>
    </row>
    <row r="85">
      <c r="A85" s="6" t="inlineStr">
        <is>
          <t>HAI-2.0</t>
        </is>
      </c>
      <c r="B85" s="6" t="inlineStr">
        <is>
          <t>master</t>
        </is>
      </c>
    </row>
    <row r="86">
      <c r="A86" s="6" t="inlineStr">
        <is>
          <t>imcl-effnetb0-keras-1</t>
        </is>
      </c>
      <c r="B86" s="6" t="inlineStr">
        <is>
          <t>main</t>
        </is>
      </c>
      <c r="AO86" s="7" t="inlineStr">
        <is>
          <t>✓</t>
        </is>
      </c>
      <c r="HS86" s="7" t="inlineStr">
        <is>
          <t>✓</t>
        </is>
      </c>
      <c r="UU86" s="7" t="inlineStr">
        <is>
          <t>✓</t>
        </is>
      </c>
      <c r="YF86" s="7" t="inlineStr">
        <is>
          <t>✓</t>
        </is>
      </c>
      <c r="AAL86" s="7" t="inlineStr">
        <is>
          <t>✓</t>
        </is>
      </c>
    </row>
    <row r="87">
      <c r="A87" s="6" t="inlineStr">
        <is>
          <t>Kubernetes-AI-Cluster</t>
        </is>
      </c>
      <c r="B87" s="6" t="inlineStr">
        <is>
          <t>main</t>
        </is>
      </c>
    </row>
    <row r="88">
      <c r="A88" s="6" t="inlineStr">
        <is>
          <t>kyc-analyst</t>
        </is>
      </c>
      <c r="B88" s="6" t="inlineStr">
        <is>
          <t>main</t>
        </is>
      </c>
    </row>
    <row r="89">
      <c r="A89" t="inlineStr">
        <is>
          <t>kyc-analyst</t>
        </is>
      </c>
      <c r="B89" t="inlineStr">
        <is>
          <t>dev</t>
        </is>
      </c>
    </row>
    <row r="90">
      <c r="A90" t="inlineStr">
        <is>
          <t>kyc-analyst</t>
        </is>
      </c>
      <c r="B90" t="inlineStr">
        <is>
          <t>server-updates</t>
        </is>
      </c>
    </row>
    <row r="91">
      <c r="A91" s="6" t="inlineStr">
        <is>
          <t>KYC-Backend</t>
        </is>
      </c>
      <c r="B91" s="6" t="inlineStr">
        <is>
          <t>main</t>
        </is>
      </c>
    </row>
    <row r="92">
      <c r="A92" t="inlineStr">
        <is>
          <t>KYC-Backend</t>
        </is>
      </c>
      <c r="B92" t="inlineStr">
        <is>
          <t>chore/setup-database</t>
        </is>
      </c>
    </row>
    <row r="93">
      <c r="A93" t="inlineStr">
        <is>
          <t>KYC-Backend</t>
        </is>
      </c>
      <c r="B93" t="inlineStr">
        <is>
          <t>dev</t>
        </is>
      </c>
    </row>
    <row r="94">
      <c r="A94" t="inlineStr">
        <is>
          <t>KYC-Backend</t>
        </is>
      </c>
      <c r="B94" t="inlineStr">
        <is>
          <t>feat/authentication</t>
        </is>
      </c>
    </row>
    <row r="95">
      <c r="A95" t="inlineStr">
        <is>
          <t>KYC-Backend</t>
        </is>
      </c>
      <c r="B95" t="inlineStr">
        <is>
          <t>feat/client-checklist</t>
        </is>
      </c>
    </row>
    <row r="96">
      <c r="A96" s="6" t="inlineStr">
        <is>
          <t>kyc-golden-source-demo</t>
        </is>
      </c>
      <c r="B96" s="6" t="inlineStr">
        <is>
          <t>main</t>
        </is>
      </c>
    </row>
    <row r="97">
      <c r="A97" s="6" t="inlineStr">
        <is>
          <t>kyc-tool</t>
        </is>
      </c>
      <c r="B97" s="6" t="inlineStr">
        <is>
          <t>main</t>
        </is>
      </c>
    </row>
    <row r="98">
      <c r="A98" t="inlineStr">
        <is>
          <t>kyc-tool</t>
        </is>
      </c>
      <c r="B98" t="inlineStr">
        <is>
          <t>fix/redirect-on-unauthorized</t>
        </is>
      </c>
    </row>
    <row r="99">
      <c r="A99" t="inlineStr">
        <is>
          <t>kyc-tool</t>
        </is>
      </c>
      <c r="B99" t="inlineStr">
        <is>
          <t>fix/sort-duplicates-resolve-duplicates</t>
        </is>
      </c>
    </row>
    <row r="100">
      <c r="A100" t="inlineStr">
        <is>
          <t>kyc-tool</t>
        </is>
      </c>
      <c r="B100" t="inlineStr">
        <is>
          <t>update-supabase</t>
        </is>
      </c>
    </row>
    <row r="101">
      <c r="A101" s="6" t="inlineStr">
        <is>
          <t>language-model-service</t>
        </is>
      </c>
      <c r="B101" s="6" t="inlineStr">
        <is>
          <t>main</t>
        </is>
      </c>
    </row>
    <row r="102">
      <c r="A102" t="inlineStr">
        <is>
          <t>language-model-service</t>
        </is>
      </c>
      <c r="B102" t="inlineStr">
        <is>
          <t>atlas-vector-store</t>
        </is>
      </c>
    </row>
    <row r="103">
      <c r="A103" t="inlineStr">
        <is>
          <t>language-model-service</t>
        </is>
      </c>
      <c r="B103" t="inlineStr">
        <is>
          <t>new-cache</t>
        </is>
      </c>
    </row>
    <row r="104">
      <c r="A104" t="inlineStr">
        <is>
          <t>language-model-service</t>
        </is>
      </c>
      <c r="B104" t="inlineStr">
        <is>
          <t>new-vector-store</t>
        </is>
      </c>
    </row>
    <row r="105">
      <c r="A105" s="6" t="inlineStr">
        <is>
          <t>manje-backend</t>
        </is>
      </c>
      <c r="B105" s="6" t="inlineStr">
        <is>
          <t>main</t>
        </is>
      </c>
    </row>
    <row r="106">
      <c r="A106" t="inlineStr">
        <is>
          <t>manje-backend</t>
        </is>
      </c>
      <c r="B106" t="inlineStr">
        <is>
          <t>development</t>
        </is>
      </c>
    </row>
    <row r="107">
      <c r="A107" s="6" t="inlineStr">
        <is>
          <t>MBR</t>
        </is>
      </c>
      <c r="B107" s="6" t="inlineStr">
        <is>
          <t>master</t>
        </is>
      </c>
    </row>
    <row r="108">
      <c r="A108" t="inlineStr">
        <is>
          <t>MBR</t>
        </is>
      </c>
      <c r="B108" t="inlineStr">
        <is>
          <t>alternate</t>
        </is>
      </c>
    </row>
    <row r="109">
      <c r="A109" t="inlineStr">
        <is>
          <t>MBR</t>
        </is>
      </c>
      <c r="B109" t="inlineStr">
        <is>
          <t>demographic_plots</t>
        </is>
      </c>
    </row>
    <row r="110">
      <c r="A110" t="inlineStr">
        <is>
          <t>MBR</t>
        </is>
      </c>
      <c r="B110" t="inlineStr">
        <is>
          <t>django</t>
        </is>
      </c>
    </row>
    <row r="111">
      <c r="A111" t="inlineStr">
        <is>
          <t>MBR</t>
        </is>
      </c>
      <c r="B111" t="inlineStr">
        <is>
          <t>django_cjc</t>
        </is>
      </c>
    </row>
    <row r="112">
      <c r="A112" t="inlineStr">
        <is>
          <t>MBR</t>
        </is>
      </c>
      <c r="B112" t="inlineStr">
        <is>
          <t>jpk</t>
        </is>
      </c>
      <c r="H112" s="7">
        <f>=0.26.1</f>
        <v/>
      </c>
      <c r="AM112" s="7">
        <f>=2.6.9</f>
        <v/>
      </c>
      <c r="BL112" s="7">
        <f>=0.12.2</f>
        <v/>
      </c>
      <c r="DL112" s="7">
        <f>=1.0rc1</f>
        <v/>
      </c>
      <c r="DQ112" s="7">
        <f>=1.5.0</f>
        <v/>
      </c>
      <c r="DS112" s="7">
        <f>=2.48.0</f>
        <v/>
      </c>
      <c r="FF112" s="7">
        <f>=0.10.0</f>
        <v/>
      </c>
      <c r="IM112" s="7">
        <f>=1.0.2</f>
        <v/>
      </c>
      <c r="JU112" s="7">
        <f>=0.9999999</f>
        <v/>
      </c>
      <c r="NU112" s="7">
        <f>=2.0.2</f>
        <v/>
      </c>
      <c r="OE112" s="7">
        <f>=2.0.0</f>
        <v/>
      </c>
      <c r="PI112" s="7">
        <f>=1.13.1</f>
        <v/>
      </c>
      <c r="RF112" s="7">
        <f>=0.20.3</f>
        <v/>
      </c>
      <c r="RO112" s="7">
        <f>=3.1.1</f>
        <v/>
      </c>
      <c r="SC112" s="7">
        <f>=2.0.15</f>
        <v/>
      </c>
      <c r="SN112" s="7">
        <f>=3.4.0</f>
        <v/>
      </c>
      <c r="UA112" s="7">
        <f>=2.2.0</f>
        <v/>
      </c>
      <c r="UO112" s="7">
        <f>=2.6.1</f>
        <v/>
      </c>
      <c r="UY112" s="7">
        <f>=2017.2</f>
        <v/>
      </c>
      <c r="WI112" s="7">
        <f>=0.19.0</f>
        <v/>
      </c>
      <c r="WK112" s="7">
        <f>=0.19.1</f>
        <v/>
      </c>
      <c r="WN112" s="7">
        <f>=0.8</f>
        <v/>
      </c>
      <c r="XF112" s="7">
        <f>=1.10.0</f>
        <v/>
      </c>
      <c r="XG112" s="7">
        <f>=0.0</f>
        <v/>
      </c>
      <c r="XH112" s="7">
        <f>=1.5.0</f>
        <v/>
      </c>
      <c r="YF112" s="7">
        <f>=1.3.0</f>
        <v/>
      </c>
      <c r="YH112" s="7">
        <f>=0.1.5</f>
        <v/>
      </c>
    </row>
    <row r="113">
      <c r="A113" t="inlineStr">
        <is>
          <t>MBR</t>
        </is>
      </c>
      <c r="B113" t="inlineStr">
        <is>
          <t>single_entry</t>
        </is>
      </c>
    </row>
    <row r="114">
      <c r="A114" s="6" t="inlineStr">
        <is>
          <t>mcp-client</t>
        </is>
      </c>
      <c r="B114" s="6" t="inlineStr">
        <is>
          <t>main</t>
        </is>
      </c>
    </row>
    <row r="115">
      <c r="A115" s="6" t="inlineStr">
        <is>
          <t>mcp-servers</t>
        </is>
      </c>
      <c r="B115" s="6" t="inlineStr">
        <is>
          <t>main</t>
        </is>
      </c>
    </row>
    <row r="116">
      <c r="A116" s="6" t="inlineStr">
        <is>
          <t>mistral_app</t>
        </is>
      </c>
      <c r="B116" s="6" t="inlineStr">
        <is>
          <t>main</t>
        </is>
      </c>
      <c r="AH116" s="7">
        <f>=3.1.3</f>
        <v/>
      </c>
      <c r="AN116" s="7">
        <f>=2.1.5</f>
        <v/>
      </c>
      <c r="AX116" s="7">
        <f>=6.0.1</f>
        <v/>
      </c>
      <c r="AY116" s="7">
        <f>=2.17.2</f>
        <v/>
      </c>
      <c r="BB116" s="7">
        <f>=2.0.29</f>
        <v/>
      </c>
      <c r="BT116" s="7">
        <f>=3.9.4</f>
        <v/>
      </c>
      <c r="BV116" s="7">
        <f>=1.3.1</f>
        <v/>
      </c>
      <c r="CA116" s="7">
        <f>=0.6.0</f>
        <v/>
      </c>
      <c r="CC116" s="7">
        <f>=4.3.0</f>
        <v/>
      </c>
      <c r="CY116" s="7">
        <f>=2.4.1</f>
        <v/>
      </c>
      <c r="DF116" s="7">
        <f>=23.2.0</f>
        <v/>
      </c>
      <c r="ED116" s="7">
        <f>=2024.2.2</f>
        <v/>
      </c>
      <c r="EH116" s="7">
        <f>=3.3.2</f>
        <v/>
      </c>
      <c r="EJ116" s="7">
        <f>=8.1.7</f>
        <v/>
      </c>
      <c r="EP116" s="7">
        <f>=0.4.6</f>
        <v/>
      </c>
      <c r="ES116" s="7">
        <f>=0.2.2</f>
        <v/>
      </c>
      <c r="FE116" s="7">
        <f>=0.2.27</f>
        <v/>
      </c>
      <c r="FQ116" s="7">
        <f>=0.6.4</f>
        <v/>
      </c>
      <c r="FX116" s="7">
        <f>=1.8.1</f>
        <v/>
      </c>
      <c r="FY116" s="7">
        <f>=5.1.1</f>
        <v/>
      </c>
      <c r="GF116" s="7">
        <f>=5.6.3</f>
        <v/>
      </c>
      <c r="GM116" s="7">
        <f>=2.6.1</f>
        <v/>
      </c>
      <c r="HK116" s="7">
        <f>=2.1.1</f>
        <v/>
      </c>
      <c r="HQ116" s="7">
        <f>=2.0.1</f>
        <v/>
      </c>
      <c r="HR116" s="7">
        <f>=1.8.0</f>
        <v/>
      </c>
      <c r="HS116" s="7">
        <f>=0.110.1</f>
        <v/>
      </c>
      <c r="HX116" s="7">
        <f>=3.13.4</f>
        <v/>
      </c>
      <c r="IK116" s="7">
        <f>=1.4.1</f>
        <v/>
      </c>
      <c r="IL116" s="7">
        <f>=2024.3.1</f>
        <v/>
      </c>
      <c r="JK116" s="7">
        <f>=3.0.3</f>
        <v/>
      </c>
      <c r="JR116" s="7">
        <f>=0.14.0</f>
        <v/>
      </c>
      <c r="JV116" s="7" t="inlineStr">
        <is>
          <t>url</t>
        </is>
      </c>
      <c r="JZ116" s="7" t="inlineStr">
        <is>
          <t>url</t>
        </is>
      </c>
      <c r="KB116" s="7" t="inlineStr">
        <is>
          <t>url</t>
        </is>
      </c>
      <c r="KD116" s="7">
        <f>=0.22.2</f>
        <v/>
      </c>
      <c r="KG116" s="7">
        <f>=3.7</f>
        <v/>
      </c>
      <c r="KS116" s="7">
        <f>=6.29.4</f>
        <v/>
      </c>
      <c r="KT116" s="7">
        <f>=8.23.0</f>
        <v/>
      </c>
      <c r="LC116" s="7">
        <f>=2.1.2</f>
        <v/>
      </c>
      <c r="LI116" s="7">
        <f>=0.19.1</f>
        <v/>
      </c>
      <c r="LP116" s="7">
        <f>=1.33</f>
        <v/>
      </c>
      <c r="LR116" s="7">
        <f>=2.4</f>
        <v/>
      </c>
      <c r="MC116" s="7">
        <f>=8.6.1</f>
        <v/>
      </c>
      <c r="MD116" s="7">
        <f>=5.7.2</f>
        <v/>
      </c>
      <c r="MR116" s="7">
        <f>=0.1.16</f>
        <v/>
      </c>
      <c r="MS116" s="7">
        <f>=0.0.32</f>
        <v/>
      </c>
      <c r="MT116" s="7">
        <f>=0.1.42</f>
        <v/>
      </c>
      <c r="MV116" s="7">
        <f>=0.1.3</f>
        <v/>
      </c>
      <c r="MW116" s="7">
        <f>=0.0.1</f>
        <v/>
      </c>
      <c r="MX116" s="7">
        <f>=0.1.45</f>
        <v/>
      </c>
      <c r="NI116" s="7">
        <f>=0.2.61</f>
        <v/>
      </c>
      <c r="NP116" s="7">
        <f>=3.21.1</f>
        <v/>
      </c>
      <c r="NV116" s="7">
        <f>=0.1.6</f>
        <v/>
      </c>
      <c r="OK116" s="7">
        <f>=6.0.5</f>
        <v/>
      </c>
      <c r="OM116" s="7">
        <f>=1.0.0</f>
        <v/>
      </c>
      <c r="OX116" s="7">
        <f>=1.6.0</f>
        <v/>
      </c>
      <c r="PI116" s="7">
        <f>=1.26.4</f>
        <v/>
      </c>
      <c r="QK116" s="7">
        <f>=20231117</f>
        <v/>
      </c>
      <c r="RC116" s="7">
        <f>=3.10.0</f>
        <v/>
      </c>
      <c r="RE116" s="7">
        <f>=23.2</f>
        <v/>
      </c>
      <c r="RJ116" s="7">
        <f>=0.8.4</f>
        <v/>
      </c>
      <c r="RX116" s="7">
        <f>=10.3.0</f>
        <v/>
      </c>
      <c r="SB116" s="7">
        <f>=4.2.0</f>
        <v/>
      </c>
      <c r="SJ116" s="7">
        <f>=3.0.43</f>
        <v/>
      </c>
      <c r="SO116" s="7">
        <f>=5.9.8</f>
        <v/>
      </c>
      <c r="SS116" s="7">
        <f>=0.2.2</f>
        <v/>
      </c>
      <c r="SU116" s="7">
        <f>=9.0.0</f>
        <v/>
      </c>
      <c r="TJ116" s="7">
        <f>=2.7.0</f>
        <v/>
      </c>
      <c r="TK116" s="7">
        <f>=2.6.0</f>
        <v/>
      </c>
      <c r="TL116" s="7">
        <f>=2.2.1</f>
        <v/>
      </c>
      <c r="TM116" s="7">
        <f>=2.18.1</f>
        <v/>
      </c>
      <c r="UB116" s="7">
        <f>=4.2.0</f>
        <v/>
      </c>
      <c r="UO116" s="7">
        <f>=2.9.0.post0</f>
        <v/>
      </c>
      <c r="UQ116" s="7">
        <f>=1.0.1</f>
        <v/>
      </c>
      <c r="UU116" s="7">
        <f>=0.0.9</f>
        <v/>
      </c>
      <c r="VD116" s="7">
        <f>=25.1.2</f>
        <v/>
      </c>
      <c r="VK116" s="7">
        <f>=2.31.0</f>
        <v/>
      </c>
      <c r="WR116" s="7">
        <f>=2.7.0</f>
        <v/>
      </c>
      <c r="XF116" s="7">
        <f>=1.16.0</f>
        <v/>
      </c>
      <c r="XJ116" s="7">
        <f>=1.3.1</f>
        <v/>
      </c>
      <c r="XT116" s="7">
        <f>=0.6.3</f>
        <v/>
      </c>
      <c r="XU116" s="7">
        <f>=0.37.2</f>
        <v/>
      </c>
      <c r="YB116" s="7">
        <f>=8.2.3</f>
        <v/>
      </c>
      <c r="ZJ116" s="7">
        <f>=6.4</f>
        <v/>
      </c>
      <c r="ZL116" s="7">
        <f>=4.66.2</f>
        <v/>
      </c>
      <c r="ZM116" s="7">
        <f>=5.14.2</f>
        <v/>
      </c>
      <c r="ZN116" s="7">
        <f>=4.39.3</f>
        <v/>
      </c>
      <c r="ZU116" s="7">
        <f>=0.9.0</f>
        <v/>
      </c>
      <c r="ZV116" s="7">
        <f>=4.11.0</f>
        <v/>
      </c>
      <c r="AAA116" s="7">
        <f>=5.9.0</f>
        <v/>
      </c>
      <c r="AAI116" s="7">
        <f>=2.2.1</f>
        <v/>
      </c>
      <c r="AAL116" s="7">
        <f>=0.29.0</f>
        <v/>
      </c>
      <c r="AAW116" s="7">
        <f>=0.21.0</f>
        <v/>
      </c>
      <c r="AAX116" s="7">
        <f>=0.2.13</f>
        <v/>
      </c>
      <c r="ABB116" s="7">
        <f>=12.0</f>
        <v/>
      </c>
      <c r="ABM116" s="7">
        <f>=1.9.4</f>
        <v/>
      </c>
    </row>
    <row r="117">
      <c r="A117" s="6" t="inlineStr">
        <is>
          <t>ml-development</t>
        </is>
      </c>
      <c r="B117" s="6" t="inlineStr">
        <is>
          <t>main</t>
        </is>
      </c>
    </row>
    <row r="118">
      <c r="A118" t="inlineStr">
        <is>
          <t>ml-development</t>
        </is>
      </c>
      <c r="B118" t="inlineStr">
        <is>
          <t>active_learning</t>
        </is>
      </c>
    </row>
    <row r="119">
      <c r="A119" t="inlineStr">
        <is>
          <t>ml-development</t>
        </is>
      </c>
      <c r="B119" t="inlineStr">
        <is>
          <t>active_learning_api</t>
        </is>
      </c>
    </row>
    <row r="120">
      <c r="A120" t="inlineStr">
        <is>
          <t>ml-development</t>
        </is>
      </c>
      <c r="B120" t="inlineStr">
        <is>
          <t>frankfurt-health-chatbot</t>
        </is>
      </c>
    </row>
    <row r="121">
      <c r="A121" t="inlineStr">
        <is>
          <t>ml-development</t>
        </is>
      </c>
      <c r="B121" t="inlineStr">
        <is>
          <t>frankfurt-health-chatbot-mongo-vector</t>
        </is>
      </c>
    </row>
    <row r="122">
      <c r="A122" t="inlineStr">
        <is>
          <t>ml-development</t>
        </is>
      </c>
      <c r="B122" t="inlineStr">
        <is>
          <t>frankfurt-health-chatbot-tc</t>
        </is>
      </c>
    </row>
    <row r="123">
      <c r="A123" t="inlineStr">
        <is>
          <t>ml-development</t>
        </is>
      </c>
      <c r="B123" t="inlineStr">
        <is>
          <t>masonic_asst</t>
        </is>
      </c>
    </row>
    <row r="124">
      <c r="A124" t="inlineStr">
        <is>
          <t>ml-development</t>
        </is>
      </c>
      <c r="B124" t="inlineStr">
        <is>
          <t>regen_response</t>
        </is>
      </c>
    </row>
    <row r="125">
      <c r="A125" s="6" t="inlineStr">
        <is>
          <t>mlk-kilimanjaro-data-ingest</t>
        </is>
      </c>
      <c r="B125" s="6" t="inlineStr">
        <is>
          <t>mlk-v2</t>
        </is>
      </c>
    </row>
    <row r="126">
      <c r="A126" t="inlineStr">
        <is>
          <t>mlk-kilimanjaro-data-ingest</t>
        </is>
      </c>
      <c r="B126" t="inlineStr">
        <is>
          <t>development</t>
        </is>
      </c>
    </row>
    <row r="127">
      <c r="A127" t="inlineStr">
        <is>
          <t>mlk-kilimanjaro-data-ingest</t>
        </is>
      </c>
      <c r="B127" t="inlineStr">
        <is>
          <t>main</t>
        </is>
      </c>
    </row>
    <row r="128">
      <c r="A128" t="inlineStr">
        <is>
          <t>mlk-kilimanjaro-data-ingest</t>
        </is>
      </c>
      <c r="B128" t="inlineStr">
        <is>
          <t>umcg-dev</t>
        </is>
      </c>
    </row>
    <row r="129">
      <c r="A129" t="inlineStr">
        <is>
          <t>mlk-kilimanjaro-data-ingest</t>
        </is>
      </c>
      <c r="B129" t="inlineStr">
        <is>
          <t>umcg-prod</t>
        </is>
      </c>
    </row>
    <row r="130">
      <c r="A130" s="6" t="inlineStr">
        <is>
          <t>mlk-urology-backend</t>
        </is>
      </c>
      <c r="B130" s="6" t="inlineStr">
        <is>
          <t>main</t>
        </is>
      </c>
      <c r="AG130" s="7">
        <f>=3.1.31</f>
        <v/>
      </c>
      <c r="AH130" s="7">
        <f>=3.1.2</f>
        <v/>
      </c>
      <c r="AN130" s="7">
        <f>=2.1.2</f>
        <v/>
      </c>
      <c r="AO130" s="7">
        <f>=9.5.0</f>
        <v/>
      </c>
      <c r="AS130" s="7">
        <f>=1.23.3</f>
        <v/>
      </c>
      <c r="AT130" s="7">
        <f>=1.23.3</f>
        <v/>
      </c>
      <c r="AX130" s="7">
        <f>=6.0</f>
        <v/>
      </c>
      <c r="AY130" s="7">
        <f>=2.15.1</f>
        <v/>
      </c>
      <c r="AZ130" s="7">
        <f>=1.0.1</f>
        <v/>
      </c>
      <c r="BB130" s="7">
        <f>=2.0.15</f>
        <v/>
      </c>
      <c r="BT130" s="7">
        <f>=3.8.4</f>
        <v/>
      </c>
      <c r="BV130" s="7">
        <f>=1.3.1</f>
        <v/>
      </c>
      <c r="BY130" s="7">
        <f>=4.2.2</f>
        <v/>
      </c>
      <c r="CC130" s="7">
        <f>=3.7.1</f>
        <v/>
      </c>
      <c r="DB130" s="7">
        <f>=4.0.2</f>
        <v/>
      </c>
      <c r="DC130" s="7">
        <f>=0.28.0</f>
        <v/>
      </c>
      <c r="DF130" s="7">
        <f>=23.1.0</f>
        <v/>
      </c>
      <c r="DR130" s="7">
        <f>=1.6.2</f>
        <v/>
      </c>
      <c r="DY130" s="7">
        <f>=5.3.1</f>
        <v/>
      </c>
      <c r="ED130" s="7">
        <f>=2023.5.7</f>
        <v/>
      </c>
      <c r="EH130" s="7">
        <f>=3.1.0</f>
        <v/>
      </c>
      <c r="EJ130" s="7">
        <f>=8.1.3</f>
        <v/>
      </c>
      <c r="EP130" s="7">
        <f>=0.4.6</f>
        <v/>
      </c>
      <c r="FQ130" s="7">
        <f>=0.5.7</f>
        <v/>
      </c>
      <c r="FY130" s="7">
        <f>=5.1.1</f>
        <v/>
      </c>
      <c r="HL130" s="7">
        <f>=0.4</f>
        <v/>
      </c>
      <c r="HP130" s="7">
        <f>=1.1.3</f>
        <v/>
      </c>
      <c r="HR130" s="7">
        <f>=1.7.4</f>
        <v/>
      </c>
      <c r="HS130" s="7">
        <f>=0.103.1</f>
        <v/>
      </c>
      <c r="IK130" s="7">
        <f>=1.3.3</f>
        <v/>
      </c>
      <c r="IS130" s="7">
        <f>=4.0.10</f>
        <v/>
      </c>
      <c r="JK130" s="7">
        <f>=2.0.2</f>
        <v/>
      </c>
      <c r="JR130" s="7">
        <f>=0.14.0</f>
        <v/>
      </c>
      <c r="KG130" s="7">
        <f>=3.4</f>
        <v/>
      </c>
      <c r="KI130" s="7">
        <f>=6.6.0</f>
        <v/>
      </c>
      <c r="KJ130" s="7">
        <f>=6.0.1</f>
        <v/>
      </c>
      <c r="LT130" s="7">
        <f>=4.17.3</f>
        <v/>
      </c>
      <c r="MR130" s="7">
        <f>=0.0.183</f>
        <v/>
      </c>
      <c r="NN130" s="7">
        <f>=2.2.0</f>
        <v/>
      </c>
      <c r="NP130" s="7">
        <f>=3.19.0</f>
        <v/>
      </c>
      <c r="NQ130" s="7">
        <f>=1.5.1</f>
        <v/>
      </c>
      <c r="NX130" s="7">
        <f>=0.1.2</f>
        <v/>
      </c>
      <c r="OK130" s="7">
        <f>=6.0.4</f>
        <v/>
      </c>
      <c r="OM130" s="7">
        <f>=1.0.0</f>
        <v/>
      </c>
      <c r="PH130" s="7">
        <f>=2.8.4</f>
        <v/>
      </c>
      <c r="PI130" s="7">
        <f>=1.24.3</f>
        <v/>
      </c>
      <c r="QJ130" s="7">
        <f>=0.27.7</f>
        <v/>
      </c>
      <c r="QL130" s="7">
        <f>=1.2.4</f>
        <v/>
      </c>
      <c r="RE130" s="7">
        <f>=23.1</f>
        <v/>
      </c>
      <c r="RF130" s="7">
        <f>=2.0.2</f>
        <v/>
      </c>
      <c r="SA130" s="7">
        <f>=1.3.10</f>
        <v/>
      </c>
      <c r="SN130" s="7">
        <f>=3.20.3</f>
        <v/>
      </c>
      <c r="SQ130" s="7">
        <f>=2.9.7</f>
        <v/>
      </c>
      <c r="SY130" s="7">
        <f>=12.0.0</f>
        <v/>
      </c>
      <c r="TJ130" s="7">
        <f>=1.10.8</f>
        <v/>
      </c>
      <c r="TN130" s="7">
        <f>=0.8.1b0</f>
        <v/>
      </c>
      <c r="UC130" s="7">
        <f>=3.0.1</f>
        <v/>
      </c>
      <c r="UF130" s="7">
        <f>=0.19.3</f>
        <v/>
      </c>
      <c r="UO130" s="7">
        <f>=2.8.2</f>
        <v/>
      </c>
      <c r="UQ130" s="7">
        <f>=1.0.0</f>
        <v/>
      </c>
      <c r="UU130" s="7">
        <f>=0.0.6</f>
        <v/>
      </c>
      <c r="UY130" s="7">
        <f>=2023.3</f>
        <v/>
      </c>
      <c r="VI130" s="7">
        <f>=2023.5.5</f>
        <v/>
      </c>
      <c r="VK130" s="7">
        <f>=2.31.0</f>
        <v/>
      </c>
      <c r="VR130" s="7">
        <f>=13.3.5</f>
        <v/>
      </c>
      <c r="XF130" s="7">
        <f>=1.16.0</f>
        <v/>
      </c>
      <c r="XI130" s="7">
        <f>=5.0.0</f>
        <v/>
      </c>
      <c r="XJ130" s="7">
        <f>=1.3.0</f>
        <v/>
      </c>
      <c r="XU130" s="7">
        <f>=0.27.0</f>
        <v/>
      </c>
      <c r="XV130" s="7">
        <f>=1.22.0</f>
        <v/>
      </c>
      <c r="YB130" s="7">
        <f>=8.2.2</f>
        <v/>
      </c>
      <c r="YU130" s="7">
        <f>=0.4.0</f>
        <v/>
      </c>
      <c r="ZD130" s="7">
        <f>=0.10.2</f>
        <v/>
      </c>
      <c r="ZF130" s="7">
        <f>=0.12.0</f>
        <v/>
      </c>
      <c r="ZJ130" s="7">
        <f>=6.3.2</f>
        <v/>
      </c>
      <c r="ZL130" s="7">
        <f>=4.65.0</f>
        <v/>
      </c>
      <c r="ZT130" s="7">
        <f>=4.6.2</f>
        <v/>
      </c>
      <c r="ZU130" s="7">
        <f>=0.9.0</f>
        <v/>
      </c>
      <c r="ZW130" s="7">
        <f>=2023.3</f>
        <v/>
      </c>
      <c r="ZX130" s="7">
        <f>=5.0.1</f>
        <v/>
      </c>
      <c r="AAI130" s="7">
        <f>=2.0.2</f>
        <v/>
      </c>
      <c r="AAL130" s="7">
        <f>=0.23.2</f>
        <v/>
      </c>
      <c r="AAO130" s="7" t="inlineStr">
        <is>
          <t>✓</t>
        </is>
      </c>
      <c r="AAV130" s="7">
        <f>=3.0.0</f>
        <v/>
      </c>
      <c r="ABM130" s="7">
        <f>=1.9.2</f>
        <v/>
      </c>
    </row>
    <row r="131">
      <c r="A131" t="inlineStr">
        <is>
          <t>mlk-urology-backend</t>
        </is>
      </c>
      <c r="B131" t="inlineStr">
        <is>
          <t>development</t>
        </is>
      </c>
      <c r="AG131" s="7">
        <f>=3.1.31</f>
        <v/>
      </c>
      <c r="AH131" s="7">
        <f>=3.1.2</f>
        <v/>
      </c>
      <c r="AN131" s="7">
        <f>=2.1.2</f>
        <v/>
      </c>
      <c r="AO131" s="7">
        <f>=9.5.0</f>
        <v/>
      </c>
      <c r="AS131" s="7">
        <f>=1.23.3</f>
        <v/>
      </c>
      <c r="AT131" s="7">
        <f>=1.23.3</f>
        <v/>
      </c>
      <c r="AX131" s="7">
        <f>=6.0</f>
        <v/>
      </c>
      <c r="AY131" s="7">
        <f>=2.15.1</f>
        <v/>
      </c>
      <c r="AZ131" s="7">
        <f>=1.0.1</f>
        <v/>
      </c>
      <c r="BB131" s="7">
        <f>=2.0.15</f>
        <v/>
      </c>
      <c r="BT131" s="7">
        <f>=3.8.4</f>
        <v/>
      </c>
      <c r="BV131" s="7">
        <f>=1.3.1</f>
        <v/>
      </c>
      <c r="BY131" s="7">
        <f>=4.2.2</f>
        <v/>
      </c>
      <c r="CC131" s="7">
        <f>=3.7.1</f>
        <v/>
      </c>
      <c r="DB131" s="7">
        <f>=4.0.2</f>
        <v/>
      </c>
      <c r="DC131" s="7">
        <f>=0.28.0</f>
        <v/>
      </c>
      <c r="DF131" s="7">
        <f>=23.1.0</f>
        <v/>
      </c>
      <c r="DR131" s="7">
        <f>=1.6.2</f>
        <v/>
      </c>
      <c r="DY131" s="7">
        <f>=5.3.1</f>
        <v/>
      </c>
      <c r="ED131" s="7">
        <f>=2023.5.7</f>
        <v/>
      </c>
      <c r="EH131" s="7">
        <f>=3.1.0</f>
        <v/>
      </c>
      <c r="EJ131" s="7">
        <f>=8.1.3</f>
        <v/>
      </c>
      <c r="EP131" s="7">
        <f>=0.4.6</f>
        <v/>
      </c>
      <c r="FQ131" s="7">
        <f>=0.5.7</f>
        <v/>
      </c>
      <c r="FY131" s="7">
        <f>=5.1.1</f>
        <v/>
      </c>
      <c r="HL131" s="7">
        <f>=0.4</f>
        <v/>
      </c>
      <c r="HP131" s="7">
        <f>=1.1.3</f>
        <v/>
      </c>
      <c r="HR131" s="7">
        <f>=1.7.4</f>
        <v/>
      </c>
      <c r="HS131" s="7">
        <f>=0.103.1</f>
        <v/>
      </c>
      <c r="IK131" s="7">
        <f>=1.3.3</f>
        <v/>
      </c>
      <c r="IS131" s="7">
        <f>=4.0.10</f>
        <v/>
      </c>
      <c r="JK131" s="7">
        <f>=2.0.2</f>
        <v/>
      </c>
      <c r="JR131" s="7">
        <f>=0.14.0</f>
        <v/>
      </c>
      <c r="KG131" s="7">
        <f>=3.4</f>
        <v/>
      </c>
      <c r="KI131" s="7">
        <f>=6.6.0</f>
        <v/>
      </c>
      <c r="KJ131" s="7">
        <f>=6.0.1</f>
        <v/>
      </c>
      <c r="LT131" s="7">
        <f>=4.17.3</f>
        <v/>
      </c>
      <c r="MR131" s="7">
        <f>=0.0.183</f>
        <v/>
      </c>
      <c r="NN131" s="7">
        <f>=2.2.0</f>
        <v/>
      </c>
      <c r="NP131" s="7">
        <f>=3.19.0</f>
        <v/>
      </c>
      <c r="NQ131" s="7">
        <f>=1.5.1</f>
        <v/>
      </c>
      <c r="NX131" s="7">
        <f>=0.1.2</f>
        <v/>
      </c>
      <c r="OK131" s="7">
        <f>=6.0.4</f>
        <v/>
      </c>
      <c r="OM131" s="7">
        <f>=1.0.0</f>
        <v/>
      </c>
      <c r="PH131" s="7">
        <f>=2.8.4</f>
        <v/>
      </c>
      <c r="PI131" s="7">
        <f>=1.24.3</f>
        <v/>
      </c>
      <c r="QJ131" s="7">
        <f>=0.27.7</f>
        <v/>
      </c>
      <c r="QL131" s="7">
        <f>=1.2.4</f>
        <v/>
      </c>
      <c r="RE131" s="7">
        <f>=23.1</f>
        <v/>
      </c>
      <c r="RF131" s="7">
        <f>=2.0.2</f>
        <v/>
      </c>
      <c r="SA131" s="7">
        <f>=1.3.10</f>
        <v/>
      </c>
      <c r="SN131" s="7">
        <f>=3.20.3</f>
        <v/>
      </c>
      <c r="SQ131" s="7">
        <f>=2.9.7</f>
        <v/>
      </c>
      <c r="SY131" s="7">
        <f>=12.0.0</f>
        <v/>
      </c>
      <c r="TJ131" s="7">
        <f>=1.10.8</f>
        <v/>
      </c>
      <c r="TN131" s="7">
        <f>=0.8.1b0</f>
        <v/>
      </c>
      <c r="UC131" s="7">
        <f>=3.0.1</f>
        <v/>
      </c>
      <c r="UF131" s="7">
        <f>=0.19.3</f>
        <v/>
      </c>
      <c r="UO131" s="7">
        <f>=2.8.2</f>
        <v/>
      </c>
      <c r="UQ131" s="7">
        <f>=1.0.0</f>
        <v/>
      </c>
      <c r="UU131" s="7">
        <f>=0.0.6</f>
        <v/>
      </c>
      <c r="UY131" s="7">
        <f>=2023.3</f>
        <v/>
      </c>
      <c r="VI131" s="7">
        <f>=2023.5.5</f>
        <v/>
      </c>
      <c r="VK131" s="7">
        <f>=2.31.0</f>
        <v/>
      </c>
      <c r="VR131" s="7">
        <f>=13.3.5</f>
        <v/>
      </c>
      <c r="XF131" s="7">
        <f>=1.16.0</f>
        <v/>
      </c>
      <c r="XI131" s="7">
        <f>=5.0.0</f>
        <v/>
      </c>
      <c r="XJ131" s="7">
        <f>=1.3.0</f>
        <v/>
      </c>
      <c r="XU131" s="7">
        <f>=0.27.0</f>
        <v/>
      </c>
      <c r="XV131" s="7">
        <f>=1.22.0</f>
        <v/>
      </c>
      <c r="YB131" s="7">
        <f>=8.2.2</f>
        <v/>
      </c>
      <c r="YU131" s="7">
        <f>=0.4.0</f>
        <v/>
      </c>
      <c r="ZD131" s="7">
        <f>=0.10.2</f>
        <v/>
      </c>
      <c r="ZF131" s="7">
        <f>=0.12.0</f>
        <v/>
      </c>
      <c r="ZJ131" s="7">
        <f>=6.3.2</f>
        <v/>
      </c>
      <c r="ZL131" s="7">
        <f>=4.65.0</f>
        <v/>
      </c>
      <c r="ZT131" s="7">
        <f>=4.6.2</f>
        <v/>
      </c>
      <c r="ZU131" s="7">
        <f>=0.9.0</f>
        <v/>
      </c>
      <c r="ZW131" s="7">
        <f>=2023.3</f>
        <v/>
      </c>
      <c r="ZX131" s="7">
        <f>=5.0.1</f>
        <v/>
      </c>
      <c r="AAI131" s="7">
        <f>=2.0.2</f>
        <v/>
      </c>
      <c r="AAL131" s="7">
        <f>=0.23.2</f>
        <v/>
      </c>
      <c r="AAO131" s="7" t="inlineStr">
        <is>
          <t>✓</t>
        </is>
      </c>
      <c r="AAV131" s="7">
        <f>=3.0.0</f>
        <v/>
      </c>
      <c r="ABM131" s="7">
        <f>=1.9.2</f>
        <v/>
      </c>
    </row>
    <row r="132">
      <c r="A132" s="6" t="inlineStr">
        <is>
          <t>multi-ncs2</t>
        </is>
      </c>
      <c r="B132" s="6" t="inlineStr">
        <is>
          <t>master</t>
        </is>
      </c>
    </row>
    <row r="133">
      <c r="A133" s="6" t="inlineStr">
        <is>
          <t>ner-spacy</t>
        </is>
      </c>
      <c r="B133" s="6" t="inlineStr">
        <is>
          <t>main</t>
        </is>
      </c>
      <c r="HS133" s="7" t="inlineStr">
        <is>
          <t>✓</t>
        </is>
      </c>
      <c r="XQ133" s="7" t="inlineStr">
        <is>
          <t>✓</t>
        </is>
      </c>
      <c r="AAL133" s="7" t="inlineStr">
        <is>
          <t>✓</t>
        </is>
      </c>
    </row>
    <row r="134">
      <c r="A134" s="6" t="inlineStr">
        <is>
          <t>nlp-zenith</t>
        </is>
      </c>
      <c r="B134" s="6" t="inlineStr">
        <is>
          <t>main</t>
        </is>
      </c>
      <c r="M134" s="7">
        <f>=1.1.2</f>
        <v/>
      </c>
      <c r="JY134" s="7" t="inlineStr">
        <is>
          <t>url</t>
        </is>
      </c>
      <c r="XQ134" s="7">
        <f>=2.3.5</f>
        <v/>
      </c>
    </row>
    <row r="135">
      <c r="A135" s="6" t="inlineStr">
        <is>
          <t>non-ai-services</t>
        </is>
      </c>
      <c r="B135" s="6" t="inlineStr">
        <is>
          <t>main</t>
        </is>
      </c>
    </row>
    <row r="136">
      <c r="A136" t="inlineStr">
        <is>
          <t>non-ai-services</t>
        </is>
      </c>
      <c r="B136" t="inlineStr">
        <is>
          <t>auth</t>
        </is>
      </c>
    </row>
    <row r="137">
      <c r="A137" t="inlineStr">
        <is>
          <t>non-ai-services</t>
        </is>
      </c>
      <c r="B137" t="inlineStr">
        <is>
          <t>available_temp_changes</t>
        </is>
      </c>
    </row>
    <row r="138">
      <c r="A138" t="inlineStr">
        <is>
          <t>non-ai-services</t>
        </is>
      </c>
      <c r="B138" t="inlineStr">
        <is>
          <t>consolidate-services</t>
        </is>
      </c>
    </row>
    <row r="139">
      <c r="A139" t="inlineStr">
        <is>
          <t>non-ai-services</t>
        </is>
      </c>
      <c r="B139" t="inlineStr">
        <is>
          <t>demo/cicd</t>
        </is>
      </c>
    </row>
    <row r="140">
      <c r="A140" t="inlineStr">
        <is>
          <t>non-ai-services</t>
        </is>
      </c>
      <c r="B140" t="inlineStr">
        <is>
          <t>dev</t>
        </is>
      </c>
    </row>
    <row r="141">
      <c r="A141" t="inlineStr">
        <is>
          <t>non-ai-services</t>
        </is>
      </c>
      <c r="B141" t="inlineStr">
        <is>
          <t>development</t>
        </is>
      </c>
    </row>
    <row r="142">
      <c r="A142" t="inlineStr">
        <is>
          <t>non-ai-services</t>
        </is>
      </c>
      <c r="B142" t="inlineStr">
        <is>
          <t>feature/logout</t>
        </is>
      </c>
    </row>
    <row r="143">
      <c r="A143" t="inlineStr">
        <is>
          <t>non-ai-services</t>
        </is>
      </c>
      <c r="B143" t="inlineStr">
        <is>
          <t>feature/request_model</t>
        </is>
      </c>
    </row>
    <row r="144">
      <c r="A144" t="inlineStr">
        <is>
          <t>non-ai-services</t>
        </is>
      </c>
      <c r="B144" t="inlineStr">
        <is>
          <t>main-old</t>
        </is>
      </c>
    </row>
    <row r="145">
      <c r="A145" t="inlineStr">
        <is>
          <t>non-ai-services</t>
        </is>
      </c>
      <c r="B145" t="inlineStr">
        <is>
          <t>old_backend_version</t>
        </is>
      </c>
    </row>
    <row r="146">
      <c r="A146" s="6" t="inlineStr">
        <is>
          <t>obligation-assistant</t>
        </is>
      </c>
      <c r="B146" s="6" t="inlineStr">
        <is>
          <t>main</t>
        </is>
      </c>
    </row>
    <row r="147">
      <c r="A147" t="inlineStr">
        <is>
          <t>obligation-assistant</t>
        </is>
      </c>
      <c r="B147" t="inlineStr">
        <is>
          <t>dev</t>
        </is>
      </c>
    </row>
    <row r="148">
      <c r="A148" s="6" t="inlineStr">
        <is>
          <t>ortho-segmentation-app-ios-backend</t>
        </is>
      </c>
      <c r="B148" s="6" t="inlineStr">
        <is>
          <t>master</t>
        </is>
      </c>
    </row>
    <row r="149">
      <c r="A149" s="6" t="inlineStr">
        <is>
          <t>ortho-tech-support-app</t>
        </is>
      </c>
      <c r="B149" s="6" t="inlineStr">
        <is>
          <t>master</t>
        </is>
      </c>
      <c r="D149" s="7">
        <f>=2.5.1</f>
        <v/>
      </c>
      <c r="M149" s="7">
        <f>=0.12.2</f>
        <v/>
      </c>
      <c r="O149" s="7">
        <f>=0.11.2</f>
        <v/>
      </c>
      <c r="P149" s="7">
        <f>=3.3.7.1</f>
        <v/>
      </c>
      <c r="S149" s="7">
        <f>=3.0.3</f>
        <v/>
      </c>
      <c r="T149" s="7">
        <f>=1.5.3</f>
        <v/>
      </c>
      <c r="W149" s="7">
        <f>=0.4.0</f>
        <v/>
      </c>
      <c r="X149" s="7">
        <f>=0.9.1</f>
        <v/>
      </c>
      <c r="Y149" s="7">
        <f>=2.1.1</f>
        <v/>
      </c>
      <c r="Z149" s="7">
        <f>=0.5.2</f>
        <v/>
      </c>
      <c r="AA149" s="7">
        <f>=2.3.2</f>
        <v/>
      </c>
      <c r="AE149" s="7">
        <f>=0.2.1</f>
        <v/>
      </c>
      <c r="AF149" s="7">
        <f>=0.14.2</f>
        <v/>
      </c>
      <c r="AH149" s="7">
        <f>=2.9.6</f>
        <v/>
      </c>
      <c r="AI149" s="7">
        <f>=2.1.6</f>
        <v/>
      </c>
      <c r="AL149" s="7">
        <f>=1.0.7</f>
        <v/>
      </c>
      <c r="AN149" s="7">
        <f>=1.0</f>
        <v/>
      </c>
      <c r="AO149" s="7">
        <f>=5.0.0</f>
        <v/>
      </c>
      <c r="AR149" s="7">
        <f>=1.5.3</f>
        <v/>
      </c>
      <c r="BB149" s="7">
        <f>=1.1.14</f>
        <v/>
      </c>
      <c r="BK149" s="7">
        <f>=2.1</f>
        <v/>
      </c>
      <c r="BL149" s="7">
        <f>=0.12.2</f>
        <v/>
      </c>
      <c r="BX149" s="7">
        <f>=0.9.6</f>
        <v/>
      </c>
      <c r="DR149" s="7">
        <f>=1.4</f>
        <v/>
      </c>
      <c r="ED149" s="7">
        <f>=2017.7.27.1</f>
        <v/>
      </c>
      <c r="EG149" s="7">
        <f>=3.0.4</f>
        <v/>
      </c>
      <c r="EJ149" s="7">
        <f>=6.7</f>
        <v/>
      </c>
      <c r="ER149" s="7">
        <f>=3.0.0</f>
        <v/>
      </c>
      <c r="GU149" s="7">
        <f>=2.3.1</f>
        <v/>
      </c>
      <c r="HJ149" s="7">
        <f>=6.1.1</f>
        <v/>
      </c>
      <c r="JO149" s="7">
        <f>=0.5.3</f>
        <v/>
      </c>
      <c r="KG149" s="7">
        <f>=2.6</f>
        <v/>
      </c>
      <c r="LC149" s="7">
        <f>=0.24</f>
        <v/>
      </c>
      <c r="UO149" s="7">
        <f>=2.6.1</f>
        <v/>
      </c>
      <c r="UQ149" s="7">
        <f>=0.7.1</f>
        <v/>
      </c>
      <c r="UR149" s="7">
        <f>=1.0.3</f>
        <v/>
      </c>
      <c r="UY149" s="7">
        <f>=2017.2</f>
        <v/>
      </c>
      <c r="VG149" s="7">
        <f>=2.10.6</f>
        <v/>
      </c>
      <c r="VK149" s="7">
        <f>=2.18.4</f>
        <v/>
      </c>
      <c r="VX149" s="7">
        <f>=0.9.2</f>
        <v/>
      </c>
      <c r="WH149" s="7">
        <f>=0.13.1</f>
        <v/>
      </c>
      <c r="WI149" s="7">
        <f>=0.19.1</f>
        <v/>
      </c>
      <c r="WQ149" s="7">
        <f>=0.1.1</f>
        <v/>
      </c>
      <c r="XF149" s="7">
        <f>=1.11.0</f>
        <v/>
      </c>
      <c r="XW149" s="7">
        <f>=2.8.1</f>
        <v/>
      </c>
      <c r="YF149" s="7">
        <f>=1.8.0</f>
        <v/>
      </c>
      <c r="ZL149" s="7">
        <f>=4.23.3</f>
        <v/>
      </c>
      <c r="AAI149" s="7">
        <f>=1.22</f>
        <v/>
      </c>
      <c r="AAJ149" s="7">
        <f>=1.30</f>
        <v/>
      </c>
      <c r="AAR149" s="7">
        <f>=0.1.3</f>
        <v/>
      </c>
    </row>
    <row r="150">
      <c r="A150" t="inlineStr">
        <is>
          <t>ortho-tech-support-app</t>
        </is>
      </c>
      <c r="B150" t="inlineStr">
        <is>
          <t>single_photo_uploads</t>
        </is>
      </c>
      <c r="D150" s="7">
        <f>=2.5.1</f>
        <v/>
      </c>
      <c r="M150" s="7">
        <f>=0.12.2</f>
        <v/>
      </c>
      <c r="O150" s="7">
        <f>=0.11.2</f>
        <v/>
      </c>
      <c r="P150" s="7">
        <f>=3.3.7.1</f>
        <v/>
      </c>
      <c r="S150" s="7">
        <f>=3.0.3</f>
        <v/>
      </c>
      <c r="T150" s="7">
        <f>=1.4.3</f>
        <v/>
      </c>
      <c r="W150" s="7">
        <f>=0.4.0</f>
        <v/>
      </c>
      <c r="X150" s="7">
        <f>=0.9.1</f>
        <v/>
      </c>
      <c r="Y150" s="7">
        <f>=2.1.1</f>
        <v/>
      </c>
      <c r="Z150" s="7">
        <f>=0.5.2</f>
        <v/>
      </c>
      <c r="AA150" s="7">
        <f>=2.3.2</f>
        <v/>
      </c>
      <c r="AE150" s="7">
        <f>=0.2.1</f>
        <v/>
      </c>
      <c r="AF150" s="7">
        <f>=0.14.2</f>
        <v/>
      </c>
      <c r="AH150" s="7">
        <f>=2.9.6</f>
        <v/>
      </c>
      <c r="AI150" s="7">
        <f>=2.1.6</f>
        <v/>
      </c>
      <c r="AL150" s="7">
        <f>=1.0.7</f>
        <v/>
      </c>
      <c r="AN150" s="7">
        <f>=1.0</f>
        <v/>
      </c>
      <c r="AO150" s="7">
        <f>=5.0.0</f>
        <v/>
      </c>
      <c r="AR150" s="7">
        <f>=1.5.3</f>
        <v/>
      </c>
      <c r="BB150" s="7">
        <f>=1.1.14</f>
        <v/>
      </c>
      <c r="BK150" s="7">
        <f>=2.1</f>
        <v/>
      </c>
      <c r="BL150" s="7">
        <f>=0.12.2</f>
        <v/>
      </c>
      <c r="BX150" s="7">
        <f>=0.9.6</f>
        <v/>
      </c>
      <c r="DR150" s="7">
        <f>=1.4</f>
        <v/>
      </c>
      <c r="ED150" s="7">
        <f>=2017.7.27.1</f>
        <v/>
      </c>
      <c r="EG150" s="7">
        <f>=3.0.4</f>
        <v/>
      </c>
      <c r="EJ150" s="7">
        <f>=6.7</f>
        <v/>
      </c>
      <c r="ER150" s="7">
        <f>=3.0.0</f>
        <v/>
      </c>
      <c r="GU150" s="7">
        <f>=2.3.1</f>
        <v/>
      </c>
      <c r="HJ150" s="7">
        <f>=6.1.1</f>
        <v/>
      </c>
      <c r="JO150" s="7">
        <f>=0.5.3</f>
        <v/>
      </c>
      <c r="KG150" s="7">
        <f>=2.6</f>
        <v/>
      </c>
      <c r="LC150" s="7">
        <f>=0.24</f>
        <v/>
      </c>
      <c r="UO150" s="7">
        <f>=2.6.1</f>
        <v/>
      </c>
      <c r="UQ150" s="7">
        <f>=0.7.1</f>
        <v/>
      </c>
      <c r="UR150" s="7">
        <f>=1.0.3</f>
        <v/>
      </c>
      <c r="UY150" s="7">
        <f>=2017.2</f>
        <v/>
      </c>
      <c r="VG150" s="7">
        <f>=2.10.6</f>
        <v/>
      </c>
      <c r="VK150" s="7">
        <f>=2.18.4</f>
        <v/>
      </c>
      <c r="VX150" s="7">
        <f>=0.9.2</f>
        <v/>
      </c>
      <c r="WH150" s="7">
        <f>=0.13.1</f>
        <v/>
      </c>
      <c r="WI150" s="7">
        <f>=0.19.1</f>
        <v/>
      </c>
      <c r="WQ150" s="7">
        <f>=0.1.1</f>
        <v/>
      </c>
      <c r="XF150" s="7">
        <f>=1.11.0</f>
        <v/>
      </c>
      <c r="YF150" s="7">
        <f>=1.8.0 --ignore-installed</f>
        <v/>
      </c>
      <c r="ZL150" s="7">
        <f>=4.23.3</f>
        <v/>
      </c>
      <c r="AAI150" s="7">
        <f>=1.22</f>
        <v/>
      </c>
      <c r="AAJ150" s="7">
        <f>=1.30</f>
        <v/>
      </c>
      <c r="AAR150" s="7">
        <f>=0.1.3</f>
        <v/>
      </c>
    </row>
    <row r="151">
      <c r="A151" s="6" t="inlineStr">
        <is>
          <t>ortho-webcam-demo</t>
        </is>
      </c>
      <c r="B151" s="6" t="inlineStr">
        <is>
          <t>master</t>
        </is>
      </c>
      <c r="M151" s="7">
        <f>=1.0.2</f>
        <v/>
      </c>
      <c r="AD151" s="7">
        <f>=3.0.2</f>
        <v/>
      </c>
      <c r="AI151" s="7">
        <f>=2.2.0</f>
        <v/>
      </c>
      <c r="AO151" s="7">
        <f>=5.0.0</f>
        <v/>
      </c>
      <c r="BH151" s="7">
        <f>=1.6.4.post2</f>
        <v/>
      </c>
      <c r="HO151" s="7">
        <f>=0.24.1</f>
        <v/>
      </c>
      <c r="QN151" s="7">
        <f>=3.4.1.15</f>
        <v/>
      </c>
      <c r="VG151" s="7">
        <f>=2.10.6</f>
        <v/>
      </c>
      <c r="YG151" s="7">
        <f>=1.8.0</f>
        <v/>
      </c>
    </row>
    <row r="152">
      <c r="A152" s="6" t="inlineStr">
        <is>
          <t>ortho_bracket_identification_app</t>
        </is>
      </c>
      <c r="B152" s="6" t="inlineStr">
        <is>
          <t>master</t>
        </is>
      </c>
    </row>
    <row r="153">
      <c r="A153" s="6" t="inlineStr">
        <is>
          <t>ortho_segmentation_app</t>
        </is>
      </c>
      <c r="B153" s="6" t="inlineStr">
        <is>
          <t>master</t>
        </is>
      </c>
    </row>
    <row r="154">
      <c r="A154" s="6" t="inlineStr">
        <is>
          <t>pegasus-text-summarization</t>
        </is>
      </c>
      <c r="B154" s="6" t="inlineStr">
        <is>
          <t>master</t>
        </is>
      </c>
      <c r="BM154" s="7" t="inlineStr">
        <is>
          <t>✓</t>
        </is>
      </c>
      <c r="OE154" s="7" t="inlineStr">
        <is>
          <t>✓</t>
        </is>
      </c>
      <c r="PI154" s="7" t="inlineStr">
        <is>
          <t>✓</t>
        </is>
      </c>
      <c r="VV154" s="7" t="inlineStr">
        <is>
          <t>✓</t>
        </is>
      </c>
      <c r="WE154" s="7" t="inlineStr">
        <is>
          <t>✓</t>
        </is>
      </c>
      <c r="WS154" s="7" t="inlineStr">
        <is>
          <t>✓</t>
        </is>
      </c>
      <c r="YC154" s="7">
        <f>=1.15.0</f>
        <v/>
      </c>
      <c r="YI154" s="7">
        <f>=1.15.0rc0</f>
        <v/>
      </c>
      <c r="YP154" s="7" t="inlineStr">
        <is>
          <t>✓</t>
        </is>
      </c>
    </row>
    <row r="155">
      <c r="A155" s="6" t="inlineStr">
        <is>
          <t>people-counter</t>
        </is>
      </c>
      <c r="B155" s="6" t="inlineStr">
        <is>
          <t>main</t>
        </is>
      </c>
      <c r="AG155" s="7">
        <f>=3.1.31</f>
        <v/>
      </c>
      <c r="AH155" s="7">
        <f>=3.1.2</f>
        <v/>
      </c>
      <c r="AM155" s="7">
        <f>=3.4.3</f>
        <v/>
      </c>
      <c r="AN155" s="7">
        <f>=2.1.3</f>
        <v/>
      </c>
      <c r="AO155" s="7">
        <f>=9.5.0</f>
        <v/>
      </c>
      <c r="AX155" s="7">
        <f>=6.0</f>
        <v/>
      </c>
      <c r="AY155" s="7">
        <f>=2.15.1</f>
        <v/>
      </c>
      <c r="BL155" s="7">
        <f>=2.3.6</f>
        <v/>
      </c>
      <c r="BM155" s="7">
        <f>=1.4.0</f>
        <v/>
      </c>
      <c r="BT155" s="7">
        <f>=3.8.4</f>
        <v/>
      </c>
      <c r="BU155" s="7">
        <f>=2.8.3</f>
        <v/>
      </c>
      <c r="BV155" s="7">
        <f>=1.3.1</f>
        <v/>
      </c>
      <c r="BZ155" s="7">
        <f>=5.1.1</f>
        <v/>
      </c>
      <c r="CB155" s="7">
        <f>=4.9.3</f>
        <v/>
      </c>
      <c r="CP155" s="7">
        <f>=1.4.4</f>
        <v/>
      </c>
      <c r="DB155" s="7">
        <f>=4.0.2</f>
        <v/>
      </c>
      <c r="DD155" s="7">
        <f>=2.13.1</f>
        <v/>
      </c>
      <c r="DE155" s="7">
        <f>=4.0</f>
        <v/>
      </c>
      <c r="DF155" s="7">
        <f>=23.1.0</f>
        <v/>
      </c>
      <c r="DM155" s="7">
        <f>=0.2.1</f>
        <v/>
      </c>
      <c r="DP155" s="7">
        <f>=4.1.0</f>
        <v/>
      </c>
      <c r="DY155" s="7">
        <f>=5.3.1</f>
        <v/>
      </c>
      <c r="EA155" s="7">
        <f>=5.3.0</f>
        <v/>
      </c>
      <c r="ED155" s="7">
        <f>=2022.12.7</f>
        <v/>
      </c>
      <c r="EE155" s="7">
        <f>=1.15.1</f>
        <v/>
      </c>
      <c r="EG155" s="7">
        <f>=4.0.0</f>
        <v/>
      </c>
      <c r="EH155" s="7">
        <f>=3.1.0</f>
        <v/>
      </c>
      <c r="EJ155" s="7">
        <f>=8.1.3</f>
        <v/>
      </c>
      <c r="EK155" s="7">
        <f>=0.3.0</f>
        <v/>
      </c>
      <c r="EL155" s="7">
        <f>=1.1.1</f>
        <v/>
      </c>
      <c r="EM155" s="7">
        <f>=0.2.0</f>
        <v/>
      </c>
      <c r="EO155" s="7">
        <f>=3.26.4</f>
        <v/>
      </c>
      <c r="EP155" s="7">
        <f>=0.4.6</f>
        <v/>
      </c>
      <c r="EU155" s="7">
        <f>=5.0.8</f>
        <v/>
      </c>
      <c r="EY155" s="7">
        <f>=1.1.0</f>
        <v/>
      </c>
      <c r="FC155" s="7">
        <f>=41.0.1</f>
        <v/>
      </c>
      <c r="FF155" s="7">
        <f>=0.10.0</f>
        <v/>
      </c>
      <c r="GD155" s="7">
        <f>=0.9.0</f>
        <v/>
      </c>
      <c r="GF155" s="7">
        <f>=5.6.1</f>
        <v/>
      </c>
      <c r="GH155" s="7">
        <f>=1.8.0</f>
        <v/>
      </c>
      <c r="GN155" s="7">
        <f>=0.4.0</f>
        <v/>
      </c>
      <c r="GW155" s="7">
        <f>=2.1.6</f>
        <v/>
      </c>
      <c r="GX155" s="7">
        <f>=0.21.5</f>
        <v/>
      </c>
      <c r="GZ155" s="7">
        <f>=3.0.0</f>
        <v/>
      </c>
      <c r="HA155" s="7">
        <f>=1.11.0</f>
        <v/>
      </c>
      <c r="HB155" s="7">
        <f>=2.30.2</f>
        <v/>
      </c>
      <c r="HC155" s="7">
        <f>=0.23.0</f>
        <v/>
      </c>
      <c r="HD155" s="7">
        <f>=0.5.3</f>
        <v/>
      </c>
      <c r="HE155" s="7">
        <f>=2.22.1</f>
        <v/>
      </c>
      <c r="HF155" s="7">
        <f>=0.10.0</f>
        <v/>
      </c>
      <c r="HG155" s="7">
        <f>=0.3.0</f>
        <v/>
      </c>
      <c r="HX155" s="7">
        <f>=3.12.2</f>
        <v/>
      </c>
      <c r="ID155" s="7">
        <f>=0.4.2</f>
        <v/>
      </c>
      <c r="IE155" s="7">
        <f>=7.1.1</f>
        <v/>
      </c>
      <c r="IG155" s="7">
        <f>=4.40.0</f>
        <v/>
      </c>
      <c r="IK155" s="7">
        <f>=1.3.3</f>
        <v/>
      </c>
      <c r="IL155" s="7">
        <f>=2023.6.0</f>
        <v/>
      </c>
      <c r="IO155" s="7">
        <f>=2.0</f>
        <v/>
      </c>
      <c r="IS155" s="7">
        <f>=4.0.10</f>
        <v/>
      </c>
      <c r="IX155" s="7">
        <f>=2.20.0</f>
        <v/>
      </c>
      <c r="IZ155" s="7">
        <f>=1.0.0</f>
        <v/>
      </c>
      <c r="JJ155" s="7">
        <f>=0.8</f>
        <v/>
      </c>
      <c r="JN155" s="7">
        <f>=1.54.2</f>
        <v/>
      </c>
      <c r="KE155" s="7">
        <f>=1.3.2</f>
        <v/>
      </c>
      <c r="KG155" s="7">
        <f>=2.10</f>
        <v/>
      </c>
      <c r="KI155" s="7">
        <f>=6.6.0</f>
        <v/>
      </c>
      <c r="KJ155" s="7">
        <f>=5.12.0</f>
        <v/>
      </c>
      <c r="LB155" s="7">
        <f>=0.0.8</f>
        <v/>
      </c>
      <c r="MP155" s="7">
        <f>=1.4.4</f>
        <v/>
      </c>
      <c r="MQ155" s="7">
        <f>=5.3.0</f>
        <v/>
      </c>
      <c r="NH155" s="7">
        <f>=16.0.6</f>
        <v/>
      </c>
      <c r="NN155" s="7">
        <f>=3.0.0</f>
        <v/>
      </c>
      <c r="NU155" s="7">
        <f>=3.7.1</f>
        <v/>
      </c>
      <c r="NX155" s="7">
        <f>=0.1.2</f>
        <v/>
      </c>
      <c r="OH155" s="7">
        <f>=1.3.0</f>
        <v/>
      </c>
      <c r="OK155" s="7">
        <f>=6.0.4</f>
        <v/>
      </c>
      <c r="OS155" s="7">
        <f>=0.5.2</f>
        <v/>
      </c>
      <c r="OY155" s="7">
        <f>=3.1</f>
        <v/>
      </c>
      <c r="PI155" s="7">
        <f>=1.24.3</f>
        <v/>
      </c>
      <c r="PJ155" s="7">
        <f>=11.10.3.66</f>
        <v/>
      </c>
      <c r="PL155" s="7">
        <f>=11.7.101</f>
        <v/>
      </c>
      <c r="PN155" s="7">
        <f>=11.7.99</f>
        <v/>
      </c>
      <c r="PP155" s="7">
        <f>=11.7.99</f>
        <v/>
      </c>
      <c r="PR155" s="7">
        <f>=8.5.0.96</f>
        <v/>
      </c>
      <c r="PT155" s="7">
        <f>=10.9.0.58</f>
        <v/>
      </c>
      <c r="PV155" s="7">
        <f>=10.2.10.91</f>
        <v/>
      </c>
      <c r="PX155" s="7">
        <f>=11.4.0.1</f>
        <v/>
      </c>
      <c r="PZ155" s="7">
        <f>=11.7.4.91</f>
        <v/>
      </c>
      <c r="QC155" s="7">
        <f>=2.14.3</f>
        <v/>
      </c>
      <c r="QF155" s="7">
        <f>=11.7.91</f>
        <v/>
      </c>
      <c r="QH155" s="7">
        <f>=3.2.2</f>
        <v/>
      </c>
      <c r="QI155" s="7">
        <f>=2.3.0</f>
        <v/>
      </c>
      <c r="QN155" s="7">
        <f>=4.7.0.72</f>
        <v/>
      </c>
      <c r="RC155" s="7">
        <f>=3.9.1</f>
        <v/>
      </c>
      <c r="RE155" s="7">
        <f>=23.1</f>
        <v/>
      </c>
      <c r="RF155" s="7">
        <f>=2.0.2</f>
        <v/>
      </c>
      <c r="RM155" s="7">
        <f>=0.11.1</f>
        <v/>
      </c>
      <c r="RN155" s="7">
        <f>=0.1.2</f>
        <v/>
      </c>
      <c r="SB155" s="7">
        <f>=3.5.3</f>
        <v/>
      </c>
      <c r="SJ155" s="7">
        <f>=3.0.38</f>
        <v/>
      </c>
      <c r="SN155" s="7">
        <f>=4.23.3</f>
        <v/>
      </c>
      <c r="SO155" s="7">
        <f>=5.9.5</f>
        <v/>
      </c>
      <c r="SZ155" s="7">
        <f>=0.5.0</f>
        <v/>
      </c>
      <c r="TA155" s="7">
        <f>=0.3.0</f>
        <v/>
      </c>
      <c r="TD155" s="7">
        <f>=2.0.6</f>
        <v/>
      </c>
      <c r="TG155" s="7">
        <f>=2.21</f>
        <v/>
      </c>
      <c r="TP155" s="7">
        <f>=1.4.2</f>
        <v/>
      </c>
      <c r="TS155" s="7">
        <f>=1.12.1</f>
        <v/>
      </c>
      <c r="TV155" s="7">
        <f>=2.5.0</f>
        <v/>
      </c>
      <c r="UA155" s="7">
        <f>=2.4.7</f>
        <v/>
      </c>
      <c r="UM155" s="7">
        <f>=7.0.1</f>
        <v/>
      </c>
      <c r="UO155" s="7">
        <f>=2.8.2</f>
        <v/>
      </c>
      <c r="UQ155" s="7">
        <f>=1.0.0</f>
        <v/>
      </c>
      <c r="UY155" s="7">
        <f>=2023.3</f>
        <v/>
      </c>
      <c r="VK155" s="7">
        <f>=2.31.0</f>
        <v/>
      </c>
      <c r="VM155" s="7">
        <f>=1.3.1</f>
        <v/>
      </c>
      <c r="VN155" s="7">
        <f>=1.0.0</f>
        <v/>
      </c>
      <c r="VR155" s="7">
        <f>=13.4.2</f>
        <v/>
      </c>
      <c r="VU155" s="7">
        <f>=1.0.9</f>
        <v/>
      </c>
      <c r="VZ155" s="7">
        <f>=4.9</f>
        <v/>
      </c>
      <c r="WB155" s="7">
        <f>=0.17.31</f>
        <v/>
      </c>
      <c r="WC155" s="7">
        <f>=0.2.7</f>
        <v/>
      </c>
      <c r="WK155" s="7">
        <f>=1.10.1</f>
        <v/>
      </c>
      <c r="WL155" s="7">
        <f>=1.0.3</f>
        <v/>
      </c>
      <c r="WN155" s="7">
        <f>=0.12.2</f>
        <v/>
      </c>
      <c r="WT155" s="7">
        <f>=1.25.1</f>
        <v/>
      </c>
      <c r="WV155" s="7">
        <f>=1.3.2</f>
        <v/>
      </c>
      <c r="XA155" s="7">
        <f>=1.0.11</f>
        <v/>
      </c>
      <c r="XB155" s="7">
        <f>=1.6.2</f>
        <v/>
      </c>
      <c r="XF155" s="7">
        <f>=1.16.0</f>
        <v/>
      </c>
      <c r="XI155" s="7">
        <f>=5.0.0</f>
        <v/>
      </c>
      <c r="XS155" s="7">
        <f>=0.6.0</f>
        <v/>
      </c>
      <c r="XZ155" s="7">
        <f>=1.12</f>
        <v/>
      </c>
      <c r="YA155" s="7">
        <f>=0.9.0</f>
        <v/>
      </c>
      <c r="YD155" s="7">
        <f>=2.13.0</f>
        <v/>
      </c>
      <c r="YE155" s="7">
        <f>=0.7.1</f>
        <v/>
      </c>
      <c r="YR155" s="7">
        <f>=0.1.1.post2209072238</f>
        <v/>
      </c>
      <c r="ZE155" s="7">
        <f>=0.11.8</f>
        <v/>
      </c>
      <c r="ZG155" s="7">
        <f>=2.0.1</f>
        <v/>
      </c>
      <c r="ZI155" s="7">
        <f>=0.15.2</f>
        <v/>
      </c>
      <c r="ZL155" s="7">
        <f>=4.65.0</f>
        <v/>
      </c>
      <c r="ZO155" s="7">
        <f>=2.0.0</f>
        <v/>
      </c>
      <c r="ZV155" s="7">
        <f>=4.6.3</f>
        <v/>
      </c>
      <c r="ZW155" s="7">
        <f>=2023.3</f>
        <v/>
      </c>
      <c r="AAB155" s="7">
        <f>=8.0.118</f>
        <v/>
      </c>
      <c r="AAI155" s="7">
        <f>=1.26.16</f>
        <v/>
      </c>
      <c r="AAP155" s="7">
        <f>=5.0.0</f>
        <v/>
      </c>
      <c r="AAS155" s="7">
        <f>=0.13.1</f>
        <v/>
      </c>
      <c r="AAU155" s="7">
        <f>=0.15.4</f>
        <v/>
      </c>
      <c r="AAX155" s="7">
        <f>=0.2.6</f>
        <v/>
      </c>
      <c r="ABD155" s="7">
        <f>=3.2</f>
        <v/>
      </c>
      <c r="ABM155" s="7">
        <f>=1.9.2</f>
        <v/>
      </c>
      <c r="ABO155" s="7">
        <f>=3.0.post1</f>
        <v/>
      </c>
      <c r="ABP155" s="7">
        <f>=3.15.0</f>
        <v/>
      </c>
    </row>
    <row r="156">
      <c r="A156" t="inlineStr">
        <is>
          <t>people-counter</t>
        </is>
      </c>
      <c r="B156" t="inlineStr">
        <is>
          <t>exp_1</t>
        </is>
      </c>
      <c r="AG156" s="7">
        <f>=3.1.31</f>
        <v/>
      </c>
      <c r="AH156" s="7">
        <f>=3.1.2</f>
        <v/>
      </c>
      <c r="AM156" s="7">
        <f>=3.4.3</f>
        <v/>
      </c>
      <c r="AN156" s="7">
        <f>=2.1.3</f>
        <v/>
      </c>
      <c r="AO156" s="7">
        <f>=9.5.0</f>
        <v/>
      </c>
      <c r="AX156" s="7">
        <f>=6.0</f>
        <v/>
      </c>
      <c r="AY156" s="7">
        <f>=2.15.1</f>
        <v/>
      </c>
      <c r="BL156" s="7">
        <f>=2.3.6</f>
        <v/>
      </c>
      <c r="BM156" s="7">
        <f>=1.4.0</f>
        <v/>
      </c>
      <c r="BT156" s="7">
        <f>=3.8.4</f>
        <v/>
      </c>
      <c r="BU156" s="7">
        <f>=2.8.3</f>
        <v/>
      </c>
      <c r="BV156" s="7">
        <f>=1.3.1</f>
        <v/>
      </c>
      <c r="BZ156" s="7">
        <f>=5.1.1</f>
        <v/>
      </c>
      <c r="CB156" s="7">
        <f>=4.9.3</f>
        <v/>
      </c>
      <c r="CP156" s="7">
        <f>=1.4.4</f>
        <v/>
      </c>
      <c r="DB156" s="7">
        <f>=4.0.2</f>
        <v/>
      </c>
      <c r="DD156" s="7">
        <f>=2.13.1</f>
        <v/>
      </c>
      <c r="DE156" s="7">
        <f>=4.0</f>
        <v/>
      </c>
      <c r="DF156" s="7">
        <f>=23.1.0</f>
        <v/>
      </c>
      <c r="DM156" s="7">
        <f>=0.2.1</f>
        <v/>
      </c>
      <c r="DP156" s="7">
        <f>=4.1.0</f>
        <v/>
      </c>
      <c r="DY156" s="7">
        <f>=5.3.1</f>
        <v/>
      </c>
      <c r="EA156" s="7">
        <f>=5.3.0</f>
        <v/>
      </c>
      <c r="ED156" s="7">
        <f>=2022.12.7</f>
        <v/>
      </c>
      <c r="EE156" s="7">
        <f>=1.15.1</f>
        <v/>
      </c>
      <c r="EG156" s="7">
        <f>=4.0.0</f>
        <v/>
      </c>
      <c r="EH156" s="7">
        <f>=3.1.0</f>
        <v/>
      </c>
      <c r="EJ156" s="7">
        <f>=8.1.3</f>
        <v/>
      </c>
      <c r="EK156" s="7">
        <f>=0.3.0</f>
        <v/>
      </c>
      <c r="EL156" s="7">
        <f>=1.1.1</f>
        <v/>
      </c>
      <c r="EM156" s="7">
        <f>=0.2.0</f>
        <v/>
      </c>
      <c r="EO156" s="7">
        <f>=3.26.4</f>
        <v/>
      </c>
      <c r="EP156" s="7">
        <f>=0.4.6</f>
        <v/>
      </c>
      <c r="EU156" s="7">
        <f>=5.0.8</f>
        <v/>
      </c>
      <c r="EY156" s="7">
        <f>=1.1.0</f>
        <v/>
      </c>
      <c r="FC156" s="7">
        <f>=41.0.1</f>
        <v/>
      </c>
      <c r="FF156" s="7">
        <f>=0.10.0</f>
        <v/>
      </c>
      <c r="GD156" s="7">
        <f>=0.9.0</f>
        <v/>
      </c>
      <c r="GF156" s="7">
        <f>=5.6.1</f>
        <v/>
      </c>
      <c r="GH156" s="7">
        <f>=1.8.0</f>
        <v/>
      </c>
      <c r="GN156" s="7">
        <f>=0.4.0</f>
        <v/>
      </c>
      <c r="GW156" s="7">
        <f>=2.1.6</f>
        <v/>
      </c>
      <c r="GX156" s="7">
        <f>=0.21.5</f>
        <v/>
      </c>
      <c r="GZ156" s="7">
        <f>=3.0.0</f>
        <v/>
      </c>
      <c r="HA156" s="7">
        <f>=1.11.0</f>
        <v/>
      </c>
      <c r="HB156" s="7">
        <f>=2.30.2</f>
        <v/>
      </c>
      <c r="HC156" s="7">
        <f>=0.23.0</f>
        <v/>
      </c>
      <c r="HD156" s="7">
        <f>=0.5.3</f>
        <v/>
      </c>
      <c r="HE156" s="7">
        <f>=2.22.1</f>
        <v/>
      </c>
      <c r="HF156" s="7">
        <f>=0.10.0</f>
        <v/>
      </c>
      <c r="HG156" s="7">
        <f>=0.3.0</f>
        <v/>
      </c>
      <c r="HX156" s="7">
        <f>=3.12.2</f>
        <v/>
      </c>
      <c r="ID156" s="7">
        <f>=0.4.2</f>
        <v/>
      </c>
      <c r="IE156" s="7">
        <f>=7.1.1</f>
        <v/>
      </c>
      <c r="IG156" s="7">
        <f>=4.40.0</f>
        <v/>
      </c>
      <c r="IK156" s="7">
        <f>=1.3.3</f>
        <v/>
      </c>
      <c r="IL156" s="7">
        <f>=2023.6.0</f>
        <v/>
      </c>
      <c r="IO156" s="7">
        <f>=2.0</f>
        <v/>
      </c>
      <c r="IS156" s="7">
        <f>=4.0.10</f>
        <v/>
      </c>
      <c r="IX156" s="7">
        <f>=2.20.0</f>
        <v/>
      </c>
      <c r="IZ156" s="7">
        <f>=1.0.0</f>
        <v/>
      </c>
      <c r="JJ156" s="7">
        <f>=0.8</f>
        <v/>
      </c>
      <c r="JN156" s="7">
        <f>=1.54.2</f>
        <v/>
      </c>
      <c r="KE156" s="7">
        <f>=1.3.2</f>
        <v/>
      </c>
      <c r="KG156" s="7">
        <f>=2.10</f>
        <v/>
      </c>
      <c r="KI156" s="7">
        <f>=6.6.0</f>
        <v/>
      </c>
      <c r="KJ156" s="7">
        <f>=5.12.0</f>
        <v/>
      </c>
      <c r="LB156" s="7">
        <f>=0.0.8</f>
        <v/>
      </c>
      <c r="MP156" s="7">
        <f>=1.4.4</f>
        <v/>
      </c>
      <c r="MQ156" s="7">
        <f>=5.3.0</f>
        <v/>
      </c>
      <c r="NH156" s="7">
        <f>=16.0.6</f>
        <v/>
      </c>
      <c r="NN156" s="7">
        <f>=3.0.0</f>
        <v/>
      </c>
      <c r="NU156" s="7">
        <f>=3.7.1</f>
        <v/>
      </c>
      <c r="NX156" s="7">
        <f>=0.1.2</f>
        <v/>
      </c>
      <c r="OH156" s="7">
        <f>=1.3.0</f>
        <v/>
      </c>
      <c r="OK156" s="7">
        <f>=6.0.4</f>
        <v/>
      </c>
      <c r="OS156" s="7">
        <f>=0.5.2</f>
        <v/>
      </c>
      <c r="OY156" s="7">
        <f>=3.1</f>
        <v/>
      </c>
      <c r="PI156" s="7">
        <f>=1.24.3</f>
        <v/>
      </c>
      <c r="PJ156" s="7">
        <f>=11.10.3.66</f>
        <v/>
      </c>
      <c r="PL156" s="7">
        <f>=11.7.101</f>
        <v/>
      </c>
      <c r="PN156" s="7">
        <f>=11.7.99</f>
        <v/>
      </c>
      <c r="PP156" s="7">
        <f>=11.7.99</f>
        <v/>
      </c>
      <c r="PR156" s="7">
        <f>=8.5.0.96</f>
        <v/>
      </c>
      <c r="PT156" s="7">
        <f>=10.9.0.58</f>
        <v/>
      </c>
      <c r="PV156" s="7">
        <f>=10.2.10.91</f>
        <v/>
      </c>
      <c r="PX156" s="7">
        <f>=11.4.0.1</f>
        <v/>
      </c>
      <c r="PZ156" s="7">
        <f>=11.7.4.91</f>
        <v/>
      </c>
      <c r="QC156" s="7">
        <f>=2.14.3</f>
        <v/>
      </c>
      <c r="QF156" s="7">
        <f>=11.7.91</f>
        <v/>
      </c>
      <c r="QH156" s="7">
        <f>=3.2.2</f>
        <v/>
      </c>
      <c r="QI156" s="7">
        <f>=2.3.0</f>
        <v/>
      </c>
      <c r="QN156" s="7">
        <f>=4.7.0.72</f>
        <v/>
      </c>
      <c r="RC156" s="7">
        <f>=3.9.1</f>
        <v/>
      </c>
      <c r="RE156" s="7">
        <f>=23.1</f>
        <v/>
      </c>
      <c r="RF156" s="7">
        <f>=2.0.2</f>
        <v/>
      </c>
      <c r="RM156" s="7">
        <f>=0.11.1</f>
        <v/>
      </c>
      <c r="RN156" s="7">
        <f>=0.1.2</f>
        <v/>
      </c>
      <c r="SB156" s="7">
        <f>=3.5.3</f>
        <v/>
      </c>
      <c r="SJ156" s="7">
        <f>=3.0.38</f>
        <v/>
      </c>
      <c r="SN156" s="7">
        <f>=4.23.3</f>
        <v/>
      </c>
      <c r="SO156" s="7">
        <f>=5.9.5</f>
        <v/>
      </c>
      <c r="SZ156" s="7">
        <f>=0.5.0</f>
        <v/>
      </c>
      <c r="TA156" s="7">
        <f>=0.3.0</f>
        <v/>
      </c>
      <c r="TD156" s="7">
        <f>=2.0.6</f>
        <v/>
      </c>
      <c r="TG156" s="7">
        <f>=2.21</f>
        <v/>
      </c>
      <c r="TP156" s="7">
        <f>=1.4.2</f>
        <v/>
      </c>
      <c r="TS156" s="7">
        <f>=1.12.1</f>
        <v/>
      </c>
      <c r="TV156" s="7">
        <f>=2.5.0</f>
        <v/>
      </c>
      <c r="UA156" s="7">
        <f>=2.4.7</f>
        <v/>
      </c>
      <c r="UM156" s="7">
        <f>=7.0.1</f>
        <v/>
      </c>
      <c r="UO156" s="7">
        <f>=2.8.2</f>
        <v/>
      </c>
      <c r="UQ156" s="7">
        <f>=1.0.0</f>
        <v/>
      </c>
      <c r="UY156" s="7">
        <f>=2023.3</f>
        <v/>
      </c>
      <c r="VK156" s="7">
        <f>=2.31.0</f>
        <v/>
      </c>
      <c r="VM156" s="7">
        <f>=1.3.1</f>
        <v/>
      </c>
      <c r="VN156" s="7">
        <f>=1.0.0</f>
        <v/>
      </c>
      <c r="VR156" s="7">
        <f>=13.4.2</f>
        <v/>
      </c>
      <c r="VU156" s="7">
        <f>=1.0.9</f>
        <v/>
      </c>
      <c r="VZ156" s="7">
        <f>=4.9</f>
        <v/>
      </c>
      <c r="WB156" s="7">
        <f>=0.17.31</f>
        <v/>
      </c>
      <c r="WC156" s="7">
        <f>=0.2.7</f>
        <v/>
      </c>
      <c r="WK156" s="7">
        <f>=1.10.1</f>
        <v/>
      </c>
      <c r="WL156" s="7">
        <f>=1.0.3</f>
        <v/>
      </c>
      <c r="WN156" s="7">
        <f>=0.12.2</f>
        <v/>
      </c>
      <c r="WT156" s="7">
        <f>=1.25.1</f>
        <v/>
      </c>
      <c r="WV156" s="7">
        <f>=1.3.2</f>
        <v/>
      </c>
      <c r="XA156" s="7">
        <f>=1.0.11</f>
        <v/>
      </c>
      <c r="XB156" s="7">
        <f>=1.6.2</f>
        <v/>
      </c>
      <c r="XF156" s="7">
        <f>=1.16.0</f>
        <v/>
      </c>
      <c r="XI156" s="7">
        <f>=5.0.0</f>
        <v/>
      </c>
      <c r="XS156" s="7">
        <f>=0.6.0</f>
        <v/>
      </c>
      <c r="XZ156" s="7">
        <f>=1.12</f>
        <v/>
      </c>
      <c r="YA156" s="7">
        <f>=0.9.0</f>
        <v/>
      </c>
      <c r="YD156" s="7">
        <f>=2.13.0</f>
        <v/>
      </c>
      <c r="YE156" s="7">
        <f>=0.7.1</f>
        <v/>
      </c>
      <c r="YR156" s="7">
        <f>=0.1.1.post2209072238</f>
        <v/>
      </c>
      <c r="ZE156" s="7">
        <f>=0.11.8</f>
        <v/>
      </c>
      <c r="ZG156" s="7">
        <f>=2.0.1</f>
        <v/>
      </c>
      <c r="ZI156" s="7">
        <f>=0.15.2</f>
        <v/>
      </c>
      <c r="ZL156" s="7">
        <f>=4.65.0</f>
        <v/>
      </c>
      <c r="ZO156" s="7">
        <f>=2.0.0</f>
        <v/>
      </c>
      <c r="ZV156" s="7">
        <f>=4.6.3</f>
        <v/>
      </c>
      <c r="ZW156" s="7">
        <f>=2023.3</f>
        <v/>
      </c>
      <c r="AAB156" s="7">
        <f>=8.0.118</f>
        <v/>
      </c>
      <c r="AAI156" s="7">
        <f>=1.26.16</f>
        <v/>
      </c>
      <c r="AAP156" s="7">
        <f>=5.0.0</f>
        <v/>
      </c>
      <c r="AAS156" s="7">
        <f>=0.13.1</f>
        <v/>
      </c>
      <c r="AAU156" s="7">
        <f>=0.15.4</f>
        <v/>
      </c>
      <c r="AAX156" s="7">
        <f>=0.2.6</f>
        <v/>
      </c>
      <c r="ABD156" s="7">
        <f>=3.2</f>
        <v/>
      </c>
      <c r="ABM156" s="7">
        <f>=1.9.2</f>
        <v/>
      </c>
      <c r="ABO156" s="7">
        <f>=3.0.post1</f>
        <v/>
      </c>
      <c r="ABP156" s="7">
        <f>=3.15.0</f>
        <v/>
      </c>
    </row>
    <row r="157">
      <c r="A157" s="6" t="inlineStr">
        <is>
          <t>pose-transfer</t>
        </is>
      </c>
      <c r="B157" s="6" t="inlineStr">
        <is>
          <t>master</t>
        </is>
      </c>
    </row>
    <row r="158">
      <c r="A158" s="6" t="inlineStr">
        <is>
          <t>project-documentation</t>
        </is>
      </c>
      <c r="B158" s="6" t="inlineStr">
        <is>
          <t>main</t>
        </is>
      </c>
    </row>
    <row r="159">
      <c r="A159" s="6" t="inlineStr">
        <is>
          <t>qa-rbert-transf-1</t>
        </is>
      </c>
      <c r="B159" s="6" t="inlineStr">
        <is>
          <t>main</t>
        </is>
      </c>
      <c r="HS159" s="7" t="inlineStr">
        <is>
          <t>✓</t>
        </is>
      </c>
      <c r="WS159" s="7" t="inlineStr">
        <is>
          <t>✓</t>
        </is>
      </c>
      <c r="ZN159" s="7" t="inlineStr">
        <is>
          <t>✓</t>
        </is>
      </c>
      <c r="AAL159" s="7" t="inlineStr">
        <is>
          <t>✓</t>
        </is>
      </c>
    </row>
    <row r="160">
      <c r="A160" s="6" t="inlineStr">
        <is>
          <t>quest-ai-quick-test-api</t>
        </is>
      </c>
      <c r="B160" s="6" t="inlineStr">
        <is>
          <t>main</t>
        </is>
      </c>
    </row>
    <row r="161">
      <c r="A161" s="6" t="inlineStr">
        <is>
          <t>recommendation-service</t>
        </is>
      </c>
      <c r="B161" s="6" t="inlineStr">
        <is>
          <t>main</t>
        </is>
      </c>
    </row>
    <row r="162">
      <c r="A162" t="inlineStr">
        <is>
          <t>recommendation-service</t>
        </is>
      </c>
      <c r="B162" t="inlineStr">
        <is>
          <t>dev</t>
        </is>
      </c>
    </row>
    <row r="163">
      <c r="A163" t="inlineStr">
        <is>
          <t>recommendation-service</t>
        </is>
      </c>
      <c r="B163" t="inlineStr">
        <is>
          <t>test</t>
        </is>
      </c>
    </row>
    <row r="164">
      <c r="A164" s="6" t="inlineStr">
        <is>
          <t>Resume-Analysis</t>
        </is>
      </c>
      <c r="B164" s="6" t="inlineStr">
        <is>
          <t>main</t>
        </is>
      </c>
    </row>
    <row r="165">
      <c r="A165" s="6" t="inlineStr">
        <is>
          <t>RT-SEC</t>
        </is>
      </c>
      <c r="B165" s="6" t="inlineStr">
        <is>
          <t>master</t>
        </is>
      </c>
    </row>
    <row r="166">
      <c r="A166" t="inlineStr">
        <is>
          <t>RT-SEC</t>
        </is>
      </c>
      <c r="B166" t="inlineStr">
        <is>
          <t>django</t>
        </is>
      </c>
      <c r="K166" s="7">
        <f>=1.11.6</f>
        <v/>
      </c>
      <c r="AH166" s="7">
        <f>=2.9.6</f>
        <v/>
      </c>
      <c r="AN166" s="7">
        <f>=1.0</f>
        <v/>
      </c>
      <c r="AY166" s="7">
        <f>=2.2.0</f>
        <v/>
      </c>
      <c r="DJ166" s="7">
        <f>=0.5</f>
        <v/>
      </c>
      <c r="DO166" s="7">
        <f>=4.6.0</f>
        <v/>
      </c>
      <c r="DQ166" s="7">
        <f>=2.1.1</f>
        <v/>
      </c>
      <c r="DV166" s="7">
        <f>=0.0.1</f>
        <v/>
      </c>
      <c r="ED166" s="7">
        <f>=2017.7.27.1</f>
        <v/>
      </c>
      <c r="EG166" s="7">
        <f>=3.0.4</f>
        <v/>
      </c>
      <c r="FY166" s="7">
        <f>=4.1.2</f>
        <v/>
      </c>
      <c r="GI166" s="7">
        <f>=1.9.6</f>
        <v/>
      </c>
      <c r="GJ166" s="7">
        <f>=0.1.0</f>
        <v/>
      </c>
      <c r="GK166" s="7">
        <f>=0.2.0</f>
        <v/>
      </c>
      <c r="GL166" s="7">
        <f>=3.7.1</f>
        <v/>
      </c>
      <c r="HL166" s="7">
        <f>=0.2.3</f>
        <v/>
      </c>
      <c r="JU166" s="7">
        <f>=1.0b10</f>
        <v/>
      </c>
      <c r="KG166" s="7">
        <f>=2.6</f>
        <v/>
      </c>
      <c r="KS166" s="7">
        <f>=4.6.1</f>
        <v/>
      </c>
      <c r="KT166" s="7">
        <f>=6.2.1</f>
        <v/>
      </c>
      <c r="KU166" s="7">
        <f>=0.2.0</f>
        <v/>
      </c>
      <c r="KV166" s="7">
        <f>=7.0.1</f>
        <v/>
      </c>
      <c r="LI166" s="7">
        <f>=0.11.0</f>
        <v/>
      </c>
      <c r="LT166" s="7">
        <f>=2.6.0</f>
        <v/>
      </c>
      <c r="LV166" s="7">
        <f>=1.0.0</f>
        <v/>
      </c>
      <c r="LW166" s="7">
        <f>=5.1.0</f>
        <v/>
      </c>
      <c r="LX166" s="7">
        <f>=5.2.0</f>
        <v/>
      </c>
      <c r="LY166" s="7">
        <f>=4.3.0</f>
        <v/>
      </c>
      <c r="NM166" s="7">
        <f>=4.1.0</f>
        <v/>
      </c>
      <c r="OB166" s="7">
        <f>=0.7.4</f>
        <v/>
      </c>
      <c r="OV166" s="7">
        <f>=5.3.1</f>
        <v/>
      </c>
      <c r="OW166" s="7">
        <f>=4.4.0</f>
        <v/>
      </c>
      <c r="PD166" s="7">
        <f>=5.2.0</f>
        <v/>
      </c>
      <c r="RG166" s="7">
        <f>=1.4.2</f>
        <v/>
      </c>
      <c r="RJ166" s="7">
        <f>=0.1.0</f>
        <v/>
      </c>
      <c r="RV166" s="7">
        <f>=4.2.1</f>
        <v/>
      </c>
      <c r="RW166" s="7">
        <f>=0.7.4</f>
        <v/>
      </c>
      <c r="RY166" s="7">
        <f>=0.0.0</f>
        <v/>
      </c>
      <c r="SJ166" s="7">
        <f>=1.0.15</f>
        <v/>
      </c>
      <c r="SP166" s="7">
        <f>=2.7.3.1</f>
        <v/>
      </c>
      <c r="SR166" s="7">
        <f>=0.5.2</f>
        <v/>
      </c>
      <c r="UO166" s="7">
        <f>=2.6.1</f>
        <v/>
      </c>
      <c r="UY166" s="7">
        <f>=2017.2</f>
        <v/>
      </c>
      <c r="VD166" s="7">
        <f>=16.0.2</f>
        <v/>
      </c>
      <c r="VE166" s="7">
        <f>=4.3.1</f>
        <v/>
      </c>
      <c r="VK166" s="7">
        <f>=2.18.4</f>
        <v/>
      </c>
      <c r="WO166" s="7">
        <f>=3.6.0</f>
        <v/>
      </c>
      <c r="XC166" s="7">
        <f>=0.8.1</f>
        <v/>
      </c>
      <c r="XF166" s="7">
        <f>=1.11.0</f>
        <v/>
      </c>
      <c r="YL166" s="7">
        <f>=0.6</f>
        <v/>
      </c>
      <c r="YM166" s="7">
        <f>=0.3.1</f>
        <v/>
      </c>
      <c r="ZJ166" s="7">
        <f>=4.5.2</f>
        <v/>
      </c>
      <c r="ZM166" s="7">
        <f>=4.3.2</f>
        <v/>
      </c>
      <c r="ZS166" s="7">
        <f>=3.6.2</f>
        <v/>
      </c>
      <c r="AAI166" s="7">
        <f>=1.22</f>
        <v/>
      </c>
      <c r="AAX166" s="7">
        <f>=0.1.7</f>
        <v/>
      </c>
      <c r="AAZ166" s="7">
        <f>=0.5.1</f>
        <v/>
      </c>
      <c r="ABG166" s="7">
        <f>=3.0.3</f>
        <v/>
      </c>
      <c r="ABJ166" s="7">
        <f>=0.11.0</f>
        <v/>
      </c>
    </row>
    <row r="167">
      <c r="A167" t="inlineStr">
        <is>
          <t>RT-SEC</t>
        </is>
      </c>
      <c r="B167" t="inlineStr">
        <is>
          <t>ivan</t>
        </is>
      </c>
    </row>
    <row r="168">
      <c r="A168" s="6" t="inlineStr">
        <is>
          <t>sandbox-automations</t>
        </is>
      </c>
      <c r="B168" s="6" t="inlineStr">
        <is>
          <t>main</t>
        </is>
      </c>
    </row>
    <row r="169">
      <c r="A169" s="6" t="inlineStr">
        <is>
          <t>science-of-the-swing</t>
        </is>
      </c>
      <c r="B169" s="6" t="inlineStr">
        <is>
          <t>master</t>
        </is>
      </c>
    </row>
    <row r="170">
      <c r="A170" s="6" t="inlineStr">
        <is>
          <t>sentiment_app</t>
        </is>
      </c>
      <c r="B170" s="6" t="inlineStr">
        <is>
          <t>main</t>
        </is>
      </c>
      <c r="HS170" s="7">
        <f>=0.68.1</f>
        <v/>
      </c>
      <c r="YF170" s="7">
        <f>=2.3.3</f>
        <v/>
      </c>
      <c r="ZN170" s="7">
        <f>=4.3.3</f>
        <v/>
      </c>
      <c r="AAL170" s="7">
        <f>=0.15.0</f>
        <v/>
      </c>
    </row>
    <row r="171">
      <c r="A171" s="6" t="inlineStr">
        <is>
          <t>server-module</t>
        </is>
      </c>
      <c r="B171" s="6" t="inlineStr">
        <is>
          <t>master</t>
        </is>
      </c>
    </row>
    <row r="172">
      <c r="A172" s="6" t="inlineStr">
        <is>
          <t>service-registry-api</t>
        </is>
      </c>
      <c r="B172" s="6" t="inlineStr">
        <is>
          <t>main</t>
        </is>
      </c>
    </row>
    <row r="173">
      <c r="A173" t="inlineStr">
        <is>
          <t>service-registry-api</t>
        </is>
      </c>
      <c r="B173" t="inlineStr">
        <is>
          <t>feature</t>
        </is>
      </c>
    </row>
    <row r="174">
      <c r="A174" s="6" t="inlineStr">
        <is>
          <t>sptx-w2v-transf-1</t>
        </is>
      </c>
      <c r="B174" s="6" t="inlineStr">
        <is>
          <t>main</t>
        </is>
      </c>
      <c r="HS174" s="7" t="inlineStr">
        <is>
          <t>✓</t>
        </is>
      </c>
      <c r="UU174" s="7" t="inlineStr">
        <is>
          <t>✓</t>
        </is>
      </c>
      <c r="WS174" s="7" t="inlineStr">
        <is>
          <t>✓</t>
        </is>
      </c>
      <c r="XO174" s="7" t="inlineStr">
        <is>
          <t>✓</t>
        </is>
      </c>
      <c r="ZN174" s="7" t="inlineStr">
        <is>
          <t>✓</t>
        </is>
      </c>
      <c r="AAL174" s="7" t="inlineStr">
        <is>
          <t>✓</t>
        </is>
      </c>
    </row>
    <row r="175">
      <c r="A175" s="6" t="inlineStr">
        <is>
          <t>summ-peg-transf-1</t>
        </is>
      </c>
      <c r="B175" s="6" t="inlineStr">
        <is>
          <t>main</t>
        </is>
      </c>
      <c r="HS175" s="7" t="inlineStr">
        <is>
          <t>✓</t>
        </is>
      </c>
      <c r="SN175" s="7" t="inlineStr">
        <is>
          <t>✓</t>
        </is>
      </c>
      <c r="WS175" s="7" t="inlineStr">
        <is>
          <t>✓</t>
        </is>
      </c>
      <c r="ZN175" s="7" t="inlineStr">
        <is>
          <t>✓</t>
        </is>
      </c>
      <c r="AAL175" s="7" t="inlineStr">
        <is>
          <t>✓</t>
        </is>
      </c>
    </row>
    <row r="176">
      <c r="A176" s="6" t="inlineStr">
        <is>
          <t>tech-to-business-mapper</t>
        </is>
      </c>
      <c r="B176" s="6" t="inlineStr">
        <is>
          <t>main</t>
        </is>
      </c>
    </row>
    <row r="177">
      <c r="A177" t="inlineStr">
        <is>
          <t>tech-to-business-mapper</t>
        </is>
      </c>
      <c r="B177" t="inlineStr">
        <is>
          <t>dependabot/github_actions/actions/checkout-4.1.7</t>
        </is>
      </c>
    </row>
    <row r="178">
      <c r="A178" t="inlineStr">
        <is>
          <t>tech-to-business-mapper</t>
        </is>
      </c>
      <c r="B178" t="inlineStr">
        <is>
          <t>dependabot/github_actions/codecov/codecov-action-4.5.0</t>
        </is>
      </c>
    </row>
    <row r="179">
      <c r="A179" t="inlineStr">
        <is>
          <t>tech-to-business-mapper</t>
        </is>
      </c>
      <c r="B179" t="inlineStr">
        <is>
          <t>dependabot/github_actions/docker/build-push-action-6</t>
        </is>
      </c>
    </row>
    <row r="180">
      <c r="A180" t="inlineStr">
        <is>
          <t>tech-to-business-mapper</t>
        </is>
      </c>
      <c r="B180" t="inlineStr">
        <is>
          <t>dependabot/pip/alembic-1.13.2</t>
        </is>
      </c>
    </row>
    <row r="181">
      <c r="A181" t="inlineStr">
        <is>
          <t>tech-to-business-mapper</t>
        </is>
      </c>
      <c r="B181" t="inlineStr">
        <is>
          <t>dependabot/pip/certifi-2024.7.4</t>
        </is>
      </c>
    </row>
    <row r="182">
      <c r="A182" t="inlineStr">
        <is>
          <t>tech-to-business-mapper</t>
        </is>
      </c>
      <c r="B182" t="inlineStr">
        <is>
          <t>dependabot/pip/fastapi-0.109.1</t>
        </is>
      </c>
    </row>
    <row r="183">
      <c r="A183" t="inlineStr">
        <is>
          <t>tech-to-business-mapper</t>
        </is>
      </c>
      <c r="B183" t="inlineStr">
        <is>
          <t>dependabot/pip/fastapi-0.114.1</t>
        </is>
      </c>
    </row>
    <row r="184">
      <c r="A184" t="inlineStr">
        <is>
          <t>tech-to-business-mapper</t>
        </is>
      </c>
      <c r="B184" t="inlineStr">
        <is>
          <t>dependabot/pip/mike-2.1.3</t>
        </is>
      </c>
    </row>
    <row r="185">
      <c r="A185" t="inlineStr">
        <is>
          <t>tech-to-business-mapper</t>
        </is>
      </c>
      <c r="B185" t="inlineStr">
        <is>
          <t>dependabot/pip/mkdocs-material-9.5.34</t>
        </is>
      </c>
    </row>
    <row r="186">
      <c r="A186" t="inlineStr">
        <is>
          <t>tech-to-business-mapper</t>
        </is>
      </c>
      <c r="B186" t="inlineStr">
        <is>
          <t>dependabot/pip/nuitka-2.4.8</t>
        </is>
      </c>
    </row>
    <row r="187">
      <c r="A187" t="inlineStr">
        <is>
          <t>tech-to-business-mapper</t>
        </is>
      </c>
      <c r="B187" t="inlineStr">
        <is>
          <t>dependabot/pip/numpy-2.1.1</t>
        </is>
      </c>
    </row>
    <row r="188">
      <c r="A188" t="inlineStr">
        <is>
          <t>tech-to-business-mapper</t>
        </is>
      </c>
      <c r="B188" t="inlineStr">
        <is>
          <t>dependabot/pip/ruff-0.6.4</t>
        </is>
      </c>
    </row>
    <row r="189">
      <c r="A189" t="inlineStr">
        <is>
          <t>tech-to-business-mapper</t>
        </is>
      </c>
      <c r="B189" t="inlineStr">
        <is>
          <t>dependabot/pip/scipy-1.14.1</t>
        </is>
      </c>
    </row>
    <row r="190">
      <c r="A190" t="inlineStr">
        <is>
          <t>tech-to-business-mapper</t>
        </is>
      </c>
      <c r="B190" t="inlineStr">
        <is>
          <t>dependabot/pip/urllib3-2.2.2</t>
        </is>
      </c>
    </row>
    <row r="191">
      <c r="A191" t="inlineStr">
        <is>
          <t>tech-to-business-mapper</t>
        </is>
      </c>
      <c r="B191" t="inlineStr">
        <is>
          <t>dependabot/pip/zipp-3.19.1</t>
        </is>
      </c>
    </row>
    <row r="192">
      <c r="A192" t="inlineStr">
        <is>
          <t>tech-to-business-mapper</t>
        </is>
      </c>
      <c r="B192" t="inlineStr">
        <is>
          <t>master</t>
        </is>
      </c>
    </row>
    <row r="193">
      <c r="A193" t="inlineStr">
        <is>
          <t>tech-to-business-mapper</t>
        </is>
      </c>
      <c r="B193" t="inlineStr">
        <is>
          <t>refactoring</t>
        </is>
      </c>
    </row>
    <row r="194">
      <c r="A194" t="inlineStr">
        <is>
          <t>tech-to-business-mapper</t>
        </is>
      </c>
      <c r="B194" t="inlineStr">
        <is>
          <t>v4</t>
        </is>
      </c>
    </row>
    <row r="195">
      <c r="A195" t="inlineStr">
        <is>
          <t>tech-to-business-mapper</t>
        </is>
      </c>
      <c r="B195" t="inlineStr">
        <is>
          <t>vulnerabilities-fixes</t>
        </is>
      </c>
    </row>
    <row r="196">
      <c r="A196" s="6" t="inlineStr">
        <is>
          <t>ticket-poc</t>
        </is>
      </c>
      <c r="B196" s="6" t="inlineStr">
        <is>
          <t>master</t>
        </is>
      </c>
    </row>
    <row r="197">
      <c r="A197" t="inlineStr">
        <is>
          <t>ticket-poc</t>
        </is>
      </c>
      <c r="B197" t="inlineStr">
        <is>
          <t>yapf</t>
        </is>
      </c>
    </row>
    <row r="198">
      <c r="A198" s="6" t="inlineStr">
        <is>
          <t>translt-deepl-api</t>
        </is>
      </c>
      <c r="B198" s="6" t="inlineStr">
        <is>
          <t>main</t>
        </is>
      </c>
      <c r="HS198" s="7" t="inlineStr">
        <is>
          <t>✓</t>
        </is>
      </c>
      <c r="VK198" s="7" t="inlineStr">
        <is>
          <t>✓</t>
        </is>
      </c>
      <c r="AAL198" s="7" t="inlineStr">
        <is>
          <t>✓</t>
        </is>
      </c>
    </row>
    <row r="199">
      <c r="A199" s="6" t="inlineStr">
        <is>
          <t>translt-opus-transf-1</t>
        </is>
      </c>
      <c r="B199" s="6" t="inlineStr">
        <is>
          <t>main</t>
        </is>
      </c>
      <c r="HS199" s="7" t="inlineStr">
        <is>
          <t>✓</t>
        </is>
      </c>
      <c r="WS199" s="7" t="inlineStr">
        <is>
          <t>✓</t>
        </is>
      </c>
      <c r="ZG199" s="7" t="inlineStr">
        <is>
          <t>✓</t>
        </is>
      </c>
      <c r="ZN199" s="7" t="inlineStr">
        <is>
          <t>✓</t>
        </is>
      </c>
      <c r="AAL199" s="7" t="inlineStr">
        <is>
          <t>✓</t>
        </is>
      </c>
    </row>
    <row r="200">
      <c r="A200" s="6" t="inlineStr">
        <is>
          <t>translt-opus-transf-2</t>
        </is>
      </c>
      <c r="B200" s="6" t="inlineStr">
        <is>
          <t>main</t>
        </is>
      </c>
      <c r="HS200" s="7" t="inlineStr">
        <is>
          <t>✓</t>
        </is>
      </c>
      <c r="WS200" s="7" t="inlineStr">
        <is>
          <t>✓</t>
        </is>
      </c>
      <c r="ZN200" s="7" t="inlineStr">
        <is>
          <t>✓</t>
        </is>
      </c>
      <c r="AAL200" s="7" t="inlineStr">
        <is>
          <t>✓</t>
        </is>
      </c>
    </row>
    <row r="201">
      <c r="A201" s="6" t="inlineStr">
        <is>
          <t>txcl-bert-transf-1</t>
        </is>
      </c>
      <c r="B201" s="6" t="inlineStr">
        <is>
          <t>main</t>
        </is>
      </c>
      <c r="HS201" s="7" t="inlineStr">
        <is>
          <t>✓</t>
        </is>
      </c>
      <c r="WS201" s="7" t="inlineStr">
        <is>
          <t>✓</t>
        </is>
      </c>
      <c r="ZN201" s="7" t="inlineStr">
        <is>
          <t>✓</t>
        </is>
      </c>
      <c r="AAL201" s="7" t="inlineStr">
        <is>
          <t>✓</t>
        </is>
      </c>
    </row>
    <row r="202">
      <c r="A202" s="6" t="inlineStr">
        <is>
          <t>txcl-google-api</t>
        </is>
      </c>
      <c r="B202" s="6" t="inlineStr">
        <is>
          <t>main</t>
        </is>
      </c>
      <c r="HS202" s="7" t="inlineStr">
        <is>
          <t>✓</t>
        </is>
      </c>
      <c r="AAL202" s="7" t="inlineStr">
        <is>
          <t>✓</t>
        </is>
      </c>
    </row>
    <row r="203">
      <c r="A203" s="6" t="inlineStr">
        <is>
          <t>txgen-gpt2-transf-1</t>
        </is>
      </c>
      <c r="B203" s="6" t="inlineStr">
        <is>
          <t>main</t>
        </is>
      </c>
      <c r="HS203" s="7" t="inlineStr">
        <is>
          <t>✓</t>
        </is>
      </c>
      <c r="WS203" s="7" t="inlineStr">
        <is>
          <t>✓</t>
        </is>
      </c>
      <c r="ZN203" s="7" t="inlineStr">
        <is>
          <t>✓</t>
        </is>
      </c>
      <c r="AAL203" s="7" t="inlineStr">
        <is>
          <t>✓</t>
        </is>
      </c>
    </row>
    <row r="204">
      <c r="A204" s="6" t="inlineStr">
        <is>
          <t>virtual-legal-assistant-backend</t>
        </is>
      </c>
      <c r="B204" s="6" t="inlineStr">
        <is>
          <t>main</t>
        </is>
      </c>
    </row>
    <row r="205">
      <c r="A205" t="inlineStr">
        <is>
          <t>virtual-legal-assistant-backend</t>
        </is>
      </c>
      <c r="B205" t="inlineStr">
        <is>
          <t>feature/setup_db_connection</t>
        </is>
      </c>
    </row>
    <row r="206">
      <c r="A206" t="inlineStr">
        <is>
          <t>virtual-legal-assistant-backend</t>
        </is>
      </c>
      <c r="B206" t="inlineStr">
        <is>
          <t>project-setup</t>
        </is>
      </c>
    </row>
    <row r="207">
      <c r="A207" s="6" t="inlineStr">
        <is>
          <t>virtual-legal-assistant-production</t>
        </is>
      </c>
      <c r="B207" s="6" t="inlineStr">
        <is>
          <t>main</t>
        </is>
      </c>
    </row>
    <row r="208">
      <c r="A208" t="inlineStr">
        <is>
          <t>virtual-legal-assistant-production</t>
        </is>
      </c>
      <c r="B208" t="inlineStr">
        <is>
          <t>backend_dockerization</t>
        </is>
      </c>
    </row>
    <row r="209">
      <c r="A209" s="6" t="inlineStr">
        <is>
          <t>Virtual-Screening-Analyst-Backend</t>
        </is>
      </c>
      <c r="B209" s="6" t="inlineStr">
        <is>
          <t>main</t>
        </is>
      </c>
    </row>
    <row r="210">
      <c r="A210" t="inlineStr">
        <is>
          <t>Virtual-Screening-Analyst-Backend</t>
        </is>
      </c>
      <c r="B210" t="inlineStr">
        <is>
          <t>features</t>
        </is>
      </c>
    </row>
    <row r="211">
      <c r="A211" t="inlineStr">
        <is>
          <t>Virtual-Screening-Analyst-Backend</t>
        </is>
      </c>
      <c r="B211" t="inlineStr">
        <is>
          <t>mis_merge</t>
        </is>
      </c>
    </row>
    <row r="212">
      <c r="A212" t="inlineStr">
        <is>
          <t>Virtual-Screening-Analyst-Backend</t>
        </is>
      </c>
      <c r="B212" t="inlineStr">
        <is>
          <t>opensource</t>
        </is>
      </c>
    </row>
    <row r="213">
      <c r="A213" s="6" t="inlineStr">
        <is>
          <t>zilo-demo-quick</t>
        </is>
      </c>
      <c r="B213" s="6" t="inlineStr">
        <is>
          <t>master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Y21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5" customWidth="1" min="1" max="1"/>
    <col width="2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10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10" customWidth="1" min="46" max="46"/>
    <col width="10" customWidth="1" min="47" max="47"/>
    <col width="10" customWidth="1" min="48" max="48"/>
    <col width="10" customWidth="1" min="49" max="49"/>
    <col width="10" customWidth="1" min="50" max="50"/>
    <col width="10" customWidth="1" min="51" max="51"/>
    <col width="10" customWidth="1" min="52" max="52"/>
    <col width="10" customWidth="1" min="53" max="53"/>
    <col width="10" customWidth="1" min="54" max="54"/>
    <col width="10" customWidth="1" min="55" max="55"/>
    <col width="10" customWidth="1" min="56" max="56"/>
    <col width="10" customWidth="1" min="57" max="57"/>
    <col width="10" customWidth="1" min="58" max="58"/>
    <col width="10" customWidth="1" min="59" max="59"/>
    <col width="10" customWidth="1" min="60" max="60"/>
    <col width="10" customWidth="1" min="61" max="61"/>
    <col width="10" customWidth="1" min="62" max="62"/>
    <col width="10" customWidth="1" min="63" max="63"/>
    <col width="10" customWidth="1" min="64" max="64"/>
    <col width="10" customWidth="1" min="65" max="65"/>
    <col width="10" customWidth="1" min="66" max="66"/>
    <col width="10" customWidth="1" min="67" max="67"/>
    <col width="10" customWidth="1" min="68" max="68"/>
    <col width="10" customWidth="1" min="69" max="69"/>
    <col width="10" customWidth="1" min="70" max="70"/>
    <col width="10" customWidth="1" min="71" max="71"/>
    <col width="10" customWidth="1" min="72" max="72"/>
    <col width="10" customWidth="1" min="73" max="73"/>
    <col width="10" customWidth="1" min="74" max="74"/>
    <col width="10" customWidth="1" min="75" max="75"/>
    <col width="10" customWidth="1" min="76" max="76"/>
    <col width="10" customWidth="1" min="77" max="77"/>
    <col width="10" customWidth="1" min="78" max="78"/>
    <col width="10" customWidth="1" min="79" max="79"/>
    <col width="10" customWidth="1" min="80" max="80"/>
    <col width="10" customWidth="1" min="81" max="81"/>
    <col width="10" customWidth="1" min="82" max="82"/>
    <col width="10" customWidth="1" min="83" max="83"/>
    <col width="10" customWidth="1" min="84" max="84"/>
    <col width="10" customWidth="1" min="85" max="85"/>
    <col width="10" customWidth="1" min="86" max="86"/>
    <col width="10" customWidth="1" min="87" max="87"/>
    <col width="10" customWidth="1" min="88" max="88"/>
    <col width="10" customWidth="1" min="89" max="89"/>
    <col width="10" customWidth="1" min="90" max="90"/>
    <col width="10" customWidth="1" min="91" max="91"/>
    <col width="10" customWidth="1" min="92" max="92"/>
    <col width="10" customWidth="1" min="93" max="93"/>
    <col width="10" customWidth="1" min="94" max="94"/>
    <col width="10" customWidth="1" min="95" max="95"/>
    <col width="10" customWidth="1" min="96" max="96"/>
    <col width="10" customWidth="1" min="97" max="97"/>
    <col width="10" customWidth="1" min="98" max="98"/>
    <col width="10" customWidth="1" min="99" max="99"/>
    <col width="10" customWidth="1" min="100" max="100"/>
    <col width="10" customWidth="1" min="101" max="101"/>
    <col width="10" customWidth="1" min="102" max="102"/>
    <col width="10" customWidth="1" min="103" max="103"/>
    <col width="10" customWidth="1" min="104" max="104"/>
    <col width="10" customWidth="1" min="105" max="105"/>
    <col width="10" customWidth="1" min="106" max="106"/>
    <col width="10" customWidth="1" min="107" max="107"/>
    <col width="10" customWidth="1" min="108" max="108"/>
    <col width="10" customWidth="1" min="109" max="109"/>
    <col width="10" customWidth="1" min="110" max="110"/>
    <col width="10" customWidth="1" min="111" max="111"/>
    <col width="10" customWidth="1" min="112" max="112"/>
    <col width="10" customWidth="1" min="113" max="113"/>
    <col width="10" customWidth="1" min="114" max="114"/>
    <col width="10" customWidth="1" min="115" max="115"/>
    <col width="10" customWidth="1" min="116" max="116"/>
    <col width="10" customWidth="1" min="117" max="117"/>
    <col width="10" customWidth="1" min="118" max="118"/>
    <col width="10" customWidth="1" min="119" max="119"/>
    <col width="10" customWidth="1" min="120" max="120"/>
    <col width="10" customWidth="1" min="121" max="121"/>
    <col width="10" customWidth="1" min="122" max="122"/>
    <col width="10" customWidth="1" min="123" max="123"/>
    <col width="10" customWidth="1" min="124" max="124"/>
    <col width="10" customWidth="1" min="125" max="125"/>
    <col width="10" customWidth="1" min="126" max="126"/>
    <col width="10" customWidth="1" min="127" max="127"/>
    <col width="10" customWidth="1" min="128" max="128"/>
    <col width="10" customWidth="1" min="129" max="129"/>
    <col width="10" customWidth="1" min="130" max="130"/>
    <col width="10" customWidth="1" min="131" max="131"/>
    <col width="10" customWidth="1" min="132" max="132"/>
    <col width="10" customWidth="1" min="133" max="133"/>
    <col width="10" customWidth="1" min="134" max="134"/>
    <col width="10" customWidth="1" min="135" max="135"/>
    <col width="10" customWidth="1" min="136" max="136"/>
    <col width="10" customWidth="1" min="137" max="137"/>
    <col width="10" customWidth="1" min="138" max="138"/>
    <col width="10" customWidth="1" min="139" max="139"/>
    <col width="10" customWidth="1" min="140" max="140"/>
    <col width="10" customWidth="1" min="141" max="141"/>
    <col width="10" customWidth="1" min="142" max="142"/>
    <col width="10" customWidth="1" min="143" max="143"/>
    <col width="10" customWidth="1" min="144" max="144"/>
    <col width="10" customWidth="1" min="145" max="145"/>
    <col width="10" customWidth="1" min="146" max="146"/>
    <col width="10" customWidth="1" min="147" max="147"/>
    <col width="10" customWidth="1" min="148" max="148"/>
    <col width="10" customWidth="1" min="149" max="149"/>
    <col width="10" customWidth="1" min="150" max="150"/>
    <col width="10" customWidth="1" min="151" max="151"/>
    <col width="10" customWidth="1" min="152" max="152"/>
    <col width="10" customWidth="1" min="153" max="153"/>
    <col width="10" customWidth="1" min="154" max="154"/>
    <col width="10" customWidth="1" min="155" max="155"/>
    <col width="10" customWidth="1" min="156" max="156"/>
    <col width="10" customWidth="1" min="157" max="157"/>
    <col width="10" customWidth="1" min="158" max="158"/>
    <col width="10" customWidth="1" min="159" max="159"/>
    <col width="10" customWidth="1" min="160" max="160"/>
    <col width="10" customWidth="1" min="161" max="161"/>
    <col width="10" customWidth="1" min="162" max="162"/>
    <col width="10" customWidth="1" min="163" max="163"/>
    <col width="10" customWidth="1" min="164" max="164"/>
    <col width="10" customWidth="1" min="165" max="165"/>
    <col width="10" customWidth="1" min="166" max="166"/>
    <col width="10" customWidth="1" min="167" max="167"/>
    <col width="10" customWidth="1" min="168" max="168"/>
    <col width="10" customWidth="1" min="169" max="169"/>
    <col width="10" customWidth="1" min="170" max="170"/>
    <col width="10" customWidth="1" min="171" max="171"/>
    <col width="10" customWidth="1" min="172" max="172"/>
    <col width="10" customWidth="1" min="173" max="173"/>
    <col width="10" customWidth="1" min="174" max="174"/>
    <col width="10" customWidth="1" min="175" max="175"/>
    <col width="10" customWidth="1" min="176" max="176"/>
    <col width="10" customWidth="1" min="177" max="177"/>
    <col width="10" customWidth="1" min="178" max="178"/>
    <col width="10" customWidth="1" min="179" max="179"/>
    <col width="10" customWidth="1" min="180" max="180"/>
    <col width="10" customWidth="1" min="181" max="181"/>
    <col width="10" customWidth="1" min="182" max="182"/>
    <col width="10" customWidth="1" min="183" max="183"/>
    <col width="10" customWidth="1" min="184" max="184"/>
    <col width="10" customWidth="1" min="185" max="185"/>
    <col width="10" customWidth="1" min="186" max="186"/>
    <col width="10" customWidth="1" min="187" max="187"/>
    <col width="10" customWidth="1" min="188" max="188"/>
    <col width="10" customWidth="1" min="189" max="189"/>
    <col width="10" customWidth="1" min="190" max="190"/>
    <col width="10" customWidth="1" min="191" max="191"/>
    <col width="10" customWidth="1" min="192" max="192"/>
    <col width="10" customWidth="1" min="193" max="193"/>
    <col width="10" customWidth="1" min="194" max="194"/>
    <col width="10" customWidth="1" min="195" max="195"/>
    <col width="10" customWidth="1" min="196" max="196"/>
    <col width="10" customWidth="1" min="197" max="197"/>
    <col width="10" customWidth="1" min="198" max="198"/>
    <col width="10" customWidth="1" min="199" max="199"/>
    <col width="10" customWidth="1" min="200" max="200"/>
    <col width="10" customWidth="1" min="201" max="201"/>
    <col width="10" customWidth="1" min="202" max="202"/>
    <col width="10" customWidth="1" min="203" max="203"/>
    <col width="10" customWidth="1" min="204" max="204"/>
    <col width="10" customWidth="1" min="205" max="205"/>
    <col width="10" customWidth="1" min="206" max="206"/>
    <col width="10" customWidth="1" min="207" max="207"/>
    <col width="10" customWidth="1" min="208" max="208"/>
    <col width="10" customWidth="1" min="209" max="209"/>
    <col width="10" customWidth="1" min="210" max="210"/>
    <col width="10" customWidth="1" min="211" max="211"/>
    <col width="10" customWidth="1" min="212" max="212"/>
    <col width="10" customWidth="1" min="213" max="213"/>
    <col width="10" customWidth="1" min="214" max="214"/>
    <col width="10" customWidth="1" min="215" max="215"/>
    <col width="10" customWidth="1" min="216" max="216"/>
    <col width="10" customWidth="1" min="217" max="217"/>
    <col width="10" customWidth="1" min="218" max="218"/>
    <col width="10" customWidth="1" min="219" max="219"/>
    <col width="10" customWidth="1" min="220" max="220"/>
    <col width="10" customWidth="1" min="221" max="221"/>
    <col width="10" customWidth="1" min="222" max="222"/>
    <col width="10" customWidth="1" min="223" max="223"/>
    <col width="10" customWidth="1" min="224" max="224"/>
    <col width="10" customWidth="1" min="225" max="225"/>
    <col width="10" customWidth="1" min="226" max="226"/>
    <col width="10" customWidth="1" min="227" max="227"/>
    <col width="10" customWidth="1" min="228" max="228"/>
    <col width="10" customWidth="1" min="229" max="229"/>
    <col width="10" customWidth="1" min="230" max="230"/>
    <col width="10" customWidth="1" min="231" max="231"/>
    <col width="10" customWidth="1" min="232" max="232"/>
    <col width="10" customWidth="1" min="233" max="233"/>
    <col width="10" customWidth="1" min="234" max="234"/>
    <col width="10" customWidth="1" min="235" max="235"/>
    <col width="10" customWidth="1" min="236" max="236"/>
    <col width="10" customWidth="1" min="237" max="237"/>
    <col width="10" customWidth="1" min="238" max="238"/>
    <col width="10" customWidth="1" min="239" max="239"/>
    <col width="10" customWidth="1" min="240" max="240"/>
    <col width="10" customWidth="1" min="241" max="241"/>
    <col width="10" customWidth="1" min="242" max="242"/>
    <col width="10" customWidth="1" min="243" max="243"/>
    <col width="10" customWidth="1" min="244" max="244"/>
    <col width="10" customWidth="1" min="245" max="245"/>
    <col width="10" customWidth="1" min="246" max="246"/>
    <col width="10" customWidth="1" min="247" max="247"/>
    <col width="10" customWidth="1" min="248" max="248"/>
    <col width="10" customWidth="1" min="249" max="249"/>
    <col width="10" customWidth="1" min="250" max="250"/>
    <col width="10" customWidth="1" min="251" max="251"/>
    <col width="10" customWidth="1" min="252" max="252"/>
    <col width="10" customWidth="1" min="253" max="253"/>
    <col width="10" customWidth="1" min="254" max="254"/>
    <col width="10" customWidth="1" min="255" max="255"/>
    <col width="10" customWidth="1" min="256" max="256"/>
    <col width="10" customWidth="1" min="257" max="257"/>
    <col width="10" customWidth="1" min="258" max="258"/>
    <col width="10" customWidth="1" min="259" max="259"/>
    <col width="10" customWidth="1" min="260" max="260"/>
    <col width="10" customWidth="1" min="261" max="261"/>
    <col width="10" customWidth="1" min="262" max="262"/>
    <col width="10" customWidth="1" min="263" max="263"/>
    <col width="10" customWidth="1" min="264" max="264"/>
    <col width="10" customWidth="1" min="265" max="265"/>
    <col width="10" customWidth="1" min="266" max="266"/>
    <col width="10" customWidth="1" min="267" max="267"/>
    <col width="10" customWidth="1" min="268" max="268"/>
    <col width="10" customWidth="1" min="269" max="269"/>
    <col width="10" customWidth="1" min="270" max="270"/>
    <col width="10" customWidth="1" min="271" max="271"/>
    <col width="10" customWidth="1" min="272" max="272"/>
    <col width="10" customWidth="1" min="273" max="273"/>
    <col width="10" customWidth="1" min="274" max="274"/>
    <col width="10" customWidth="1" min="275" max="275"/>
    <col width="10" customWidth="1" min="276" max="276"/>
    <col width="10" customWidth="1" min="277" max="277"/>
    <col width="10" customWidth="1" min="278" max="278"/>
    <col width="10" customWidth="1" min="279" max="279"/>
    <col width="10" customWidth="1" min="280" max="280"/>
    <col width="10" customWidth="1" min="281" max="281"/>
    <col width="10" customWidth="1" min="282" max="282"/>
    <col width="10" customWidth="1" min="283" max="283"/>
    <col width="10" customWidth="1" min="284" max="284"/>
    <col width="10" customWidth="1" min="285" max="285"/>
    <col width="10" customWidth="1" min="286" max="286"/>
    <col width="10" customWidth="1" min="287" max="287"/>
    <col width="10" customWidth="1" min="288" max="288"/>
    <col width="10" customWidth="1" min="289" max="289"/>
    <col width="10" customWidth="1" min="290" max="290"/>
    <col width="10" customWidth="1" min="291" max="291"/>
    <col width="10" customWidth="1" min="292" max="292"/>
    <col width="10" customWidth="1" min="293" max="293"/>
    <col width="10" customWidth="1" min="294" max="294"/>
    <col width="10" customWidth="1" min="295" max="295"/>
    <col width="10" customWidth="1" min="296" max="296"/>
    <col width="10" customWidth="1" min="297" max="297"/>
    <col width="10" customWidth="1" min="298" max="298"/>
    <col width="10" customWidth="1" min="299" max="299"/>
    <col width="10" customWidth="1" min="300" max="300"/>
    <col width="10" customWidth="1" min="301" max="301"/>
    <col width="10" customWidth="1" min="302" max="302"/>
    <col width="10" customWidth="1" min="303" max="303"/>
    <col width="10" customWidth="1" min="304" max="304"/>
    <col width="10" customWidth="1" min="305" max="305"/>
    <col width="10" customWidth="1" min="306" max="306"/>
    <col width="10" customWidth="1" min="307" max="307"/>
    <col width="10" customWidth="1" min="308" max="308"/>
    <col width="10" customWidth="1" min="309" max="309"/>
    <col width="10" customWidth="1" min="310" max="310"/>
    <col width="10" customWidth="1" min="311" max="311"/>
    <col width="10" customWidth="1" min="312" max="312"/>
    <col width="10" customWidth="1" min="313" max="313"/>
    <col width="10" customWidth="1" min="314" max="314"/>
    <col width="10" customWidth="1" min="315" max="315"/>
    <col width="10" customWidth="1" min="316" max="316"/>
    <col width="10" customWidth="1" min="317" max="317"/>
    <col width="10" customWidth="1" min="318" max="318"/>
    <col width="10" customWidth="1" min="319" max="319"/>
    <col width="10" customWidth="1" min="320" max="320"/>
    <col width="10" customWidth="1" min="321" max="321"/>
    <col width="10" customWidth="1" min="322" max="322"/>
    <col width="10" customWidth="1" min="323" max="323"/>
    <col width="10" customWidth="1" min="324" max="324"/>
    <col width="10" customWidth="1" min="325" max="325"/>
    <col width="10" customWidth="1" min="326" max="326"/>
    <col width="10" customWidth="1" min="327" max="327"/>
    <col width="10" customWidth="1" min="328" max="328"/>
    <col width="10" customWidth="1" min="329" max="329"/>
    <col width="10" customWidth="1" min="330" max="330"/>
    <col width="10" customWidth="1" min="331" max="331"/>
    <col width="10" customWidth="1" min="332" max="332"/>
    <col width="10" customWidth="1" min="333" max="333"/>
    <col width="10" customWidth="1" min="334" max="334"/>
    <col width="10" customWidth="1" min="335" max="335"/>
    <col width="10" customWidth="1" min="336" max="336"/>
    <col width="10" customWidth="1" min="337" max="337"/>
    <col width="10" customWidth="1" min="338" max="338"/>
    <col width="10" customWidth="1" min="339" max="339"/>
    <col width="10" customWidth="1" min="340" max="340"/>
    <col width="10" customWidth="1" min="341" max="341"/>
    <col width="10" customWidth="1" min="342" max="342"/>
    <col width="10" customWidth="1" min="343" max="343"/>
    <col width="10" customWidth="1" min="344" max="344"/>
    <col width="10" customWidth="1" min="345" max="345"/>
    <col width="10" customWidth="1" min="346" max="346"/>
    <col width="10" customWidth="1" min="347" max="347"/>
    <col width="10" customWidth="1" min="348" max="348"/>
    <col width="10" customWidth="1" min="349" max="349"/>
    <col width="10" customWidth="1" min="350" max="350"/>
    <col width="10" customWidth="1" min="351" max="351"/>
    <col width="10" customWidth="1" min="352" max="352"/>
    <col width="10" customWidth="1" min="353" max="353"/>
    <col width="10" customWidth="1" min="354" max="354"/>
    <col width="10" customWidth="1" min="355" max="355"/>
    <col width="10" customWidth="1" min="356" max="356"/>
    <col width="10" customWidth="1" min="357" max="357"/>
    <col width="10" customWidth="1" min="358" max="358"/>
    <col width="10" customWidth="1" min="359" max="359"/>
    <col width="10" customWidth="1" min="360" max="360"/>
    <col width="10" customWidth="1" min="361" max="361"/>
    <col width="10" customWidth="1" min="362" max="362"/>
    <col width="10" customWidth="1" min="363" max="363"/>
    <col width="10" customWidth="1" min="364" max="364"/>
    <col width="10" customWidth="1" min="365" max="365"/>
    <col width="10" customWidth="1" min="366" max="366"/>
    <col width="10" customWidth="1" min="367" max="367"/>
    <col width="10" customWidth="1" min="368" max="368"/>
    <col width="10" customWidth="1" min="369" max="369"/>
    <col width="10" customWidth="1" min="370" max="370"/>
    <col width="10" customWidth="1" min="371" max="371"/>
    <col width="10" customWidth="1" min="372" max="372"/>
    <col width="10" customWidth="1" min="373" max="373"/>
    <col width="10" customWidth="1" min="374" max="374"/>
    <col width="10" customWidth="1" min="375" max="375"/>
    <col width="10" customWidth="1" min="376" max="376"/>
    <col width="10" customWidth="1" min="377" max="377"/>
    <col width="10" customWidth="1" min="378" max="378"/>
    <col width="10" customWidth="1" min="379" max="379"/>
    <col width="10" customWidth="1" min="380" max="380"/>
    <col width="10" customWidth="1" min="381" max="381"/>
    <col width="10" customWidth="1" min="382" max="382"/>
    <col width="10" customWidth="1" min="383" max="383"/>
    <col width="10" customWidth="1" min="384" max="384"/>
    <col width="10" customWidth="1" min="385" max="385"/>
    <col width="10" customWidth="1" min="386" max="386"/>
    <col width="10" customWidth="1" min="387" max="387"/>
    <col width="10" customWidth="1" min="388" max="388"/>
    <col width="10" customWidth="1" min="389" max="389"/>
    <col width="10" customWidth="1" min="390" max="390"/>
    <col width="10" customWidth="1" min="391" max="391"/>
    <col width="10" customWidth="1" min="392" max="392"/>
    <col width="10" customWidth="1" min="393" max="393"/>
    <col width="10" customWidth="1" min="394" max="394"/>
    <col width="10" customWidth="1" min="395" max="395"/>
    <col width="10" customWidth="1" min="396" max="396"/>
    <col width="10" customWidth="1" min="397" max="397"/>
    <col width="10" customWidth="1" min="398" max="398"/>
    <col width="10" customWidth="1" min="399" max="399"/>
    <col width="10" customWidth="1" min="400" max="400"/>
    <col width="10" customWidth="1" min="401" max="401"/>
    <col width="10" customWidth="1" min="402" max="402"/>
    <col width="10" customWidth="1" min="403" max="403"/>
    <col width="10" customWidth="1" min="404" max="404"/>
    <col width="10" customWidth="1" min="405" max="405"/>
    <col width="10" customWidth="1" min="406" max="406"/>
    <col width="10" customWidth="1" min="407" max="407"/>
    <col width="10" customWidth="1" min="408" max="408"/>
    <col width="10" customWidth="1" min="409" max="409"/>
    <col width="10" customWidth="1" min="410" max="410"/>
    <col width="10" customWidth="1" min="411" max="411"/>
    <col width="10" customWidth="1" min="412" max="412"/>
    <col width="10" customWidth="1" min="413" max="413"/>
    <col width="10" customWidth="1" min="414" max="414"/>
    <col width="10" customWidth="1" min="415" max="415"/>
  </cols>
  <sheetData>
    <row r="1">
      <c r="A1" t="inlineStr">
        <is>
          <t>Repository</t>
        </is>
      </c>
      <c r="B1" t="inlineStr">
        <is>
          <t>Branch</t>
        </is>
      </c>
      <c r="C1" s="5" t="inlineStr">
        <is>
          <t>BlobModelWrapper</t>
        </is>
      </c>
      <c r="D1" s="5" t="inlineStr">
        <is>
          <t>CSVParser</t>
        </is>
      </c>
      <c r="E1" s="5" t="inlineStr">
        <is>
          <t>CTDataTypes</t>
        </is>
      </c>
      <c r="F1" s="5" t="inlineStr">
        <is>
          <t>CarieNetv2</t>
        </is>
      </c>
      <c r="G1" s="5" t="inlineStr">
        <is>
          <t>DeviceMarketProcessor</t>
        </is>
      </c>
      <c r="H1" s="5" t="inlineStr">
        <is>
          <t>DeviceMarketSearch</t>
        </is>
      </c>
      <c r="I1" s="5" t="inlineStr">
        <is>
          <t>EspacenetSearch</t>
        </is>
      </c>
      <c r="J1" s="5" t="inlineStr">
        <is>
          <t>GoogleSearch</t>
        </is>
      </c>
      <c r="K1" s="5" t="inlineStr">
        <is>
          <t>IPython</t>
        </is>
      </c>
      <c r="L1" s="5" t="inlineStr">
        <is>
          <t>MBR</t>
        </is>
      </c>
      <c r="M1" s="5" t="inlineStr">
        <is>
          <t>MedDevicesMakers</t>
        </is>
      </c>
      <c r="N1" s="5" t="inlineStr">
        <is>
          <t>NLURecommender</t>
        </is>
      </c>
      <c r="O1" s="5" t="inlineStr">
        <is>
          <t>NLUonthefly</t>
        </is>
      </c>
      <c r="P1" s="5" t="inlineStr">
        <is>
          <t>NewDataset</t>
        </is>
      </c>
      <c r="Q1" s="5" t="inlineStr">
        <is>
          <t>OutputTable</t>
        </is>
      </c>
      <c r="R1" s="5" t="inlineStr">
        <is>
          <t>PIL</t>
        </is>
      </c>
      <c r="S1" s="5" t="inlineStr">
        <is>
          <t>PatentScopeSearch</t>
        </is>
      </c>
      <c r="T1" s="5" t="inlineStr">
        <is>
          <t>ProcessEKG</t>
        </is>
      </c>
      <c r="U1" s="5" t="inlineStr">
        <is>
          <t>ProcessEKG_p3</t>
        </is>
      </c>
      <c r="V1" s="5" t="inlineStr">
        <is>
          <t>PubMedSearch</t>
        </is>
      </c>
      <c r="W1" s="5" t="inlineStr">
        <is>
          <t>PyPDF2</t>
        </is>
      </c>
      <c r="X1" s="5" t="inlineStr">
        <is>
          <t>PyfuncModel</t>
        </is>
      </c>
      <c r="Y1" s="5" t="inlineStr">
        <is>
          <t>RTSEC</t>
        </is>
      </c>
      <c r="Z1" s="5" t="inlineStr">
        <is>
          <t>ReadmissionRiskData</t>
        </is>
      </c>
      <c r="AA1" s="5" t="inlineStr">
        <is>
          <t>ReadmissionRiskData3</t>
        </is>
      </c>
      <c r="AB1" s="5" t="inlineStr">
        <is>
          <t>SECDataSearch</t>
        </is>
      </c>
      <c r="AC1" s="5" t="inlineStr">
        <is>
          <t>Scrapers</t>
        </is>
      </c>
      <c r="AD1" s="5" t="inlineStr">
        <is>
          <t>StringIO</t>
        </is>
      </c>
      <c r="AE1" s="5" t="inlineStr">
        <is>
          <t>USPTOSearch</t>
        </is>
      </c>
      <c r="AF1" s="5" t="inlineStr">
        <is>
          <t>YOLO_detection</t>
        </is>
      </c>
      <c r="AG1" s="5" t="inlineStr">
        <is>
          <t>__builtin__</t>
        </is>
      </c>
      <c r="AH1" s="5" t="inlineStr">
        <is>
          <t>__future__</t>
        </is>
      </c>
      <c r="AI1" s="5" t="inlineStr">
        <is>
          <t>_pickle</t>
        </is>
      </c>
      <c r="AJ1" s="5" t="inlineStr">
        <is>
          <t>_thread</t>
        </is>
      </c>
      <c r="AK1" s="5" t="inlineStr">
        <is>
          <t>absl</t>
        </is>
      </c>
      <c r="AL1" s="5" t="inlineStr">
        <is>
          <t>adlfs</t>
        </is>
      </c>
      <c r="AM1" s="5" t="inlineStr">
        <is>
          <t>agents</t>
        </is>
      </c>
      <c r="AN1" s="5" t="inlineStr">
        <is>
          <t>agentx</t>
        </is>
      </c>
      <c r="AO1" s="5" t="inlineStr">
        <is>
          <t>aiocache</t>
        </is>
      </c>
      <c r="AP1" s="5" t="inlineStr">
        <is>
          <t>aiofiles</t>
        </is>
      </c>
      <c r="AQ1" s="5" t="inlineStr">
        <is>
          <t>aiohttp</t>
        </is>
      </c>
      <c r="AR1" s="5" t="inlineStr">
        <is>
          <t>airflow</t>
        </is>
      </c>
      <c r="AS1" s="5" t="inlineStr">
        <is>
          <t>albumentations</t>
        </is>
      </c>
      <c r="AT1" s="5" t="inlineStr">
        <is>
          <t>alembic</t>
        </is>
      </c>
      <c r="AU1" s="5" t="inlineStr">
        <is>
          <t>allennlp</t>
        </is>
      </c>
      <c r="AV1" s="5" t="inlineStr">
        <is>
          <t>altair</t>
        </is>
      </c>
      <c r="AW1" s="5" t="inlineStr">
        <is>
          <t>anthropic</t>
        </is>
      </c>
      <c r="AX1" s="5" t="inlineStr">
        <is>
          <t>api</t>
        </is>
      </c>
      <c r="AY1" s="5" t="inlineStr">
        <is>
          <t>app</t>
        </is>
      </c>
      <c r="AZ1" s="5" t="inlineStr">
        <is>
          <t>application</t>
        </is>
      </c>
      <c r="BA1" s="5" t="inlineStr">
        <is>
          <t>apscheduler</t>
        </is>
      </c>
      <c r="BB1" s="5" t="inlineStr">
        <is>
          <t>apteryx</t>
        </is>
      </c>
      <c r="BC1" s="5" t="inlineStr">
        <is>
          <t>asg_code_scanner</t>
        </is>
      </c>
      <c r="BD1" s="5" t="inlineStr">
        <is>
          <t>aspose</t>
        </is>
      </c>
      <c r="BE1" s="5" t="inlineStr">
        <is>
          <t>ast</t>
        </is>
      </c>
      <c r="BF1" s="5" t="inlineStr">
        <is>
          <t>atexit</t>
        </is>
      </c>
      <c r="BG1" s="5" t="inlineStr">
        <is>
          <t>auth</t>
        </is>
      </c>
      <c r="BH1" s="5" t="inlineStr">
        <is>
          <t>autosklearn</t>
        </is>
      </c>
      <c r="BI1" s="5" t="inlineStr">
        <is>
          <t>azure</t>
        </is>
      </c>
      <c r="BJ1" s="5" t="inlineStr">
        <is>
          <t>base64</t>
        </is>
      </c>
      <c r="BK1" s="5" t="inlineStr">
        <is>
          <t>base_camera</t>
        </is>
      </c>
      <c r="BL1" s="5" t="inlineStr">
        <is>
          <t>base_train</t>
        </is>
      </c>
      <c r="BM1" s="5" t="inlineStr">
        <is>
          <t>bert_serving</t>
        </is>
      </c>
      <c r="BN1" s="5" t="inlineStr">
        <is>
          <t>bisect</t>
        </is>
      </c>
      <c r="BO1" s="5" t="inlineStr">
        <is>
          <t>bitcoin</t>
        </is>
      </c>
      <c r="BP1" s="5" t="inlineStr">
        <is>
          <t>boto</t>
        </is>
      </c>
      <c r="BQ1" s="5" t="inlineStr">
        <is>
          <t>boto3</t>
        </is>
      </c>
      <c r="BR1" s="5" t="inlineStr">
        <is>
          <t>bracket_detection</t>
        </is>
      </c>
      <c r="BS1" s="5" t="inlineStr">
        <is>
          <t>bs4</t>
        </is>
      </c>
      <c r="BT1" s="5" t="inlineStr">
        <is>
          <t>bson</t>
        </is>
      </c>
      <c r="BU1" s="5" t="inlineStr">
        <is>
          <t>businesstimedelta</t>
        </is>
      </c>
      <c r="BV1" s="5" t="inlineStr">
        <is>
          <t>byod_base</t>
        </is>
      </c>
      <c r="BW1" s="5" t="inlineStr">
        <is>
          <t>cPickle</t>
        </is>
      </c>
      <c r="BX1" s="5" t="inlineStr">
        <is>
          <t>cStringIO</t>
        </is>
      </c>
      <c r="BY1" s="5" t="inlineStr">
        <is>
          <t>caffe</t>
        </is>
      </c>
      <c r="BZ1" s="5" t="inlineStr">
        <is>
          <t>calendar</t>
        </is>
      </c>
      <c r="CA1" s="5" t="inlineStr">
        <is>
          <t>cardio</t>
        </is>
      </c>
      <c r="CB1" s="5" t="inlineStr">
        <is>
          <t>celery</t>
        </is>
      </c>
      <c r="CC1" s="5" t="inlineStr">
        <is>
          <t>cert_core</t>
        </is>
      </c>
      <c r="CD1" s="5" t="inlineStr">
        <is>
          <t>cert_issuer</t>
        </is>
      </c>
      <c r="CE1" s="5" t="inlineStr">
        <is>
          <t>cert_schema</t>
        </is>
      </c>
      <c r="CF1" s="5" t="inlineStr">
        <is>
          <t>cert_tools</t>
        </is>
      </c>
      <c r="CG1" s="5" t="inlineStr">
        <is>
          <t>chainpoint</t>
        </is>
      </c>
      <c r="CH1" s="5" t="inlineStr">
        <is>
          <t>client</t>
        </is>
      </c>
      <c r="CI1" s="5" t="inlineStr">
        <is>
          <t>codecs</t>
        </is>
      </c>
      <c r="CJ1" s="5" t="inlineStr">
        <is>
          <t>collaborative_filtering_recommendation</t>
        </is>
      </c>
      <c r="CK1" s="5" t="inlineStr">
        <is>
          <t>colormath</t>
        </is>
      </c>
      <c r="CL1" s="5" t="inlineStr">
        <is>
          <t>colorsys</t>
        </is>
      </c>
      <c r="CM1" s="5" t="inlineStr">
        <is>
          <t>conda</t>
        </is>
      </c>
      <c r="CN1" s="5" t="inlineStr">
        <is>
          <t>config</t>
        </is>
      </c>
      <c r="CO1" s="5" t="inlineStr">
        <is>
          <t>config_reader</t>
        </is>
      </c>
      <c r="CP1" s="5" t="inlineStr">
        <is>
          <t>configargparse</t>
        </is>
      </c>
      <c r="CQ1" s="5" t="inlineStr">
        <is>
          <t>configobj</t>
        </is>
      </c>
      <c r="CR1" s="5" t="inlineStr">
        <is>
          <t>configparser</t>
        </is>
      </c>
      <c r="CS1" s="5" t="inlineStr">
        <is>
          <t>configs</t>
        </is>
      </c>
      <c r="CT1" s="5" t="inlineStr">
        <is>
          <t>content_filtering_recommendation</t>
        </is>
      </c>
      <c r="CU1" s="5" t="inlineStr">
        <is>
          <t>core</t>
        </is>
      </c>
      <c r="CV1" s="5" t="inlineStr">
        <is>
          <t>crud</t>
        </is>
      </c>
      <c r="CW1" s="5" t="inlineStr">
        <is>
          <t>cryptography</t>
        </is>
      </c>
      <c r="CX1" s="5" t="inlineStr">
        <is>
          <t>ctypes</t>
        </is>
      </c>
      <c r="CY1" s="5" t="inlineStr">
        <is>
          <t>cv2</t>
        </is>
      </c>
      <c r="CZ1" s="5" t="inlineStr">
        <is>
          <t>cycler</t>
        </is>
      </c>
      <c r="DA1" s="5" t="inlineStr">
        <is>
          <t>darksky</t>
        </is>
      </c>
      <c r="DB1" s="5" t="inlineStr">
        <is>
          <t>dash</t>
        </is>
      </c>
      <c r="DC1" s="5" t="inlineStr">
        <is>
          <t>dash_core_components</t>
        </is>
      </c>
      <c r="DD1" s="5" t="inlineStr">
        <is>
          <t>dash_html_components</t>
        </is>
      </c>
      <c r="DE1" s="5" t="inlineStr">
        <is>
          <t>dash_table</t>
        </is>
      </c>
      <c r="DF1" s="5" t="inlineStr">
        <is>
          <t>data</t>
        </is>
      </c>
      <c r="DG1" s="5" t="inlineStr">
        <is>
          <t>data_helpers</t>
        </is>
      </c>
      <c r="DH1" s="5" t="inlineStr">
        <is>
          <t>database</t>
        </is>
      </c>
      <c r="DI1" s="5" t="inlineStr">
        <is>
          <t>databases</t>
        </is>
      </c>
      <c r="DJ1" s="5" t="inlineStr">
        <is>
          <t>dataset</t>
        </is>
      </c>
      <c r="DK1" s="5" t="inlineStr">
        <is>
          <t>datasets</t>
        </is>
      </c>
      <c r="DL1" s="5" t="inlineStr">
        <is>
          <t>dateparser</t>
        </is>
      </c>
      <c r="DM1" s="5" t="inlineStr">
        <is>
          <t>dateutil</t>
        </is>
      </c>
      <c r="DN1" s="5" t="inlineStr">
        <is>
          <t>db</t>
        </is>
      </c>
      <c r="DO1" s="5" t="inlineStr">
        <is>
          <t>db_data</t>
        </is>
      </c>
      <c r="DP1" s="5" t="inlineStr">
        <is>
          <t>db_migrations</t>
        </is>
      </c>
      <c r="DQ1" s="5" t="inlineStr">
        <is>
          <t>deep_sort</t>
        </is>
      </c>
      <c r="DR1" s="5" t="inlineStr">
        <is>
          <t>deep_translator</t>
        </is>
      </c>
      <c r="DS1" s="5" t="inlineStr">
        <is>
          <t>deeppavlov</t>
        </is>
      </c>
      <c r="DT1" s="5" t="inlineStr">
        <is>
          <t>difflib</t>
        </is>
      </c>
      <c r="DU1" s="5" t="inlineStr">
        <is>
          <t>distutils</t>
        </is>
      </c>
      <c r="DV1" s="5" t="inlineStr">
        <is>
          <t>django</t>
        </is>
      </c>
      <c r="DW1" s="5" t="inlineStr">
        <is>
          <t>docling</t>
        </is>
      </c>
      <c r="DX1" s="5" t="inlineStr">
        <is>
          <t>doctr</t>
        </is>
      </c>
      <c r="DY1" s="5" t="inlineStr">
        <is>
          <t>document_storage</t>
        </is>
      </c>
      <c r="DZ1" s="5" t="inlineStr">
        <is>
          <t>docx</t>
        </is>
      </c>
      <c r="EA1" s="5" t="inlineStr">
        <is>
          <t>dominate</t>
        </is>
      </c>
      <c r="EB1" s="5" t="inlineStr">
        <is>
          <t>dotenv</t>
        </is>
      </c>
      <c r="EC1" s="5" t="inlineStr">
        <is>
          <t>easydict</t>
        </is>
      </c>
      <c r="ED1" s="5" t="inlineStr">
        <is>
          <t>email_utils</t>
        </is>
      </c>
      <c r="EE1" s="5" t="inlineStr">
        <is>
          <t>eralchemy</t>
        </is>
      </c>
      <c r="EF1" s="5" t="inlineStr">
        <is>
          <t>errno</t>
        </is>
      </c>
      <c r="EG1" s="5" t="inlineStr">
        <is>
          <t>ethereum</t>
        </is>
      </c>
      <c r="EH1" s="5" t="inlineStr">
        <is>
          <t>evaluate</t>
        </is>
      </c>
      <c r="EI1" s="5" t="inlineStr">
        <is>
          <t>eventlet</t>
        </is>
      </c>
      <c r="EJ1" s="5" t="inlineStr">
        <is>
          <t>faiss</t>
        </is>
      </c>
      <c r="EK1" s="5" t="inlineStr">
        <is>
          <t>fastapi</t>
        </is>
      </c>
      <c r="EL1" s="5" t="inlineStr">
        <is>
          <t>fastapi_mcp</t>
        </is>
      </c>
      <c r="EM1" s="5" t="inlineStr">
        <is>
          <t>fastapi_pagination</t>
        </is>
      </c>
      <c r="EN1" s="5" t="inlineStr">
        <is>
          <t>fitz</t>
        </is>
      </c>
      <c r="EO1" s="5" t="inlineStr">
        <is>
          <t>flair</t>
        </is>
      </c>
      <c r="EP1" s="5" t="inlineStr">
        <is>
          <t>flask</t>
        </is>
      </c>
      <c r="EQ1" s="5" t="inlineStr">
        <is>
          <t>flask_appbuilder</t>
        </is>
      </c>
      <c r="ER1" s="5" t="inlineStr">
        <is>
          <t>flask_babel</t>
        </is>
      </c>
      <c r="ES1" s="5" t="inlineStr">
        <is>
          <t>flask_bootstrap</t>
        </is>
      </c>
      <c r="ET1" s="5" t="inlineStr">
        <is>
          <t>flask_dropzone</t>
        </is>
      </c>
      <c r="EU1" s="5" t="inlineStr">
        <is>
          <t>flask_login</t>
        </is>
      </c>
      <c r="EV1" s="5" t="inlineStr">
        <is>
          <t>flask_mail</t>
        </is>
      </c>
      <c r="EW1" s="5" t="inlineStr">
        <is>
          <t>flask_migrate</t>
        </is>
      </c>
      <c r="EX1" s="5" t="inlineStr">
        <is>
          <t>flask_moment</t>
        </is>
      </c>
      <c r="EY1" s="5" t="inlineStr">
        <is>
          <t>flask_script</t>
        </is>
      </c>
      <c r="EZ1" s="5" t="inlineStr">
        <is>
          <t>flask_socketio</t>
        </is>
      </c>
      <c r="FA1" s="5" t="inlineStr">
        <is>
          <t>flask_sqlalchemy</t>
        </is>
      </c>
      <c r="FB1" s="5" t="inlineStr">
        <is>
          <t>flask_uploads</t>
        </is>
      </c>
      <c r="FC1" s="5" t="inlineStr">
        <is>
          <t>flask_wtf</t>
        </is>
      </c>
      <c r="FD1" s="5" t="inlineStr">
        <is>
          <t>flaskapp</t>
        </is>
      </c>
      <c r="FE1" s="5" t="inlineStr">
        <is>
          <t>flaskviews</t>
        </is>
      </c>
      <c r="FF1" s="5" t="inlineStr">
        <is>
          <t>food</t>
        </is>
      </c>
      <c r="FG1" s="5" t="inlineStr">
        <is>
          <t>fourth</t>
        </is>
      </c>
      <c r="FH1" s="5" t="inlineStr">
        <is>
          <t>fourthIR</t>
        </is>
      </c>
      <c r="FI1" s="5" t="inlineStr">
        <is>
          <t>fpdf</t>
        </is>
      </c>
      <c r="FJ1" s="5" t="inlineStr">
        <is>
          <t>fractions</t>
        </is>
      </c>
      <c r="FK1" s="5" t="inlineStr">
        <is>
          <t>frontmatter</t>
        </is>
      </c>
      <c r="FL1" s="5" t="inlineStr">
        <is>
          <t>functions</t>
        </is>
      </c>
      <c r="FM1" s="5" t="inlineStr">
        <is>
          <t>fuzzywuzzy</t>
        </is>
      </c>
      <c r="FN1" s="5" t="inlineStr">
        <is>
          <t>gc</t>
        </is>
      </c>
      <c r="FO1" s="5" t="inlineStr">
        <is>
          <t>gensim</t>
        </is>
      </c>
      <c r="FP1" s="5" t="inlineStr">
        <is>
          <t>git</t>
        </is>
      </c>
      <c r="FQ1" s="5" t="inlineStr">
        <is>
          <t>glob2</t>
        </is>
      </c>
      <c r="FR1" s="5" t="inlineStr">
        <is>
          <t>gluoncv</t>
        </is>
      </c>
      <c r="FS1" s="5" t="inlineStr">
        <is>
          <t>google</t>
        </is>
      </c>
      <c r="FT1" s="5" t="inlineStr">
        <is>
          <t>googleapiclient</t>
        </is>
      </c>
      <c r="FU1" s="5" t="inlineStr">
        <is>
          <t>googletrans</t>
        </is>
      </c>
      <c r="FV1" s="5" t="inlineStr">
        <is>
          <t>gpt_researcher</t>
        </is>
      </c>
      <c r="FW1" s="5" t="inlineStr">
        <is>
          <t>gradio_client</t>
        </is>
      </c>
      <c r="FX1" s="5" t="inlineStr">
        <is>
          <t>greenlet</t>
        </is>
      </c>
      <c r="FY1" s="5" t="inlineStr">
        <is>
          <t>gridfs</t>
        </is>
      </c>
      <c r="FZ1" s="5" t="inlineStr">
        <is>
          <t>groq</t>
        </is>
      </c>
      <c r="GA1" s="5" t="inlineStr">
        <is>
          <t>guess_language</t>
        </is>
      </c>
      <c r="GB1" s="5" t="inlineStr">
        <is>
          <t>h5py</t>
        </is>
      </c>
      <c r="GC1" s="5" t="inlineStr">
        <is>
          <t>heapq</t>
        </is>
      </c>
      <c r="GD1" s="5" t="inlineStr">
        <is>
          <t>helpers</t>
        </is>
      </c>
      <c r="GE1" s="5" t="inlineStr">
        <is>
          <t>holidays</t>
        </is>
      </c>
      <c r="GF1" s="5" t="inlineStr">
        <is>
          <t>html</t>
        </is>
      </c>
      <c r="GG1" s="5" t="inlineStr">
        <is>
          <t>html5lib</t>
        </is>
      </c>
      <c r="GH1" s="5" t="inlineStr">
        <is>
          <t>httpx</t>
        </is>
      </c>
      <c r="GI1" s="5" t="inlineStr">
        <is>
          <t>huggingface_hub</t>
        </is>
      </c>
      <c r="GJ1" s="5" t="inlineStr">
        <is>
          <t>imageio</t>
        </is>
      </c>
      <c r="GK1" s="5" t="inlineStr">
        <is>
          <t>imp</t>
        </is>
      </c>
      <c r="GL1" s="5" t="inlineStr">
        <is>
          <t>inferencing</t>
        </is>
      </c>
      <c r="GM1" s="5" t="inlineStr">
        <is>
          <t>instructor</t>
        </is>
      </c>
      <c r="GN1" s="5" t="inlineStr">
        <is>
          <t>invoke</t>
        </is>
      </c>
      <c r="GO1" s="5" t="inlineStr">
        <is>
          <t>ipdb</t>
        </is>
      </c>
      <c r="GP1" s="5" t="inlineStr">
        <is>
          <t>iso4217</t>
        </is>
      </c>
      <c r="GQ1" s="5" t="inlineStr">
        <is>
          <t>itemadapter</t>
        </is>
      </c>
      <c r="GR1" s="5" t="inlineStr">
        <is>
          <t>jellyfish</t>
        </is>
      </c>
      <c r="GS1" s="5" t="inlineStr">
        <is>
          <t>jinja2</t>
        </is>
      </c>
      <c r="GT1" s="5" t="inlineStr">
        <is>
          <t>jobs</t>
        </is>
      </c>
      <c r="GU1" s="5" t="inlineStr">
        <is>
          <t>jose</t>
        </is>
      </c>
      <c r="GV1" s="5" t="inlineStr">
        <is>
          <t>jsonpath_rw</t>
        </is>
      </c>
      <c r="GW1" s="5" t="inlineStr">
        <is>
          <t>jsonschema</t>
        </is>
      </c>
      <c r="GX1" s="5" t="inlineStr">
        <is>
          <t>jwt</t>
        </is>
      </c>
      <c r="GY1" s="5" t="inlineStr">
        <is>
          <t>kagglehub</t>
        </is>
      </c>
      <c r="GZ1" s="5" t="inlineStr">
        <is>
          <t>keras</t>
        </is>
      </c>
      <c r="HA1" s="5" t="inlineStr">
        <is>
          <t>keras_applications</t>
        </is>
      </c>
      <c r="HB1" s="5" t="inlineStr">
        <is>
          <t>keras_hub</t>
        </is>
      </c>
      <c r="HC1" s="5" t="inlineStr">
        <is>
          <t>kombu</t>
        </is>
      </c>
      <c r="HD1" s="5" t="inlineStr">
        <is>
          <t>labor</t>
        </is>
      </c>
      <c r="HE1" s="5" t="inlineStr">
        <is>
          <t>langchain</t>
        </is>
      </c>
      <c r="HF1" s="5" t="inlineStr">
        <is>
          <t>langchain_community</t>
        </is>
      </c>
      <c r="HG1" s="5" t="inlineStr">
        <is>
          <t>langchain_core</t>
        </is>
      </c>
      <c r="HH1" s="5" t="inlineStr">
        <is>
          <t>langchain_groq</t>
        </is>
      </c>
      <c r="HI1" s="5" t="inlineStr">
        <is>
          <t>langchain_huggingface</t>
        </is>
      </c>
      <c r="HJ1" s="5" t="inlineStr">
        <is>
          <t>langchain_mongodb</t>
        </is>
      </c>
      <c r="HK1" s="5" t="inlineStr">
        <is>
          <t>langchain_openai</t>
        </is>
      </c>
      <c r="HL1" s="5" t="inlineStr">
        <is>
          <t>lds_merkle_proof_2019</t>
        </is>
      </c>
      <c r="HM1" s="5" t="inlineStr">
        <is>
          <t>local</t>
        </is>
      </c>
      <c r="HN1" s="5" t="inlineStr">
        <is>
          <t>logging_config</t>
        </is>
      </c>
      <c r="HO1" s="5" t="inlineStr">
        <is>
          <t>loguru</t>
        </is>
      </c>
      <c r="HP1" s="5" t="inlineStr">
        <is>
          <t>lxml</t>
        </is>
      </c>
      <c r="HQ1" s="5" t="inlineStr">
        <is>
          <t>mail1</t>
        </is>
      </c>
      <c r="HR1" s="5" t="inlineStr">
        <is>
          <t>main</t>
        </is>
      </c>
      <c r="HS1" s="5" t="inlineStr">
        <is>
          <t>matplotlib</t>
        </is>
      </c>
      <c r="HT1" s="5" t="inlineStr">
        <is>
          <t>mcp</t>
        </is>
      </c>
      <c r="HU1" s="5" t="inlineStr">
        <is>
          <t>mimetypes</t>
        </is>
      </c>
      <c r="HV1" s="5" t="inlineStr">
        <is>
          <t>mlflow</t>
        </is>
      </c>
      <c r="HW1" s="5" t="inlineStr">
        <is>
          <t>mock</t>
        </is>
      </c>
      <c r="HX1" s="5" t="inlineStr">
        <is>
          <t>modals</t>
        </is>
      </c>
      <c r="HY1" s="5" t="inlineStr">
        <is>
          <t>model</t>
        </is>
      </c>
      <c r="HZ1" s="5" t="inlineStr">
        <is>
          <t>model_helpers</t>
        </is>
      </c>
      <c r="IA1" s="5" t="inlineStr">
        <is>
          <t>models</t>
        </is>
      </c>
      <c r="IB1" s="5" t="inlineStr">
        <is>
          <t>mongoengine</t>
        </is>
      </c>
      <c r="IC1" s="5" t="inlineStr">
        <is>
          <t>motmetrics</t>
        </is>
      </c>
      <c r="ID1" s="5" t="inlineStr">
        <is>
          <t>motor</t>
        </is>
      </c>
      <c r="IE1" s="5" t="inlineStr">
        <is>
          <t>msal</t>
        </is>
      </c>
      <c r="IF1" s="5" t="inlineStr">
        <is>
          <t>mxnet</t>
        </is>
      </c>
      <c r="IG1" s="5" t="inlineStr">
        <is>
          <t>nemo</t>
        </is>
      </c>
      <c r="IH1" s="5" t="inlineStr">
        <is>
          <t>neo4j</t>
        </is>
      </c>
      <c r="II1" s="5" t="inlineStr">
        <is>
          <t>network</t>
        </is>
      </c>
      <c r="IJ1" s="5" t="inlineStr">
        <is>
          <t>neuralcoref</t>
        </is>
      </c>
      <c r="IK1" s="5" t="inlineStr">
        <is>
          <t>nltk</t>
        </is>
      </c>
      <c r="IL1" s="5" t="inlineStr">
        <is>
          <t>ntpath</t>
        </is>
      </c>
      <c r="IM1" s="5" t="inlineStr">
        <is>
          <t>numpy</t>
        </is>
      </c>
      <c r="IN1" s="5" t="inlineStr">
        <is>
          <t>oauthlib</t>
        </is>
      </c>
      <c r="IO1" s="5" t="inlineStr">
        <is>
          <t>ocrmypdf</t>
        </is>
      </c>
      <c r="IP1" s="5" t="inlineStr">
        <is>
          <t>olefile</t>
        </is>
      </c>
      <c r="IQ1" s="5" t="inlineStr">
        <is>
          <t>opcode</t>
        </is>
      </c>
      <c r="IR1" s="5" t="inlineStr">
        <is>
          <t>openai</t>
        </is>
      </c>
      <c r="IS1" s="5" t="inlineStr">
        <is>
          <t>openpose_utils</t>
        </is>
      </c>
      <c r="IT1" s="5" t="inlineStr">
        <is>
          <t>openpyxl</t>
        </is>
      </c>
      <c r="IU1" s="5" t="inlineStr">
        <is>
          <t>openvino</t>
        </is>
      </c>
      <c r="IV1" s="5" t="inlineStr">
        <is>
          <t>options</t>
        </is>
      </c>
      <c r="IW1" s="5" t="inlineStr">
        <is>
          <t>p_tqdm</t>
        </is>
      </c>
      <c r="IX1" s="5" t="inlineStr">
        <is>
          <t>pafy</t>
        </is>
      </c>
      <c r="IY1" s="5" t="inlineStr">
        <is>
          <t>pandas</t>
        </is>
      </c>
      <c r="IZ1" s="5" t="inlineStr">
        <is>
          <t>passlib</t>
        </is>
      </c>
      <c r="JA1" s="5" t="inlineStr">
        <is>
          <t>password_validator</t>
        </is>
      </c>
      <c r="JB1" s="5" t="inlineStr">
        <is>
          <t>pattern</t>
        </is>
      </c>
      <c r="JC1" s="5" t="inlineStr">
        <is>
          <t>pdb</t>
        </is>
      </c>
      <c r="JD1" s="5" t="inlineStr">
        <is>
          <t>pdf2docx</t>
        </is>
      </c>
      <c r="JE1" s="5" t="inlineStr">
        <is>
          <t>pdf2image</t>
        </is>
      </c>
      <c r="JF1" s="5" t="inlineStr">
        <is>
          <t>pdfplumber</t>
        </is>
      </c>
      <c r="JG1" s="5" t="inlineStr">
        <is>
          <t>pegasus</t>
        </is>
      </c>
      <c r="JH1" s="5" t="inlineStr">
        <is>
          <t>pinecone</t>
        </is>
      </c>
      <c r="JI1" s="5" t="inlineStr">
        <is>
          <t>pip</t>
        </is>
      </c>
      <c r="JJ1" s="5" t="inlineStr">
        <is>
          <t>pipeline</t>
        </is>
      </c>
      <c r="JK1" s="5" t="inlineStr">
        <is>
          <t>pix2pixHD</t>
        </is>
      </c>
      <c r="JL1" s="5" t="inlineStr">
        <is>
          <t>pkg_resources</t>
        </is>
      </c>
      <c r="JM1" s="5" t="inlineStr">
        <is>
          <t>pkgutil</t>
        </is>
      </c>
      <c r="JN1" s="5" t="inlineStr">
        <is>
          <t>platform</t>
        </is>
      </c>
      <c r="JO1" s="5" t="inlineStr">
        <is>
          <t>plot_utils</t>
        </is>
      </c>
      <c r="JP1" s="5" t="inlineStr">
        <is>
          <t>plotly</t>
        </is>
      </c>
      <c r="JQ1" s="5" t="inlineStr">
        <is>
          <t>pose_estimation</t>
        </is>
      </c>
      <c r="JR1" s="5" t="inlineStr">
        <is>
          <t>power_automate</t>
        </is>
      </c>
      <c r="JS1" s="5" t="inlineStr">
        <is>
          <t>pprint</t>
        </is>
      </c>
      <c r="JT1" s="5" t="inlineStr">
        <is>
          <t>prompts</t>
        </is>
      </c>
      <c r="JU1" s="5" t="inlineStr">
        <is>
          <t>psutil</t>
        </is>
      </c>
      <c r="JV1" s="5" t="inlineStr">
        <is>
          <t>psycopg2</t>
        </is>
      </c>
      <c r="JW1" s="5" t="inlineStr">
        <is>
          <t>pycocotools</t>
        </is>
      </c>
      <c r="JX1" s="5" t="inlineStr">
        <is>
          <t>pycoin</t>
        </is>
      </c>
      <c r="JY1" s="5" t="inlineStr">
        <is>
          <t>pycountry</t>
        </is>
      </c>
      <c r="JZ1" s="5" t="inlineStr">
        <is>
          <t>pycuda</t>
        </is>
      </c>
      <c r="KA1" s="5" t="inlineStr">
        <is>
          <t>pydantic</t>
        </is>
      </c>
      <c r="KB1" s="5" t="inlineStr">
        <is>
          <t>pydantic_settings</t>
        </is>
      </c>
      <c r="KC1" s="5" t="inlineStr">
        <is>
          <t>pydicom</t>
        </is>
      </c>
      <c r="KD1" s="5" t="inlineStr">
        <is>
          <t>pyfcm</t>
        </is>
      </c>
      <c r="KE1" s="5" t="inlineStr">
        <is>
          <t>pylab</t>
        </is>
      </c>
      <c r="KF1" s="5" t="inlineStr">
        <is>
          <t>pyld</t>
        </is>
      </c>
      <c r="KG1" s="5" t="inlineStr">
        <is>
          <t>pymongo</t>
        </is>
      </c>
      <c r="KH1" s="5" t="inlineStr">
        <is>
          <t>pymupdf</t>
        </is>
      </c>
      <c r="KI1" s="5" t="inlineStr">
        <is>
          <t>pymupdf4llm</t>
        </is>
      </c>
      <c r="KJ1" s="5" t="inlineStr">
        <is>
          <t>pyodbc</t>
        </is>
      </c>
      <c r="KK1" s="5" t="inlineStr">
        <is>
          <t>pyspark</t>
        </is>
      </c>
      <c r="KL1" s="5" t="inlineStr">
        <is>
          <t>pytesseract</t>
        </is>
      </c>
      <c r="KM1" s="5" t="inlineStr">
        <is>
          <t>pytest</t>
        </is>
      </c>
      <c r="KN1" s="5" t="inlineStr">
        <is>
          <t>python</t>
        </is>
      </c>
      <c r="KO1" s="5" t="inlineStr">
        <is>
          <t>pytz</t>
        </is>
      </c>
      <c r="KP1" s="5" t="inlineStr">
        <is>
          <t>readmission_risk_models</t>
        </is>
      </c>
      <c r="KQ1" s="5" t="inlineStr">
        <is>
          <t>realtime</t>
        </is>
      </c>
      <c r="KR1" s="5" t="inlineStr">
        <is>
          <t>redis</t>
        </is>
      </c>
      <c r="KS1" s="5" t="inlineStr">
        <is>
          <t>reportlab</t>
        </is>
      </c>
      <c r="KT1" s="5" t="inlineStr">
        <is>
          <t>requests</t>
        </is>
      </c>
      <c r="KU1" s="5" t="inlineStr">
        <is>
          <t>rest_framework</t>
        </is>
      </c>
      <c r="KV1" s="5" t="inlineStr">
        <is>
          <t>retrain</t>
        </is>
      </c>
      <c r="KW1" s="5" t="inlineStr">
        <is>
          <t>rlp</t>
        </is>
      </c>
      <c r="KX1" s="5" t="inlineStr">
        <is>
          <t>roboflow</t>
        </is>
      </c>
      <c r="KY1" s="5" t="inlineStr">
        <is>
          <t>rouge</t>
        </is>
      </c>
      <c r="KZ1" s="5" t="inlineStr">
        <is>
          <t>rouge_score</t>
        </is>
      </c>
      <c r="LA1" s="5" t="inlineStr">
        <is>
          <t>routers</t>
        </is>
      </c>
      <c r="LB1" s="5" t="inlineStr">
        <is>
          <t>routes</t>
        </is>
      </c>
      <c r="LC1" s="5" t="inlineStr">
        <is>
          <t>rq</t>
        </is>
      </c>
      <c r="LD1" s="5" t="inlineStr">
        <is>
          <t>rrcf</t>
        </is>
      </c>
      <c r="LE1" s="5" t="inlineStr">
        <is>
          <t>rrp</t>
        </is>
      </c>
      <c r="LF1" s="5" t="inlineStr">
        <is>
          <t>rtsecdjango</t>
        </is>
      </c>
      <c r="LG1" s="5" t="inlineStr">
        <is>
          <t>run_engine</t>
        </is>
      </c>
      <c r="LH1" s="5" t="inlineStr">
        <is>
          <t>sacrebleu</t>
        </is>
      </c>
      <c r="LI1" s="5" t="inlineStr">
        <is>
          <t>schema</t>
        </is>
      </c>
      <c r="LJ1" s="5" t="inlineStr">
        <is>
          <t>schemas</t>
        </is>
      </c>
      <c r="LK1" s="5" t="inlineStr">
        <is>
          <t>scipy</t>
        </is>
      </c>
      <c r="LL1" s="5" t="inlineStr">
        <is>
          <t>scrapy</t>
        </is>
      </c>
      <c r="LM1" s="5" t="inlineStr">
        <is>
          <t>scripts</t>
        </is>
      </c>
      <c r="LN1" s="5" t="inlineStr">
        <is>
          <t>seaborn</t>
        </is>
      </c>
      <c r="LO1" s="5" t="inlineStr">
        <is>
          <t>secrets</t>
        </is>
      </c>
      <c r="LP1" s="5" t="inlineStr">
        <is>
          <t>segment_teeth</t>
        </is>
      </c>
      <c r="LQ1" s="5" t="inlineStr">
        <is>
          <t>selenium</t>
        </is>
      </c>
      <c r="LR1" s="5" t="inlineStr">
        <is>
          <t>sendgrid</t>
        </is>
      </c>
      <c r="LS1" s="5" t="inlineStr">
        <is>
          <t>sensors</t>
        </is>
      </c>
      <c r="LT1" s="5" t="inlineStr">
        <is>
          <t>sentence_transformers</t>
        </is>
      </c>
      <c r="LU1" s="5" t="inlineStr">
        <is>
          <t>sentencepiece</t>
        </is>
      </c>
      <c r="LV1" s="5" t="inlineStr">
        <is>
          <t>serpapi</t>
        </is>
      </c>
      <c r="LW1" s="5" t="inlineStr">
        <is>
          <t>services</t>
        </is>
      </c>
      <c r="LX1" s="5" t="inlineStr">
        <is>
          <t>sets</t>
        </is>
      </c>
      <c r="LY1" s="5" t="inlineStr">
        <is>
          <t>settings</t>
        </is>
      </c>
      <c r="LZ1" s="5" t="inlineStr">
        <is>
          <t>setuptools</t>
        </is>
      </c>
      <c r="MA1" s="5" t="inlineStr">
        <is>
          <t>shapely</t>
        </is>
      </c>
      <c r="MB1" s="5" t="inlineStr">
        <is>
          <t>shared_utils</t>
        </is>
      </c>
      <c r="MC1" s="5" t="inlineStr">
        <is>
          <t>site</t>
        </is>
      </c>
      <c r="MD1" s="5" t="inlineStr">
        <is>
          <t>six</t>
        </is>
      </c>
      <c r="ME1" s="5" t="inlineStr">
        <is>
          <t>skimage</t>
        </is>
      </c>
      <c r="MF1" s="5" t="inlineStr">
        <is>
          <t>sklearn</t>
        </is>
      </c>
      <c r="MG1" s="5" t="inlineStr">
        <is>
          <t>sklearn_pandas</t>
        </is>
      </c>
      <c r="MH1" s="5" t="inlineStr">
        <is>
          <t>smtplib</t>
        </is>
      </c>
      <c r="MI1" s="5" t="inlineStr">
        <is>
          <t>soundfile</t>
        </is>
      </c>
      <c r="MJ1" s="5" t="inlineStr">
        <is>
          <t>spacy</t>
        </is>
      </c>
      <c r="MK1" s="5" t="inlineStr">
        <is>
          <t>sqlalchemy</t>
        </is>
      </c>
      <c r="ML1" s="5" t="inlineStr">
        <is>
          <t>sqlalchemy_json</t>
        </is>
      </c>
      <c r="MM1" s="5" t="inlineStr">
        <is>
          <t>sqlalchemy_utils</t>
        </is>
      </c>
      <c r="MN1" s="5" t="inlineStr">
        <is>
          <t>sqlmodel</t>
        </is>
      </c>
      <c r="MO1" s="5" t="inlineStr">
        <is>
          <t>src</t>
        </is>
      </c>
      <c r="MP1" s="5" t="inlineStr">
        <is>
          <t>sse_server</t>
        </is>
      </c>
      <c r="MQ1" s="5" t="inlineStr">
        <is>
          <t>ssl</t>
        </is>
      </c>
      <c r="MR1" s="5" t="inlineStr">
        <is>
          <t>starlette</t>
        </is>
      </c>
      <c r="MS1" s="5" t="inlineStr">
        <is>
          <t>streamlit</t>
        </is>
      </c>
      <c r="MT1" s="5" t="inlineStr">
        <is>
          <t>stripe</t>
        </is>
      </c>
      <c r="MU1" s="5" t="inlineStr">
        <is>
          <t>struct</t>
        </is>
      </c>
      <c r="MV1" s="5" t="inlineStr">
        <is>
          <t>supabase</t>
        </is>
      </c>
      <c r="MW1" s="5" t="inlineStr">
        <is>
          <t>tarfile</t>
        </is>
      </c>
      <c r="MX1" s="5" t="inlineStr">
        <is>
          <t>tensorboardX</t>
        </is>
      </c>
      <c r="MY1" s="5" t="inlineStr">
        <is>
          <t>tensorflow</t>
        </is>
      </c>
      <c r="MZ1" s="5" t="inlineStr">
        <is>
          <t>tensorflow_datasets</t>
        </is>
      </c>
      <c r="NA1" s="5" t="inlineStr">
        <is>
          <t>tensorflow_route</t>
        </is>
      </c>
      <c r="NB1" s="5" t="inlineStr">
        <is>
          <t>tensorflow_text</t>
        </is>
      </c>
      <c r="NC1" s="5" t="inlineStr">
        <is>
          <t>tensorrt</t>
        </is>
      </c>
      <c r="ND1" s="5" t="inlineStr">
        <is>
          <t>testdata</t>
        </is>
      </c>
      <c r="NE1" s="5" t="inlineStr">
        <is>
          <t>tests</t>
        </is>
      </c>
      <c r="NF1" s="5" t="inlineStr">
        <is>
          <t>textract</t>
        </is>
      </c>
      <c r="NG1" s="5" t="inlineStr">
        <is>
          <t>textwrap</t>
        </is>
      </c>
      <c r="NH1" s="5" t="inlineStr">
        <is>
          <t>tfimm</t>
        </is>
      </c>
      <c r="NI1" s="5" t="inlineStr">
        <is>
          <t>thop</t>
        </is>
      </c>
      <c r="NJ1" s="5" t="inlineStr">
        <is>
          <t>thread</t>
        </is>
      </c>
      <c r="NK1" s="5" t="inlineStr">
        <is>
          <t>ticket_poc</t>
        </is>
      </c>
      <c r="NL1" s="5" t="inlineStr">
        <is>
          <t>timeit</t>
        </is>
      </c>
      <c r="NM1" s="5" t="inlineStr">
        <is>
          <t>timeout_decorator</t>
        </is>
      </c>
      <c r="NN1" s="5" t="inlineStr">
        <is>
          <t>tinydb</t>
        </is>
      </c>
      <c r="NO1" s="5" t="inlineStr">
        <is>
          <t>tokenize</t>
        </is>
      </c>
      <c r="NP1" s="5" t="inlineStr">
        <is>
          <t>tools</t>
        </is>
      </c>
      <c r="NQ1" s="5" t="inlineStr">
        <is>
          <t>torch</t>
        </is>
      </c>
      <c r="NR1" s="5" t="inlineStr">
        <is>
          <t>torch_route</t>
        </is>
      </c>
      <c r="NS1" s="5" t="inlineStr">
        <is>
          <t>torchaudio</t>
        </is>
      </c>
      <c r="NT1" s="5" t="inlineStr">
        <is>
          <t>torchreid</t>
        </is>
      </c>
      <c r="NU1" s="5" t="inlineStr">
        <is>
          <t>torchvision</t>
        </is>
      </c>
      <c r="NV1" s="5" t="inlineStr">
        <is>
          <t>tqdm</t>
        </is>
      </c>
      <c r="NW1" s="5" t="inlineStr">
        <is>
          <t>tracemalloc</t>
        </is>
      </c>
      <c r="NX1" s="5" t="inlineStr">
        <is>
          <t>trainer</t>
        </is>
      </c>
      <c r="NY1" s="5" t="inlineStr">
        <is>
          <t>training</t>
        </is>
      </c>
      <c r="NZ1" s="5" t="inlineStr">
        <is>
          <t>transformers</t>
        </is>
      </c>
      <c r="OA1" s="5" t="inlineStr">
        <is>
          <t>types</t>
        </is>
      </c>
      <c r="OB1" s="5" t="inlineStr">
        <is>
          <t>typing_extensions</t>
        </is>
      </c>
      <c r="OC1" s="5" t="inlineStr">
        <is>
          <t>ujson</t>
        </is>
      </c>
      <c r="OD1" s="5" t="inlineStr">
        <is>
          <t>umap</t>
        </is>
      </c>
      <c r="OE1" s="5" t="inlineStr">
        <is>
          <t>unittest</t>
        </is>
      </c>
      <c r="OF1" s="5" t="inlineStr">
        <is>
          <t>urllib</t>
        </is>
      </c>
      <c r="OG1" s="5" t="inlineStr">
        <is>
          <t>urllib2</t>
        </is>
      </c>
      <c r="OH1" s="5" t="inlineStr">
        <is>
          <t>urlparse</t>
        </is>
      </c>
      <c r="OI1" s="5" t="inlineStr">
        <is>
          <t>util</t>
        </is>
      </c>
      <c r="OJ1" s="5" t="inlineStr">
        <is>
          <t>utils</t>
        </is>
      </c>
      <c r="OK1" s="5" t="inlineStr">
        <is>
          <t>uvicorn</t>
        </is>
      </c>
      <c r="OL1" s="5" t="inlineStr">
        <is>
          <t>vaderSentiment</t>
        </is>
      </c>
      <c r="OM1" s="5" t="inlineStr">
        <is>
          <t>validators</t>
        </is>
      </c>
      <c r="ON1" s="5" t="inlineStr">
        <is>
          <t>wandb</t>
        </is>
      </c>
      <c r="OO1" s="5" t="inlineStr">
        <is>
          <t>watson_developer_cloud</t>
        </is>
      </c>
      <c r="OP1" s="5" t="inlineStr">
        <is>
          <t>werkzeug</t>
        </is>
      </c>
      <c r="OQ1" s="5" t="inlineStr">
        <is>
          <t>wfdb</t>
        </is>
      </c>
      <c r="OR1" s="5" t="inlineStr">
        <is>
          <t>whisper</t>
        </is>
      </c>
      <c r="OS1" s="5" t="inlineStr">
        <is>
          <t>wtforms</t>
        </is>
      </c>
      <c r="OT1" s="5" t="inlineStr">
        <is>
          <t>xhtml2pdf</t>
        </is>
      </c>
      <c r="OU1" s="5" t="inlineStr">
        <is>
          <t>xlsxwriter</t>
        </is>
      </c>
      <c r="OV1" s="5" t="inlineStr">
        <is>
          <t>xmltodict</t>
        </is>
      </c>
      <c r="OW1" s="5" t="inlineStr">
        <is>
          <t>yaml</t>
        </is>
      </c>
      <c r="OX1" s="5" t="inlineStr">
        <is>
          <t>yolo</t>
        </is>
      </c>
      <c r="OY1" s="5" t="inlineStr">
        <is>
          <t>yolo3</t>
        </is>
      </c>
    </row>
    <row r="2">
      <c r="A2" s="6" t="inlineStr">
        <is>
          <t>accounts-micro-service</t>
        </is>
      </c>
      <c r="B2" s="6" t="inlineStr">
        <is>
          <t>main</t>
        </is>
      </c>
      <c r="AX2" s="7" t="inlineStr">
        <is>
          <t>✓</t>
        </is>
      </c>
      <c r="BI2" s="7" t="inlineStr">
        <is>
          <t>✓</t>
        </is>
      </c>
      <c r="BT2" s="7" t="inlineStr">
        <is>
          <t>✓</t>
        </is>
      </c>
      <c r="CU2" s="7" t="inlineStr">
        <is>
          <t>✓</t>
        </is>
      </c>
      <c r="EB2" s="7" t="inlineStr">
        <is>
          <t>✓</t>
        </is>
      </c>
      <c r="EK2" s="7" t="inlineStr">
        <is>
          <t>✓</t>
        </is>
      </c>
      <c r="GH2" s="7" t="inlineStr">
        <is>
          <t>✓</t>
        </is>
      </c>
      <c r="GU2" s="7" t="inlineStr">
        <is>
          <t>✓</t>
        </is>
      </c>
      <c r="HU2" s="7" t="inlineStr">
        <is>
          <t>✓</t>
        </is>
      </c>
      <c r="IZ2" s="7" t="inlineStr">
        <is>
          <t>✓</t>
        </is>
      </c>
      <c r="KA2" s="7" t="inlineStr">
        <is>
          <t>✓</t>
        </is>
      </c>
      <c r="KB2" s="7" t="inlineStr">
        <is>
          <t>✓</t>
        </is>
      </c>
      <c r="KG2" s="7" t="inlineStr">
        <is>
          <t>✓</t>
        </is>
      </c>
      <c r="KM2" s="7" t="inlineStr">
        <is>
          <t>✓</t>
        </is>
      </c>
      <c r="KT2" s="7" t="inlineStr">
        <is>
          <t>✓</t>
        </is>
      </c>
      <c r="LJ2" s="7" t="inlineStr">
        <is>
          <t>✓</t>
        </is>
      </c>
    </row>
    <row r="3">
      <c r="A3" s="6" t="inlineStr">
        <is>
          <t>ActivityGenerator</t>
        </is>
      </c>
      <c r="B3" s="6" t="inlineStr">
        <is>
          <t>main</t>
        </is>
      </c>
      <c r="AX3" s="7" t="inlineStr">
        <is>
          <t>✓</t>
        </is>
      </c>
      <c r="CU3" s="7" t="inlineStr">
        <is>
          <t>✓</t>
        </is>
      </c>
      <c r="EK3" s="7" t="inlineStr">
        <is>
          <t>✓</t>
        </is>
      </c>
      <c r="GS3" s="7" t="inlineStr">
        <is>
          <t>✓</t>
        </is>
      </c>
      <c r="KA3" s="7" t="inlineStr">
        <is>
          <t>✓</t>
        </is>
      </c>
      <c r="KB3" s="7" t="inlineStr">
        <is>
          <t>✓</t>
        </is>
      </c>
      <c r="LJ3" s="7" t="inlineStr">
        <is>
          <t>✓</t>
        </is>
      </c>
      <c r="OB3" s="7" t="inlineStr">
        <is>
          <t>✓</t>
        </is>
      </c>
      <c r="OK3" s="7" t="inlineStr">
        <is>
          <t>✓</t>
        </is>
      </c>
    </row>
    <row r="4">
      <c r="A4" t="inlineStr">
        <is>
          <t>ActivityGenerator</t>
        </is>
      </c>
      <c r="B4" t="inlineStr">
        <is>
          <t>file_input</t>
        </is>
      </c>
      <c r="AX4" s="7" t="inlineStr">
        <is>
          <t>✓</t>
        </is>
      </c>
      <c r="CU4" s="7" t="inlineStr">
        <is>
          <t>✓</t>
        </is>
      </c>
      <c r="EK4" s="7" t="inlineStr">
        <is>
          <t>✓</t>
        </is>
      </c>
      <c r="GS4" s="7" t="inlineStr">
        <is>
          <t>✓</t>
        </is>
      </c>
      <c r="KA4" s="7" t="inlineStr">
        <is>
          <t>✓</t>
        </is>
      </c>
      <c r="KB4" s="7" t="inlineStr">
        <is>
          <t>✓</t>
        </is>
      </c>
      <c r="LJ4" s="7" t="inlineStr">
        <is>
          <t>✓</t>
        </is>
      </c>
      <c r="OB4" s="7" t="inlineStr">
        <is>
          <t>✓</t>
        </is>
      </c>
      <c r="OK4" s="7" t="inlineStr">
        <is>
          <t>✓</t>
        </is>
      </c>
    </row>
    <row r="5">
      <c r="A5" t="inlineStr">
        <is>
          <t>ActivityGenerator</t>
        </is>
      </c>
      <c r="B5" t="inlineStr">
        <is>
          <t>power_automate</t>
        </is>
      </c>
      <c r="AX5" s="7" t="inlineStr">
        <is>
          <t>✓</t>
        </is>
      </c>
      <c r="CU5" s="7" t="inlineStr">
        <is>
          <t>✓</t>
        </is>
      </c>
      <c r="EK5" s="7" t="inlineStr">
        <is>
          <t>✓</t>
        </is>
      </c>
      <c r="GS5" s="7" t="inlineStr">
        <is>
          <t>✓</t>
        </is>
      </c>
      <c r="KA5" s="7" t="inlineStr">
        <is>
          <t>✓</t>
        </is>
      </c>
      <c r="KB5" s="7" t="inlineStr">
        <is>
          <t>✓</t>
        </is>
      </c>
      <c r="LJ5" s="7" t="inlineStr">
        <is>
          <t>✓</t>
        </is>
      </c>
      <c r="OB5" s="7" t="inlineStr">
        <is>
          <t>✓</t>
        </is>
      </c>
      <c r="OK5" s="7" t="inlineStr">
        <is>
          <t>✓</t>
        </is>
      </c>
    </row>
    <row r="6">
      <c r="A6" s="6" t="inlineStr">
        <is>
          <t>adk-poc</t>
        </is>
      </c>
      <c r="B6" s="6" t="inlineStr">
        <is>
          <t>main</t>
        </is>
      </c>
      <c r="AM6" s="7" t="inlineStr">
        <is>
          <t>✓</t>
        </is>
      </c>
      <c r="AT6" s="7" t="inlineStr">
        <is>
          <t>✓</t>
        </is>
      </c>
      <c r="AX6" s="7" t="inlineStr">
        <is>
          <t>✓</t>
        </is>
      </c>
      <c r="CU6" s="7" t="inlineStr">
        <is>
          <t>✓</t>
        </is>
      </c>
      <c r="DH6" s="7" t="inlineStr">
        <is>
          <t>✓</t>
        </is>
      </c>
      <c r="EB6" s="7" t="inlineStr">
        <is>
          <t>✓</t>
        </is>
      </c>
      <c r="EK6" s="7" t="inlineStr">
        <is>
          <t>✓</t>
        </is>
      </c>
      <c r="FS6" s="7" t="inlineStr">
        <is>
          <t>✓</t>
        </is>
      </c>
      <c r="GU6" s="7" t="inlineStr">
        <is>
          <t>✓</t>
        </is>
      </c>
      <c r="HT6" s="7" t="inlineStr">
        <is>
          <t>✓</t>
        </is>
      </c>
      <c r="IR6" s="7" t="inlineStr">
        <is>
          <t>✓</t>
        </is>
      </c>
      <c r="IZ6" s="7" t="inlineStr">
        <is>
          <t>✓</t>
        </is>
      </c>
      <c r="KA6" s="7" t="inlineStr">
        <is>
          <t>✓</t>
        </is>
      </c>
      <c r="KB6" s="7" t="inlineStr">
        <is>
          <t>✓</t>
        </is>
      </c>
      <c r="LJ6" s="7" t="inlineStr">
        <is>
          <t>✓</t>
        </is>
      </c>
      <c r="MK6" s="7" t="inlineStr">
        <is>
          <t>✓</t>
        </is>
      </c>
      <c r="MN6" s="7" t="inlineStr">
        <is>
          <t>✓</t>
        </is>
      </c>
      <c r="OJ6" s="7" t="inlineStr">
        <is>
          <t>✓</t>
        </is>
      </c>
    </row>
    <row r="7">
      <c r="A7" t="inlineStr">
        <is>
          <t>adk-poc</t>
        </is>
      </c>
      <c r="B7" t="inlineStr">
        <is>
          <t>base-mcp-client</t>
        </is>
      </c>
      <c r="AM7" s="7" t="inlineStr">
        <is>
          <t>✓</t>
        </is>
      </c>
      <c r="AT7" s="7" t="inlineStr">
        <is>
          <t>✓</t>
        </is>
      </c>
      <c r="AX7" s="7" t="inlineStr">
        <is>
          <t>✓</t>
        </is>
      </c>
      <c r="CU7" s="7" t="inlineStr">
        <is>
          <t>✓</t>
        </is>
      </c>
      <c r="DH7" s="7" t="inlineStr">
        <is>
          <t>✓</t>
        </is>
      </c>
      <c r="EB7" s="7" t="inlineStr">
        <is>
          <t>✓</t>
        </is>
      </c>
      <c r="EK7" s="7" t="inlineStr">
        <is>
          <t>✓</t>
        </is>
      </c>
      <c r="FS7" s="7" t="inlineStr">
        <is>
          <t>✓</t>
        </is>
      </c>
      <c r="GU7" s="7" t="inlineStr">
        <is>
          <t>✓</t>
        </is>
      </c>
      <c r="HT7" s="7" t="inlineStr">
        <is>
          <t>✓</t>
        </is>
      </c>
      <c r="IR7" s="7" t="inlineStr">
        <is>
          <t>✓</t>
        </is>
      </c>
      <c r="IZ7" s="7" t="inlineStr">
        <is>
          <t>✓</t>
        </is>
      </c>
      <c r="KA7" s="7" t="inlineStr">
        <is>
          <t>✓</t>
        </is>
      </c>
      <c r="KB7" s="7" t="inlineStr">
        <is>
          <t>✓</t>
        </is>
      </c>
      <c r="LJ7" s="7" t="inlineStr">
        <is>
          <t>✓</t>
        </is>
      </c>
      <c r="MK7" s="7" t="inlineStr">
        <is>
          <t>✓</t>
        </is>
      </c>
      <c r="MN7" s="7" t="inlineStr">
        <is>
          <t>✓</t>
        </is>
      </c>
      <c r="OJ7" s="7" t="inlineStr">
        <is>
          <t>✓</t>
        </is>
      </c>
    </row>
    <row r="8">
      <c r="A8" t="inlineStr">
        <is>
          <t>adk-poc</t>
        </is>
      </c>
      <c r="B8" t="inlineStr">
        <is>
          <t>dynamic-agents</t>
        </is>
      </c>
      <c r="AM8" s="7" t="inlineStr">
        <is>
          <t>✓</t>
        </is>
      </c>
      <c r="AX8" s="7" t="inlineStr">
        <is>
          <t>✓</t>
        </is>
      </c>
      <c r="CU8" s="7" t="inlineStr">
        <is>
          <t>✓</t>
        </is>
      </c>
      <c r="DH8" s="7" t="inlineStr">
        <is>
          <t>✓</t>
        </is>
      </c>
      <c r="EB8" s="7" t="inlineStr">
        <is>
          <t>✓</t>
        </is>
      </c>
      <c r="EK8" s="7" t="inlineStr">
        <is>
          <t>✓</t>
        </is>
      </c>
      <c r="FS8" s="7" t="inlineStr">
        <is>
          <t>✓</t>
        </is>
      </c>
      <c r="GU8" s="7" t="inlineStr">
        <is>
          <t>✓</t>
        </is>
      </c>
      <c r="IZ8" s="7" t="inlineStr">
        <is>
          <t>✓</t>
        </is>
      </c>
      <c r="KA8" s="7" t="inlineStr">
        <is>
          <t>✓</t>
        </is>
      </c>
      <c r="KB8" s="7" t="inlineStr">
        <is>
          <t>✓</t>
        </is>
      </c>
      <c r="LJ8" s="7" t="inlineStr">
        <is>
          <t>✓</t>
        </is>
      </c>
      <c r="MN8" s="7" t="inlineStr">
        <is>
          <t>✓</t>
        </is>
      </c>
      <c r="OJ8" s="7" t="inlineStr">
        <is>
          <t>✓</t>
        </is>
      </c>
    </row>
    <row r="9">
      <c r="A9" t="inlineStr">
        <is>
          <t>adk-poc</t>
        </is>
      </c>
      <c r="B9" t="inlineStr">
        <is>
          <t>google-adk</t>
        </is>
      </c>
      <c r="AM9" s="7" t="inlineStr">
        <is>
          <t>✓</t>
        </is>
      </c>
      <c r="AT9" s="7" t="inlineStr">
        <is>
          <t>✓</t>
        </is>
      </c>
      <c r="AX9" s="7" t="inlineStr">
        <is>
          <t>✓</t>
        </is>
      </c>
      <c r="CU9" s="7" t="inlineStr">
        <is>
          <t>✓</t>
        </is>
      </c>
      <c r="DH9" s="7" t="inlineStr">
        <is>
          <t>✓</t>
        </is>
      </c>
      <c r="EB9" s="7" t="inlineStr">
        <is>
          <t>✓</t>
        </is>
      </c>
      <c r="EK9" s="7" t="inlineStr">
        <is>
          <t>✓</t>
        </is>
      </c>
      <c r="FS9" s="7" t="inlineStr">
        <is>
          <t>✓</t>
        </is>
      </c>
      <c r="GU9" s="7" t="inlineStr">
        <is>
          <t>✓</t>
        </is>
      </c>
      <c r="IZ9" s="7" t="inlineStr">
        <is>
          <t>✓</t>
        </is>
      </c>
      <c r="KA9" s="7" t="inlineStr">
        <is>
          <t>✓</t>
        </is>
      </c>
      <c r="KB9" s="7" t="inlineStr">
        <is>
          <t>✓</t>
        </is>
      </c>
      <c r="LJ9" s="7" t="inlineStr">
        <is>
          <t>✓</t>
        </is>
      </c>
      <c r="MK9" s="7" t="inlineStr">
        <is>
          <t>✓</t>
        </is>
      </c>
      <c r="MN9" s="7" t="inlineStr">
        <is>
          <t>✓</t>
        </is>
      </c>
      <c r="OJ9" s="7" t="inlineStr">
        <is>
          <t>✓</t>
        </is>
      </c>
    </row>
    <row r="10">
      <c r="A10" s="6" t="inlineStr">
        <is>
          <t>administrative-assistant-agent</t>
        </is>
      </c>
      <c r="B10" s="6" t="inlineStr">
        <is>
          <t>main</t>
        </is>
      </c>
      <c r="AM10" s="7" t="inlineStr">
        <is>
          <t>✓</t>
        </is>
      </c>
      <c r="AX10" s="7" t="inlineStr">
        <is>
          <t>✓</t>
        </is>
      </c>
      <c r="BT10" s="7" t="inlineStr">
        <is>
          <t>✓</t>
        </is>
      </c>
      <c r="CU10" s="7" t="inlineStr">
        <is>
          <t>✓</t>
        </is>
      </c>
      <c r="EB10" s="7" t="inlineStr">
        <is>
          <t>✓</t>
        </is>
      </c>
      <c r="EK10" s="7" t="inlineStr">
        <is>
          <t>✓</t>
        </is>
      </c>
      <c r="FY10" s="7" t="inlineStr">
        <is>
          <t>✓</t>
        </is>
      </c>
      <c r="GH10" s="7" t="inlineStr">
        <is>
          <t>✓</t>
        </is>
      </c>
      <c r="GU10" s="7" t="inlineStr">
        <is>
          <t>✓</t>
        </is>
      </c>
      <c r="HT10" s="7" t="inlineStr">
        <is>
          <t>✓</t>
        </is>
      </c>
      <c r="IZ10" s="7" t="inlineStr">
        <is>
          <t>✓</t>
        </is>
      </c>
      <c r="KA10" s="7" t="inlineStr">
        <is>
          <t>✓</t>
        </is>
      </c>
      <c r="KB10" s="7" t="inlineStr">
        <is>
          <t>✓</t>
        </is>
      </c>
      <c r="KG10" s="7" t="inlineStr">
        <is>
          <t>✓</t>
        </is>
      </c>
      <c r="KT10" s="7" t="inlineStr">
        <is>
          <t>✓</t>
        </is>
      </c>
      <c r="LJ10" s="7" t="inlineStr">
        <is>
          <t>✓</t>
        </is>
      </c>
      <c r="MP10" s="7" t="inlineStr">
        <is>
          <t>✓</t>
        </is>
      </c>
    </row>
    <row r="11">
      <c r="A11" s="6" t="inlineStr">
        <is>
          <t>agents-api</t>
        </is>
      </c>
      <c r="B11" s="6" t="inlineStr">
        <is>
          <t>main</t>
        </is>
      </c>
      <c r="AX11" s="7" t="inlineStr">
        <is>
          <t>✓</t>
        </is>
      </c>
      <c r="BT11" s="7" t="inlineStr">
        <is>
          <t>✓</t>
        </is>
      </c>
      <c r="CU11" s="7" t="inlineStr">
        <is>
          <t>✓</t>
        </is>
      </c>
      <c r="EB11" s="7" t="inlineStr">
        <is>
          <t>✓</t>
        </is>
      </c>
      <c r="EK11" s="7" t="inlineStr">
        <is>
          <t>✓</t>
        </is>
      </c>
      <c r="FY11" s="7" t="inlineStr">
        <is>
          <t>✓</t>
        </is>
      </c>
      <c r="HU11" s="7" t="inlineStr">
        <is>
          <t>✓</t>
        </is>
      </c>
      <c r="KA11" s="7" t="inlineStr">
        <is>
          <t>✓</t>
        </is>
      </c>
      <c r="KB11" s="7" t="inlineStr">
        <is>
          <t>✓</t>
        </is>
      </c>
      <c r="KG11" s="7" t="inlineStr">
        <is>
          <t>✓</t>
        </is>
      </c>
      <c r="LJ11" s="7" t="inlineStr">
        <is>
          <t>✓</t>
        </is>
      </c>
      <c r="OK11" s="7" t="inlineStr">
        <is>
          <t>✓</t>
        </is>
      </c>
    </row>
    <row r="12">
      <c r="A12" t="inlineStr">
        <is>
          <t>agents-api</t>
        </is>
      </c>
      <c r="B12" t="inlineStr">
        <is>
          <t>v2</t>
        </is>
      </c>
      <c r="AX12" s="7" t="inlineStr">
        <is>
          <t>✓</t>
        </is>
      </c>
      <c r="BT12" s="7" t="inlineStr">
        <is>
          <t>✓</t>
        </is>
      </c>
      <c r="CU12" s="7" t="inlineStr">
        <is>
          <t>✓</t>
        </is>
      </c>
      <c r="EB12" s="7" t="inlineStr">
        <is>
          <t>✓</t>
        </is>
      </c>
      <c r="EK12" s="7" t="inlineStr">
        <is>
          <t>✓</t>
        </is>
      </c>
      <c r="FK12" s="7" t="inlineStr">
        <is>
          <t>✓</t>
        </is>
      </c>
      <c r="FY12" s="7" t="inlineStr">
        <is>
          <t>✓</t>
        </is>
      </c>
      <c r="GH12" s="7" t="inlineStr">
        <is>
          <t>✓</t>
        </is>
      </c>
      <c r="GM12" s="7" t="inlineStr">
        <is>
          <t>✓</t>
        </is>
      </c>
      <c r="GS12" s="7" t="inlineStr">
        <is>
          <t>✓</t>
        </is>
      </c>
      <c r="GU12" s="7" t="inlineStr">
        <is>
          <t>✓</t>
        </is>
      </c>
      <c r="HU12" s="7" t="inlineStr">
        <is>
          <t>✓</t>
        </is>
      </c>
      <c r="IR12" s="7" t="inlineStr">
        <is>
          <t>✓</t>
        </is>
      </c>
      <c r="IZ12" s="7" t="inlineStr">
        <is>
          <t>✓</t>
        </is>
      </c>
      <c r="JT12" s="7" t="inlineStr">
        <is>
          <t>✓</t>
        </is>
      </c>
      <c r="KA12" s="7" t="inlineStr">
        <is>
          <t>✓</t>
        </is>
      </c>
      <c r="KB12" s="7" t="inlineStr">
        <is>
          <t>✓</t>
        </is>
      </c>
      <c r="KG12" s="7" t="inlineStr">
        <is>
          <t>✓</t>
        </is>
      </c>
      <c r="LJ12" s="7" t="inlineStr">
        <is>
          <t>✓</t>
        </is>
      </c>
      <c r="MH12" s="7" t="inlineStr">
        <is>
          <t>✓</t>
        </is>
      </c>
      <c r="MQ12" s="7" t="inlineStr">
        <is>
          <t>✓</t>
        </is>
      </c>
      <c r="OK12" s="7" t="inlineStr">
        <is>
          <t>✓</t>
        </is>
      </c>
    </row>
    <row r="13">
      <c r="A13" t="inlineStr">
        <is>
          <t>agents-api</t>
        </is>
      </c>
      <c r="B13" t="inlineStr">
        <is>
          <t>v3</t>
        </is>
      </c>
      <c r="AX13" s="7" t="inlineStr">
        <is>
          <t>✓</t>
        </is>
      </c>
      <c r="BT13" s="7" t="inlineStr">
        <is>
          <t>✓</t>
        </is>
      </c>
      <c r="CU13" s="7" t="inlineStr">
        <is>
          <t>✓</t>
        </is>
      </c>
      <c r="EB13" s="7" t="inlineStr">
        <is>
          <t>✓</t>
        </is>
      </c>
      <c r="EK13" s="7" t="inlineStr">
        <is>
          <t>✓</t>
        </is>
      </c>
      <c r="FK13" s="7" t="inlineStr">
        <is>
          <t>✓</t>
        </is>
      </c>
      <c r="FY13" s="7" t="inlineStr">
        <is>
          <t>✓</t>
        </is>
      </c>
      <c r="GH13" s="7" t="inlineStr">
        <is>
          <t>✓</t>
        </is>
      </c>
      <c r="GM13" s="7" t="inlineStr">
        <is>
          <t>✓</t>
        </is>
      </c>
      <c r="GS13" s="7" t="inlineStr">
        <is>
          <t>✓</t>
        </is>
      </c>
      <c r="GU13" s="7" t="inlineStr">
        <is>
          <t>✓</t>
        </is>
      </c>
      <c r="HU13" s="7" t="inlineStr">
        <is>
          <t>✓</t>
        </is>
      </c>
      <c r="IR13" s="7" t="inlineStr">
        <is>
          <t>✓</t>
        </is>
      </c>
      <c r="IZ13" s="7" t="inlineStr">
        <is>
          <t>✓</t>
        </is>
      </c>
      <c r="JT13" s="7" t="inlineStr">
        <is>
          <t>✓</t>
        </is>
      </c>
      <c r="KA13" s="7" t="inlineStr">
        <is>
          <t>✓</t>
        </is>
      </c>
      <c r="KB13" s="7" t="inlineStr">
        <is>
          <t>✓</t>
        </is>
      </c>
      <c r="KG13" s="7" t="inlineStr">
        <is>
          <t>✓</t>
        </is>
      </c>
      <c r="LJ13" s="7" t="inlineStr">
        <is>
          <t>✓</t>
        </is>
      </c>
      <c r="MH13" s="7" t="inlineStr">
        <is>
          <t>✓</t>
        </is>
      </c>
      <c r="MQ13" s="7" t="inlineStr">
        <is>
          <t>✓</t>
        </is>
      </c>
      <c r="OK13" s="7" t="inlineStr">
        <is>
          <t>✓</t>
        </is>
      </c>
    </row>
    <row r="14">
      <c r="A14" s="6" t="inlineStr">
        <is>
          <t>agents-platform-integration</t>
        </is>
      </c>
      <c r="B14" s="6" t="inlineStr">
        <is>
          <t>main</t>
        </is>
      </c>
      <c r="AX14" s="7" t="inlineStr">
        <is>
          <t>✓</t>
        </is>
      </c>
      <c r="BT14" s="7" t="inlineStr">
        <is>
          <t>✓</t>
        </is>
      </c>
      <c r="CU14" s="7" t="inlineStr">
        <is>
          <t>✓</t>
        </is>
      </c>
      <c r="EB14" s="7" t="inlineStr">
        <is>
          <t>✓</t>
        </is>
      </c>
      <c r="EK14" s="7" t="inlineStr">
        <is>
          <t>✓</t>
        </is>
      </c>
      <c r="FY14" s="7" t="inlineStr">
        <is>
          <t>✓</t>
        </is>
      </c>
      <c r="GU14" s="7" t="inlineStr">
        <is>
          <t>✓</t>
        </is>
      </c>
      <c r="IE14" s="7" t="inlineStr">
        <is>
          <t>✓</t>
        </is>
      </c>
      <c r="IZ14" s="7" t="inlineStr">
        <is>
          <t>✓</t>
        </is>
      </c>
      <c r="KA14" s="7" t="inlineStr">
        <is>
          <t>✓</t>
        </is>
      </c>
      <c r="KB14" s="7" t="inlineStr">
        <is>
          <t>✓</t>
        </is>
      </c>
      <c r="KG14" s="7" t="inlineStr">
        <is>
          <t>✓</t>
        </is>
      </c>
      <c r="KT14" s="7" t="inlineStr">
        <is>
          <t>✓</t>
        </is>
      </c>
      <c r="LJ14" s="7" t="inlineStr">
        <is>
          <t>✓</t>
        </is>
      </c>
    </row>
    <row r="15">
      <c r="A15" s="6" t="inlineStr">
        <is>
          <t>AgentX</t>
        </is>
      </c>
      <c r="B15" s="6" t="inlineStr">
        <is>
          <t>main</t>
        </is>
      </c>
      <c r="AN15" s="7" t="inlineStr">
        <is>
          <t>✓</t>
        </is>
      </c>
      <c r="EB15" s="7" t="inlineStr">
        <is>
          <t>✓</t>
        </is>
      </c>
      <c r="EK15" s="7" t="inlineStr">
        <is>
          <t>✓</t>
        </is>
      </c>
      <c r="FL15" s="7" t="inlineStr">
        <is>
          <t>✓</t>
        </is>
      </c>
      <c r="GP15" s="7" t="inlineStr">
        <is>
          <t>✓</t>
        </is>
      </c>
      <c r="IR15" s="7" t="inlineStr">
        <is>
          <t>✓</t>
        </is>
      </c>
      <c r="JR15" s="7" t="inlineStr">
        <is>
          <t>✓</t>
        </is>
      </c>
      <c r="KA15" s="7" t="inlineStr">
        <is>
          <t>✓</t>
        </is>
      </c>
      <c r="KN15" s="7" t="inlineStr">
        <is>
          <t>✓</t>
        </is>
      </c>
      <c r="KT15" s="7" t="inlineStr">
        <is>
          <t>✓</t>
        </is>
      </c>
      <c r="LI15" s="7" t="inlineStr">
        <is>
          <t>✓</t>
        </is>
      </c>
      <c r="NP15" s="7" t="inlineStr">
        <is>
          <t>✓</t>
        </is>
      </c>
      <c r="OK15" s="7" t="inlineStr">
        <is>
          <t>✓</t>
        </is>
      </c>
    </row>
    <row r="16">
      <c r="A16" t="inlineStr">
        <is>
          <t>AgentX</t>
        </is>
      </c>
      <c r="B16" t="inlineStr">
        <is>
          <t>v3</t>
        </is>
      </c>
      <c r="AY16" s="7" t="inlineStr">
        <is>
          <t>✓</t>
        </is>
      </c>
      <c r="CU16" s="7" t="inlineStr">
        <is>
          <t>✓</t>
        </is>
      </c>
      <c r="EB16" s="7" t="inlineStr">
        <is>
          <t>✓</t>
        </is>
      </c>
      <c r="EK16" s="7" t="inlineStr">
        <is>
          <t>✓</t>
        </is>
      </c>
      <c r="FL16" s="7" t="inlineStr">
        <is>
          <t>✓</t>
        </is>
      </c>
      <c r="GP16" s="7" t="inlineStr">
        <is>
          <t>✓</t>
        </is>
      </c>
      <c r="GU16" s="7" t="inlineStr">
        <is>
          <t>✓</t>
        </is>
      </c>
      <c r="IR16" s="7" t="inlineStr">
        <is>
          <t>✓</t>
        </is>
      </c>
      <c r="IZ16" s="7" t="inlineStr">
        <is>
          <t>✓</t>
        </is>
      </c>
      <c r="JR16" s="7" t="inlineStr">
        <is>
          <t>✓</t>
        </is>
      </c>
      <c r="KA16" s="7" t="inlineStr">
        <is>
          <t>✓</t>
        </is>
      </c>
      <c r="KB16" s="7" t="inlineStr">
        <is>
          <t>✓</t>
        </is>
      </c>
      <c r="KN16" s="7" t="inlineStr">
        <is>
          <t>✓</t>
        </is>
      </c>
      <c r="KT16" s="7" t="inlineStr">
        <is>
          <t>✓</t>
        </is>
      </c>
      <c r="LB16" s="7" t="inlineStr">
        <is>
          <t>✓</t>
        </is>
      </c>
      <c r="LJ16" s="7" t="inlineStr">
        <is>
          <t>✓</t>
        </is>
      </c>
      <c r="OK16" s="7" t="inlineStr">
        <is>
          <t>✓</t>
        </is>
      </c>
    </row>
    <row r="17">
      <c r="A17" s="6" t="inlineStr">
        <is>
          <t>ai-services</t>
        </is>
      </c>
      <c r="B17" s="6" t="inlineStr">
        <is>
          <t>main</t>
        </is>
      </c>
      <c r="R17" s="7" t="inlineStr">
        <is>
          <t>✓</t>
        </is>
      </c>
      <c r="AX17" s="7" t="inlineStr">
        <is>
          <t>✓</t>
        </is>
      </c>
      <c r="BJ17" s="7" t="inlineStr">
        <is>
          <t>✓</t>
        </is>
      </c>
      <c r="CU17" s="7" t="inlineStr">
        <is>
          <t>✓</t>
        </is>
      </c>
      <c r="EK17" s="7" t="inlineStr">
        <is>
          <t>✓</t>
        </is>
      </c>
      <c r="FR17" s="7" t="inlineStr">
        <is>
          <t>✓</t>
        </is>
      </c>
      <c r="IF17" s="7" t="inlineStr">
        <is>
          <t>✓</t>
        </is>
      </c>
      <c r="KA17" s="7" t="inlineStr">
        <is>
          <t>✓</t>
        </is>
      </c>
      <c r="LJ17" s="7" t="inlineStr">
        <is>
          <t>✓</t>
        </is>
      </c>
      <c r="NQ17" s="7" t="inlineStr">
        <is>
          <t>✓</t>
        </is>
      </c>
      <c r="NZ17" s="7" t="inlineStr">
        <is>
          <t>✓</t>
        </is>
      </c>
      <c r="OK17" s="7" t="inlineStr">
        <is>
          <t>✓</t>
        </is>
      </c>
    </row>
    <row r="18">
      <c r="A18" t="inlineStr">
        <is>
          <t>ai-services</t>
        </is>
      </c>
      <c r="B18" t="inlineStr">
        <is>
          <t>dev</t>
        </is>
      </c>
      <c r="R18" s="7" t="inlineStr">
        <is>
          <t>✓</t>
        </is>
      </c>
      <c r="AX18" s="7" t="inlineStr">
        <is>
          <t>✓</t>
        </is>
      </c>
      <c r="AY18" s="7" t="inlineStr">
        <is>
          <t>✓</t>
        </is>
      </c>
      <c r="BJ18" s="7" t="inlineStr">
        <is>
          <t>✓</t>
        </is>
      </c>
      <c r="CU18" s="7" t="inlineStr">
        <is>
          <t>✓</t>
        </is>
      </c>
      <c r="DK18" s="7" t="inlineStr">
        <is>
          <t>✓</t>
        </is>
      </c>
      <c r="EK18" s="7" t="inlineStr">
        <is>
          <t>✓</t>
        </is>
      </c>
      <c r="FK18" s="7" t="inlineStr">
        <is>
          <t>✓</t>
        </is>
      </c>
      <c r="GM18" s="7" t="inlineStr">
        <is>
          <t>✓</t>
        </is>
      </c>
      <c r="GS18" s="7" t="inlineStr">
        <is>
          <t>✓</t>
        </is>
      </c>
      <c r="HO18" s="7" t="inlineStr">
        <is>
          <t>✓</t>
        </is>
      </c>
      <c r="IR18" s="7" t="inlineStr">
        <is>
          <t>✓</t>
        </is>
      </c>
      <c r="IY18" s="7" t="inlineStr">
        <is>
          <t>✓</t>
        </is>
      </c>
      <c r="KA18" s="7" t="inlineStr">
        <is>
          <t>✓</t>
        </is>
      </c>
      <c r="KB18" s="7" t="inlineStr">
        <is>
          <t>✓</t>
        </is>
      </c>
      <c r="KT18" s="7" t="inlineStr">
        <is>
          <t>✓</t>
        </is>
      </c>
      <c r="LJ18" s="7" t="inlineStr">
        <is>
          <t>✓</t>
        </is>
      </c>
      <c r="MJ18" s="7" t="inlineStr">
        <is>
          <t>✓</t>
        </is>
      </c>
      <c r="NQ18" s="7" t="inlineStr">
        <is>
          <t>✓</t>
        </is>
      </c>
      <c r="NZ18" s="7" t="inlineStr">
        <is>
          <t>✓</t>
        </is>
      </c>
      <c r="OK18" s="7" t="inlineStr">
        <is>
          <t>✓</t>
        </is>
      </c>
    </row>
    <row r="19">
      <c r="A19" t="inlineStr">
        <is>
          <t>ai-services</t>
        </is>
      </c>
      <c r="B19" t="inlineStr">
        <is>
          <t>doc/text_so_speech_openvino_en0001</t>
        </is>
      </c>
      <c r="R19" s="7" t="inlineStr">
        <is>
          <t>✓</t>
        </is>
      </c>
      <c r="AX19" s="7" t="inlineStr">
        <is>
          <t>✓</t>
        </is>
      </c>
      <c r="BJ19" s="7" t="inlineStr">
        <is>
          <t>✓</t>
        </is>
      </c>
      <c r="CU19" s="7" t="inlineStr">
        <is>
          <t>✓</t>
        </is>
      </c>
      <c r="EK19" s="7" t="inlineStr">
        <is>
          <t>✓</t>
        </is>
      </c>
      <c r="FR19" s="7" t="inlineStr">
        <is>
          <t>✓</t>
        </is>
      </c>
      <c r="HR19" s="7" t="inlineStr">
        <is>
          <t>✓</t>
        </is>
      </c>
      <c r="IF19" s="7" t="inlineStr">
        <is>
          <t>✓</t>
        </is>
      </c>
      <c r="KA19" s="7" t="inlineStr">
        <is>
          <t>✓</t>
        </is>
      </c>
      <c r="KM19" s="7" t="inlineStr">
        <is>
          <t>✓</t>
        </is>
      </c>
      <c r="LJ19" s="7" t="inlineStr">
        <is>
          <t>✓</t>
        </is>
      </c>
      <c r="NQ19" s="7" t="inlineStr">
        <is>
          <t>✓</t>
        </is>
      </c>
      <c r="NZ19" s="7" t="inlineStr">
        <is>
          <t>✓</t>
        </is>
      </c>
      <c r="OK19" s="7" t="inlineStr">
        <is>
          <t>✓</t>
        </is>
      </c>
    </row>
    <row r="20">
      <c r="A20" t="inlineStr">
        <is>
          <t>ai-services</t>
        </is>
      </c>
      <c r="B20" t="inlineStr">
        <is>
          <t>document-question-answer</t>
        </is>
      </c>
      <c r="R20" s="7" t="inlineStr">
        <is>
          <t>✓</t>
        </is>
      </c>
      <c r="W20" s="7" t="inlineStr">
        <is>
          <t>✓</t>
        </is>
      </c>
      <c r="AX20" s="7" t="inlineStr">
        <is>
          <t>✓</t>
        </is>
      </c>
      <c r="BJ20" s="7" t="inlineStr">
        <is>
          <t>✓</t>
        </is>
      </c>
      <c r="CU20" s="7" t="inlineStr">
        <is>
          <t>✓</t>
        </is>
      </c>
      <c r="DK20" s="7" t="inlineStr">
        <is>
          <t>✓</t>
        </is>
      </c>
      <c r="EK20" s="7" t="inlineStr">
        <is>
          <t>✓</t>
        </is>
      </c>
      <c r="GN20" s="7" t="inlineStr">
        <is>
          <t>✓</t>
        </is>
      </c>
      <c r="IM20" s="7" t="inlineStr">
        <is>
          <t>✓</t>
        </is>
      </c>
      <c r="IU20" s="7" t="inlineStr">
        <is>
          <t>✓</t>
        </is>
      </c>
      <c r="KA20" s="7" t="inlineStr">
        <is>
          <t>✓</t>
        </is>
      </c>
      <c r="LJ20" s="7" t="inlineStr">
        <is>
          <t>✓</t>
        </is>
      </c>
      <c r="NQ20" s="7" t="inlineStr">
        <is>
          <t>✓</t>
        </is>
      </c>
      <c r="NZ20" s="7" t="inlineStr">
        <is>
          <t>✓</t>
        </is>
      </c>
      <c r="OK20" s="7" t="inlineStr">
        <is>
          <t>✓</t>
        </is>
      </c>
    </row>
    <row r="21">
      <c r="A21" t="inlineStr">
        <is>
          <t>ai-services</t>
        </is>
      </c>
      <c r="B21" t="inlineStr">
        <is>
          <t>feature/action_recognition_i3d_pretrained_kinetics400</t>
        </is>
      </c>
      <c r="R21" s="7" t="inlineStr">
        <is>
          <t>✓</t>
        </is>
      </c>
      <c r="AX21" s="7" t="inlineStr">
        <is>
          <t>✓</t>
        </is>
      </c>
      <c r="BJ21" s="7" t="inlineStr">
        <is>
          <t>✓</t>
        </is>
      </c>
      <c r="CU21" s="7" t="inlineStr">
        <is>
          <t>✓</t>
        </is>
      </c>
      <c r="EK21" s="7" t="inlineStr">
        <is>
          <t>✓</t>
        </is>
      </c>
      <c r="FR21" s="7" t="inlineStr">
        <is>
          <t>✓</t>
        </is>
      </c>
      <c r="HR21" s="7" t="inlineStr">
        <is>
          <t>✓</t>
        </is>
      </c>
      <c r="IF21" s="7" t="inlineStr">
        <is>
          <t>✓</t>
        </is>
      </c>
      <c r="IM21" s="7" t="inlineStr">
        <is>
          <t>✓</t>
        </is>
      </c>
      <c r="KA21" s="7" t="inlineStr">
        <is>
          <t>✓</t>
        </is>
      </c>
      <c r="KM21" s="7" t="inlineStr">
        <is>
          <t>✓</t>
        </is>
      </c>
      <c r="LJ21" s="7" t="inlineStr">
        <is>
          <t>✓</t>
        </is>
      </c>
      <c r="NZ21" s="7" t="inlineStr">
        <is>
          <t>✓</t>
        </is>
      </c>
      <c r="OK21" s="7" t="inlineStr">
        <is>
          <t>✓</t>
        </is>
      </c>
    </row>
    <row r="22">
      <c r="A22" t="inlineStr">
        <is>
          <t>ai-services</t>
        </is>
      </c>
      <c r="B22" t="inlineStr">
        <is>
          <t>feature/citrinet_512</t>
        </is>
      </c>
      <c r="R22" s="7" t="inlineStr">
        <is>
          <t>✓</t>
        </is>
      </c>
      <c r="AX22" s="7" t="inlineStr">
        <is>
          <t>✓</t>
        </is>
      </c>
      <c r="BJ22" s="7" t="inlineStr">
        <is>
          <t>✓</t>
        </is>
      </c>
      <c r="CU22" s="7" t="inlineStr">
        <is>
          <t>✓</t>
        </is>
      </c>
      <c r="EK22" s="7" t="inlineStr">
        <is>
          <t>✓</t>
        </is>
      </c>
      <c r="HR22" s="7" t="inlineStr">
        <is>
          <t>✓</t>
        </is>
      </c>
      <c r="IM22" s="7" t="inlineStr">
        <is>
          <t>✓</t>
        </is>
      </c>
      <c r="KA22" s="7" t="inlineStr">
        <is>
          <t>✓</t>
        </is>
      </c>
      <c r="KM22" s="7" t="inlineStr">
        <is>
          <t>✓</t>
        </is>
      </c>
      <c r="LJ22" s="7" t="inlineStr">
        <is>
          <t>✓</t>
        </is>
      </c>
      <c r="MY22" s="7" t="inlineStr">
        <is>
          <t>✓</t>
        </is>
      </c>
      <c r="NZ22" s="7" t="inlineStr">
        <is>
          <t>✓</t>
        </is>
      </c>
      <c r="OK22" s="7" t="inlineStr">
        <is>
          <t>✓</t>
        </is>
      </c>
    </row>
    <row r="23">
      <c r="A23" t="inlineStr">
        <is>
          <t>ai-services</t>
        </is>
      </c>
      <c r="B23" t="inlineStr">
        <is>
          <t>feature/document_classification_vla_api</t>
        </is>
      </c>
      <c r="R23" s="7" t="inlineStr">
        <is>
          <t>✓</t>
        </is>
      </c>
      <c r="W23" s="7" t="inlineStr">
        <is>
          <t>✓</t>
        </is>
      </c>
      <c r="AX23" s="7" t="inlineStr">
        <is>
          <t>✓</t>
        </is>
      </c>
      <c r="BJ23" s="7" t="inlineStr">
        <is>
          <t>✓</t>
        </is>
      </c>
      <c r="CU23" s="7" t="inlineStr">
        <is>
          <t>✓</t>
        </is>
      </c>
      <c r="DL23" s="7" t="inlineStr">
        <is>
          <t>✓</t>
        </is>
      </c>
      <c r="DX23" s="7" t="inlineStr">
        <is>
          <t>✓</t>
        </is>
      </c>
      <c r="EK23" s="7" t="inlineStr">
        <is>
          <t>✓</t>
        </is>
      </c>
      <c r="EO23" s="7" t="inlineStr">
        <is>
          <t>✓</t>
        </is>
      </c>
      <c r="FM23" s="7" t="inlineStr">
        <is>
          <t>✓</t>
        </is>
      </c>
      <c r="HR23" s="7" t="inlineStr">
        <is>
          <t>✓</t>
        </is>
      </c>
      <c r="KA23" s="7" t="inlineStr">
        <is>
          <t>✓</t>
        </is>
      </c>
      <c r="KM23" s="7" t="inlineStr">
        <is>
          <t>✓</t>
        </is>
      </c>
      <c r="LJ23" s="7" t="inlineStr">
        <is>
          <t>✓</t>
        </is>
      </c>
      <c r="NQ23" s="7" t="inlineStr">
        <is>
          <t>✓</t>
        </is>
      </c>
      <c r="NZ23" s="7" t="inlineStr">
        <is>
          <t>✓</t>
        </is>
      </c>
      <c r="OK23" s="7" t="inlineStr">
        <is>
          <t>✓</t>
        </is>
      </c>
    </row>
    <row r="24">
      <c r="A24" t="inlineStr">
        <is>
          <t>ai-services</t>
        </is>
      </c>
      <c r="B24" t="inlineStr">
        <is>
          <t>handover</t>
        </is>
      </c>
      <c r="R24" s="7" t="inlineStr">
        <is>
          <t>✓</t>
        </is>
      </c>
      <c r="W24" s="7" t="inlineStr">
        <is>
          <t>✓</t>
        </is>
      </c>
      <c r="AX24" s="7" t="inlineStr">
        <is>
          <t>✓</t>
        </is>
      </c>
      <c r="BJ24" s="7" t="inlineStr">
        <is>
          <t>✓</t>
        </is>
      </c>
      <c r="CU24" s="7" t="inlineStr">
        <is>
          <t>✓</t>
        </is>
      </c>
      <c r="DK24" s="7" t="inlineStr">
        <is>
          <t>✓</t>
        </is>
      </c>
      <c r="EK24" s="7" t="inlineStr">
        <is>
          <t>✓</t>
        </is>
      </c>
      <c r="IM24" s="7" t="inlineStr">
        <is>
          <t>✓</t>
        </is>
      </c>
      <c r="IU24" s="7" t="inlineStr">
        <is>
          <t>✓</t>
        </is>
      </c>
      <c r="KA24" s="7" t="inlineStr">
        <is>
          <t>✓</t>
        </is>
      </c>
      <c r="KT24" s="7" t="inlineStr">
        <is>
          <t>✓</t>
        </is>
      </c>
      <c r="LJ24" s="7" t="inlineStr">
        <is>
          <t>✓</t>
        </is>
      </c>
      <c r="NZ24" s="7" t="inlineStr">
        <is>
          <t>✓</t>
        </is>
      </c>
      <c r="OK24" s="7" t="inlineStr">
        <is>
          <t>✓</t>
        </is>
      </c>
    </row>
    <row r="25">
      <c r="A25" t="inlineStr">
        <is>
          <t>ai-services</t>
        </is>
      </c>
      <c r="B25" t="inlineStr">
        <is>
          <t>model_deployment</t>
        </is>
      </c>
      <c r="R25" s="7" t="inlineStr">
        <is>
          <t>✓</t>
        </is>
      </c>
      <c r="AX25" s="7" t="inlineStr">
        <is>
          <t>✓</t>
        </is>
      </c>
      <c r="BJ25" s="7" t="inlineStr">
        <is>
          <t>✓</t>
        </is>
      </c>
      <c r="CU25" s="7" t="inlineStr">
        <is>
          <t>✓</t>
        </is>
      </c>
      <c r="DK25" s="7" t="inlineStr">
        <is>
          <t>✓</t>
        </is>
      </c>
      <c r="EK25" s="7" t="inlineStr">
        <is>
          <t>✓</t>
        </is>
      </c>
      <c r="KA25" s="7" t="inlineStr">
        <is>
          <t>✓</t>
        </is>
      </c>
      <c r="KB25" s="7" t="inlineStr">
        <is>
          <t>✓</t>
        </is>
      </c>
      <c r="KT25" s="7" t="inlineStr">
        <is>
          <t>✓</t>
        </is>
      </c>
      <c r="LJ25" s="7" t="inlineStr">
        <is>
          <t>✓</t>
        </is>
      </c>
      <c r="NQ25" s="7" t="inlineStr">
        <is>
          <t>✓</t>
        </is>
      </c>
      <c r="NZ25" s="7" t="inlineStr">
        <is>
          <t>✓</t>
        </is>
      </c>
      <c r="OK25" s="7" t="inlineStr">
        <is>
          <t>✓</t>
        </is>
      </c>
    </row>
    <row r="26">
      <c r="A26" t="inlineStr">
        <is>
          <t>ai-services</t>
        </is>
      </c>
      <c r="B26" t="inlineStr">
        <is>
          <t>revert-150-feature/image_object_detection_detectron_2</t>
        </is>
      </c>
      <c r="R26" s="7" t="inlineStr">
        <is>
          <t>✓</t>
        </is>
      </c>
      <c r="AX26" s="7" t="inlineStr">
        <is>
          <t>✓</t>
        </is>
      </c>
      <c r="BJ26" s="7" t="inlineStr">
        <is>
          <t>✓</t>
        </is>
      </c>
      <c r="CU26" s="7" t="inlineStr">
        <is>
          <t>✓</t>
        </is>
      </c>
      <c r="EK26" s="7" t="inlineStr">
        <is>
          <t>✓</t>
        </is>
      </c>
      <c r="HR26" s="7" t="inlineStr">
        <is>
          <t>✓</t>
        </is>
      </c>
      <c r="IF26" s="7" t="inlineStr">
        <is>
          <t>✓</t>
        </is>
      </c>
      <c r="IM26" s="7" t="inlineStr">
        <is>
          <t>✓</t>
        </is>
      </c>
      <c r="KA26" s="7" t="inlineStr">
        <is>
          <t>✓</t>
        </is>
      </c>
      <c r="KM26" s="7" t="inlineStr">
        <is>
          <t>✓</t>
        </is>
      </c>
      <c r="LJ26" s="7" t="inlineStr">
        <is>
          <t>✓</t>
        </is>
      </c>
      <c r="MY26" s="7" t="inlineStr">
        <is>
          <t>✓</t>
        </is>
      </c>
      <c r="NQ26" s="7" t="inlineStr">
        <is>
          <t>✓</t>
        </is>
      </c>
      <c r="NZ26" s="7" t="inlineStr">
        <is>
          <t>✓</t>
        </is>
      </c>
      <c r="OK26" s="7" t="inlineStr">
        <is>
          <t>✓</t>
        </is>
      </c>
    </row>
    <row r="27">
      <c r="A27" t="inlineStr">
        <is>
          <t>ai-services</t>
        </is>
      </c>
      <c r="B27" t="inlineStr">
        <is>
          <t>text-classification</t>
        </is>
      </c>
      <c r="AX27" s="7" t="inlineStr">
        <is>
          <t>✓</t>
        </is>
      </c>
      <c r="CU27" s="7" t="inlineStr">
        <is>
          <t>✓</t>
        </is>
      </c>
      <c r="EK27" s="7" t="inlineStr">
        <is>
          <t>✓</t>
        </is>
      </c>
      <c r="GN27" s="7" t="inlineStr">
        <is>
          <t>✓</t>
        </is>
      </c>
      <c r="HR27" s="7" t="inlineStr">
        <is>
          <t>✓</t>
        </is>
      </c>
      <c r="KA27" s="7" t="inlineStr">
        <is>
          <t>✓</t>
        </is>
      </c>
      <c r="KB27" s="7" t="inlineStr">
        <is>
          <t>✓</t>
        </is>
      </c>
      <c r="LJ27" s="7" t="inlineStr">
        <is>
          <t>✓</t>
        </is>
      </c>
      <c r="NQ27" s="7" t="inlineStr">
        <is>
          <t>✓</t>
        </is>
      </c>
      <c r="NZ27" s="7" t="inlineStr">
        <is>
          <t>✓</t>
        </is>
      </c>
      <c r="OK27" s="7" t="inlineStr">
        <is>
          <t>✓</t>
        </is>
      </c>
    </row>
    <row r="28">
      <c r="A28" t="inlineStr">
        <is>
          <t>ai-services</t>
        </is>
      </c>
      <c r="B28" t="inlineStr">
        <is>
          <t>text-comparison</t>
        </is>
      </c>
      <c r="R28" s="7" t="inlineStr">
        <is>
          <t>✓</t>
        </is>
      </c>
      <c r="W28" s="7" t="inlineStr">
        <is>
          <t>✓</t>
        </is>
      </c>
      <c r="AX28" s="7" t="inlineStr">
        <is>
          <t>✓</t>
        </is>
      </c>
      <c r="BJ28" s="7" t="inlineStr">
        <is>
          <t>✓</t>
        </is>
      </c>
      <c r="CU28" s="7" t="inlineStr">
        <is>
          <t>✓</t>
        </is>
      </c>
      <c r="DK28" s="7" t="inlineStr">
        <is>
          <t>✓</t>
        </is>
      </c>
      <c r="EK28" s="7" t="inlineStr">
        <is>
          <t>✓</t>
        </is>
      </c>
      <c r="GN28" s="7" t="inlineStr">
        <is>
          <t>✓</t>
        </is>
      </c>
      <c r="IM28" s="7" t="inlineStr">
        <is>
          <t>✓</t>
        </is>
      </c>
      <c r="IU28" s="7" t="inlineStr">
        <is>
          <t>✓</t>
        </is>
      </c>
      <c r="KA28" s="7" t="inlineStr">
        <is>
          <t>✓</t>
        </is>
      </c>
      <c r="LJ28" s="7" t="inlineStr">
        <is>
          <t>✓</t>
        </is>
      </c>
      <c r="NQ28" s="7" t="inlineStr">
        <is>
          <t>✓</t>
        </is>
      </c>
      <c r="NZ28" s="7" t="inlineStr">
        <is>
          <t>✓</t>
        </is>
      </c>
      <c r="OK28" s="7" t="inlineStr">
        <is>
          <t>✓</t>
        </is>
      </c>
    </row>
    <row r="29">
      <c r="A29" t="inlineStr">
        <is>
          <t>ai-services</t>
        </is>
      </c>
      <c r="B29" t="inlineStr">
        <is>
          <t>text-name-entity-recognition</t>
        </is>
      </c>
      <c r="AX29" s="7" t="inlineStr">
        <is>
          <t>✓</t>
        </is>
      </c>
      <c r="CU29" s="7" t="inlineStr">
        <is>
          <t>✓</t>
        </is>
      </c>
      <c r="EK29" s="7" t="inlineStr">
        <is>
          <t>✓</t>
        </is>
      </c>
      <c r="EO29" s="7" t="inlineStr">
        <is>
          <t>✓</t>
        </is>
      </c>
      <c r="GN29" s="7" t="inlineStr">
        <is>
          <t>✓</t>
        </is>
      </c>
      <c r="IG29" s="7" t="inlineStr">
        <is>
          <t>✓</t>
        </is>
      </c>
      <c r="KA29" s="7" t="inlineStr">
        <is>
          <t>✓</t>
        </is>
      </c>
      <c r="LJ29" s="7" t="inlineStr">
        <is>
          <t>✓</t>
        </is>
      </c>
      <c r="NZ29" s="7" t="inlineStr">
        <is>
          <t>✓</t>
        </is>
      </c>
      <c r="OK29" s="7" t="inlineStr">
        <is>
          <t>✓</t>
        </is>
      </c>
    </row>
    <row r="30">
      <c r="A30" t="inlineStr">
        <is>
          <t>ai-services</t>
        </is>
      </c>
      <c r="B30" t="inlineStr">
        <is>
          <t>text-pos-tagging</t>
        </is>
      </c>
      <c r="R30" s="7" t="inlineStr">
        <is>
          <t>✓</t>
        </is>
      </c>
      <c r="W30" s="7" t="inlineStr">
        <is>
          <t>✓</t>
        </is>
      </c>
      <c r="AX30" s="7" t="inlineStr">
        <is>
          <t>✓</t>
        </is>
      </c>
      <c r="BJ30" s="7" t="inlineStr">
        <is>
          <t>✓</t>
        </is>
      </c>
      <c r="CU30" s="7" t="inlineStr">
        <is>
          <t>✓</t>
        </is>
      </c>
      <c r="DK30" s="7" t="inlineStr">
        <is>
          <t>✓</t>
        </is>
      </c>
      <c r="EK30" s="7" t="inlineStr">
        <is>
          <t>✓</t>
        </is>
      </c>
      <c r="GN30" s="7" t="inlineStr">
        <is>
          <t>✓</t>
        </is>
      </c>
      <c r="IM30" s="7" t="inlineStr">
        <is>
          <t>✓</t>
        </is>
      </c>
      <c r="IU30" s="7" t="inlineStr">
        <is>
          <t>✓</t>
        </is>
      </c>
      <c r="KA30" s="7" t="inlineStr">
        <is>
          <t>✓</t>
        </is>
      </c>
      <c r="LJ30" s="7" t="inlineStr">
        <is>
          <t>✓</t>
        </is>
      </c>
      <c r="NQ30" s="7" t="inlineStr">
        <is>
          <t>✓</t>
        </is>
      </c>
      <c r="NZ30" s="7" t="inlineStr">
        <is>
          <t>✓</t>
        </is>
      </c>
      <c r="OK30" s="7" t="inlineStr">
        <is>
          <t>✓</t>
        </is>
      </c>
    </row>
    <row r="31">
      <c r="A31" t="inlineStr">
        <is>
          <t>ai-services</t>
        </is>
      </c>
      <c r="B31" t="inlineStr">
        <is>
          <t>text-question-answer</t>
        </is>
      </c>
      <c r="AX31" s="7" t="inlineStr">
        <is>
          <t>✓</t>
        </is>
      </c>
      <c r="CU31" s="7" t="inlineStr">
        <is>
          <t>✓</t>
        </is>
      </c>
      <c r="EK31" s="7" t="inlineStr">
        <is>
          <t>✓</t>
        </is>
      </c>
      <c r="GN31" s="7" t="inlineStr">
        <is>
          <t>✓</t>
        </is>
      </c>
      <c r="KA31" s="7" t="inlineStr">
        <is>
          <t>✓</t>
        </is>
      </c>
      <c r="LJ31" s="7" t="inlineStr">
        <is>
          <t>✓</t>
        </is>
      </c>
      <c r="LT31" s="7" t="inlineStr">
        <is>
          <t>✓</t>
        </is>
      </c>
      <c r="NQ31" s="7" t="inlineStr">
        <is>
          <t>✓</t>
        </is>
      </c>
      <c r="NZ31" s="7" t="inlineStr">
        <is>
          <t>✓</t>
        </is>
      </c>
      <c r="OK31" s="7" t="inlineStr">
        <is>
          <t>✓</t>
        </is>
      </c>
    </row>
    <row r="32">
      <c r="A32" t="inlineStr">
        <is>
          <t>ai-services</t>
        </is>
      </c>
      <c r="B32" t="inlineStr">
        <is>
          <t>text-sentiment-analysis</t>
        </is>
      </c>
      <c r="AX32" s="7" t="inlineStr">
        <is>
          <t>✓</t>
        </is>
      </c>
      <c r="CU32" s="7" t="inlineStr">
        <is>
          <t>✓</t>
        </is>
      </c>
      <c r="EK32" s="7" t="inlineStr">
        <is>
          <t>✓</t>
        </is>
      </c>
      <c r="GN32" s="7" t="inlineStr">
        <is>
          <t>✓</t>
        </is>
      </c>
      <c r="HR32" s="7" t="inlineStr">
        <is>
          <t>✓</t>
        </is>
      </c>
      <c r="KA32" s="7" t="inlineStr">
        <is>
          <t>✓</t>
        </is>
      </c>
      <c r="KB32" s="7" t="inlineStr">
        <is>
          <t>✓</t>
        </is>
      </c>
      <c r="LJ32" s="7" t="inlineStr">
        <is>
          <t>✓</t>
        </is>
      </c>
      <c r="NQ32" s="7" t="inlineStr">
        <is>
          <t>✓</t>
        </is>
      </c>
      <c r="NZ32" s="7" t="inlineStr">
        <is>
          <t>✓</t>
        </is>
      </c>
      <c r="OK32" s="7" t="inlineStr">
        <is>
          <t>✓</t>
        </is>
      </c>
    </row>
    <row r="33">
      <c r="A33" t="inlineStr">
        <is>
          <t>ai-services</t>
        </is>
      </c>
      <c r="B33" t="inlineStr">
        <is>
          <t>text-summarization</t>
        </is>
      </c>
      <c r="AX33" s="7" t="inlineStr">
        <is>
          <t>✓</t>
        </is>
      </c>
      <c r="CU33" s="7" t="inlineStr">
        <is>
          <t>✓</t>
        </is>
      </c>
      <c r="EK33" s="7" t="inlineStr">
        <is>
          <t>✓</t>
        </is>
      </c>
      <c r="GN33" s="7" t="inlineStr">
        <is>
          <t>✓</t>
        </is>
      </c>
      <c r="KA33" s="7" t="inlineStr">
        <is>
          <t>✓</t>
        </is>
      </c>
      <c r="LJ33" s="7" t="inlineStr">
        <is>
          <t>✓</t>
        </is>
      </c>
      <c r="NQ33" s="7" t="inlineStr">
        <is>
          <t>✓</t>
        </is>
      </c>
      <c r="NZ33" s="7" t="inlineStr">
        <is>
          <t>✓</t>
        </is>
      </c>
      <c r="OK33" s="7" t="inlineStr">
        <is>
          <t>✓</t>
        </is>
      </c>
    </row>
    <row r="34">
      <c r="A34" t="inlineStr">
        <is>
          <t>ai-services</t>
        </is>
      </c>
      <c r="B34" t="inlineStr">
        <is>
          <t>text-translation</t>
        </is>
      </c>
      <c r="AX34" s="7" t="inlineStr">
        <is>
          <t>✓</t>
        </is>
      </c>
      <c r="CU34" s="7" t="inlineStr">
        <is>
          <t>✓</t>
        </is>
      </c>
      <c r="EK34" s="7" t="inlineStr">
        <is>
          <t>✓</t>
        </is>
      </c>
      <c r="GN34" s="7" t="inlineStr">
        <is>
          <t>✓</t>
        </is>
      </c>
      <c r="HR34" s="7" t="inlineStr">
        <is>
          <t>✓</t>
        </is>
      </c>
      <c r="KA34" s="7" t="inlineStr">
        <is>
          <t>✓</t>
        </is>
      </c>
      <c r="KB34" s="7" t="inlineStr">
        <is>
          <t>✓</t>
        </is>
      </c>
      <c r="LJ34" s="7" t="inlineStr">
        <is>
          <t>✓</t>
        </is>
      </c>
      <c r="NQ34" s="7" t="inlineStr">
        <is>
          <t>✓</t>
        </is>
      </c>
      <c r="NZ34" s="7" t="inlineStr">
        <is>
          <t>✓</t>
        </is>
      </c>
      <c r="OK34" s="7" t="inlineStr">
        <is>
          <t>✓</t>
        </is>
      </c>
    </row>
    <row r="35">
      <c r="A35" t="inlineStr">
        <is>
          <t>ai-services</t>
        </is>
      </c>
      <c r="B35" t="inlineStr">
        <is>
          <t>text-zero-shot-classification</t>
        </is>
      </c>
      <c r="R35" s="7" t="inlineStr">
        <is>
          <t>✓</t>
        </is>
      </c>
      <c r="W35" s="7" t="inlineStr">
        <is>
          <t>✓</t>
        </is>
      </c>
      <c r="AX35" s="7" t="inlineStr">
        <is>
          <t>✓</t>
        </is>
      </c>
      <c r="BJ35" s="7" t="inlineStr">
        <is>
          <t>✓</t>
        </is>
      </c>
      <c r="CU35" s="7" t="inlineStr">
        <is>
          <t>✓</t>
        </is>
      </c>
      <c r="DK35" s="7" t="inlineStr">
        <is>
          <t>✓</t>
        </is>
      </c>
      <c r="EK35" s="7" t="inlineStr">
        <is>
          <t>✓</t>
        </is>
      </c>
      <c r="GN35" s="7" t="inlineStr">
        <is>
          <t>✓</t>
        </is>
      </c>
      <c r="IM35" s="7" t="inlineStr">
        <is>
          <t>✓</t>
        </is>
      </c>
      <c r="IU35" s="7" t="inlineStr">
        <is>
          <t>✓</t>
        </is>
      </c>
      <c r="KA35" s="7" t="inlineStr">
        <is>
          <t>✓</t>
        </is>
      </c>
      <c r="LJ35" s="7" t="inlineStr">
        <is>
          <t>✓</t>
        </is>
      </c>
      <c r="NQ35" s="7" t="inlineStr">
        <is>
          <t>✓</t>
        </is>
      </c>
      <c r="NZ35" s="7" t="inlineStr">
        <is>
          <t>✓</t>
        </is>
      </c>
      <c r="OK35" s="7" t="inlineStr">
        <is>
          <t>✓</t>
        </is>
      </c>
    </row>
    <row r="36">
      <c r="A36" t="inlineStr">
        <is>
          <t>ai-services</t>
        </is>
      </c>
      <c r="B36" t="inlineStr">
        <is>
          <t>text_nmt_en_de_transformer24x6</t>
        </is>
      </c>
      <c r="R36" s="7" t="inlineStr">
        <is>
          <t>✓</t>
        </is>
      </c>
      <c r="AX36" s="7" t="inlineStr">
        <is>
          <t>✓</t>
        </is>
      </c>
      <c r="BJ36" s="7" t="inlineStr">
        <is>
          <t>✓</t>
        </is>
      </c>
      <c r="CU36" s="7" t="inlineStr">
        <is>
          <t>✓</t>
        </is>
      </c>
      <c r="EK36" s="7" t="inlineStr">
        <is>
          <t>✓</t>
        </is>
      </c>
      <c r="HR36" s="7" t="inlineStr">
        <is>
          <t>✓</t>
        </is>
      </c>
      <c r="IM36" s="7" t="inlineStr">
        <is>
          <t>✓</t>
        </is>
      </c>
      <c r="KA36" s="7" t="inlineStr">
        <is>
          <t>✓</t>
        </is>
      </c>
      <c r="KM36" s="7" t="inlineStr">
        <is>
          <t>✓</t>
        </is>
      </c>
      <c r="LJ36" s="7" t="inlineStr">
        <is>
          <t>✓</t>
        </is>
      </c>
      <c r="MY36" s="7" t="inlineStr">
        <is>
          <t>✓</t>
        </is>
      </c>
      <c r="NZ36" s="7" t="inlineStr">
        <is>
          <t>✓</t>
        </is>
      </c>
      <c r="OK36" s="7" t="inlineStr">
        <is>
          <t>✓</t>
        </is>
      </c>
    </row>
    <row r="37">
      <c r="A37" t="inlineStr">
        <is>
          <t>ai-services</t>
        </is>
      </c>
      <c r="B37" t="inlineStr">
        <is>
          <t>update/document_classification_vla_api</t>
        </is>
      </c>
      <c r="R37" s="7" t="inlineStr">
        <is>
          <t>✓</t>
        </is>
      </c>
      <c r="W37" s="7" t="inlineStr">
        <is>
          <t>✓</t>
        </is>
      </c>
      <c r="AX37" s="7" t="inlineStr">
        <is>
          <t>✓</t>
        </is>
      </c>
      <c r="BJ37" s="7" t="inlineStr">
        <is>
          <t>✓</t>
        </is>
      </c>
      <c r="CU37" s="7" t="inlineStr">
        <is>
          <t>✓</t>
        </is>
      </c>
      <c r="EK37" s="7" t="inlineStr">
        <is>
          <t>✓</t>
        </is>
      </c>
      <c r="FM37" s="7" t="inlineStr">
        <is>
          <t>✓</t>
        </is>
      </c>
      <c r="HR37" s="7" t="inlineStr">
        <is>
          <t>✓</t>
        </is>
      </c>
      <c r="IM37" s="7" t="inlineStr">
        <is>
          <t>✓</t>
        </is>
      </c>
      <c r="KA37" s="7" t="inlineStr">
        <is>
          <t>✓</t>
        </is>
      </c>
      <c r="KM37" s="7" t="inlineStr">
        <is>
          <t>✓</t>
        </is>
      </c>
      <c r="LJ37" s="7" t="inlineStr">
        <is>
          <t>✓</t>
        </is>
      </c>
      <c r="NQ37" s="7" t="inlineStr">
        <is>
          <t>✓</t>
        </is>
      </c>
      <c r="NZ37" s="7" t="inlineStr">
        <is>
          <t>✓</t>
        </is>
      </c>
      <c r="OK37" s="7" t="inlineStr">
        <is>
          <t>✓</t>
        </is>
      </c>
    </row>
    <row r="38">
      <c r="A38" s="6" t="inlineStr">
        <is>
          <t>AI-Tools-Python-Package</t>
        </is>
      </c>
      <c r="B38" s="6" t="inlineStr">
        <is>
          <t>main</t>
        </is>
      </c>
      <c r="KT38" s="7" t="inlineStr">
        <is>
          <t>✓</t>
        </is>
      </c>
      <c r="MO38" s="7" t="inlineStr">
        <is>
          <t>✓</t>
        </is>
      </c>
      <c r="OE38" s="7" t="inlineStr">
        <is>
          <t>✓</t>
        </is>
      </c>
    </row>
    <row r="39">
      <c r="A39" s="6" t="inlineStr">
        <is>
          <t>apteryx</t>
        </is>
      </c>
      <c r="B39" s="6" t="inlineStr">
        <is>
          <t>master</t>
        </is>
      </c>
      <c r="K39" s="7" t="inlineStr">
        <is>
          <t>✓</t>
        </is>
      </c>
      <c r="R39" s="7" t="inlineStr">
        <is>
          <t>✓</t>
        </is>
      </c>
      <c r="BB39" s="7" t="inlineStr">
        <is>
          <t>✓</t>
        </is>
      </c>
      <c r="BI39" s="7" t="inlineStr">
        <is>
          <t>✓</t>
        </is>
      </c>
      <c r="BJ39" s="7" t="inlineStr">
        <is>
          <t>✓</t>
        </is>
      </c>
      <c r="CL39" s="7" t="inlineStr">
        <is>
          <t>✓</t>
        </is>
      </c>
      <c r="CN39" s="7" t="inlineStr">
        <is>
          <t>✓</t>
        </is>
      </c>
      <c r="CR39" s="7" t="inlineStr">
        <is>
          <t>✓</t>
        </is>
      </c>
      <c r="CY39" s="7" t="inlineStr">
        <is>
          <t>✓</t>
        </is>
      </c>
      <c r="EP39" s="7" t="inlineStr">
        <is>
          <t>✓</t>
        </is>
      </c>
      <c r="FP39" s="7" t="inlineStr">
        <is>
          <t>✓</t>
        </is>
      </c>
      <c r="GZ39" s="7" t="inlineStr">
        <is>
          <t>✓</t>
        </is>
      </c>
      <c r="HS39" s="7" t="inlineStr">
        <is>
          <t>✓</t>
        </is>
      </c>
      <c r="II39" s="7" t="inlineStr">
        <is>
          <t>✓</t>
        </is>
      </c>
      <c r="IM39" s="7" t="inlineStr">
        <is>
          <t>✓</t>
        </is>
      </c>
      <c r="IY39" s="7" t="inlineStr">
        <is>
          <t>✓</t>
        </is>
      </c>
      <c r="KC39" s="7" t="inlineStr">
        <is>
          <t>✓</t>
        </is>
      </c>
      <c r="KJ39" s="7" t="inlineStr">
        <is>
          <t>✓</t>
        </is>
      </c>
      <c r="KR39" s="7" t="inlineStr">
        <is>
          <t>✓</t>
        </is>
      </c>
      <c r="KT39" s="7" t="inlineStr">
        <is>
          <t>✓</t>
        </is>
      </c>
      <c r="MF39" s="7" t="inlineStr">
        <is>
          <t>✓</t>
        </is>
      </c>
      <c r="MS39" s="7" t="inlineStr">
        <is>
          <t>✓</t>
        </is>
      </c>
      <c r="MY39" s="7" t="inlineStr">
        <is>
          <t>✓</t>
        </is>
      </c>
      <c r="NL39" s="7" t="inlineStr">
        <is>
          <t>✓</t>
        </is>
      </c>
      <c r="NM39" s="7" t="inlineStr">
        <is>
          <t>✓</t>
        </is>
      </c>
      <c r="NN39" s="7" t="inlineStr">
        <is>
          <t>✓</t>
        </is>
      </c>
      <c r="NV39" s="7" t="inlineStr">
        <is>
          <t>✓</t>
        </is>
      </c>
      <c r="OJ39" s="7" t="inlineStr">
        <is>
          <t>✓</t>
        </is>
      </c>
      <c r="OX39" s="7" t="inlineStr">
        <is>
          <t>✓</t>
        </is>
      </c>
      <c r="OY39" s="7" t="inlineStr">
        <is>
          <t>✓</t>
        </is>
      </c>
    </row>
    <row r="40">
      <c r="A40" s="6" t="inlineStr">
        <is>
          <t>asg-code-scanner</t>
        </is>
      </c>
      <c r="B40" s="6" t="inlineStr">
        <is>
          <t>master</t>
        </is>
      </c>
      <c r="BC40" s="7" t="inlineStr">
        <is>
          <t>✓</t>
        </is>
      </c>
      <c r="GZ40" s="7" t="inlineStr">
        <is>
          <t>✓</t>
        </is>
      </c>
      <c r="IM40" s="7" t="inlineStr">
        <is>
          <t>✓</t>
        </is>
      </c>
      <c r="IW40" s="7" t="inlineStr">
        <is>
          <t>✓</t>
        </is>
      </c>
      <c r="IY40" s="7" t="inlineStr">
        <is>
          <t>✓</t>
        </is>
      </c>
      <c r="MS40" s="7" t="inlineStr">
        <is>
          <t>✓</t>
        </is>
      </c>
      <c r="MW40" s="7" t="inlineStr">
        <is>
          <t>✓</t>
        </is>
      </c>
      <c r="NO40" s="7" t="inlineStr">
        <is>
          <t>✓</t>
        </is>
      </c>
      <c r="NQ40" s="7" t="inlineStr">
        <is>
          <t>✓</t>
        </is>
      </c>
      <c r="NV40" s="7" t="inlineStr">
        <is>
          <t>✓</t>
        </is>
      </c>
      <c r="NZ40" s="7" t="inlineStr">
        <is>
          <t>✓</t>
        </is>
      </c>
    </row>
    <row r="41">
      <c r="A41" s="6" t="inlineStr">
        <is>
          <t>automation-agents-api</t>
        </is>
      </c>
      <c r="B41" s="6" t="inlineStr">
        <is>
          <t>main</t>
        </is>
      </c>
      <c r="R41" s="7" t="inlineStr">
        <is>
          <t>✓</t>
        </is>
      </c>
      <c r="W41" s="7" t="inlineStr">
        <is>
          <t>✓</t>
        </is>
      </c>
      <c r="AX41" s="7" t="inlineStr">
        <is>
          <t>✓</t>
        </is>
      </c>
      <c r="BJ41" s="7" t="inlineStr">
        <is>
          <t>✓</t>
        </is>
      </c>
      <c r="DR41" s="7" t="inlineStr">
        <is>
          <t>✓</t>
        </is>
      </c>
      <c r="DW41" s="7" t="inlineStr">
        <is>
          <t>✓</t>
        </is>
      </c>
      <c r="DZ41" s="7" t="inlineStr">
        <is>
          <t>✓</t>
        </is>
      </c>
      <c r="EB41" s="7" t="inlineStr">
        <is>
          <t>✓</t>
        </is>
      </c>
      <c r="EK41" s="7" t="inlineStr">
        <is>
          <t>✓</t>
        </is>
      </c>
      <c r="EN41" s="7" t="inlineStr">
        <is>
          <t>✓</t>
        </is>
      </c>
      <c r="FI41" s="7" t="inlineStr">
        <is>
          <t>✓</t>
        </is>
      </c>
      <c r="FW41" s="7" t="inlineStr">
        <is>
          <t>✓</t>
        </is>
      </c>
      <c r="GH41" s="7" t="inlineStr">
        <is>
          <t>✓</t>
        </is>
      </c>
      <c r="GQ41" s="7" t="inlineStr">
        <is>
          <t>✓</t>
        </is>
      </c>
      <c r="HO41" s="7" t="inlineStr">
        <is>
          <t>✓</t>
        </is>
      </c>
      <c r="ID41" s="7" t="inlineStr">
        <is>
          <t>✓</t>
        </is>
      </c>
      <c r="IM41" s="7" t="inlineStr">
        <is>
          <t>✓</t>
        </is>
      </c>
      <c r="IR41" s="7" t="inlineStr">
        <is>
          <t>✓</t>
        </is>
      </c>
      <c r="IT41" s="7" t="inlineStr">
        <is>
          <t>✓</t>
        </is>
      </c>
      <c r="IY41" s="7" t="inlineStr">
        <is>
          <t>✓</t>
        </is>
      </c>
      <c r="JD41" s="7" t="inlineStr">
        <is>
          <t>✓</t>
        </is>
      </c>
      <c r="JE41" s="7" t="inlineStr">
        <is>
          <t>✓</t>
        </is>
      </c>
      <c r="JF41" s="7" t="inlineStr">
        <is>
          <t>✓</t>
        </is>
      </c>
      <c r="KA41" s="7" t="inlineStr">
        <is>
          <t>✓</t>
        </is>
      </c>
      <c r="KB41" s="7" t="inlineStr">
        <is>
          <t>✓</t>
        </is>
      </c>
      <c r="KG41" s="7" t="inlineStr">
        <is>
          <t>✓</t>
        </is>
      </c>
      <c r="KI41" s="7" t="inlineStr">
        <is>
          <t>✓</t>
        </is>
      </c>
      <c r="KL41" s="7" t="inlineStr">
        <is>
          <t>✓</t>
        </is>
      </c>
      <c r="KS41" s="7" t="inlineStr">
        <is>
          <t>✓</t>
        </is>
      </c>
      <c r="KT41" s="7" t="inlineStr">
        <is>
          <t>✓</t>
        </is>
      </c>
      <c r="LL41" s="7" t="inlineStr">
        <is>
          <t>✓</t>
        </is>
      </c>
      <c r="NG41" s="7" t="inlineStr">
        <is>
          <t>✓</t>
        </is>
      </c>
      <c r="OF41" s="7" t="inlineStr">
        <is>
          <t>✓</t>
        </is>
      </c>
      <c r="OK41" s="7" t="inlineStr">
        <is>
          <t>✓</t>
        </is>
      </c>
    </row>
    <row r="42">
      <c r="A42" s="6" t="inlineStr">
        <is>
          <t>backend</t>
        </is>
      </c>
      <c r="B42" s="6" t="inlineStr">
        <is>
          <t>master</t>
        </is>
      </c>
      <c r="E42" s="7" t="inlineStr">
        <is>
          <t>✓</t>
        </is>
      </c>
      <c r="I42" s="7" t="inlineStr">
        <is>
          <t>✓</t>
        </is>
      </c>
      <c r="J42" s="7" t="inlineStr">
        <is>
          <t>✓</t>
        </is>
      </c>
      <c r="Q42" s="7" t="inlineStr">
        <is>
          <t>✓</t>
        </is>
      </c>
      <c r="S42" s="7" t="inlineStr">
        <is>
          <t>✓</t>
        </is>
      </c>
      <c r="V42" s="7" t="inlineStr">
        <is>
          <t>✓</t>
        </is>
      </c>
      <c r="AE42" s="7" t="inlineStr">
        <is>
          <t>✓</t>
        </is>
      </c>
      <c r="AG42" s="7" t="inlineStr">
        <is>
          <t>✓</t>
        </is>
      </c>
      <c r="AH42" s="7" t="inlineStr">
        <is>
          <t>✓</t>
        </is>
      </c>
      <c r="BE42" s="7" t="inlineStr">
        <is>
          <t>✓</t>
        </is>
      </c>
      <c r="BJ42" s="7" t="inlineStr">
        <is>
          <t>✓</t>
        </is>
      </c>
      <c r="BS42" s="7" t="inlineStr">
        <is>
          <t>✓</t>
        </is>
      </c>
      <c r="BW42" s="7" t="inlineStr">
        <is>
          <t>✓</t>
        </is>
      </c>
      <c r="EP42" s="7" t="inlineStr">
        <is>
          <t>✓</t>
        </is>
      </c>
      <c r="HP42" s="7" t="inlineStr">
        <is>
          <t>✓</t>
        </is>
      </c>
      <c r="IM42" s="7" t="inlineStr">
        <is>
          <t>✓</t>
        </is>
      </c>
      <c r="IY42" s="7" t="inlineStr">
        <is>
          <t>✓</t>
        </is>
      </c>
      <c r="JC42" s="7" t="inlineStr">
        <is>
          <t>✓</t>
        </is>
      </c>
      <c r="JP42" s="7" t="inlineStr">
        <is>
          <t>✓</t>
        </is>
      </c>
      <c r="JY42" s="7" t="inlineStr">
        <is>
          <t>✓</t>
        </is>
      </c>
      <c r="KT42" s="7" t="inlineStr">
        <is>
          <t>✓</t>
        </is>
      </c>
      <c r="OF42" s="7" t="inlineStr">
        <is>
          <t>✓</t>
        </is>
      </c>
      <c r="OV42" s="7" t="inlineStr">
        <is>
          <t>✓</t>
        </is>
      </c>
    </row>
    <row r="43">
      <c r="A43" t="inlineStr">
        <is>
          <t>backend</t>
        </is>
      </c>
      <c r="B43" t="inlineStr">
        <is>
          <t>ipb_update</t>
        </is>
      </c>
      <c r="E43" s="7" t="inlineStr">
        <is>
          <t>✓</t>
        </is>
      </c>
      <c r="I43" s="7" t="inlineStr">
        <is>
          <t>✓</t>
        </is>
      </c>
      <c r="J43" s="7" t="inlineStr">
        <is>
          <t>✓</t>
        </is>
      </c>
      <c r="M43" s="7" t="inlineStr">
        <is>
          <t>✓</t>
        </is>
      </c>
      <c r="N43" s="7" t="inlineStr">
        <is>
          <t>✓</t>
        </is>
      </c>
      <c r="O43" s="7" t="inlineStr">
        <is>
          <t>✓</t>
        </is>
      </c>
      <c r="Q43" s="7" t="inlineStr">
        <is>
          <t>✓</t>
        </is>
      </c>
      <c r="S43" s="7" t="inlineStr">
        <is>
          <t>✓</t>
        </is>
      </c>
      <c r="V43" s="7" t="inlineStr">
        <is>
          <t>✓</t>
        </is>
      </c>
      <c r="Y43" s="7" t="inlineStr">
        <is>
          <t>✓</t>
        </is>
      </c>
      <c r="AB43" s="7" t="inlineStr">
        <is>
          <t>✓</t>
        </is>
      </c>
      <c r="AD43" s="7" t="inlineStr">
        <is>
          <t>✓</t>
        </is>
      </c>
      <c r="AE43" s="7" t="inlineStr">
        <is>
          <t>✓</t>
        </is>
      </c>
      <c r="AG43" s="7" t="inlineStr">
        <is>
          <t>✓</t>
        </is>
      </c>
      <c r="AH43" s="7" t="inlineStr">
        <is>
          <t>✓</t>
        </is>
      </c>
      <c r="AT43" s="7" t="inlineStr">
        <is>
          <t>✓</t>
        </is>
      </c>
      <c r="AZ43" s="7" t="inlineStr">
        <is>
          <t>✓</t>
        </is>
      </c>
      <c r="BE43" s="7" t="inlineStr">
        <is>
          <t>✓</t>
        </is>
      </c>
      <c r="BJ43" s="7" t="inlineStr">
        <is>
          <t>✓</t>
        </is>
      </c>
      <c r="BS43" s="7" t="inlineStr">
        <is>
          <t>✓</t>
        </is>
      </c>
      <c r="BW43" s="7" t="inlineStr">
        <is>
          <t>✓</t>
        </is>
      </c>
      <c r="CN43" s="7" t="inlineStr">
        <is>
          <t>✓</t>
        </is>
      </c>
      <c r="EP43" s="7" t="inlineStr">
        <is>
          <t>✓</t>
        </is>
      </c>
      <c r="EW43" s="7" t="inlineStr">
        <is>
          <t>✓</t>
        </is>
      </c>
      <c r="EY43" s="7" t="inlineStr">
        <is>
          <t>✓</t>
        </is>
      </c>
      <c r="FA43" s="7" t="inlineStr">
        <is>
          <t>✓</t>
        </is>
      </c>
      <c r="FO43" s="7" t="inlineStr">
        <is>
          <t>✓</t>
        </is>
      </c>
      <c r="HP43" s="7" t="inlineStr">
        <is>
          <t>✓</t>
        </is>
      </c>
      <c r="IA43" s="7" t="inlineStr">
        <is>
          <t>✓</t>
        </is>
      </c>
      <c r="IM43" s="7" t="inlineStr">
        <is>
          <t>✓</t>
        </is>
      </c>
      <c r="IY43" s="7" t="inlineStr">
        <is>
          <t>✓</t>
        </is>
      </c>
      <c r="JC43" s="7" t="inlineStr">
        <is>
          <t>✓</t>
        </is>
      </c>
      <c r="JP43" s="7" t="inlineStr">
        <is>
          <t>✓</t>
        </is>
      </c>
      <c r="JY43" s="7" t="inlineStr">
        <is>
          <t>✓</t>
        </is>
      </c>
      <c r="KT43" s="7" t="inlineStr">
        <is>
          <t>✓</t>
        </is>
      </c>
      <c r="LQ43" s="7" t="inlineStr">
        <is>
          <t>✓</t>
        </is>
      </c>
      <c r="LY43" s="7" t="inlineStr">
        <is>
          <t>✓</t>
        </is>
      </c>
      <c r="MK43" s="7" t="inlineStr">
        <is>
          <t>✓</t>
        </is>
      </c>
      <c r="MM43" s="7" t="inlineStr">
        <is>
          <t>✓</t>
        </is>
      </c>
      <c r="OF43" s="7" t="inlineStr">
        <is>
          <t>✓</t>
        </is>
      </c>
      <c r="OJ43" s="7" t="inlineStr">
        <is>
          <t>✓</t>
        </is>
      </c>
      <c r="OV43" s="7" t="inlineStr">
        <is>
          <t>✓</t>
        </is>
      </c>
    </row>
    <row r="44">
      <c r="A44" t="inlineStr">
        <is>
          <t>backend</t>
        </is>
      </c>
      <c r="B44" t="inlineStr">
        <is>
          <t>lv</t>
        </is>
      </c>
      <c r="E44" s="7" t="inlineStr">
        <is>
          <t>✓</t>
        </is>
      </c>
      <c r="I44" s="7" t="inlineStr">
        <is>
          <t>✓</t>
        </is>
      </c>
      <c r="J44" s="7" t="inlineStr">
        <is>
          <t>✓</t>
        </is>
      </c>
      <c r="M44" s="7" t="inlineStr">
        <is>
          <t>✓</t>
        </is>
      </c>
      <c r="N44" s="7" t="inlineStr">
        <is>
          <t>✓</t>
        </is>
      </c>
      <c r="O44" s="7" t="inlineStr">
        <is>
          <t>✓</t>
        </is>
      </c>
      <c r="Q44" s="7" t="inlineStr">
        <is>
          <t>✓</t>
        </is>
      </c>
      <c r="S44" s="7" t="inlineStr">
        <is>
          <t>✓</t>
        </is>
      </c>
      <c r="V44" s="7" t="inlineStr">
        <is>
          <t>✓</t>
        </is>
      </c>
      <c r="Y44" s="7" t="inlineStr">
        <is>
          <t>✓</t>
        </is>
      </c>
      <c r="AB44" s="7" t="inlineStr">
        <is>
          <t>✓</t>
        </is>
      </c>
      <c r="AD44" s="7" t="inlineStr">
        <is>
          <t>✓</t>
        </is>
      </c>
      <c r="AE44" s="7" t="inlineStr">
        <is>
          <t>✓</t>
        </is>
      </c>
      <c r="AG44" s="7" t="inlineStr">
        <is>
          <t>✓</t>
        </is>
      </c>
      <c r="AH44" s="7" t="inlineStr">
        <is>
          <t>✓</t>
        </is>
      </c>
      <c r="AT44" s="7" t="inlineStr">
        <is>
          <t>✓</t>
        </is>
      </c>
      <c r="AZ44" s="7" t="inlineStr">
        <is>
          <t>✓</t>
        </is>
      </c>
      <c r="BE44" s="7" t="inlineStr">
        <is>
          <t>✓</t>
        </is>
      </c>
      <c r="BJ44" s="7" t="inlineStr">
        <is>
          <t>✓</t>
        </is>
      </c>
      <c r="BS44" s="7" t="inlineStr">
        <is>
          <t>✓</t>
        </is>
      </c>
      <c r="BW44" s="7" t="inlineStr">
        <is>
          <t>✓</t>
        </is>
      </c>
      <c r="CN44" s="7" t="inlineStr">
        <is>
          <t>✓</t>
        </is>
      </c>
      <c r="EP44" s="7" t="inlineStr">
        <is>
          <t>✓</t>
        </is>
      </c>
      <c r="EW44" s="7" t="inlineStr">
        <is>
          <t>✓</t>
        </is>
      </c>
      <c r="EY44" s="7" t="inlineStr">
        <is>
          <t>✓</t>
        </is>
      </c>
      <c r="FA44" s="7" t="inlineStr">
        <is>
          <t>✓</t>
        </is>
      </c>
      <c r="FO44" s="7" t="inlineStr">
        <is>
          <t>✓</t>
        </is>
      </c>
      <c r="HP44" s="7" t="inlineStr">
        <is>
          <t>✓</t>
        </is>
      </c>
      <c r="IA44" s="7" t="inlineStr">
        <is>
          <t>✓</t>
        </is>
      </c>
      <c r="IM44" s="7" t="inlineStr">
        <is>
          <t>✓</t>
        </is>
      </c>
      <c r="IY44" s="7" t="inlineStr">
        <is>
          <t>✓</t>
        </is>
      </c>
      <c r="JC44" s="7" t="inlineStr">
        <is>
          <t>✓</t>
        </is>
      </c>
      <c r="JP44" s="7" t="inlineStr">
        <is>
          <t>✓</t>
        </is>
      </c>
      <c r="JY44" s="7" t="inlineStr">
        <is>
          <t>✓</t>
        </is>
      </c>
      <c r="KT44" s="7" t="inlineStr">
        <is>
          <t>✓</t>
        </is>
      </c>
      <c r="LQ44" s="7" t="inlineStr">
        <is>
          <t>✓</t>
        </is>
      </c>
      <c r="LY44" s="7" t="inlineStr">
        <is>
          <t>✓</t>
        </is>
      </c>
      <c r="MK44" s="7" t="inlineStr">
        <is>
          <t>✓</t>
        </is>
      </c>
      <c r="MM44" s="7" t="inlineStr">
        <is>
          <t>✓</t>
        </is>
      </c>
      <c r="OF44" s="7" t="inlineStr">
        <is>
          <t>✓</t>
        </is>
      </c>
      <c r="OJ44" s="7" t="inlineStr">
        <is>
          <t>✓</t>
        </is>
      </c>
      <c r="OV44" s="7" t="inlineStr">
        <is>
          <t>✓</t>
        </is>
      </c>
    </row>
    <row r="45">
      <c r="A45" t="inlineStr">
        <is>
          <t>backend</t>
        </is>
      </c>
      <c r="B45" t="inlineStr">
        <is>
          <t>sprint1</t>
        </is>
      </c>
      <c r="E45" s="7" t="inlineStr">
        <is>
          <t>✓</t>
        </is>
      </c>
      <c r="Q45" s="7" t="inlineStr">
        <is>
          <t>✓</t>
        </is>
      </c>
      <c r="AG45" s="7" t="inlineStr">
        <is>
          <t>✓</t>
        </is>
      </c>
      <c r="AH45" s="7" t="inlineStr">
        <is>
          <t>✓</t>
        </is>
      </c>
      <c r="BW45" s="7" t="inlineStr">
        <is>
          <t>✓</t>
        </is>
      </c>
      <c r="EP45" s="7" t="inlineStr">
        <is>
          <t>✓</t>
        </is>
      </c>
      <c r="IM45" s="7" t="inlineStr">
        <is>
          <t>✓</t>
        </is>
      </c>
      <c r="IY45" s="7" t="inlineStr">
        <is>
          <t>✓</t>
        </is>
      </c>
      <c r="JC45" s="7" t="inlineStr">
        <is>
          <t>✓</t>
        </is>
      </c>
      <c r="JP45" s="7" t="inlineStr">
        <is>
          <t>✓</t>
        </is>
      </c>
      <c r="JY45" s="7" t="inlineStr">
        <is>
          <t>✓</t>
        </is>
      </c>
      <c r="MK45" s="7" t="inlineStr">
        <is>
          <t>✓</t>
        </is>
      </c>
      <c r="OF45" s="7" t="inlineStr">
        <is>
          <t>✓</t>
        </is>
      </c>
      <c r="OV45" s="7" t="inlineStr">
        <is>
          <t>✓</t>
        </is>
      </c>
    </row>
    <row r="46">
      <c r="A46" t="inlineStr">
        <is>
          <t>backend</t>
        </is>
      </c>
      <c r="B46" t="inlineStr">
        <is>
          <t>sprint2</t>
        </is>
      </c>
      <c r="E46" s="7" t="inlineStr">
        <is>
          <t>✓</t>
        </is>
      </c>
      <c r="I46" s="7" t="inlineStr">
        <is>
          <t>✓</t>
        </is>
      </c>
      <c r="J46" s="7" t="inlineStr">
        <is>
          <t>✓</t>
        </is>
      </c>
      <c r="Q46" s="7" t="inlineStr">
        <is>
          <t>✓</t>
        </is>
      </c>
      <c r="S46" s="7" t="inlineStr">
        <is>
          <t>✓</t>
        </is>
      </c>
      <c r="V46" s="7" t="inlineStr">
        <is>
          <t>✓</t>
        </is>
      </c>
      <c r="AE46" s="7" t="inlineStr">
        <is>
          <t>✓</t>
        </is>
      </c>
      <c r="AG46" s="7" t="inlineStr">
        <is>
          <t>✓</t>
        </is>
      </c>
      <c r="AH46" s="7" t="inlineStr">
        <is>
          <t>✓</t>
        </is>
      </c>
      <c r="BE46" s="7" t="inlineStr">
        <is>
          <t>✓</t>
        </is>
      </c>
      <c r="BJ46" s="7" t="inlineStr">
        <is>
          <t>✓</t>
        </is>
      </c>
      <c r="BS46" s="7" t="inlineStr">
        <is>
          <t>✓</t>
        </is>
      </c>
      <c r="BW46" s="7" t="inlineStr">
        <is>
          <t>✓</t>
        </is>
      </c>
      <c r="EP46" s="7" t="inlineStr">
        <is>
          <t>✓</t>
        </is>
      </c>
      <c r="HP46" s="7" t="inlineStr">
        <is>
          <t>✓</t>
        </is>
      </c>
      <c r="IM46" s="7" t="inlineStr">
        <is>
          <t>✓</t>
        </is>
      </c>
      <c r="IY46" s="7" t="inlineStr">
        <is>
          <t>✓</t>
        </is>
      </c>
      <c r="JC46" s="7" t="inlineStr">
        <is>
          <t>✓</t>
        </is>
      </c>
      <c r="JP46" s="7" t="inlineStr">
        <is>
          <t>✓</t>
        </is>
      </c>
      <c r="JY46" s="7" t="inlineStr">
        <is>
          <t>✓</t>
        </is>
      </c>
      <c r="KT46" s="7" t="inlineStr">
        <is>
          <t>✓</t>
        </is>
      </c>
      <c r="MK46" s="7" t="inlineStr">
        <is>
          <t>✓</t>
        </is>
      </c>
      <c r="OF46" s="7" t="inlineStr">
        <is>
          <t>✓</t>
        </is>
      </c>
      <c r="OV46" s="7" t="inlineStr">
        <is>
          <t>✓</t>
        </is>
      </c>
    </row>
    <row r="47">
      <c r="A47" t="inlineStr">
        <is>
          <t>backend</t>
        </is>
      </c>
      <c r="B47" t="inlineStr">
        <is>
          <t>sprint3</t>
        </is>
      </c>
      <c r="E47" s="7" t="inlineStr">
        <is>
          <t>✓</t>
        </is>
      </c>
      <c r="I47" s="7" t="inlineStr">
        <is>
          <t>✓</t>
        </is>
      </c>
      <c r="J47" s="7" t="inlineStr">
        <is>
          <t>✓</t>
        </is>
      </c>
      <c r="M47" s="7" t="inlineStr">
        <is>
          <t>✓</t>
        </is>
      </c>
      <c r="Q47" s="7" t="inlineStr">
        <is>
          <t>✓</t>
        </is>
      </c>
      <c r="S47" s="7" t="inlineStr">
        <is>
          <t>✓</t>
        </is>
      </c>
      <c r="V47" s="7" t="inlineStr">
        <is>
          <t>✓</t>
        </is>
      </c>
      <c r="AB47" s="7" t="inlineStr">
        <is>
          <t>✓</t>
        </is>
      </c>
      <c r="AE47" s="7" t="inlineStr">
        <is>
          <t>✓</t>
        </is>
      </c>
      <c r="AG47" s="7" t="inlineStr">
        <is>
          <t>✓</t>
        </is>
      </c>
      <c r="AH47" s="7" t="inlineStr">
        <is>
          <t>✓</t>
        </is>
      </c>
      <c r="BE47" s="7" t="inlineStr">
        <is>
          <t>✓</t>
        </is>
      </c>
      <c r="BJ47" s="7" t="inlineStr">
        <is>
          <t>✓</t>
        </is>
      </c>
      <c r="BS47" s="7" t="inlineStr">
        <is>
          <t>✓</t>
        </is>
      </c>
      <c r="BW47" s="7" t="inlineStr">
        <is>
          <t>✓</t>
        </is>
      </c>
      <c r="EP47" s="7" t="inlineStr">
        <is>
          <t>✓</t>
        </is>
      </c>
      <c r="HP47" s="7" t="inlineStr">
        <is>
          <t>✓</t>
        </is>
      </c>
      <c r="IM47" s="7" t="inlineStr">
        <is>
          <t>✓</t>
        </is>
      </c>
      <c r="IY47" s="7" t="inlineStr">
        <is>
          <t>✓</t>
        </is>
      </c>
      <c r="JC47" s="7" t="inlineStr">
        <is>
          <t>✓</t>
        </is>
      </c>
      <c r="JP47" s="7" t="inlineStr">
        <is>
          <t>✓</t>
        </is>
      </c>
      <c r="JY47" s="7" t="inlineStr">
        <is>
          <t>✓</t>
        </is>
      </c>
      <c r="KT47" s="7" t="inlineStr">
        <is>
          <t>✓</t>
        </is>
      </c>
      <c r="OF47" s="7" t="inlineStr">
        <is>
          <t>✓</t>
        </is>
      </c>
      <c r="OJ47" s="7" t="inlineStr">
        <is>
          <t>✓</t>
        </is>
      </c>
      <c r="OV47" s="7" t="inlineStr">
        <is>
          <t>✓</t>
        </is>
      </c>
    </row>
    <row r="48">
      <c r="A48" t="inlineStr">
        <is>
          <t>backend</t>
        </is>
      </c>
      <c r="B48" t="inlineStr">
        <is>
          <t>sprint4</t>
        </is>
      </c>
      <c r="E48" s="7" t="inlineStr">
        <is>
          <t>✓</t>
        </is>
      </c>
      <c r="I48" s="7" t="inlineStr">
        <is>
          <t>✓</t>
        </is>
      </c>
      <c r="J48" s="7" t="inlineStr">
        <is>
          <t>✓</t>
        </is>
      </c>
      <c r="M48" s="7" t="inlineStr">
        <is>
          <t>✓</t>
        </is>
      </c>
      <c r="N48" s="7" t="inlineStr">
        <is>
          <t>✓</t>
        </is>
      </c>
      <c r="O48" s="7" t="inlineStr">
        <is>
          <t>✓</t>
        </is>
      </c>
      <c r="Q48" s="7" t="inlineStr">
        <is>
          <t>✓</t>
        </is>
      </c>
      <c r="S48" s="7" t="inlineStr">
        <is>
          <t>✓</t>
        </is>
      </c>
      <c r="V48" s="7" t="inlineStr">
        <is>
          <t>✓</t>
        </is>
      </c>
      <c r="Y48" s="7" t="inlineStr">
        <is>
          <t>✓</t>
        </is>
      </c>
      <c r="AB48" s="7" t="inlineStr">
        <is>
          <t>✓</t>
        </is>
      </c>
      <c r="AD48" s="7" t="inlineStr">
        <is>
          <t>✓</t>
        </is>
      </c>
      <c r="AE48" s="7" t="inlineStr">
        <is>
          <t>✓</t>
        </is>
      </c>
      <c r="AG48" s="7" t="inlineStr">
        <is>
          <t>✓</t>
        </is>
      </c>
      <c r="AH48" s="7" t="inlineStr">
        <is>
          <t>✓</t>
        </is>
      </c>
      <c r="AT48" s="7" t="inlineStr">
        <is>
          <t>✓</t>
        </is>
      </c>
      <c r="AZ48" s="7" t="inlineStr">
        <is>
          <t>✓</t>
        </is>
      </c>
      <c r="BE48" s="7" t="inlineStr">
        <is>
          <t>✓</t>
        </is>
      </c>
      <c r="BJ48" s="7" t="inlineStr">
        <is>
          <t>✓</t>
        </is>
      </c>
      <c r="BS48" s="7" t="inlineStr">
        <is>
          <t>✓</t>
        </is>
      </c>
      <c r="BW48" s="7" t="inlineStr">
        <is>
          <t>✓</t>
        </is>
      </c>
      <c r="CN48" s="7" t="inlineStr">
        <is>
          <t>✓</t>
        </is>
      </c>
      <c r="EP48" s="7" t="inlineStr">
        <is>
          <t>✓</t>
        </is>
      </c>
      <c r="EW48" s="7" t="inlineStr">
        <is>
          <t>✓</t>
        </is>
      </c>
      <c r="EY48" s="7" t="inlineStr">
        <is>
          <t>✓</t>
        </is>
      </c>
      <c r="FA48" s="7" t="inlineStr">
        <is>
          <t>✓</t>
        </is>
      </c>
      <c r="FO48" s="7" t="inlineStr">
        <is>
          <t>✓</t>
        </is>
      </c>
      <c r="HP48" s="7" t="inlineStr">
        <is>
          <t>✓</t>
        </is>
      </c>
      <c r="IA48" s="7" t="inlineStr">
        <is>
          <t>✓</t>
        </is>
      </c>
      <c r="IM48" s="7" t="inlineStr">
        <is>
          <t>✓</t>
        </is>
      </c>
      <c r="IY48" s="7" t="inlineStr">
        <is>
          <t>✓</t>
        </is>
      </c>
      <c r="JC48" s="7" t="inlineStr">
        <is>
          <t>✓</t>
        </is>
      </c>
      <c r="JP48" s="7" t="inlineStr">
        <is>
          <t>✓</t>
        </is>
      </c>
      <c r="JY48" s="7" t="inlineStr">
        <is>
          <t>✓</t>
        </is>
      </c>
      <c r="KT48" s="7" t="inlineStr">
        <is>
          <t>✓</t>
        </is>
      </c>
      <c r="LQ48" s="7" t="inlineStr">
        <is>
          <t>✓</t>
        </is>
      </c>
      <c r="LY48" s="7" t="inlineStr">
        <is>
          <t>✓</t>
        </is>
      </c>
      <c r="MK48" s="7" t="inlineStr">
        <is>
          <t>✓</t>
        </is>
      </c>
      <c r="MM48" s="7" t="inlineStr">
        <is>
          <t>✓</t>
        </is>
      </c>
      <c r="OF48" s="7" t="inlineStr">
        <is>
          <t>✓</t>
        </is>
      </c>
      <c r="OJ48" s="7" t="inlineStr">
        <is>
          <t>✓</t>
        </is>
      </c>
      <c r="OV48" s="7" t="inlineStr">
        <is>
          <t>✓</t>
        </is>
      </c>
    </row>
    <row r="49">
      <c r="A49" t="inlineStr">
        <is>
          <t>backend</t>
        </is>
      </c>
      <c r="B49" t="inlineStr">
        <is>
          <t>sprint4_ivan</t>
        </is>
      </c>
      <c r="E49" s="7" t="inlineStr">
        <is>
          <t>✓</t>
        </is>
      </c>
      <c r="I49" s="7" t="inlineStr">
        <is>
          <t>✓</t>
        </is>
      </c>
      <c r="J49" s="7" t="inlineStr">
        <is>
          <t>✓</t>
        </is>
      </c>
      <c r="M49" s="7" t="inlineStr">
        <is>
          <t>✓</t>
        </is>
      </c>
      <c r="N49" s="7" t="inlineStr">
        <is>
          <t>✓</t>
        </is>
      </c>
      <c r="O49" s="7" t="inlineStr">
        <is>
          <t>✓</t>
        </is>
      </c>
      <c r="Q49" s="7" t="inlineStr">
        <is>
          <t>✓</t>
        </is>
      </c>
      <c r="S49" s="7" t="inlineStr">
        <is>
          <t>✓</t>
        </is>
      </c>
      <c r="V49" s="7" t="inlineStr">
        <is>
          <t>✓</t>
        </is>
      </c>
      <c r="Y49" s="7" t="inlineStr">
        <is>
          <t>✓</t>
        </is>
      </c>
      <c r="AB49" s="7" t="inlineStr">
        <is>
          <t>✓</t>
        </is>
      </c>
      <c r="AD49" s="7" t="inlineStr">
        <is>
          <t>✓</t>
        </is>
      </c>
      <c r="AE49" s="7" t="inlineStr">
        <is>
          <t>✓</t>
        </is>
      </c>
      <c r="AG49" s="7" t="inlineStr">
        <is>
          <t>✓</t>
        </is>
      </c>
      <c r="AH49" s="7" t="inlineStr">
        <is>
          <t>✓</t>
        </is>
      </c>
      <c r="AT49" s="7" t="inlineStr">
        <is>
          <t>✓</t>
        </is>
      </c>
      <c r="AZ49" s="7" t="inlineStr">
        <is>
          <t>✓</t>
        </is>
      </c>
      <c r="BE49" s="7" t="inlineStr">
        <is>
          <t>✓</t>
        </is>
      </c>
      <c r="BJ49" s="7" t="inlineStr">
        <is>
          <t>✓</t>
        </is>
      </c>
      <c r="BS49" s="7" t="inlineStr">
        <is>
          <t>✓</t>
        </is>
      </c>
      <c r="BW49" s="7" t="inlineStr">
        <is>
          <t>✓</t>
        </is>
      </c>
      <c r="CN49" s="7" t="inlineStr">
        <is>
          <t>✓</t>
        </is>
      </c>
      <c r="EP49" s="7" t="inlineStr">
        <is>
          <t>✓</t>
        </is>
      </c>
      <c r="EW49" s="7" t="inlineStr">
        <is>
          <t>✓</t>
        </is>
      </c>
      <c r="EY49" s="7" t="inlineStr">
        <is>
          <t>✓</t>
        </is>
      </c>
      <c r="FA49" s="7" t="inlineStr">
        <is>
          <t>✓</t>
        </is>
      </c>
      <c r="FO49" s="7" t="inlineStr">
        <is>
          <t>✓</t>
        </is>
      </c>
      <c r="HP49" s="7" t="inlineStr">
        <is>
          <t>✓</t>
        </is>
      </c>
      <c r="IA49" s="7" t="inlineStr">
        <is>
          <t>✓</t>
        </is>
      </c>
      <c r="IM49" s="7" t="inlineStr">
        <is>
          <t>✓</t>
        </is>
      </c>
      <c r="IY49" s="7" t="inlineStr">
        <is>
          <t>✓</t>
        </is>
      </c>
      <c r="JC49" s="7" t="inlineStr">
        <is>
          <t>✓</t>
        </is>
      </c>
      <c r="JP49" s="7" t="inlineStr">
        <is>
          <t>✓</t>
        </is>
      </c>
      <c r="JY49" s="7" t="inlineStr">
        <is>
          <t>✓</t>
        </is>
      </c>
      <c r="KT49" s="7" t="inlineStr">
        <is>
          <t>✓</t>
        </is>
      </c>
      <c r="LQ49" s="7" t="inlineStr">
        <is>
          <t>✓</t>
        </is>
      </c>
      <c r="LY49" s="7" t="inlineStr">
        <is>
          <t>✓</t>
        </is>
      </c>
      <c r="MK49" s="7" t="inlineStr">
        <is>
          <t>✓</t>
        </is>
      </c>
      <c r="MM49" s="7" t="inlineStr">
        <is>
          <t>✓</t>
        </is>
      </c>
      <c r="OF49" s="7" t="inlineStr">
        <is>
          <t>✓</t>
        </is>
      </c>
      <c r="OJ49" s="7" t="inlineStr">
        <is>
          <t>✓</t>
        </is>
      </c>
      <c r="OV49" s="7" t="inlineStr">
        <is>
          <t>✓</t>
        </is>
      </c>
    </row>
    <row r="50">
      <c r="A50" t="inlineStr">
        <is>
          <t>backend</t>
        </is>
      </c>
      <c r="B50" t="inlineStr">
        <is>
          <t>sprint4_jon</t>
        </is>
      </c>
      <c r="E50" s="7" t="inlineStr">
        <is>
          <t>✓</t>
        </is>
      </c>
      <c r="I50" s="7" t="inlineStr">
        <is>
          <t>✓</t>
        </is>
      </c>
      <c r="J50" s="7" t="inlineStr">
        <is>
          <t>✓</t>
        </is>
      </c>
      <c r="M50" s="7" t="inlineStr">
        <is>
          <t>✓</t>
        </is>
      </c>
      <c r="Q50" s="7" t="inlineStr">
        <is>
          <t>✓</t>
        </is>
      </c>
      <c r="S50" s="7" t="inlineStr">
        <is>
          <t>✓</t>
        </is>
      </c>
      <c r="V50" s="7" t="inlineStr">
        <is>
          <t>✓</t>
        </is>
      </c>
      <c r="Y50" s="7" t="inlineStr">
        <is>
          <t>✓</t>
        </is>
      </c>
      <c r="AB50" s="7" t="inlineStr">
        <is>
          <t>✓</t>
        </is>
      </c>
      <c r="AE50" s="7" t="inlineStr">
        <is>
          <t>✓</t>
        </is>
      </c>
      <c r="AG50" s="7" t="inlineStr">
        <is>
          <t>✓</t>
        </is>
      </c>
      <c r="AH50" s="7" t="inlineStr">
        <is>
          <t>✓</t>
        </is>
      </c>
      <c r="BE50" s="7" t="inlineStr">
        <is>
          <t>✓</t>
        </is>
      </c>
      <c r="BJ50" s="7" t="inlineStr">
        <is>
          <t>✓</t>
        </is>
      </c>
      <c r="BS50" s="7" t="inlineStr">
        <is>
          <t>✓</t>
        </is>
      </c>
      <c r="BW50" s="7" t="inlineStr">
        <is>
          <t>✓</t>
        </is>
      </c>
      <c r="EP50" s="7" t="inlineStr">
        <is>
          <t>✓</t>
        </is>
      </c>
      <c r="HP50" s="7" t="inlineStr">
        <is>
          <t>✓</t>
        </is>
      </c>
      <c r="IM50" s="7" t="inlineStr">
        <is>
          <t>✓</t>
        </is>
      </c>
      <c r="IY50" s="7" t="inlineStr">
        <is>
          <t>✓</t>
        </is>
      </c>
      <c r="JC50" s="7" t="inlineStr">
        <is>
          <t>✓</t>
        </is>
      </c>
      <c r="JP50" s="7" t="inlineStr">
        <is>
          <t>✓</t>
        </is>
      </c>
      <c r="JY50" s="7" t="inlineStr">
        <is>
          <t>✓</t>
        </is>
      </c>
      <c r="KT50" s="7" t="inlineStr">
        <is>
          <t>✓</t>
        </is>
      </c>
      <c r="LQ50" s="7" t="inlineStr">
        <is>
          <t>✓</t>
        </is>
      </c>
      <c r="LY50" s="7" t="inlineStr">
        <is>
          <t>✓</t>
        </is>
      </c>
      <c r="OF50" s="7" t="inlineStr">
        <is>
          <t>✓</t>
        </is>
      </c>
      <c r="OJ50" s="7" t="inlineStr">
        <is>
          <t>✓</t>
        </is>
      </c>
      <c r="OV50" s="7" t="inlineStr">
        <is>
          <t>✓</t>
        </is>
      </c>
    </row>
    <row r="51">
      <c r="A51" s="6" t="inlineStr">
        <is>
          <t>backend-test-nathan</t>
        </is>
      </c>
      <c r="B51" s="6" t="inlineStr">
        <is>
          <t>main</t>
        </is>
      </c>
      <c r="BG51" s="7" t="inlineStr">
        <is>
          <t>✓</t>
        </is>
      </c>
      <c r="DH51" s="7" t="inlineStr">
        <is>
          <t>✓</t>
        </is>
      </c>
      <c r="EB51" s="7" t="inlineStr">
        <is>
          <t>✓</t>
        </is>
      </c>
      <c r="ED51" s="7" t="inlineStr">
        <is>
          <t>✓</t>
        </is>
      </c>
      <c r="EK51" s="7" t="inlineStr">
        <is>
          <t>✓</t>
        </is>
      </c>
      <c r="GU51" s="7" t="inlineStr">
        <is>
          <t>✓</t>
        </is>
      </c>
      <c r="IZ51" s="7" t="inlineStr">
        <is>
          <t>✓</t>
        </is>
      </c>
      <c r="KA51" s="7" t="inlineStr">
        <is>
          <t>✓</t>
        </is>
      </c>
      <c r="LA51" s="7" t="inlineStr">
        <is>
          <t>✓</t>
        </is>
      </c>
      <c r="LJ51" s="7" t="inlineStr">
        <is>
          <t>✓</t>
        </is>
      </c>
      <c r="MH51" s="7" t="inlineStr">
        <is>
          <t>✓</t>
        </is>
      </c>
      <c r="MK51" s="7" t="inlineStr">
        <is>
          <t>✓</t>
        </is>
      </c>
      <c r="MR51" s="7" t="inlineStr">
        <is>
          <t>✓</t>
        </is>
      </c>
      <c r="OJ51" s="7" t="inlineStr">
        <is>
          <t>✓</t>
        </is>
      </c>
    </row>
    <row r="52">
      <c r="A52" s="6" t="inlineStr">
        <is>
          <t>byod-demo</t>
        </is>
      </c>
      <c r="B52" s="6" t="inlineStr">
        <is>
          <t>master</t>
        </is>
      </c>
      <c r="AY52" s="7" t="inlineStr">
        <is>
          <t>✓</t>
        </is>
      </c>
      <c r="DA52" s="7" t="inlineStr">
        <is>
          <t>✓</t>
        </is>
      </c>
      <c r="DB52" s="7" t="inlineStr">
        <is>
          <t>✓</t>
        </is>
      </c>
      <c r="DC52" s="7" t="inlineStr">
        <is>
          <t>✓</t>
        </is>
      </c>
      <c r="DD52" s="7" t="inlineStr">
        <is>
          <t>✓</t>
        </is>
      </c>
      <c r="DE52" s="7" t="inlineStr">
        <is>
          <t>✓</t>
        </is>
      </c>
      <c r="FF52" s="7" t="inlineStr">
        <is>
          <t>✓</t>
        </is>
      </c>
      <c r="HD52" s="7" t="inlineStr">
        <is>
          <t>✓</t>
        </is>
      </c>
      <c r="HM52" s="7" t="inlineStr">
        <is>
          <t>✓</t>
        </is>
      </c>
      <c r="IM52" s="7" t="inlineStr">
        <is>
          <t>✓</t>
        </is>
      </c>
      <c r="IY52" s="7" t="inlineStr">
        <is>
          <t>✓</t>
        </is>
      </c>
      <c r="JP52" s="7" t="inlineStr">
        <is>
          <t>✓</t>
        </is>
      </c>
      <c r="KO52" s="7" t="inlineStr">
        <is>
          <t>✓</t>
        </is>
      </c>
      <c r="KQ52" s="7" t="inlineStr">
        <is>
          <t>✓</t>
        </is>
      </c>
      <c r="KT52" s="7" t="inlineStr">
        <is>
          <t>✓</t>
        </is>
      </c>
      <c r="LS52" s="7" t="inlineStr">
        <is>
          <t>✓</t>
        </is>
      </c>
    </row>
    <row r="53">
      <c r="A53" t="inlineStr">
        <is>
          <t>byod-demo</t>
        </is>
      </c>
      <c r="B53" t="inlineStr">
        <is>
          <t>simulated_demo</t>
        </is>
      </c>
      <c r="AY53" s="7" t="inlineStr">
        <is>
          <t>✓</t>
        </is>
      </c>
      <c r="BQ53" s="7" t="inlineStr">
        <is>
          <t>✓</t>
        </is>
      </c>
      <c r="DA53" s="7" t="inlineStr">
        <is>
          <t>✓</t>
        </is>
      </c>
      <c r="DB53" s="7" t="inlineStr">
        <is>
          <t>✓</t>
        </is>
      </c>
      <c r="DC53" s="7" t="inlineStr">
        <is>
          <t>✓</t>
        </is>
      </c>
      <c r="DD53" s="7" t="inlineStr">
        <is>
          <t>✓</t>
        </is>
      </c>
      <c r="DE53" s="7" t="inlineStr">
        <is>
          <t>✓</t>
        </is>
      </c>
      <c r="EP53" s="7" t="inlineStr">
        <is>
          <t>✓</t>
        </is>
      </c>
      <c r="FF53" s="7" t="inlineStr">
        <is>
          <t>✓</t>
        </is>
      </c>
      <c r="HD53" s="7" t="inlineStr">
        <is>
          <t>✓</t>
        </is>
      </c>
      <c r="HM53" s="7" t="inlineStr">
        <is>
          <t>✓</t>
        </is>
      </c>
      <c r="HX53" s="7" t="inlineStr">
        <is>
          <t>✓</t>
        </is>
      </c>
      <c r="IM53" s="7" t="inlineStr">
        <is>
          <t>✓</t>
        </is>
      </c>
      <c r="IY53" s="7" t="inlineStr">
        <is>
          <t>✓</t>
        </is>
      </c>
      <c r="JP53" s="7" t="inlineStr">
        <is>
          <t>✓</t>
        </is>
      </c>
      <c r="KO53" s="7" t="inlineStr">
        <is>
          <t>✓</t>
        </is>
      </c>
      <c r="KQ53" s="7" t="inlineStr">
        <is>
          <t>✓</t>
        </is>
      </c>
      <c r="KT53" s="7" t="inlineStr">
        <is>
          <t>✓</t>
        </is>
      </c>
      <c r="LS53" s="7" t="inlineStr">
        <is>
          <t>✓</t>
        </is>
      </c>
    </row>
    <row r="54">
      <c r="A54" s="6" t="inlineStr">
        <is>
          <t>byod-scraper</t>
        </is>
      </c>
      <c r="B54" s="6" t="inlineStr">
        <is>
          <t>master</t>
        </is>
      </c>
      <c r="AC54" s="7" t="inlineStr">
        <is>
          <t>✓</t>
        </is>
      </c>
      <c r="HS54" s="7" t="inlineStr">
        <is>
          <t>✓</t>
        </is>
      </c>
      <c r="IM54" s="7" t="inlineStr">
        <is>
          <t>✓</t>
        </is>
      </c>
      <c r="IY54" s="7" t="inlineStr">
        <is>
          <t>✓</t>
        </is>
      </c>
      <c r="JO54" s="7" t="inlineStr">
        <is>
          <t>✓</t>
        </is>
      </c>
      <c r="JP54" s="7" t="inlineStr">
        <is>
          <t>✓</t>
        </is>
      </c>
      <c r="LQ54" s="7" t="inlineStr">
        <is>
          <t>✓</t>
        </is>
      </c>
      <c r="NV54" s="7" t="inlineStr">
        <is>
          <t>✓</t>
        </is>
      </c>
    </row>
    <row r="55">
      <c r="A55" s="6" t="inlineStr">
        <is>
          <t>byod_base</t>
        </is>
      </c>
      <c r="B55" s="6" t="inlineStr">
        <is>
          <t>master</t>
        </is>
      </c>
      <c r="AH55" s="7" t="inlineStr">
        <is>
          <t>✓</t>
        </is>
      </c>
      <c r="AT55" s="7" t="inlineStr">
        <is>
          <t>✓</t>
        </is>
      </c>
      <c r="BJ55" s="7" t="inlineStr">
        <is>
          <t>✓</t>
        </is>
      </c>
      <c r="BQ55" s="7" t="inlineStr">
        <is>
          <t>✓</t>
        </is>
      </c>
      <c r="BV55" s="7" t="inlineStr">
        <is>
          <t>✓</t>
        </is>
      </c>
      <c r="BZ55" s="7" t="inlineStr">
        <is>
          <t>✓</t>
        </is>
      </c>
      <c r="DA55" s="7" t="inlineStr">
        <is>
          <t>✓</t>
        </is>
      </c>
      <c r="DB55" s="7" t="inlineStr">
        <is>
          <t>✓</t>
        </is>
      </c>
      <c r="DC55" s="7" t="inlineStr">
        <is>
          <t>✓</t>
        </is>
      </c>
      <c r="DD55" s="7" t="inlineStr">
        <is>
          <t>✓</t>
        </is>
      </c>
      <c r="DE55" s="7" t="inlineStr">
        <is>
          <t>✓</t>
        </is>
      </c>
      <c r="DM55" s="7" t="inlineStr">
        <is>
          <t>✓</t>
        </is>
      </c>
      <c r="EE55" s="7" t="inlineStr">
        <is>
          <t>✓</t>
        </is>
      </c>
      <c r="EP55" s="7" t="inlineStr">
        <is>
          <t>✓</t>
        </is>
      </c>
      <c r="ES55" s="7" t="inlineStr">
        <is>
          <t>✓</t>
        </is>
      </c>
      <c r="GF55" s="7" t="inlineStr">
        <is>
          <t>✓</t>
        </is>
      </c>
      <c r="HS55" s="7" t="inlineStr">
        <is>
          <t>✓</t>
        </is>
      </c>
      <c r="IM55" s="7" t="inlineStr">
        <is>
          <t>✓</t>
        </is>
      </c>
      <c r="IY55" s="7" t="inlineStr">
        <is>
          <t>✓</t>
        </is>
      </c>
      <c r="JP55" s="7" t="inlineStr">
        <is>
          <t>✓</t>
        </is>
      </c>
      <c r="KO55" s="7" t="inlineStr">
        <is>
          <t>✓</t>
        </is>
      </c>
      <c r="KT55" s="7" t="inlineStr">
        <is>
          <t>✓</t>
        </is>
      </c>
      <c r="LD55" s="7" t="inlineStr">
        <is>
          <t>✓</t>
        </is>
      </c>
      <c r="MF55" s="7" t="inlineStr">
        <is>
          <t>✓</t>
        </is>
      </c>
      <c r="MK55" s="7" t="inlineStr">
        <is>
          <t>✓</t>
        </is>
      </c>
    </row>
    <row r="56">
      <c r="A56" s="6" t="inlineStr">
        <is>
          <t>caries-web-app</t>
        </is>
      </c>
      <c r="B56" s="6" t="inlineStr">
        <is>
          <t>master</t>
        </is>
      </c>
      <c r="R56" s="7" t="inlineStr">
        <is>
          <t>✓</t>
        </is>
      </c>
      <c r="AF56" s="7" t="inlineStr">
        <is>
          <t>✓</t>
        </is>
      </c>
      <c r="CL56" s="7" t="inlineStr">
        <is>
          <t>✓</t>
        </is>
      </c>
      <c r="EP56" s="7" t="inlineStr">
        <is>
          <t>✓</t>
        </is>
      </c>
      <c r="ET56" s="7" t="inlineStr">
        <is>
          <t>✓</t>
        </is>
      </c>
      <c r="FB56" s="7" t="inlineStr">
        <is>
          <t>✓</t>
        </is>
      </c>
      <c r="GZ56" s="7" t="inlineStr">
        <is>
          <t>✓</t>
        </is>
      </c>
      <c r="HS56" s="7" t="inlineStr">
        <is>
          <t>✓</t>
        </is>
      </c>
      <c r="IM56" s="7" t="inlineStr">
        <is>
          <t>✓</t>
        </is>
      </c>
      <c r="KR56" s="7" t="inlineStr">
        <is>
          <t>✓</t>
        </is>
      </c>
      <c r="LY56" s="7" t="inlineStr">
        <is>
          <t>✓</t>
        </is>
      </c>
      <c r="MY56" s="7" t="inlineStr">
        <is>
          <t>✓</t>
        </is>
      </c>
      <c r="NL56" s="7" t="inlineStr">
        <is>
          <t>✓</t>
        </is>
      </c>
      <c r="OY56" s="7" t="inlineStr">
        <is>
          <t>✓</t>
        </is>
      </c>
    </row>
    <row r="57">
      <c r="A57" s="6" t="inlineStr">
        <is>
          <t>caries_vda</t>
        </is>
      </c>
      <c r="B57" s="6" t="inlineStr">
        <is>
          <t>main</t>
        </is>
      </c>
      <c r="F57" s="7" t="inlineStr">
        <is>
          <t>✓</t>
        </is>
      </c>
      <c r="R57" s="7" t="inlineStr">
        <is>
          <t>✓</t>
        </is>
      </c>
      <c r="AS57" s="7" t="inlineStr">
        <is>
          <t>✓</t>
        </is>
      </c>
      <c r="BJ57" s="7" t="inlineStr">
        <is>
          <t>✓</t>
        </is>
      </c>
      <c r="CN57" s="7" t="inlineStr">
        <is>
          <t>✓</t>
        </is>
      </c>
      <c r="CY57" s="7" t="inlineStr">
        <is>
          <t>✓</t>
        </is>
      </c>
      <c r="EP57" s="7" t="inlineStr">
        <is>
          <t>✓</t>
        </is>
      </c>
      <c r="FS57" s="7" t="inlineStr">
        <is>
          <t>✓</t>
        </is>
      </c>
      <c r="HS57" s="7" t="inlineStr">
        <is>
          <t>✓</t>
        </is>
      </c>
      <c r="IA57" s="7" t="inlineStr">
        <is>
          <t>✓</t>
        </is>
      </c>
      <c r="IM57" s="7" t="inlineStr">
        <is>
          <t>✓</t>
        </is>
      </c>
      <c r="IX57" s="7" t="inlineStr">
        <is>
          <t>✓</t>
        </is>
      </c>
      <c r="IY57" s="7" t="inlineStr">
        <is>
          <t>✓</t>
        </is>
      </c>
      <c r="JL57" s="7" t="inlineStr">
        <is>
          <t>✓</t>
        </is>
      </c>
      <c r="JN57" s="7" t="inlineStr">
        <is>
          <t>✓</t>
        </is>
      </c>
      <c r="KR57" s="7" t="inlineStr">
        <is>
          <t>✓</t>
        </is>
      </c>
      <c r="KT57" s="7" t="inlineStr">
        <is>
          <t>✓</t>
        </is>
      </c>
      <c r="LK57" s="7" t="inlineStr">
        <is>
          <t>✓</t>
        </is>
      </c>
      <c r="LN57" s="7" t="inlineStr">
        <is>
          <t>✓</t>
        </is>
      </c>
      <c r="NI57" s="7" t="inlineStr">
        <is>
          <t>✓</t>
        </is>
      </c>
      <c r="NQ57" s="7" t="inlineStr">
        <is>
          <t>✓</t>
        </is>
      </c>
      <c r="NU57" s="7" t="inlineStr">
        <is>
          <t>✓</t>
        </is>
      </c>
      <c r="NV57" s="7" t="inlineStr">
        <is>
          <t>✓</t>
        </is>
      </c>
      <c r="OF57" s="7" t="inlineStr">
        <is>
          <t>✓</t>
        </is>
      </c>
      <c r="OJ57" s="7" t="inlineStr">
        <is>
          <t>✓</t>
        </is>
      </c>
      <c r="OW57" s="7" t="inlineStr">
        <is>
          <t>✓</t>
        </is>
      </c>
    </row>
    <row r="58">
      <c r="A58" t="inlineStr">
        <is>
          <t>caries_vda</t>
        </is>
      </c>
      <c r="B58" t="inlineStr">
        <is>
          <t>fix_redis</t>
        </is>
      </c>
      <c r="F58" s="7" t="inlineStr">
        <is>
          <t>✓</t>
        </is>
      </c>
      <c r="R58" s="7" t="inlineStr">
        <is>
          <t>✓</t>
        </is>
      </c>
      <c r="AS58" s="7" t="inlineStr">
        <is>
          <t>✓</t>
        </is>
      </c>
      <c r="BJ58" s="7" t="inlineStr">
        <is>
          <t>✓</t>
        </is>
      </c>
      <c r="CN58" s="7" t="inlineStr">
        <is>
          <t>✓</t>
        </is>
      </c>
      <c r="CY58" s="7" t="inlineStr">
        <is>
          <t>✓</t>
        </is>
      </c>
      <c r="EP58" s="7" t="inlineStr">
        <is>
          <t>✓</t>
        </is>
      </c>
      <c r="FS58" s="7" t="inlineStr">
        <is>
          <t>✓</t>
        </is>
      </c>
      <c r="HS58" s="7" t="inlineStr">
        <is>
          <t>✓</t>
        </is>
      </c>
      <c r="IA58" s="7" t="inlineStr">
        <is>
          <t>✓</t>
        </is>
      </c>
      <c r="IM58" s="7" t="inlineStr">
        <is>
          <t>✓</t>
        </is>
      </c>
      <c r="IX58" s="7" t="inlineStr">
        <is>
          <t>✓</t>
        </is>
      </c>
      <c r="IY58" s="7" t="inlineStr">
        <is>
          <t>✓</t>
        </is>
      </c>
      <c r="JL58" s="7" t="inlineStr">
        <is>
          <t>✓</t>
        </is>
      </c>
      <c r="JN58" s="7" t="inlineStr">
        <is>
          <t>✓</t>
        </is>
      </c>
      <c r="KR58" s="7" t="inlineStr">
        <is>
          <t>✓</t>
        </is>
      </c>
      <c r="KT58" s="7" t="inlineStr">
        <is>
          <t>✓</t>
        </is>
      </c>
      <c r="LK58" s="7" t="inlineStr">
        <is>
          <t>✓</t>
        </is>
      </c>
      <c r="LN58" s="7" t="inlineStr">
        <is>
          <t>✓</t>
        </is>
      </c>
      <c r="NI58" s="7" t="inlineStr">
        <is>
          <t>✓</t>
        </is>
      </c>
      <c r="NQ58" s="7" t="inlineStr">
        <is>
          <t>✓</t>
        </is>
      </c>
      <c r="NU58" s="7" t="inlineStr">
        <is>
          <t>✓</t>
        </is>
      </c>
      <c r="NV58" s="7" t="inlineStr">
        <is>
          <t>✓</t>
        </is>
      </c>
      <c r="OF58" s="7" t="inlineStr">
        <is>
          <t>✓</t>
        </is>
      </c>
      <c r="OJ58" s="7" t="inlineStr">
        <is>
          <t>✓</t>
        </is>
      </c>
      <c r="OW58" s="7" t="inlineStr">
        <is>
          <t>✓</t>
        </is>
      </c>
    </row>
    <row r="59">
      <c r="A59" s="6" t="inlineStr">
        <is>
          <t>cert-issuer</t>
        </is>
      </c>
      <c r="B59" s="6" t="inlineStr">
        <is>
          <t>master</t>
        </is>
      </c>
      <c r="AY59" s="7" t="inlineStr">
        <is>
          <t>✓</t>
        </is>
      </c>
      <c r="BO59" s="7" t="inlineStr">
        <is>
          <t>✓</t>
        </is>
      </c>
      <c r="CC59" s="7" t="inlineStr">
        <is>
          <t>✓</t>
        </is>
      </c>
      <c r="CD59" s="7" t="inlineStr">
        <is>
          <t>✓</t>
        </is>
      </c>
      <c r="CE59" s="7" t="inlineStr">
        <is>
          <t>✓</t>
        </is>
      </c>
      <c r="CG59" s="7" t="inlineStr">
        <is>
          <t>✓</t>
        </is>
      </c>
      <c r="CP59" s="7" t="inlineStr">
        <is>
          <t>✓</t>
        </is>
      </c>
      <c r="DU59" s="7" t="inlineStr">
        <is>
          <t>✓</t>
        </is>
      </c>
      <c r="EG59" s="7" t="inlineStr">
        <is>
          <t>✓</t>
        </is>
      </c>
      <c r="EP59" s="7" t="inlineStr">
        <is>
          <t>✓</t>
        </is>
      </c>
      <c r="FQ59" s="7" t="inlineStr">
        <is>
          <t>✓</t>
        </is>
      </c>
      <c r="HW59" s="7" t="inlineStr">
        <is>
          <t>✓</t>
        </is>
      </c>
      <c r="JX59" s="7" t="inlineStr">
        <is>
          <t>✓</t>
        </is>
      </c>
      <c r="KT59" s="7" t="inlineStr">
        <is>
          <t>✓</t>
        </is>
      </c>
      <c r="KW59" s="7" t="inlineStr">
        <is>
          <t>✓</t>
        </is>
      </c>
      <c r="LZ59" s="7" t="inlineStr">
        <is>
          <t>✓</t>
        </is>
      </c>
      <c r="OE59" s="7" t="inlineStr">
        <is>
          <t>✓</t>
        </is>
      </c>
      <c r="OF59" s="7" t="inlineStr">
        <is>
          <t>✓</t>
        </is>
      </c>
      <c r="OG59" s="7" t="inlineStr">
        <is>
          <t>✓</t>
        </is>
      </c>
    </row>
    <row r="60">
      <c r="A60" t="inlineStr">
        <is>
          <t>cert-issuer</t>
        </is>
      </c>
      <c r="B60" t="inlineStr">
        <is>
          <t>jh_UpdateReadme</t>
        </is>
      </c>
      <c r="AY60" s="7" t="inlineStr">
        <is>
          <t>✓</t>
        </is>
      </c>
      <c r="BO60" s="7" t="inlineStr">
        <is>
          <t>✓</t>
        </is>
      </c>
      <c r="CC60" s="7" t="inlineStr">
        <is>
          <t>✓</t>
        </is>
      </c>
      <c r="CD60" s="7" t="inlineStr">
        <is>
          <t>✓</t>
        </is>
      </c>
      <c r="CE60" s="7" t="inlineStr">
        <is>
          <t>✓</t>
        </is>
      </c>
      <c r="CG60" s="7" t="inlineStr">
        <is>
          <t>✓</t>
        </is>
      </c>
      <c r="CP60" s="7" t="inlineStr">
        <is>
          <t>✓</t>
        </is>
      </c>
      <c r="DU60" s="7" t="inlineStr">
        <is>
          <t>✓</t>
        </is>
      </c>
      <c r="EG60" s="7" t="inlineStr">
        <is>
          <t>✓</t>
        </is>
      </c>
      <c r="EP60" s="7" t="inlineStr">
        <is>
          <t>✓</t>
        </is>
      </c>
      <c r="FQ60" s="7" t="inlineStr">
        <is>
          <t>✓</t>
        </is>
      </c>
      <c r="HW60" s="7" t="inlineStr">
        <is>
          <t>✓</t>
        </is>
      </c>
      <c r="JX60" s="7" t="inlineStr">
        <is>
          <t>✓</t>
        </is>
      </c>
      <c r="KT60" s="7" t="inlineStr">
        <is>
          <t>✓</t>
        </is>
      </c>
      <c r="KW60" s="7" t="inlineStr">
        <is>
          <t>✓</t>
        </is>
      </c>
      <c r="LZ60" s="7" t="inlineStr">
        <is>
          <t>✓</t>
        </is>
      </c>
      <c r="OE60" s="7" t="inlineStr">
        <is>
          <t>✓</t>
        </is>
      </c>
      <c r="OF60" s="7" t="inlineStr">
        <is>
          <t>✓</t>
        </is>
      </c>
      <c r="OG60" s="7" t="inlineStr">
        <is>
          <t>✓</t>
        </is>
      </c>
    </row>
    <row r="61">
      <c r="A61" t="inlineStr">
        <is>
          <t>cert-issuer</t>
        </is>
      </c>
      <c r="B61" t="inlineStr">
        <is>
          <t>kh_depFixes</t>
        </is>
      </c>
      <c r="BO61" s="7" t="inlineStr">
        <is>
          <t>✓</t>
        </is>
      </c>
      <c r="CC61" s="7" t="inlineStr">
        <is>
          <t>✓</t>
        </is>
      </c>
      <c r="CD61" s="7" t="inlineStr">
        <is>
          <t>✓</t>
        </is>
      </c>
      <c r="CE61" s="7" t="inlineStr">
        <is>
          <t>✓</t>
        </is>
      </c>
      <c r="CG61" s="7" t="inlineStr">
        <is>
          <t>✓</t>
        </is>
      </c>
      <c r="CP61" s="7" t="inlineStr">
        <is>
          <t>✓</t>
        </is>
      </c>
      <c r="DU61" s="7" t="inlineStr">
        <is>
          <t>✓</t>
        </is>
      </c>
      <c r="EG61" s="7" t="inlineStr">
        <is>
          <t>✓</t>
        </is>
      </c>
      <c r="FQ61" s="7" t="inlineStr">
        <is>
          <t>✓</t>
        </is>
      </c>
      <c r="HW61" s="7" t="inlineStr">
        <is>
          <t>✓</t>
        </is>
      </c>
      <c r="JI61" s="7" t="inlineStr">
        <is>
          <t>✓</t>
        </is>
      </c>
      <c r="JX61" s="7" t="inlineStr">
        <is>
          <t>✓</t>
        </is>
      </c>
      <c r="KT61" s="7" t="inlineStr">
        <is>
          <t>✓</t>
        </is>
      </c>
      <c r="KW61" s="7" t="inlineStr">
        <is>
          <t>✓</t>
        </is>
      </c>
      <c r="LZ61" s="7" t="inlineStr">
        <is>
          <t>✓</t>
        </is>
      </c>
      <c r="OE61" s="7" t="inlineStr">
        <is>
          <t>✓</t>
        </is>
      </c>
      <c r="OF61" s="7" t="inlineStr">
        <is>
          <t>✓</t>
        </is>
      </c>
      <c r="OG61" s="7" t="inlineStr">
        <is>
          <t>✓</t>
        </is>
      </c>
    </row>
    <row r="62">
      <c r="A62" t="inlineStr">
        <is>
          <t>cert-issuer</t>
        </is>
      </c>
      <c r="B62" t="inlineStr">
        <is>
          <t>v2</t>
        </is>
      </c>
      <c r="AY62" s="7" t="inlineStr">
        <is>
          <t>✓</t>
        </is>
      </c>
      <c r="BO62" s="7" t="inlineStr">
        <is>
          <t>✓</t>
        </is>
      </c>
      <c r="CC62" s="7" t="inlineStr">
        <is>
          <t>✓</t>
        </is>
      </c>
      <c r="CD62" s="7" t="inlineStr">
        <is>
          <t>✓</t>
        </is>
      </c>
      <c r="CE62" s="7" t="inlineStr">
        <is>
          <t>✓</t>
        </is>
      </c>
      <c r="CG62" s="7" t="inlineStr">
        <is>
          <t>✓</t>
        </is>
      </c>
      <c r="CP62" s="7" t="inlineStr">
        <is>
          <t>✓</t>
        </is>
      </c>
      <c r="DU62" s="7" t="inlineStr">
        <is>
          <t>✓</t>
        </is>
      </c>
      <c r="EG62" s="7" t="inlineStr">
        <is>
          <t>✓</t>
        </is>
      </c>
      <c r="EP62" s="7" t="inlineStr">
        <is>
          <t>✓</t>
        </is>
      </c>
      <c r="FQ62" s="7" t="inlineStr">
        <is>
          <t>✓</t>
        </is>
      </c>
      <c r="HW62" s="7" t="inlineStr">
        <is>
          <t>✓</t>
        </is>
      </c>
      <c r="JX62" s="7" t="inlineStr">
        <is>
          <t>✓</t>
        </is>
      </c>
      <c r="KT62" s="7" t="inlineStr">
        <is>
          <t>✓</t>
        </is>
      </c>
      <c r="KW62" s="7" t="inlineStr">
        <is>
          <t>✓</t>
        </is>
      </c>
      <c r="LZ62" s="7" t="inlineStr">
        <is>
          <t>✓</t>
        </is>
      </c>
      <c r="OE62" s="7" t="inlineStr">
        <is>
          <t>✓</t>
        </is>
      </c>
      <c r="OF62" s="7" t="inlineStr">
        <is>
          <t>✓</t>
        </is>
      </c>
      <c r="OG62" s="7" t="inlineStr">
        <is>
          <t>✓</t>
        </is>
      </c>
    </row>
    <row r="63">
      <c r="A63" t="inlineStr">
        <is>
          <t>cert-issuer</t>
        </is>
      </c>
      <c r="B63" t="inlineStr">
        <is>
          <t>v3</t>
        </is>
      </c>
      <c r="AY63" s="7" t="inlineStr">
        <is>
          <t>✓</t>
        </is>
      </c>
      <c r="BO63" s="7" t="inlineStr">
        <is>
          <t>✓</t>
        </is>
      </c>
      <c r="CC63" s="7" t="inlineStr">
        <is>
          <t>✓</t>
        </is>
      </c>
      <c r="CD63" s="7" t="inlineStr">
        <is>
          <t>✓</t>
        </is>
      </c>
      <c r="CE63" s="7" t="inlineStr">
        <is>
          <t>✓</t>
        </is>
      </c>
      <c r="CG63" s="7" t="inlineStr">
        <is>
          <t>✓</t>
        </is>
      </c>
      <c r="CP63" s="7" t="inlineStr">
        <is>
          <t>✓</t>
        </is>
      </c>
      <c r="DU63" s="7" t="inlineStr">
        <is>
          <t>✓</t>
        </is>
      </c>
      <c r="EG63" s="7" t="inlineStr">
        <is>
          <t>✓</t>
        </is>
      </c>
      <c r="EP63" s="7" t="inlineStr">
        <is>
          <t>✓</t>
        </is>
      </c>
      <c r="FQ63" s="7" t="inlineStr">
        <is>
          <t>✓</t>
        </is>
      </c>
      <c r="HL63" s="7" t="inlineStr">
        <is>
          <t>✓</t>
        </is>
      </c>
      <c r="HW63" s="7" t="inlineStr">
        <is>
          <t>✓</t>
        </is>
      </c>
      <c r="JX63" s="7" t="inlineStr">
        <is>
          <t>✓</t>
        </is>
      </c>
      <c r="KT63" s="7" t="inlineStr">
        <is>
          <t>✓</t>
        </is>
      </c>
      <c r="KW63" s="7" t="inlineStr">
        <is>
          <t>✓</t>
        </is>
      </c>
      <c r="LZ63" s="7" t="inlineStr">
        <is>
          <t>✓</t>
        </is>
      </c>
      <c r="OE63" s="7" t="inlineStr">
        <is>
          <t>✓</t>
        </is>
      </c>
      <c r="OF63" s="7" t="inlineStr">
        <is>
          <t>✓</t>
        </is>
      </c>
      <c r="OG63" s="7" t="inlineStr">
        <is>
          <t>✓</t>
        </is>
      </c>
    </row>
    <row r="64">
      <c r="A64" t="inlineStr">
        <is>
          <t>cert-issuer</t>
        </is>
      </c>
      <c r="B64" t="inlineStr">
        <is>
          <t>wip_openbadges</t>
        </is>
      </c>
      <c r="BO64" s="7" t="inlineStr">
        <is>
          <t>✓</t>
        </is>
      </c>
      <c r="CC64" s="7" t="inlineStr">
        <is>
          <t>✓</t>
        </is>
      </c>
      <c r="CD64" s="7" t="inlineStr">
        <is>
          <t>✓</t>
        </is>
      </c>
      <c r="CE64" s="7" t="inlineStr">
        <is>
          <t>✓</t>
        </is>
      </c>
      <c r="CG64" s="7" t="inlineStr">
        <is>
          <t>✓</t>
        </is>
      </c>
      <c r="CP64" s="7" t="inlineStr">
        <is>
          <t>✓</t>
        </is>
      </c>
      <c r="DU64" s="7" t="inlineStr">
        <is>
          <t>✓</t>
        </is>
      </c>
      <c r="EG64" s="7" t="inlineStr">
        <is>
          <t>✓</t>
        </is>
      </c>
      <c r="EP64" s="7" t="inlineStr">
        <is>
          <t>✓</t>
        </is>
      </c>
      <c r="FQ64" s="7" t="inlineStr">
        <is>
          <t>✓</t>
        </is>
      </c>
      <c r="HW64" s="7" t="inlineStr">
        <is>
          <t>✓</t>
        </is>
      </c>
      <c r="JX64" s="7" t="inlineStr">
        <is>
          <t>✓</t>
        </is>
      </c>
      <c r="KT64" s="7" t="inlineStr">
        <is>
          <t>✓</t>
        </is>
      </c>
      <c r="KW64" s="7" t="inlineStr">
        <is>
          <t>✓</t>
        </is>
      </c>
      <c r="LZ64" s="7" t="inlineStr">
        <is>
          <t>✓</t>
        </is>
      </c>
      <c r="OE64" s="7" t="inlineStr">
        <is>
          <t>✓</t>
        </is>
      </c>
      <c r="OF64" s="7" t="inlineStr">
        <is>
          <t>✓</t>
        </is>
      </c>
      <c r="OG64" s="7" t="inlineStr">
        <is>
          <t>✓</t>
        </is>
      </c>
    </row>
    <row r="65">
      <c r="A65" s="6" t="inlineStr">
        <is>
          <t>cert-schema</t>
        </is>
      </c>
      <c r="B65" s="6" t="inlineStr">
        <is>
          <t>master</t>
        </is>
      </c>
      <c r="CE65" s="7" t="inlineStr">
        <is>
          <t>✓</t>
        </is>
      </c>
      <c r="GW65" s="7" t="inlineStr">
        <is>
          <t>✓</t>
        </is>
      </c>
      <c r="KF65" s="7" t="inlineStr">
        <is>
          <t>✓</t>
        </is>
      </c>
      <c r="KT65" s="7" t="inlineStr">
        <is>
          <t>✓</t>
        </is>
      </c>
      <c r="LZ65" s="7" t="inlineStr">
        <is>
          <t>✓</t>
        </is>
      </c>
      <c r="OE65" s="7" t="inlineStr">
        <is>
          <t>✓</t>
        </is>
      </c>
      <c r="OF65" s="7" t="inlineStr">
        <is>
          <t>✓</t>
        </is>
      </c>
      <c r="OG65" s="7" t="inlineStr">
        <is>
          <t>✓</t>
        </is>
      </c>
      <c r="OM65" s="7" t="inlineStr">
        <is>
          <t>✓</t>
        </is>
      </c>
    </row>
    <row r="66">
      <c r="A66" t="inlineStr">
        <is>
          <t>cert-schema</t>
        </is>
      </c>
      <c r="B66" t="inlineStr">
        <is>
          <t>v2</t>
        </is>
      </c>
      <c r="CE66" s="7" t="inlineStr">
        <is>
          <t>✓</t>
        </is>
      </c>
      <c r="GW66" s="7" t="inlineStr">
        <is>
          <t>✓</t>
        </is>
      </c>
      <c r="KF66" s="7" t="inlineStr">
        <is>
          <t>✓</t>
        </is>
      </c>
      <c r="KT66" s="7" t="inlineStr">
        <is>
          <t>✓</t>
        </is>
      </c>
      <c r="LZ66" s="7" t="inlineStr">
        <is>
          <t>✓</t>
        </is>
      </c>
      <c r="OE66" s="7" t="inlineStr">
        <is>
          <t>✓</t>
        </is>
      </c>
      <c r="OF66" s="7" t="inlineStr">
        <is>
          <t>✓</t>
        </is>
      </c>
      <c r="OG66" s="7" t="inlineStr">
        <is>
          <t>✓</t>
        </is>
      </c>
      <c r="OM66" s="7" t="inlineStr">
        <is>
          <t>✓</t>
        </is>
      </c>
    </row>
    <row r="67">
      <c r="A67" s="6" t="inlineStr">
        <is>
          <t>cert-tools</t>
        </is>
      </c>
      <c r="B67" s="6" t="inlineStr">
        <is>
          <t>master</t>
        </is>
      </c>
      <c r="BJ67" s="7" t="inlineStr">
        <is>
          <t>✓</t>
        </is>
      </c>
      <c r="CC67" s="7" t="inlineStr">
        <is>
          <t>✓</t>
        </is>
      </c>
      <c r="CE67" s="7" t="inlineStr">
        <is>
          <t>✓</t>
        </is>
      </c>
      <c r="CF67" s="7" t="inlineStr">
        <is>
          <t>✓</t>
        </is>
      </c>
      <c r="CP67" s="7" t="inlineStr">
        <is>
          <t>✓</t>
        </is>
      </c>
      <c r="GV67" s="7" t="inlineStr">
        <is>
          <t>✓</t>
        </is>
      </c>
      <c r="JX67" s="7" t="inlineStr">
        <is>
          <t>✓</t>
        </is>
      </c>
      <c r="KO67" s="7" t="inlineStr">
        <is>
          <t>✓</t>
        </is>
      </c>
      <c r="LZ67" s="7" t="inlineStr">
        <is>
          <t>✓</t>
        </is>
      </c>
      <c r="OE67" s="7" t="inlineStr">
        <is>
          <t>✓</t>
        </is>
      </c>
      <c r="OF67" s="7" t="inlineStr">
        <is>
          <t>✓</t>
        </is>
      </c>
      <c r="OH67" s="7" t="inlineStr">
        <is>
          <t>✓</t>
        </is>
      </c>
    </row>
    <row r="68">
      <c r="A68" t="inlineStr">
        <is>
          <t>cert-tools</t>
        </is>
      </c>
      <c r="B68" t="inlineStr">
        <is>
          <t>kh_ob</t>
        </is>
      </c>
      <c r="BJ68" s="7" t="inlineStr">
        <is>
          <t>✓</t>
        </is>
      </c>
      <c r="CC68" s="7" t="inlineStr">
        <is>
          <t>✓</t>
        </is>
      </c>
      <c r="CE68" s="7" t="inlineStr">
        <is>
          <t>✓</t>
        </is>
      </c>
      <c r="CF68" s="7" t="inlineStr">
        <is>
          <t>✓</t>
        </is>
      </c>
      <c r="CP68" s="7" t="inlineStr">
        <is>
          <t>✓</t>
        </is>
      </c>
      <c r="GV68" s="7" t="inlineStr">
        <is>
          <t>✓</t>
        </is>
      </c>
      <c r="JX68" s="7" t="inlineStr">
        <is>
          <t>✓</t>
        </is>
      </c>
      <c r="KO68" s="7" t="inlineStr">
        <is>
          <t>✓</t>
        </is>
      </c>
      <c r="LZ68" s="7" t="inlineStr">
        <is>
          <t>✓</t>
        </is>
      </c>
      <c r="OE68" s="7" t="inlineStr">
        <is>
          <t>✓</t>
        </is>
      </c>
      <c r="OF68" s="7" t="inlineStr">
        <is>
          <t>✓</t>
        </is>
      </c>
      <c r="OH68" s="7" t="inlineStr">
        <is>
          <t>✓</t>
        </is>
      </c>
    </row>
    <row r="69">
      <c r="A69" t="inlineStr">
        <is>
          <t>cert-tools</t>
        </is>
      </c>
      <c r="B69" t="inlineStr">
        <is>
          <t>wip_openbadges</t>
        </is>
      </c>
      <c r="BJ69" s="7" t="inlineStr">
        <is>
          <t>✓</t>
        </is>
      </c>
      <c r="CC69" s="7" t="inlineStr">
        <is>
          <t>✓</t>
        </is>
      </c>
      <c r="CE69" s="7" t="inlineStr">
        <is>
          <t>✓</t>
        </is>
      </c>
      <c r="CF69" s="7" t="inlineStr">
        <is>
          <t>✓</t>
        </is>
      </c>
      <c r="CP69" s="7" t="inlineStr">
        <is>
          <t>✓</t>
        </is>
      </c>
      <c r="GV69" s="7" t="inlineStr">
        <is>
          <t>✓</t>
        </is>
      </c>
      <c r="JX69" s="7" t="inlineStr">
        <is>
          <t>✓</t>
        </is>
      </c>
      <c r="KO69" s="7" t="inlineStr">
        <is>
          <t>✓</t>
        </is>
      </c>
      <c r="LZ69" s="7" t="inlineStr">
        <is>
          <t>✓</t>
        </is>
      </c>
      <c r="OE69" s="7" t="inlineStr">
        <is>
          <t>✓</t>
        </is>
      </c>
      <c r="OF69" s="7" t="inlineStr">
        <is>
          <t>✓</t>
        </is>
      </c>
      <c r="OH69" s="7" t="inlineStr">
        <is>
          <t>✓</t>
        </is>
      </c>
    </row>
    <row r="70">
      <c r="A70" s="6" t="inlineStr">
        <is>
          <t>compliance-checker</t>
        </is>
      </c>
      <c r="B70" s="6" t="inlineStr">
        <is>
          <t>main</t>
        </is>
      </c>
      <c r="AY70" s="7" t="inlineStr">
        <is>
          <t>✓</t>
        </is>
      </c>
      <c r="CU70" s="7" t="inlineStr">
        <is>
          <t>✓</t>
        </is>
      </c>
      <c r="EB70" s="7" t="inlineStr">
        <is>
          <t>✓</t>
        </is>
      </c>
      <c r="EK70" s="7" t="inlineStr">
        <is>
          <t>✓</t>
        </is>
      </c>
      <c r="HG70" s="7" t="inlineStr">
        <is>
          <t>✓</t>
        </is>
      </c>
      <c r="HH70" s="7" t="inlineStr">
        <is>
          <t>✓</t>
        </is>
      </c>
      <c r="IA70" s="7" t="inlineStr">
        <is>
          <t>✓</t>
        </is>
      </c>
      <c r="JN70" s="7" t="inlineStr">
        <is>
          <t>✓</t>
        </is>
      </c>
      <c r="JU70" s="7" t="inlineStr">
        <is>
          <t>✓</t>
        </is>
      </c>
      <c r="KA70" s="7" t="inlineStr">
        <is>
          <t>✓</t>
        </is>
      </c>
      <c r="KB70" s="7" t="inlineStr">
        <is>
          <t>✓</t>
        </is>
      </c>
      <c r="LJ70" s="7" t="inlineStr">
        <is>
          <t>✓</t>
        </is>
      </c>
      <c r="NQ70" s="7" t="inlineStr">
        <is>
          <t>✓</t>
        </is>
      </c>
      <c r="OR70" s="7" t="inlineStr">
        <is>
          <t>✓</t>
        </is>
      </c>
    </row>
    <row r="71">
      <c r="A71" s="6" t="inlineStr">
        <is>
          <t>computer-vision-zenith</t>
        </is>
      </c>
      <c r="B71" s="6" t="inlineStr">
        <is>
          <t>main</t>
        </is>
      </c>
      <c r="EP71" s="7" t="inlineStr">
        <is>
          <t>✓</t>
        </is>
      </c>
      <c r="IM71" s="7" t="inlineStr">
        <is>
          <t>✓</t>
        </is>
      </c>
      <c r="MY71" s="7" t="inlineStr">
        <is>
          <t>✓</t>
        </is>
      </c>
    </row>
    <row r="72">
      <c r="A72" s="6" t="inlineStr">
        <is>
          <t>conference-resolution</t>
        </is>
      </c>
      <c r="B72" s="6" t="inlineStr">
        <is>
          <t>main</t>
        </is>
      </c>
      <c r="EK72" s="7" t="inlineStr">
        <is>
          <t>✓</t>
        </is>
      </c>
      <c r="IJ72" s="7" t="inlineStr">
        <is>
          <t>✓</t>
        </is>
      </c>
      <c r="KA72" s="7" t="inlineStr">
        <is>
          <t>✓</t>
        </is>
      </c>
      <c r="MJ72" s="7" t="inlineStr">
        <is>
          <t>✓</t>
        </is>
      </c>
      <c r="OJ72" s="7" t="inlineStr">
        <is>
          <t>✓</t>
        </is>
      </c>
      <c r="OK72" s="7" t="inlineStr">
        <is>
          <t>✓</t>
        </is>
      </c>
    </row>
    <row r="73">
      <c r="A73" s="6" t="inlineStr">
        <is>
          <t>cookiecutter-4th-ir</t>
        </is>
      </c>
      <c r="B73" s="6" t="inlineStr">
        <is>
          <t>master</t>
        </is>
      </c>
      <c r="MC73" s="7" t="inlineStr">
        <is>
          <t>✓</t>
        </is>
      </c>
    </row>
    <row r="74">
      <c r="A74" t="inlineStr">
        <is>
          <t>cookiecutter-4th-ir</t>
        </is>
      </c>
      <c r="B74" t="inlineStr">
        <is>
          <t>revert-4c20ed18</t>
        </is>
      </c>
      <c r="CM74" s="7" t="inlineStr">
        <is>
          <t>✓</t>
        </is>
      </c>
      <c r="MC74" s="7" t="inlineStr">
        <is>
          <t>✓</t>
        </is>
      </c>
    </row>
    <row r="75">
      <c r="A75" s="6" t="inlineStr">
        <is>
          <t>demo-market-insights</t>
        </is>
      </c>
      <c r="B75" s="6" t="inlineStr">
        <is>
          <t>master</t>
        </is>
      </c>
      <c r="CI75" s="7" t="inlineStr">
        <is>
          <t>✓</t>
        </is>
      </c>
      <c r="JB75" s="7" t="inlineStr">
        <is>
          <t>✓</t>
        </is>
      </c>
      <c r="KT75" s="7" t="inlineStr">
        <is>
          <t>✓</t>
        </is>
      </c>
    </row>
    <row r="76">
      <c r="A76" s="6" t="inlineStr">
        <is>
          <t>DemoApp</t>
        </is>
      </c>
      <c r="B76" s="6" t="inlineStr">
        <is>
          <t>main</t>
        </is>
      </c>
      <c r="EK76" s="7" t="inlineStr">
        <is>
          <t>✓</t>
        </is>
      </c>
      <c r="KA76" s="7" t="inlineStr">
        <is>
          <t>✓</t>
        </is>
      </c>
      <c r="OK76" s="7" t="inlineStr">
        <is>
          <t>✓</t>
        </is>
      </c>
      <c r="OL76" s="7" t="inlineStr">
        <is>
          <t>✓</t>
        </is>
      </c>
    </row>
    <row r="77">
      <c r="A77" s="6" t="inlineStr">
        <is>
          <t>ecg_ios</t>
        </is>
      </c>
      <c r="B77" s="6" t="inlineStr">
        <is>
          <t>master</t>
        </is>
      </c>
      <c r="R77" s="7" t="inlineStr">
        <is>
          <t>✓</t>
        </is>
      </c>
      <c r="T77" s="7" t="inlineStr">
        <is>
          <t>✓</t>
        </is>
      </c>
      <c r="CA77" s="7" t="inlineStr">
        <is>
          <t>✓</t>
        </is>
      </c>
      <c r="CY77" s="7" t="inlineStr">
        <is>
          <t>✓</t>
        </is>
      </c>
      <c r="EP77" s="7" t="inlineStr">
        <is>
          <t>✓</t>
        </is>
      </c>
      <c r="FD77" s="7" t="inlineStr">
        <is>
          <t>✓</t>
        </is>
      </c>
      <c r="HS77" s="7" t="inlineStr">
        <is>
          <t>✓</t>
        </is>
      </c>
      <c r="IM77" s="7" t="inlineStr">
        <is>
          <t>✓</t>
        </is>
      </c>
      <c r="KD77" s="7" t="inlineStr">
        <is>
          <t>✓</t>
        </is>
      </c>
      <c r="KT77" s="7" t="inlineStr">
        <is>
          <t>✓</t>
        </is>
      </c>
      <c r="LK77" s="7" t="inlineStr">
        <is>
          <t>✓</t>
        </is>
      </c>
      <c r="ME77" s="7" t="inlineStr">
        <is>
          <t>✓</t>
        </is>
      </c>
      <c r="OQ77" s="7" t="inlineStr">
        <is>
          <t>✓</t>
        </is>
      </c>
    </row>
    <row r="78">
      <c r="A78" t="inlineStr">
        <is>
          <t>ecg_ios</t>
        </is>
      </c>
      <c r="B78" t="inlineStr">
        <is>
          <t>casey</t>
        </is>
      </c>
      <c r="R78" s="7" t="inlineStr">
        <is>
          <t>✓</t>
        </is>
      </c>
      <c r="T78" s="7" t="inlineStr">
        <is>
          <t>✓</t>
        </is>
      </c>
      <c r="CA78" s="7" t="inlineStr">
        <is>
          <t>✓</t>
        </is>
      </c>
      <c r="CY78" s="7" t="inlineStr">
        <is>
          <t>✓</t>
        </is>
      </c>
      <c r="EP78" s="7" t="inlineStr">
        <is>
          <t>✓</t>
        </is>
      </c>
      <c r="FD78" s="7" t="inlineStr">
        <is>
          <t>✓</t>
        </is>
      </c>
      <c r="HS78" s="7" t="inlineStr">
        <is>
          <t>✓</t>
        </is>
      </c>
      <c r="IM78" s="7" t="inlineStr">
        <is>
          <t>✓</t>
        </is>
      </c>
      <c r="JC78" s="7" t="inlineStr">
        <is>
          <t>✓</t>
        </is>
      </c>
      <c r="KD78" s="7" t="inlineStr">
        <is>
          <t>✓</t>
        </is>
      </c>
      <c r="KT78" s="7" t="inlineStr">
        <is>
          <t>✓</t>
        </is>
      </c>
      <c r="LK78" s="7" t="inlineStr">
        <is>
          <t>✓</t>
        </is>
      </c>
      <c r="ME78" s="7" t="inlineStr">
        <is>
          <t>✓</t>
        </is>
      </c>
      <c r="OQ78" s="7" t="inlineStr">
        <is>
          <t>✓</t>
        </is>
      </c>
    </row>
    <row r="79">
      <c r="A79" s="6" t="inlineStr">
        <is>
          <t>etl_pipeline</t>
        </is>
      </c>
      <c r="B79" s="6" t="inlineStr">
        <is>
          <t>main</t>
        </is>
      </c>
      <c r="EB79" s="7" t="inlineStr">
        <is>
          <t>✓</t>
        </is>
      </c>
      <c r="GI79" s="7" t="inlineStr">
        <is>
          <t>✓</t>
        </is>
      </c>
      <c r="KK79" s="7" t="inlineStr">
        <is>
          <t>✓</t>
        </is>
      </c>
      <c r="NZ79" s="7" t="inlineStr">
        <is>
          <t>✓</t>
        </is>
      </c>
    </row>
    <row r="80">
      <c r="A80" s="6" t="inlineStr">
        <is>
          <t>frank-agent</t>
        </is>
      </c>
      <c r="B80" s="6" t="inlineStr">
        <is>
          <t>main</t>
        </is>
      </c>
      <c r="AM80" s="7" t="inlineStr">
        <is>
          <t>✓</t>
        </is>
      </c>
      <c r="AX80" s="7" t="inlineStr">
        <is>
          <t>✓</t>
        </is>
      </c>
      <c r="BT80" s="7" t="inlineStr">
        <is>
          <t>✓</t>
        </is>
      </c>
      <c r="CU80" s="7" t="inlineStr">
        <is>
          <t>✓</t>
        </is>
      </c>
      <c r="EB80" s="7" t="inlineStr">
        <is>
          <t>✓</t>
        </is>
      </c>
      <c r="EK80" s="7" t="inlineStr">
        <is>
          <t>✓</t>
        </is>
      </c>
      <c r="FY80" s="7" t="inlineStr">
        <is>
          <t>✓</t>
        </is>
      </c>
      <c r="GU80" s="7" t="inlineStr">
        <is>
          <t>✓</t>
        </is>
      </c>
      <c r="HF80" s="7" t="inlineStr">
        <is>
          <t>✓</t>
        </is>
      </c>
      <c r="HJ80" s="7" t="inlineStr">
        <is>
          <t>✓</t>
        </is>
      </c>
      <c r="HK80" s="7" t="inlineStr">
        <is>
          <t>✓</t>
        </is>
      </c>
      <c r="HT80" s="7" t="inlineStr">
        <is>
          <t>✓</t>
        </is>
      </c>
      <c r="IZ80" s="7" t="inlineStr">
        <is>
          <t>✓</t>
        </is>
      </c>
      <c r="KA80" s="7" t="inlineStr">
        <is>
          <t>✓</t>
        </is>
      </c>
      <c r="KB80" s="7" t="inlineStr">
        <is>
          <t>✓</t>
        </is>
      </c>
      <c r="KG80" s="7" t="inlineStr">
        <is>
          <t>✓</t>
        </is>
      </c>
      <c r="LJ80" s="7" t="inlineStr">
        <is>
          <t>✓</t>
        </is>
      </c>
      <c r="MP80" s="7" t="inlineStr">
        <is>
          <t>✓</t>
        </is>
      </c>
    </row>
    <row r="81">
      <c r="A81" s="6" t="inlineStr">
        <is>
          <t>generic-model-wrapper</t>
        </is>
      </c>
      <c r="B81" s="6" t="inlineStr">
        <is>
          <t>main</t>
        </is>
      </c>
      <c r="C81" s="7" t="inlineStr">
        <is>
          <t>✓</t>
        </is>
      </c>
      <c r="X81" s="7" t="inlineStr">
        <is>
          <t>✓</t>
        </is>
      </c>
      <c r="AL81" s="7" t="inlineStr">
        <is>
          <t>✓</t>
        </is>
      </c>
      <c r="BI81" s="7" t="inlineStr">
        <is>
          <t>✓</t>
        </is>
      </c>
      <c r="EB81" s="7" t="inlineStr">
        <is>
          <t>✓</t>
        </is>
      </c>
      <c r="EK81" s="7" t="inlineStr">
        <is>
          <t>✓</t>
        </is>
      </c>
      <c r="FR81" s="7" t="inlineStr">
        <is>
          <t>✓</t>
        </is>
      </c>
      <c r="HV81" s="7" t="inlineStr">
        <is>
          <t>✓</t>
        </is>
      </c>
      <c r="KT81" s="7" t="inlineStr">
        <is>
          <t>✓</t>
        </is>
      </c>
      <c r="MY81" s="7" t="inlineStr">
        <is>
          <t>✓</t>
        </is>
      </c>
      <c r="NQ81" s="7" t="inlineStr">
        <is>
          <t>✓</t>
        </is>
      </c>
      <c r="NZ81" s="7" t="inlineStr">
        <is>
          <t>✓</t>
        </is>
      </c>
    </row>
    <row r="82">
      <c r="A82" t="inlineStr">
        <is>
          <t>generic-model-wrapper</t>
        </is>
      </c>
      <c r="B82" t="inlineStr">
        <is>
          <t>kelvin-branch</t>
        </is>
      </c>
      <c r="R82" s="7" t="inlineStr">
        <is>
          <t>✓</t>
        </is>
      </c>
      <c r="BI82" s="7" t="inlineStr">
        <is>
          <t>✓</t>
        </is>
      </c>
      <c r="EB82" s="7" t="inlineStr">
        <is>
          <t>✓</t>
        </is>
      </c>
      <c r="EK82" s="7" t="inlineStr">
        <is>
          <t>✓</t>
        </is>
      </c>
      <c r="GI82" s="7" t="inlineStr">
        <is>
          <t>✓</t>
        </is>
      </c>
      <c r="GL82" s="7" t="inlineStr">
        <is>
          <t>✓</t>
        </is>
      </c>
      <c r="GY82" s="7" t="inlineStr">
        <is>
          <t>✓</t>
        </is>
      </c>
      <c r="GZ82" s="7" t="inlineStr">
        <is>
          <t>✓</t>
        </is>
      </c>
      <c r="HB82" s="7" t="inlineStr">
        <is>
          <t>✓</t>
        </is>
      </c>
      <c r="HS82" s="7" t="inlineStr">
        <is>
          <t>✓</t>
        </is>
      </c>
      <c r="IM82" s="7" t="inlineStr">
        <is>
          <t>✓</t>
        </is>
      </c>
      <c r="IT82" s="7" t="inlineStr">
        <is>
          <t>✓</t>
        </is>
      </c>
      <c r="IY82" s="7" t="inlineStr">
        <is>
          <t>✓</t>
        </is>
      </c>
      <c r="JU82" s="7" t="inlineStr">
        <is>
          <t>✓</t>
        </is>
      </c>
      <c r="MI82" s="7" t="inlineStr">
        <is>
          <t>✓</t>
        </is>
      </c>
      <c r="MY82" s="7" t="inlineStr">
        <is>
          <t>✓</t>
        </is>
      </c>
      <c r="NA82" s="7" t="inlineStr">
        <is>
          <t>✓</t>
        </is>
      </c>
      <c r="NH82" s="7" t="inlineStr">
        <is>
          <t>✓</t>
        </is>
      </c>
      <c r="NQ82" s="7" t="inlineStr">
        <is>
          <t>✓</t>
        </is>
      </c>
      <c r="NR82" s="7" t="inlineStr">
        <is>
          <t>✓</t>
        </is>
      </c>
      <c r="NS82" s="7" t="inlineStr">
        <is>
          <t>✓</t>
        </is>
      </c>
      <c r="NU82" s="7" t="inlineStr">
        <is>
          <t>✓</t>
        </is>
      </c>
      <c r="NZ82" s="7" t="inlineStr">
        <is>
          <t>✓</t>
        </is>
      </c>
    </row>
    <row r="83">
      <c r="A83" t="inlineStr">
        <is>
          <t>generic-model-wrapper</t>
        </is>
      </c>
      <c r="B83" t="inlineStr">
        <is>
          <t>kelvin-refactoring</t>
        </is>
      </c>
      <c r="R83" s="7" t="inlineStr">
        <is>
          <t>✓</t>
        </is>
      </c>
      <c r="BI83" s="7" t="inlineStr">
        <is>
          <t>✓</t>
        </is>
      </c>
      <c r="CS83" s="7" t="inlineStr">
        <is>
          <t>✓</t>
        </is>
      </c>
      <c r="EB83" s="7" t="inlineStr">
        <is>
          <t>✓</t>
        </is>
      </c>
      <c r="EK83" s="7" t="inlineStr">
        <is>
          <t>✓</t>
        </is>
      </c>
      <c r="GI83" s="7" t="inlineStr">
        <is>
          <t>✓</t>
        </is>
      </c>
      <c r="GY83" s="7" t="inlineStr">
        <is>
          <t>✓</t>
        </is>
      </c>
      <c r="GZ83" s="7" t="inlineStr">
        <is>
          <t>✓</t>
        </is>
      </c>
      <c r="HB83" s="7" t="inlineStr">
        <is>
          <t>✓</t>
        </is>
      </c>
      <c r="HS83" s="7" t="inlineStr">
        <is>
          <t>✓</t>
        </is>
      </c>
      <c r="HY83" s="7" t="inlineStr">
        <is>
          <t>✓</t>
        </is>
      </c>
      <c r="IM83" s="7" t="inlineStr">
        <is>
          <t>✓</t>
        </is>
      </c>
      <c r="IT83" s="7" t="inlineStr">
        <is>
          <t>✓</t>
        </is>
      </c>
      <c r="IY83" s="7" t="inlineStr">
        <is>
          <t>✓</t>
        </is>
      </c>
      <c r="JJ83" s="7" t="inlineStr">
        <is>
          <t>✓</t>
        </is>
      </c>
      <c r="JU83" s="7" t="inlineStr">
        <is>
          <t>✓</t>
        </is>
      </c>
      <c r="KT83" s="7" t="inlineStr">
        <is>
          <t>✓</t>
        </is>
      </c>
      <c r="MI83" s="7" t="inlineStr">
        <is>
          <t>✓</t>
        </is>
      </c>
      <c r="MY83" s="7" t="inlineStr">
        <is>
          <t>✓</t>
        </is>
      </c>
      <c r="NH83" s="7" t="inlineStr">
        <is>
          <t>✓</t>
        </is>
      </c>
      <c r="NQ83" s="7" t="inlineStr">
        <is>
          <t>✓</t>
        </is>
      </c>
      <c r="NS83" s="7" t="inlineStr">
        <is>
          <t>✓</t>
        </is>
      </c>
      <c r="NU83" s="7" t="inlineStr">
        <is>
          <t>✓</t>
        </is>
      </c>
      <c r="NV83" s="7" t="inlineStr">
        <is>
          <t>✓</t>
        </is>
      </c>
      <c r="NZ83" s="7" t="inlineStr">
        <is>
          <t>✓</t>
        </is>
      </c>
      <c r="OJ83" s="7" t="inlineStr">
        <is>
          <t>✓</t>
        </is>
      </c>
      <c r="OW83" s="7" t="inlineStr">
        <is>
          <t>✓</t>
        </is>
      </c>
    </row>
    <row r="84">
      <c r="A84" t="inlineStr">
        <is>
          <t>generic-model-wrapper</t>
        </is>
      </c>
      <c r="B84" t="inlineStr">
        <is>
          <t>refactoring</t>
        </is>
      </c>
      <c r="R84" s="7" t="inlineStr">
        <is>
          <t>✓</t>
        </is>
      </c>
      <c r="BI84" s="7" t="inlineStr">
        <is>
          <t>✓</t>
        </is>
      </c>
      <c r="BJ84" s="7" t="inlineStr">
        <is>
          <t>✓</t>
        </is>
      </c>
      <c r="CS84" s="7" t="inlineStr">
        <is>
          <t>✓</t>
        </is>
      </c>
      <c r="EB84" s="7" t="inlineStr">
        <is>
          <t>✓</t>
        </is>
      </c>
      <c r="EK84" s="7" t="inlineStr">
        <is>
          <t>✓</t>
        </is>
      </c>
      <c r="GI84" s="7" t="inlineStr">
        <is>
          <t>✓</t>
        </is>
      </c>
      <c r="GY84" s="7" t="inlineStr">
        <is>
          <t>✓</t>
        </is>
      </c>
      <c r="GZ84" s="7" t="inlineStr">
        <is>
          <t>✓</t>
        </is>
      </c>
      <c r="HB84" s="7" t="inlineStr">
        <is>
          <t>✓</t>
        </is>
      </c>
      <c r="HS84" s="7" t="inlineStr">
        <is>
          <t>✓</t>
        </is>
      </c>
      <c r="HY84" s="7" t="inlineStr">
        <is>
          <t>✓</t>
        </is>
      </c>
      <c r="IM84" s="7" t="inlineStr">
        <is>
          <t>✓</t>
        </is>
      </c>
      <c r="IY84" s="7" t="inlineStr">
        <is>
          <t>✓</t>
        </is>
      </c>
      <c r="JJ84" s="7" t="inlineStr">
        <is>
          <t>✓</t>
        </is>
      </c>
      <c r="JU84" s="7" t="inlineStr">
        <is>
          <t>✓</t>
        </is>
      </c>
      <c r="KA84" s="7" t="inlineStr">
        <is>
          <t>✓</t>
        </is>
      </c>
      <c r="KT84" s="7" t="inlineStr">
        <is>
          <t>✓</t>
        </is>
      </c>
      <c r="MI84" s="7" t="inlineStr">
        <is>
          <t>✓</t>
        </is>
      </c>
      <c r="MY84" s="7" t="inlineStr">
        <is>
          <t>✓</t>
        </is>
      </c>
      <c r="NH84" s="7" t="inlineStr">
        <is>
          <t>✓</t>
        </is>
      </c>
      <c r="NQ84" s="7" t="inlineStr">
        <is>
          <t>✓</t>
        </is>
      </c>
      <c r="NS84" s="7" t="inlineStr">
        <is>
          <t>✓</t>
        </is>
      </c>
      <c r="NU84" s="7" t="inlineStr">
        <is>
          <t>✓</t>
        </is>
      </c>
      <c r="NV84" s="7" t="inlineStr">
        <is>
          <t>✓</t>
        </is>
      </c>
      <c r="NZ84" s="7" t="inlineStr">
        <is>
          <t>✓</t>
        </is>
      </c>
      <c r="OJ84" s="7" t="inlineStr">
        <is>
          <t>✓</t>
        </is>
      </c>
      <c r="OK84" s="7" t="inlineStr">
        <is>
          <t>✓</t>
        </is>
      </c>
      <c r="OW84" s="7" t="inlineStr">
        <is>
          <t>✓</t>
        </is>
      </c>
    </row>
    <row r="85">
      <c r="A85" s="6" t="inlineStr">
        <is>
          <t>HAI-2.0</t>
        </is>
      </c>
      <c r="B85" s="6" t="inlineStr">
        <is>
          <t>master</t>
        </is>
      </c>
      <c r="FT85" s="7" t="inlineStr">
        <is>
          <t>✓</t>
        </is>
      </c>
      <c r="JB85" s="7" t="inlineStr">
        <is>
          <t>✓</t>
        </is>
      </c>
      <c r="JS85" s="7" t="inlineStr">
        <is>
          <t>✓</t>
        </is>
      </c>
      <c r="KT85" s="7" t="inlineStr">
        <is>
          <t>✓</t>
        </is>
      </c>
      <c r="OO85" s="7" t="inlineStr">
        <is>
          <t>✓</t>
        </is>
      </c>
    </row>
    <row r="86">
      <c r="A86" s="6" t="inlineStr">
        <is>
          <t>imcl-effnetb0-keras-1</t>
        </is>
      </c>
      <c r="B86" s="6" t="inlineStr">
        <is>
          <t>main</t>
        </is>
      </c>
      <c r="R86" s="7" t="inlineStr">
        <is>
          <t>✓</t>
        </is>
      </c>
      <c r="EK86" s="7" t="inlineStr">
        <is>
          <t>✓</t>
        </is>
      </c>
      <c r="IM86" s="7" t="inlineStr">
        <is>
          <t>✓</t>
        </is>
      </c>
      <c r="KA86" s="7" t="inlineStr">
        <is>
          <t>✓</t>
        </is>
      </c>
      <c r="MY86" s="7" t="inlineStr">
        <is>
          <t>✓</t>
        </is>
      </c>
      <c r="OK86" s="7" t="inlineStr">
        <is>
          <t>✓</t>
        </is>
      </c>
    </row>
    <row r="87">
      <c r="A87" s="6" t="inlineStr">
        <is>
          <t>Kubernetes-AI-Cluster</t>
        </is>
      </c>
      <c r="B87" s="6" t="inlineStr">
        <is>
          <t>main</t>
        </is>
      </c>
      <c r="R87" s="7" t="inlineStr">
        <is>
          <t>✓</t>
        </is>
      </c>
      <c r="AX87" s="7" t="inlineStr">
        <is>
          <t>✓</t>
        </is>
      </c>
      <c r="BJ87" s="7" t="inlineStr">
        <is>
          <t>✓</t>
        </is>
      </c>
      <c r="CU87" s="7" t="inlineStr">
        <is>
          <t>✓</t>
        </is>
      </c>
      <c r="EK87" s="7" t="inlineStr">
        <is>
          <t>✓</t>
        </is>
      </c>
      <c r="FR87" s="7" t="inlineStr">
        <is>
          <t>✓</t>
        </is>
      </c>
      <c r="HR87" s="7" t="inlineStr">
        <is>
          <t>✓</t>
        </is>
      </c>
      <c r="IF87" s="7" t="inlineStr">
        <is>
          <t>✓</t>
        </is>
      </c>
      <c r="KA87" s="7" t="inlineStr">
        <is>
          <t>✓</t>
        </is>
      </c>
      <c r="KM87" s="7" t="inlineStr">
        <is>
          <t>✓</t>
        </is>
      </c>
      <c r="LJ87" s="7" t="inlineStr">
        <is>
          <t>✓</t>
        </is>
      </c>
      <c r="NQ87" s="7" t="inlineStr">
        <is>
          <t>✓</t>
        </is>
      </c>
      <c r="NZ87" s="7" t="inlineStr">
        <is>
          <t>✓</t>
        </is>
      </c>
      <c r="OK87" s="7" t="inlineStr">
        <is>
          <t>✓</t>
        </is>
      </c>
    </row>
    <row r="88">
      <c r="A88" s="6" t="inlineStr">
        <is>
          <t>kyc-analyst</t>
        </is>
      </c>
      <c r="B88" s="6" t="inlineStr">
        <is>
          <t>main</t>
        </is>
      </c>
      <c r="AT88" s="7" t="inlineStr">
        <is>
          <t>✓</t>
        </is>
      </c>
      <c r="AX88" s="7" t="inlineStr">
        <is>
          <t>✓</t>
        </is>
      </c>
      <c r="BJ88" s="7" t="inlineStr">
        <is>
          <t>✓</t>
        </is>
      </c>
      <c r="CU88" s="7" t="inlineStr">
        <is>
          <t>✓</t>
        </is>
      </c>
      <c r="CV88" s="7" t="inlineStr">
        <is>
          <t>✓</t>
        </is>
      </c>
      <c r="DM88" s="7" t="inlineStr">
        <is>
          <t>✓</t>
        </is>
      </c>
      <c r="DN88" s="7" t="inlineStr">
        <is>
          <t>✓</t>
        </is>
      </c>
      <c r="DT88" s="7" t="inlineStr">
        <is>
          <t>✓</t>
        </is>
      </c>
      <c r="EK88" s="7" t="inlineStr">
        <is>
          <t>✓</t>
        </is>
      </c>
      <c r="EM88" s="7" t="inlineStr">
        <is>
          <t>✓</t>
        </is>
      </c>
      <c r="GU88" s="7" t="inlineStr">
        <is>
          <t>✓</t>
        </is>
      </c>
      <c r="IA88" s="7" t="inlineStr">
        <is>
          <t>✓</t>
        </is>
      </c>
      <c r="IZ88" s="7" t="inlineStr">
        <is>
          <t>✓</t>
        </is>
      </c>
      <c r="JA88" s="7" t="inlineStr">
        <is>
          <t>✓</t>
        </is>
      </c>
      <c r="KA88" s="7" t="inlineStr">
        <is>
          <t>✓</t>
        </is>
      </c>
      <c r="LJ88" s="7" t="inlineStr">
        <is>
          <t>✓</t>
        </is>
      </c>
      <c r="LO88" s="7" t="inlineStr">
        <is>
          <t>✓</t>
        </is>
      </c>
      <c r="LW88" s="7" t="inlineStr">
        <is>
          <t>✓</t>
        </is>
      </c>
      <c r="MB88" s="7" t="inlineStr">
        <is>
          <t>✓</t>
        </is>
      </c>
      <c r="MK88" s="7" t="inlineStr">
        <is>
          <t>✓</t>
        </is>
      </c>
      <c r="MR88" s="7" t="inlineStr">
        <is>
          <t>✓</t>
        </is>
      </c>
    </row>
    <row r="89">
      <c r="A89" t="inlineStr">
        <is>
          <t>kyc-analyst</t>
        </is>
      </c>
      <c r="B89" t="inlineStr">
        <is>
          <t>dev</t>
        </is>
      </c>
      <c r="AT89" s="7" t="inlineStr">
        <is>
          <t>✓</t>
        </is>
      </c>
      <c r="BJ89" s="7" t="inlineStr">
        <is>
          <t>✓</t>
        </is>
      </c>
      <c r="CU89" s="7" t="inlineStr">
        <is>
          <t>✓</t>
        </is>
      </c>
      <c r="DM89" s="7" t="inlineStr">
        <is>
          <t>✓</t>
        </is>
      </c>
      <c r="DN89" s="7" t="inlineStr">
        <is>
          <t>✓</t>
        </is>
      </c>
      <c r="DT89" s="7" t="inlineStr">
        <is>
          <t>✓</t>
        </is>
      </c>
      <c r="EK89" s="7" t="inlineStr">
        <is>
          <t>✓</t>
        </is>
      </c>
      <c r="EM89" s="7" t="inlineStr">
        <is>
          <t>✓</t>
        </is>
      </c>
      <c r="GU89" s="7" t="inlineStr">
        <is>
          <t>✓</t>
        </is>
      </c>
      <c r="HU89" s="7" t="inlineStr">
        <is>
          <t>✓</t>
        </is>
      </c>
      <c r="IA89" s="7" t="inlineStr">
        <is>
          <t>✓</t>
        </is>
      </c>
      <c r="IZ89" s="7" t="inlineStr">
        <is>
          <t>✓</t>
        </is>
      </c>
      <c r="JA89" s="7" t="inlineStr">
        <is>
          <t>✓</t>
        </is>
      </c>
      <c r="KA89" s="7" t="inlineStr">
        <is>
          <t>✓</t>
        </is>
      </c>
      <c r="KT89" s="7" t="inlineStr">
        <is>
          <t>✓</t>
        </is>
      </c>
      <c r="LJ89" s="7" t="inlineStr">
        <is>
          <t>✓</t>
        </is>
      </c>
      <c r="LO89" s="7" t="inlineStr">
        <is>
          <t>✓</t>
        </is>
      </c>
      <c r="MB89" s="7" t="inlineStr">
        <is>
          <t>✓</t>
        </is>
      </c>
      <c r="MK89" s="7" t="inlineStr">
        <is>
          <t>✓</t>
        </is>
      </c>
      <c r="MR89" s="7" t="inlineStr">
        <is>
          <t>✓</t>
        </is>
      </c>
      <c r="MV89" s="7" t="inlineStr">
        <is>
          <t>✓</t>
        </is>
      </c>
    </row>
    <row r="90">
      <c r="A90" t="inlineStr">
        <is>
          <t>kyc-analyst</t>
        </is>
      </c>
      <c r="B90" t="inlineStr">
        <is>
          <t>server-updates</t>
        </is>
      </c>
      <c r="AT90" s="7" t="inlineStr">
        <is>
          <t>✓</t>
        </is>
      </c>
      <c r="AX90" s="7" t="inlineStr">
        <is>
          <t>✓</t>
        </is>
      </c>
      <c r="BJ90" s="7" t="inlineStr">
        <is>
          <t>✓</t>
        </is>
      </c>
      <c r="CU90" s="7" t="inlineStr">
        <is>
          <t>✓</t>
        </is>
      </c>
      <c r="CV90" s="7" t="inlineStr">
        <is>
          <t>✓</t>
        </is>
      </c>
      <c r="DM90" s="7" t="inlineStr">
        <is>
          <t>✓</t>
        </is>
      </c>
      <c r="DN90" s="7" t="inlineStr">
        <is>
          <t>✓</t>
        </is>
      </c>
      <c r="DT90" s="7" t="inlineStr">
        <is>
          <t>✓</t>
        </is>
      </c>
      <c r="EK90" s="7" t="inlineStr">
        <is>
          <t>✓</t>
        </is>
      </c>
      <c r="EM90" s="7" t="inlineStr">
        <is>
          <t>✓</t>
        </is>
      </c>
      <c r="GU90" s="7" t="inlineStr">
        <is>
          <t>✓</t>
        </is>
      </c>
      <c r="IA90" s="7" t="inlineStr">
        <is>
          <t>✓</t>
        </is>
      </c>
      <c r="IZ90" s="7" t="inlineStr">
        <is>
          <t>✓</t>
        </is>
      </c>
      <c r="JA90" s="7" t="inlineStr">
        <is>
          <t>✓</t>
        </is>
      </c>
      <c r="KA90" s="7" t="inlineStr">
        <is>
          <t>✓</t>
        </is>
      </c>
      <c r="LJ90" s="7" t="inlineStr">
        <is>
          <t>✓</t>
        </is>
      </c>
      <c r="LO90" s="7" t="inlineStr">
        <is>
          <t>✓</t>
        </is>
      </c>
      <c r="LW90" s="7" t="inlineStr">
        <is>
          <t>✓</t>
        </is>
      </c>
      <c r="MB90" s="7" t="inlineStr">
        <is>
          <t>✓</t>
        </is>
      </c>
      <c r="MK90" s="7" t="inlineStr">
        <is>
          <t>✓</t>
        </is>
      </c>
      <c r="MR90" s="7" t="inlineStr">
        <is>
          <t>✓</t>
        </is>
      </c>
    </row>
    <row r="91">
      <c r="A91" s="6" t="inlineStr">
        <is>
          <t>KYC-Backend</t>
        </is>
      </c>
      <c r="B91" s="6" t="inlineStr">
        <is>
          <t>main</t>
        </is>
      </c>
      <c r="AX91" s="7" t="inlineStr">
        <is>
          <t>✓</t>
        </is>
      </c>
      <c r="EK91" s="7" t="inlineStr">
        <is>
          <t>✓</t>
        </is>
      </c>
      <c r="KA91" s="7" t="inlineStr">
        <is>
          <t>✓</t>
        </is>
      </c>
      <c r="KB91" s="7" t="inlineStr">
        <is>
          <t>✓</t>
        </is>
      </c>
      <c r="MR91" s="7" t="inlineStr">
        <is>
          <t>✓</t>
        </is>
      </c>
      <c r="OK91" s="7" t="inlineStr">
        <is>
          <t>✓</t>
        </is>
      </c>
    </row>
    <row r="92">
      <c r="A92" t="inlineStr">
        <is>
          <t>KYC-Backend</t>
        </is>
      </c>
      <c r="B92" t="inlineStr">
        <is>
          <t>chore/setup-database</t>
        </is>
      </c>
      <c r="AX92" s="7" t="inlineStr">
        <is>
          <t>✓</t>
        </is>
      </c>
      <c r="EK92" s="7" t="inlineStr">
        <is>
          <t>✓</t>
        </is>
      </c>
      <c r="IB92" s="7" t="inlineStr">
        <is>
          <t>✓</t>
        </is>
      </c>
      <c r="KA92" s="7" t="inlineStr">
        <is>
          <t>✓</t>
        </is>
      </c>
      <c r="KB92" s="7" t="inlineStr">
        <is>
          <t>✓</t>
        </is>
      </c>
      <c r="KG92" s="7" t="inlineStr">
        <is>
          <t>✓</t>
        </is>
      </c>
      <c r="MR92" s="7" t="inlineStr">
        <is>
          <t>✓</t>
        </is>
      </c>
      <c r="OK92" s="7" t="inlineStr">
        <is>
          <t>✓</t>
        </is>
      </c>
    </row>
    <row r="93">
      <c r="A93" t="inlineStr">
        <is>
          <t>KYC-Backend</t>
        </is>
      </c>
      <c r="B93" t="inlineStr">
        <is>
          <t>dev</t>
        </is>
      </c>
      <c r="AX93" s="7" t="inlineStr">
        <is>
          <t>✓</t>
        </is>
      </c>
      <c r="DO93" s="7" t="inlineStr">
        <is>
          <t>✓</t>
        </is>
      </c>
      <c r="EK93" s="7" t="inlineStr">
        <is>
          <t>✓</t>
        </is>
      </c>
      <c r="GU93" s="7" t="inlineStr">
        <is>
          <t>✓</t>
        </is>
      </c>
      <c r="IB93" s="7" t="inlineStr">
        <is>
          <t>✓</t>
        </is>
      </c>
      <c r="IZ93" s="7" t="inlineStr">
        <is>
          <t>✓</t>
        </is>
      </c>
      <c r="KA93" s="7" t="inlineStr">
        <is>
          <t>✓</t>
        </is>
      </c>
      <c r="KB93" s="7" t="inlineStr">
        <is>
          <t>✓</t>
        </is>
      </c>
      <c r="KG93" s="7" t="inlineStr">
        <is>
          <t>✓</t>
        </is>
      </c>
      <c r="MR93" s="7" t="inlineStr">
        <is>
          <t>✓</t>
        </is>
      </c>
      <c r="OB93" s="7" t="inlineStr">
        <is>
          <t>✓</t>
        </is>
      </c>
      <c r="OK93" s="7" t="inlineStr">
        <is>
          <t>✓</t>
        </is>
      </c>
    </row>
    <row r="94">
      <c r="A94" t="inlineStr">
        <is>
          <t>KYC-Backend</t>
        </is>
      </c>
      <c r="B94" t="inlineStr">
        <is>
          <t>feat/authentication</t>
        </is>
      </c>
      <c r="AX94" s="7" t="inlineStr">
        <is>
          <t>✓</t>
        </is>
      </c>
      <c r="EK94" s="7" t="inlineStr">
        <is>
          <t>✓</t>
        </is>
      </c>
      <c r="GU94" s="7" t="inlineStr">
        <is>
          <t>✓</t>
        </is>
      </c>
      <c r="IB94" s="7" t="inlineStr">
        <is>
          <t>✓</t>
        </is>
      </c>
      <c r="IZ94" s="7" t="inlineStr">
        <is>
          <t>✓</t>
        </is>
      </c>
      <c r="KA94" s="7" t="inlineStr">
        <is>
          <t>✓</t>
        </is>
      </c>
      <c r="KB94" s="7" t="inlineStr">
        <is>
          <t>✓</t>
        </is>
      </c>
      <c r="KG94" s="7" t="inlineStr">
        <is>
          <t>✓</t>
        </is>
      </c>
      <c r="MR94" s="7" t="inlineStr">
        <is>
          <t>✓</t>
        </is>
      </c>
      <c r="OB94" s="7" t="inlineStr">
        <is>
          <t>✓</t>
        </is>
      </c>
      <c r="OK94" s="7" t="inlineStr">
        <is>
          <t>✓</t>
        </is>
      </c>
    </row>
    <row r="95">
      <c r="A95" t="inlineStr">
        <is>
          <t>KYC-Backend</t>
        </is>
      </c>
      <c r="B95" t="inlineStr">
        <is>
          <t>feat/client-checklist</t>
        </is>
      </c>
      <c r="AX95" s="7" t="inlineStr">
        <is>
          <t>✓</t>
        </is>
      </c>
      <c r="DO95" s="7" t="inlineStr">
        <is>
          <t>✓</t>
        </is>
      </c>
      <c r="EK95" s="7" t="inlineStr">
        <is>
          <t>✓</t>
        </is>
      </c>
      <c r="GU95" s="7" t="inlineStr">
        <is>
          <t>✓</t>
        </is>
      </c>
      <c r="IB95" s="7" t="inlineStr">
        <is>
          <t>✓</t>
        </is>
      </c>
      <c r="IZ95" s="7" t="inlineStr">
        <is>
          <t>✓</t>
        </is>
      </c>
      <c r="KA95" s="7" t="inlineStr">
        <is>
          <t>✓</t>
        </is>
      </c>
      <c r="KB95" s="7" t="inlineStr">
        <is>
          <t>✓</t>
        </is>
      </c>
      <c r="KG95" s="7" t="inlineStr">
        <is>
          <t>✓</t>
        </is>
      </c>
      <c r="MR95" s="7" t="inlineStr">
        <is>
          <t>✓</t>
        </is>
      </c>
      <c r="OB95" s="7" t="inlineStr">
        <is>
          <t>✓</t>
        </is>
      </c>
      <c r="OK95" s="7" t="inlineStr">
        <is>
          <t>✓</t>
        </is>
      </c>
    </row>
    <row r="96">
      <c r="A96" s="6" t="inlineStr">
        <is>
          <t>kyc-golden-source-demo</t>
        </is>
      </c>
      <c r="B96" s="6" t="inlineStr">
        <is>
          <t>main</t>
        </is>
      </c>
      <c r="AR96" s="7" t="inlineStr">
        <is>
          <t>✓</t>
        </is>
      </c>
      <c r="IY96" s="7" t="inlineStr">
        <is>
          <t>✓</t>
        </is>
      </c>
    </row>
    <row r="97">
      <c r="A97" s="6" t="inlineStr">
        <is>
          <t>kyc-tool</t>
        </is>
      </c>
      <c r="B97" s="6" t="inlineStr">
        <is>
          <t>main</t>
        </is>
      </c>
      <c r="AT97" s="7" t="inlineStr">
        <is>
          <t>✓</t>
        </is>
      </c>
      <c r="AX97" s="7" t="inlineStr">
        <is>
          <t>✓</t>
        </is>
      </c>
      <c r="BJ97" s="7" t="inlineStr">
        <is>
          <t>✓</t>
        </is>
      </c>
      <c r="CU97" s="7" t="inlineStr">
        <is>
          <t>✓</t>
        </is>
      </c>
      <c r="CV97" s="7" t="inlineStr">
        <is>
          <t>✓</t>
        </is>
      </c>
      <c r="DN97" s="7" t="inlineStr">
        <is>
          <t>✓</t>
        </is>
      </c>
      <c r="DT97" s="7" t="inlineStr">
        <is>
          <t>✓</t>
        </is>
      </c>
      <c r="EB97" s="7" t="inlineStr">
        <is>
          <t>✓</t>
        </is>
      </c>
      <c r="EK97" s="7" t="inlineStr">
        <is>
          <t>✓</t>
        </is>
      </c>
      <c r="EM97" s="7" t="inlineStr">
        <is>
          <t>✓</t>
        </is>
      </c>
      <c r="GU97" s="7" t="inlineStr">
        <is>
          <t>✓</t>
        </is>
      </c>
      <c r="IA97" s="7" t="inlineStr">
        <is>
          <t>✓</t>
        </is>
      </c>
      <c r="IY97" s="7" t="inlineStr">
        <is>
          <t>✓</t>
        </is>
      </c>
      <c r="IZ97" s="7" t="inlineStr">
        <is>
          <t>✓</t>
        </is>
      </c>
      <c r="JA97" s="7" t="inlineStr">
        <is>
          <t>✓</t>
        </is>
      </c>
      <c r="KA97" s="7" t="inlineStr">
        <is>
          <t>✓</t>
        </is>
      </c>
      <c r="LJ97" s="7" t="inlineStr">
        <is>
          <t>✓</t>
        </is>
      </c>
      <c r="LO97" s="7" t="inlineStr">
        <is>
          <t>✓</t>
        </is>
      </c>
      <c r="LW97" s="7" t="inlineStr">
        <is>
          <t>✓</t>
        </is>
      </c>
      <c r="MK97" s="7" t="inlineStr">
        <is>
          <t>✓</t>
        </is>
      </c>
      <c r="MR97" s="7" t="inlineStr">
        <is>
          <t>✓</t>
        </is>
      </c>
    </row>
    <row r="98">
      <c r="A98" t="inlineStr">
        <is>
          <t>kyc-tool</t>
        </is>
      </c>
      <c r="B98" t="inlineStr">
        <is>
          <t>fix/redirect-on-unauthorized</t>
        </is>
      </c>
      <c r="AT98" s="7" t="inlineStr">
        <is>
          <t>✓</t>
        </is>
      </c>
      <c r="AX98" s="7" t="inlineStr">
        <is>
          <t>✓</t>
        </is>
      </c>
      <c r="BJ98" s="7" t="inlineStr">
        <is>
          <t>✓</t>
        </is>
      </c>
      <c r="CU98" s="7" t="inlineStr">
        <is>
          <t>✓</t>
        </is>
      </c>
      <c r="CV98" s="7" t="inlineStr">
        <is>
          <t>✓</t>
        </is>
      </c>
      <c r="DN98" s="7" t="inlineStr">
        <is>
          <t>✓</t>
        </is>
      </c>
      <c r="DT98" s="7" t="inlineStr">
        <is>
          <t>✓</t>
        </is>
      </c>
      <c r="EB98" s="7" t="inlineStr">
        <is>
          <t>✓</t>
        </is>
      </c>
      <c r="EK98" s="7" t="inlineStr">
        <is>
          <t>✓</t>
        </is>
      </c>
      <c r="EM98" s="7" t="inlineStr">
        <is>
          <t>✓</t>
        </is>
      </c>
      <c r="GU98" s="7" t="inlineStr">
        <is>
          <t>✓</t>
        </is>
      </c>
      <c r="IA98" s="7" t="inlineStr">
        <is>
          <t>✓</t>
        </is>
      </c>
      <c r="IY98" s="7" t="inlineStr">
        <is>
          <t>✓</t>
        </is>
      </c>
      <c r="IZ98" s="7" t="inlineStr">
        <is>
          <t>✓</t>
        </is>
      </c>
      <c r="JA98" s="7" t="inlineStr">
        <is>
          <t>✓</t>
        </is>
      </c>
      <c r="KA98" s="7" t="inlineStr">
        <is>
          <t>✓</t>
        </is>
      </c>
      <c r="LJ98" s="7" t="inlineStr">
        <is>
          <t>✓</t>
        </is>
      </c>
      <c r="LO98" s="7" t="inlineStr">
        <is>
          <t>✓</t>
        </is>
      </c>
      <c r="LW98" s="7" t="inlineStr">
        <is>
          <t>✓</t>
        </is>
      </c>
      <c r="MK98" s="7" t="inlineStr">
        <is>
          <t>✓</t>
        </is>
      </c>
      <c r="MR98" s="7" t="inlineStr">
        <is>
          <t>✓</t>
        </is>
      </c>
    </row>
    <row r="99">
      <c r="A99" t="inlineStr">
        <is>
          <t>kyc-tool</t>
        </is>
      </c>
      <c r="B99" t="inlineStr">
        <is>
          <t>fix/sort-duplicates-resolve-duplicates</t>
        </is>
      </c>
      <c r="AT99" s="7" t="inlineStr">
        <is>
          <t>✓</t>
        </is>
      </c>
      <c r="AX99" s="7" t="inlineStr">
        <is>
          <t>✓</t>
        </is>
      </c>
      <c r="BJ99" s="7" t="inlineStr">
        <is>
          <t>✓</t>
        </is>
      </c>
      <c r="CU99" s="7" t="inlineStr">
        <is>
          <t>✓</t>
        </is>
      </c>
      <c r="CV99" s="7" t="inlineStr">
        <is>
          <t>✓</t>
        </is>
      </c>
      <c r="DN99" s="7" t="inlineStr">
        <is>
          <t>✓</t>
        </is>
      </c>
      <c r="DT99" s="7" t="inlineStr">
        <is>
          <t>✓</t>
        </is>
      </c>
      <c r="EB99" s="7" t="inlineStr">
        <is>
          <t>✓</t>
        </is>
      </c>
      <c r="EK99" s="7" t="inlineStr">
        <is>
          <t>✓</t>
        </is>
      </c>
      <c r="EM99" s="7" t="inlineStr">
        <is>
          <t>✓</t>
        </is>
      </c>
      <c r="GU99" s="7" t="inlineStr">
        <is>
          <t>✓</t>
        </is>
      </c>
      <c r="IA99" s="7" t="inlineStr">
        <is>
          <t>✓</t>
        </is>
      </c>
      <c r="IY99" s="7" t="inlineStr">
        <is>
          <t>✓</t>
        </is>
      </c>
      <c r="IZ99" s="7" t="inlineStr">
        <is>
          <t>✓</t>
        </is>
      </c>
      <c r="JA99" s="7" t="inlineStr">
        <is>
          <t>✓</t>
        </is>
      </c>
      <c r="KA99" s="7" t="inlineStr">
        <is>
          <t>✓</t>
        </is>
      </c>
      <c r="LJ99" s="7" t="inlineStr">
        <is>
          <t>✓</t>
        </is>
      </c>
      <c r="LO99" s="7" t="inlineStr">
        <is>
          <t>✓</t>
        </is>
      </c>
      <c r="LW99" s="7" t="inlineStr">
        <is>
          <t>✓</t>
        </is>
      </c>
      <c r="MK99" s="7" t="inlineStr">
        <is>
          <t>✓</t>
        </is>
      </c>
      <c r="MR99" s="7" t="inlineStr">
        <is>
          <t>✓</t>
        </is>
      </c>
    </row>
    <row r="100">
      <c r="A100" t="inlineStr">
        <is>
          <t>kyc-tool</t>
        </is>
      </c>
      <c r="B100" t="inlineStr">
        <is>
          <t>update-supabase</t>
        </is>
      </c>
      <c r="AT100" s="7" t="inlineStr">
        <is>
          <t>✓</t>
        </is>
      </c>
      <c r="AX100" s="7" t="inlineStr">
        <is>
          <t>✓</t>
        </is>
      </c>
      <c r="BJ100" s="7" t="inlineStr">
        <is>
          <t>✓</t>
        </is>
      </c>
      <c r="CU100" s="7" t="inlineStr">
        <is>
          <t>✓</t>
        </is>
      </c>
      <c r="CV100" s="7" t="inlineStr">
        <is>
          <t>✓</t>
        </is>
      </c>
      <c r="DN100" s="7" t="inlineStr">
        <is>
          <t>✓</t>
        </is>
      </c>
      <c r="DT100" s="7" t="inlineStr">
        <is>
          <t>✓</t>
        </is>
      </c>
      <c r="EB100" s="7" t="inlineStr">
        <is>
          <t>✓</t>
        </is>
      </c>
      <c r="EK100" s="7" t="inlineStr">
        <is>
          <t>✓</t>
        </is>
      </c>
      <c r="EM100" s="7" t="inlineStr">
        <is>
          <t>✓</t>
        </is>
      </c>
      <c r="GU100" s="7" t="inlineStr">
        <is>
          <t>✓</t>
        </is>
      </c>
      <c r="IA100" s="7" t="inlineStr">
        <is>
          <t>✓</t>
        </is>
      </c>
      <c r="IY100" s="7" t="inlineStr">
        <is>
          <t>✓</t>
        </is>
      </c>
      <c r="IZ100" s="7" t="inlineStr">
        <is>
          <t>✓</t>
        </is>
      </c>
      <c r="JA100" s="7" t="inlineStr">
        <is>
          <t>✓</t>
        </is>
      </c>
      <c r="KA100" s="7" t="inlineStr">
        <is>
          <t>✓</t>
        </is>
      </c>
      <c r="LJ100" s="7" t="inlineStr">
        <is>
          <t>✓</t>
        </is>
      </c>
      <c r="LO100" s="7" t="inlineStr">
        <is>
          <t>✓</t>
        </is>
      </c>
      <c r="LW100" s="7" t="inlineStr">
        <is>
          <t>✓</t>
        </is>
      </c>
      <c r="MK100" s="7" t="inlineStr">
        <is>
          <t>✓</t>
        </is>
      </c>
      <c r="MR100" s="7" t="inlineStr">
        <is>
          <t>✓</t>
        </is>
      </c>
    </row>
    <row r="101">
      <c r="A101" s="6" t="inlineStr">
        <is>
          <t>language-model-service</t>
        </is>
      </c>
      <c r="B101" s="6" t="inlineStr">
        <is>
          <t>main</t>
        </is>
      </c>
      <c r="AY101" s="7" t="inlineStr">
        <is>
          <t>✓</t>
        </is>
      </c>
      <c r="BT101" s="7" t="inlineStr">
        <is>
          <t>✓</t>
        </is>
      </c>
      <c r="CU101" s="7" t="inlineStr">
        <is>
          <t>✓</t>
        </is>
      </c>
      <c r="EK101" s="7" t="inlineStr">
        <is>
          <t>✓</t>
        </is>
      </c>
      <c r="GH101" s="7" t="inlineStr">
        <is>
          <t>✓</t>
        </is>
      </c>
      <c r="GU101" s="7" t="inlineStr">
        <is>
          <t>✓</t>
        </is>
      </c>
      <c r="HI101" s="7" t="inlineStr">
        <is>
          <t>✓</t>
        </is>
      </c>
      <c r="HJ101" s="7" t="inlineStr">
        <is>
          <t>✓</t>
        </is>
      </c>
      <c r="HO101" s="7" t="inlineStr">
        <is>
          <t>✓</t>
        </is>
      </c>
      <c r="ID101" s="7" t="inlineStr">
        <is>
          <t>✓</t>
        </is>
      </c>
      <c r="IZ101" s="7" t="inlineStr">
        <is>
          <t>✓</t>
        </is>
      </c>
      <c r="KA101" s="7" t="inlineStr">
        <is>
          <t>✓</t>
        </is>
      </c>
      <c r="KB101" s="7" t="inlineStr">
        <is>
          <t>✓</t>
        </is>
      </c>
      <c r="KG101" s="7" t="inlineStr">
        <is>
          <t>✓</t>
        </is>
      </c>
      <c r="KM101" s="7" t="inlineStr">
        <is>
          <t>✓</t>
        </is>
      </c>
      <c r="KO101" s="7" t="inlineStr">
        <is>
          <t>✓</t>
        </is>
      </c>
    </row>
    <row r="102">
      <c r="A102" t="inlineStr">
        <is>
          <t>language-model-service</t>
        </is>
      </c>
      <c r="B102" t="inlineStr">
        <is>
          <t>atlas-vector-store</t>
        </is>
      </c>
      <c r="AY102" s="7" t="inlineStr">
        <is>
          <t>✓</t>
        </is>
      </c>
      <c r="BT102" s="7" t="inlineStr">
        <is>
          <t>✓</t>
        </is>
      </c>
      <c r="CU102" s="7" t="inlineStr">
        <is>
          <t>✓</t>
        </is>
      </c>
      <c r="EK102" s="7" t="inlineStr">
        <is>
          <t>✓</t>
        </is>
      </c>
      <c r="GH102" s="7" t="inlineStr">
        <is>
          <t>✓</t>
        </is>
      </c>
      <c r="GU102" s="7" t="inlineStr">
        <is>
          <t>✓</t>
        </is>
      </c>
      <c r="HI102" s="7" t="inlineStr">
        <is>
          <t>✓</t>
        </is>
      </c>
      <c r="HJ102" s="7" t="inlineStr">
        <is>
          <t>✓</t>
        </is>
      </c>
      <c r="HO102" s="7" t="inlineStr">
        <is>
          <t>✓</t>
        </is>
      </c>
      <c r="ID102" s="7" t="inlineStr">
        <is>
          <t>✓</t>
        </is>
      </c>
      <c r="IZ102" s="7" t="inlineStr">
        <is>
          <t>✓</t>
        </is>
      </c>
      <c r="KA102" s="7" t="inlineStr">
        <is>
          <t>✓</t>
        </is>
      </c>
      <c r="KB102" s="7" t="inlineStr">
        <is>
          <t>✓</t>
        </is>
      </c>
      <c r="KG102" s="7" t="inlineStr">
        <is>
          <t>✓</t>
        </is>
      </c>
      <c r="KM102" s="7" t="inlineStr">
        <is>
          <t>✓</t>
        </is>
      </c>
      <c r="KO102" s="7" t="inlineStr">
        <is>
          <t>✓</t>
        </is>
      </c>
    </row>
    <row r="103">
      <c r="A103" t="inlineStr">
        <is>
          <t>language-model-service</t>
        </is>
      </c>
      <c r="B103" t="inlineStr">
        <is>
          <t>new-cache</t>
        </is>
      </c>
      <c r="AY103" s="7" t="inlineStr">
        <is>
          <t>✓</t>
        </is>
      </c>
      <c r="BA103" s="7" t="inlineStr">
        <is>
          <t>✓</t>
        </is>
      </c>
      <c r="BT103" s="7" t="inlineStr">
        <is>
          <t>✓</t>
        </is>
      </c>
      <c r="CU103" s="7" t="inlineStr">
        <is>
          <t>✓</t>
        </is>
      </c>
      <c r="EJ103" s="7" t="inlineStr">
        <is>
          <t>✓</t>
        </is>
      </c>
      <c r="EK103" s="7" t="inlineStr">
        <is>
          <t>✓</t>
        </is>
      </c>
      <c r="GH103" s="7" t="inlineStr">
        <is>
          <t>✓</t>
        </is>
      </c>
      <c r="GU103" s="7" t="inlineStr">
        <is>
          <t>✓</t>
        </is>
      </c>
      <c r="HF103" s="7" t="inlineStr">
        <is>
          <t>✓</t>
        </is>
      </c>
      <c r="HI103" s="7" t="inlineStr">
        <is>
          <t>✓</t>
        </is>
      </c>
      <c r="HO103" s="7" t="inlineStr">
        <is>
          <t>✓</t>
        </is>
      </c>
      <c r="ID103" s="7" t="inlineStr">
        <is>
          <t>✓</t>
        </is>
      </c>
      <c r="IM103" s="7" t="inlineStr">
        <is>
          <t>✓</t>
        </is>
      </c>
      <c r="IZ103" s="7" t="inlineStr">
        <is>
          <t>✓</t>
        </is>
      </c>
      <c r="KA103" s="7" t="inlineStr">
        <is>
          <t>✓</t>
        </is>
      </c>
      <c r="KB103" s="7" t="inlineStr">
        <is>
          <t>✓</t>
        </is>
      </c>
      <c r="KM103" s="7" t="inlineStr">
        <is>
          <t>✓</t>
        </is>
      </c>
      <c r="KO103" s="7" t="inlineStr">
        <is>
          <t>✓</t>
        </is>
      </c>
    </row>
    <row r="104">
      <c r="A104" t="inlineStr">
        <is>
          <t>language-model-service</t>
        </is>
      </c>
      <c r="B104" t="inlineStr">
        <is>
          <t>new-vector-store</t>
        </is>
      </c>
      <c r="AY104" s="7" t="inlineStr">
        <is>
          <t>✓</t>
        </is>
      </c>
      <c r="BA104" s="7" t="inlineStr">
        <is>
          <t>✓</t>
        </is>
      </c>
      <c r="BT104" s="7" t="inlineStr">
        <is>
          <t>✓</t>
        </is>
      </c>
      <c r="CU104" s="7" t="inlineStr">
        <is>
          <t>✓</t>
        </is>
      </c>
      <c r="EJ104" s="7" t="inlineStr">
        <is>
          <t>✓</t>
        </is>
      </c>
      <c r="EK104" s="7" t="inlineStr">
        <is>
          <t>✓</t>
        </is>
      </c>
      <c r="GH104" s="7" t="inlineStr">
        <is>
          <t>✓</t>
        </is>
      </c>
      <c r="GU104" s="7" t="inlineStr">
        <is>
          <t>✓</t>
        </is>
      </c>
      <c r="HF104" s="7" t="inlineStr">
        <is>
          <t>✓</t>
        </is>
      </c>
      <c r="HI104" s="7" t="inlineStr">
        <is>
          <t>✓</t>
        </is>
      </c>
      <c r="HO104" s="7" t="inlineStr">
        <is>
          <t>✓</t>
        </is>
      </c>
      <c r="ID104" s="7" t="inlineStr">
        <is>
          <t>✓</t>
        </is>
      </c>
      <c r="IZ104" s="7" t="inlineStr">
        <is>
          <t>✓</t>
        </is>
      </c>
      <c r="KA104" s="7" t="inlineStr">
        <is>
          <t>✓</t>
        </is>
      </c>
      <c r="KB104" s="7" t="inlineStr">
        <is>
          <t>✓</t>
        </is>
      </c>
      <c r="KM104" s="7" t="inlineStr">
        <is>
          <t>✓</t>
        </is>
      </c>
      <c r="KO104" s="7" t="inlineStr">
        <is>
          <t>✓</t>
        </is>
      </c>
    </row>
    <row r="105">
      <c r="A105" s="6" t="inlineStr">
        <is>
          <t>manje-backend</t>
        </is>
      </c>
      <c r="B105" s="6" t="inlineStr">
        <is>
          <t>main</t>
        </is>
      </c>
      <c r="AX105" s="7" t="inlineStr">
        <is>
          <t>✓</t>
        </is>
      </c>
      <c r="BT105" s="7" t="inlineStr">
        <is>
          <t>✓</t>
        </is>
      </c>
      <c r="CU105" s="7" t="inlineStr">
        <is>
          <t>✓</t>
        </is>
      </c>
      <c r="EB105" s="7" t="inlineStr">
        <is>
          <t>✓</t>
        </is>
      </c>
      <c r="EK105" s="7" t="inlineStr">
        <is>
          <t>✓</t>
        </is>
      </c>
      <c r="GU105" s="7" t="inlineStr">
        <is>
          <t>✓</t>
        </is>
      </c>
      <c r="IN105" s="7" t="inlineStr">
        <is>
          <t>✓</t>
        </is>
      </c>
      <c r="IZ105" s="7" t="inlineStr">
        <is>
          <t>✓</t>
        </is>
      </c>
      <c r="KA105" s="7" t="inlineStr">
        <is>
          <t>✓</t>
        </is>
      </c>
      <c r="KB105" s="7" t="inlineStr">
        <is>
          <t>✓</t>
        </is>
      </c>
      <c r="KG105" s="7" t="inlineStr">
        <is>
          <t>✓</t>
        </is>
      </c>
      <c r="KT105" s="7" t="inlineStr">
        <is>
          <t>✓</t>
        </is>
      </c>
      <c r="LJ105" s="7" t="inlineStr">
        <is>
          <t>✓</t>
        </is>
      </c>
      <c r="MH105" s="7" t="inlineStr">
        <is>
          <t>✓</t>
        </is>
      </c>
      <c r="MQ105" s="7" t="inlineStr">
        <is>
          <t>✓</t>
        </is>
      </c>
      <c r="MT105" s="7" t="inlineStr">
        <is>
          <t>✓</t>
        </is>
      </c>
      <c r="OK105" s="7" t="inlineStr">
        <is>
          <t>✓</t>
        </is>
      </c>
    </row>
    <row r="106">
      <c r="A106" t="inlineStr">
        <is>
          <t>manje-backend</t>
        </is>
      </c>
      <c r="B106" t="inlineStr">
        <is>
          <t>development</t>
        </is>
      </c>
      <c r="AX106" s="7" t="inlineStr">
        <is>
          <t>✓</t>
        </is>
      </c>
      <c r="BT106" s="7" t="inlineStr">
        <is>
          <t>✓</t>
        </is>
      </c>
      <c r="CU106" s="7" t="inlineStr">
        <is>
          <t>✓</t>
        </is>
      </c>
      <c r="EB106" s="7" t="inlineStr">
        <is>
          <t>✓</t>
        </is>
      </c>
      <c r="EK106" s="7" t="inlineStr">
        <is>
          <t>✓</t>
        </is>
      </c>
      <c r="GU106" s="7" t="inlineStr">
        <is>
          <t>✓</t>
        </is>
      </c>
      <c r="IN106" s="7" t="inlineStr">
        <is>
          <t>✓</t>
        </is>
      </c>
      <c r="IZ106" s="7" t="inlineStr">
        <is>
          <t>✓</t>
        </is>
      </c>
      <c r="KA106" s="7" t="inlineStr">
        <is>
          <t>✓</t>
        </is>
      </c>
      <c r="KB106" s="7" t="inlineStr">
        <is>
          <t>✓</t>
        </is>
      </c>
      <c r="KG106" s="7" t="inlineStr">
        <is>
          <t>✓</t>
        </is>
      </c>
      <c r="KT106" s="7" t="inlineStr">
        <is>
          <t>✓</t>
        </is>
      </c>
      <c r="LJ106" s="7" t="inlineStr">
        <is>
          <t>✓</t>
        </is>
      </c>
      <c r="LW106" s="7" t="inlineStr">
        <is>
          <t>✓</t>
        </is>
      </c>
      <c r="MH106" s="7" t="inlineStr">
        <is>
          <t>✓</t>
        </is>
      </c>
      <c r="MQ106" s="7" t="inlineStr">
        <is>
          <t>✓</t>
        </is>
      </c>
      <c r="MT106" s="7" t="inlineStr">
        <is>
          <t>✓</t>
        </is>
      </c>
      <c r="OK106" s="7" t="inlineStr">
        <is>
          <t>✓</t>
        </is>
      </c>
    </row>
    <row r="107">
      <c r="A107" s="6" t="inlineStr">
        <is>
          <t>MBR</t>
        </is>
      </c>
      <c r="B107" s="6" t="inlineStr">
        <is>
          <t>master</t>
        </is>
      </c>
      <c r="Z107" s="7" t="inlineStr">
        <is>
          <t>✓</t>
        </is>
      </c>
      <c r="AD107" s="7" t="inlineStr">
        <is>
          <t>✓</t>
        </is>
      </c>
      <c r="AH107" s="7" t="inlineStr">
        <is>
          <t>✓</t>
        </is>
      </c>
      <c r="BF107" s="7" t="inlineStr">
        <is>
          <t>✓</t>
        </is>
      </c>
      <c r="BH107" s="7" t="inlineStr">
        <is>
          <t>✓</t>
        </is>
      </c>
      <c r="BN107" s="7" t="inlineStr">
        <is>
          <t>✓</t>
        </is>
      </c>
      <c r="BP107" s="7" t="inlineStr">
        <is>
          <t>✓</t>
        </is>
      </c>
      <c r="BZ107" s="7" t="inlineStr">
        <is>
          <t>✓</t>
        </is>
      </c>
      <c r="CX107" s="7" t="inlineStr">
        <is>
          <t>✓</t>
        </is>
      </c>
      <c r="CZ107" s="7" t="inlineStr">
        <is>
          <t>✓</t>
        </is>
      </c>
      <c r="DM107" s="7" t="inlineStr">
        <is>
          <t>✓</t>
        </is>
      </c>
      <c r="DU107" s="7" t="inlineStr">
        <is>
          <t>✓</t>
        </is>
      </c>
      <c r="FJ107" s="7" t="inlineStr">
        <is>
          <t>✓</t>
        </is>
      </c>
      <c r="FN107" s="7" t="inlineStr">
        <is>
          <t>✓</t>
        </is>
      </c>
      <c r="GC107" s="7" t="inlineStr">
        <is>
          <t>✓</t>
        </is>
      </c>
      <c r="GG107" s="7" t="inlineStr">
        <is>
          <t>✓</t>
        </is>
      </c>
      <c r="GK107" s="7" t="inlineStr">
        <is>
          <t>✓</t>
        </is>
      </c>
      <c r="HS107" s="7" t="inlineStr">
        <is>
          <t>✓</t>
        </is>
      </c>
      <c r="IM107" s="7" t="inlineStr">
        <is>
          <t>✓</t>
        </is>
      </c>
      <c r="IQ107" s="7" t="inlineStr">
        <is>
          <t>✓</t>
        </is>
      </c>
      <c r="IY107" s="7" t="inlineStr">
        <is>
          <t>✓</t>
        </is>
      </c>
      <c r="JM107" s="7" t="inlineStr">
        <is>
          <t>✓</t>
        </is>
      </c>
      <c r="LN107" s="7" t="inlineStr">
        <is>
          <t>✓</t>
        </is>
      </c>
      <c r="LZ107" s="7" t="inlineStr">
        <is>
          <t>✓</t>
        </is>
      </c>
      <c r="MC107" s="7" t="inlineStr">
        <is>
          <t>✓</t>
        </is>
      </c>
      <c r="MD107" s="7" t="inlineStr">
        <is>
          <t>✓</t>
        </is>
      </c>
      <c r="MF107" s="7" t="inlineStr">
        <is>
          <t>✓</t>
        </is>
      </c>
      <c r="MG107" s="7" t="inlineStr">
        <is>
          <t>✓</t>
        </is>
      </c>
      <c r="MU107" s="7" t="inlineStr">
        <is>
          <t>✓</t>
        </is>
      </c>
      <c r="MW107" s="7" t="inlineStr">
        <is>
          <t>✓</t>
        </is>
      </c>
      <c r="OA107" s="7" t="inlineStr">
        <is>
          <t>✓</t>
        </is>
      </c>
    </row>
    <row r="108">
      <c r="A108" t="inlineStr">
        <is>
          <t>MBR</t>
        </is>
      </c>
      <c r="B108" t="inlineStr">
        <is>
          <t>alternate</t>
        </is>
      </c>
      <c r="Z108" s="7" t="inlineStr">
        <is>
          <t>✓</t>
        </is>
      </c>
      <c r="AD108" s="7" t="inlineStr">
        <is>
          <t>✓</t>
        </is>
      </c>
      <c r="BH108" s="7" t="inlineStr">
        <is>
          <t>✓</t>
        </is>
      </c>
      <c r="BP108" s="7" t="inlineStr">
        <is>
          <t>✓</t>
        </is>
      </c>
      <c r="HS108" s="7" t="inlineStr">
        <is>
          <t>✓</t>
        </is>
      </c>
      <c r="IM108" s="7" t="inlineStr">
        <is>
          <t>✓</t>
        </is>
      </c>
      <c r="IY108" s="7" t="inlineStr">
        <is>
          <t>✓</t>
        </is>
      </c>
      <c r="LN108" s="7" t="inlineStr">
        <is>
          <t>✓</t>
        </is>
      </c>
      <c r="MF108" s="7" t="inlineStr">
        <is>
          <t>✓</t>
        </is>
      </c>
      <c r="MG108" s="7" t="inlineStr">
        <is>
          <t>✓</t>
        </is>
      </c>
      <c r="MY108" s="7" t="inlineStr">
        <is>
          <t>✓</t>
        </is>
      </c>
    </row>
    <row r="109">
      <c r="A109" t="inlineStr">
        <is>
          <t>MBR</t>
        </is>
      </c>
      <c r="B109" t="inlineStr">
        <is>
          <t>demographic_plots</t>
        </is>
      </c>
      <c r="Z109" s="7" t="inlineStr">
        <is>
          <t>✓</t>
        </is>
      </c>
      <c r="AD109" s="7" t="inlineStr">
        <is>
          <t>✓</t>
        </is>
      </c>
      <c r="AH109" s="7" t="inlineStr">
        <is>
          <t>✓</t>
        </is>
      </c>
      <c r="BF109" s="7" t="inlineStr">
        <is>
          <t>✓</t>
        </is>
      </c>
      <c r="BH109" s="7" t="inlineStr">
        <is>
          <t>✓</t>
        </is>
      </c>
      <c r="BN109" s="7" t="inlineStr">
        <is>
          <t>✓</t>
        </is>
      </c>
      <c r="BP109" s="7" t="inlineStr">
        <is>
          <t>✓</t>
        </is>
      </c>
      <c r="BZ109" s="7" t="inlineStr">
        <is>
          <t>✓</t>
        </is>
      </c>
      <c r="CX109" s="7" t="inlineStr">
        <is>
          <t>✓</t>
        </is>
      </c>
      <c r="CZ109" s="7" t="inlineStr">
        <is>
          <t>✓</t>
        </is>
      </c>
      <c r="DM109" s="7" t="inlineStr">
        <is>
          <t>✓</t>
        </is>
      </c>
      <c r="DU109" s="7" t="inlineStr">
        <is>
          <t>✓</t>
        </is>
      </c>
      <c r="FJ109" s="7" t="inlineStr">
        <is>
          <t>✓</t>
        </is>
      </c>
      <c r="FN109" s="7" t="inlineStr">
        <is>
          <t>✓</t>
        </is>
      </c>
      <c r="GC109" s="7" t="inlineStr">
        <is>
          <t>✓</t>
        </is>
      </c>
      <c r="GG109" s="7" t="inlineStr">
        <is>
          <t>✓</t>
        </is>
      </c>
      <c r="GK109" s="7" t="inlineStr">
        <is>
          <t>✓</t>
        </is>
      </c>
      <c r="HS109" s="7" t="inlineStr">
        <is>
          <t>✓</t>
        </is>
      </c>
      <c r="IM109" s="7" t="inlineStr">
        <is>
          <t>✓</t>
        </is>
      </c>
      <c r="IQ109" s="7" t="inlineStr">
        <is>
          <t>✓</t>
        </is>
      </c>
      <c r="IY109" s="7" t="inlineStr">
        <is>
          <t>✓</t>
        </is>
      </c>
      <c r="JM109" s="7" t="inlineStr">
        <is>
          <t>✓</t>
        </is>
      </c>
      <c r="LN109" s="7" t="inlineStr">
        <is>
          <t>✓</t>
        </is>
      </c>
      <c r="LZ109" s="7" t="inlineStr">
        <is>
          <t>✓</t>
        </is>
      </c>
      <c r="MC109" s="7" t="inlineStr">
        <is>
          <t>✓</t>
        </is>
      </c>
      <c r="MD109" s="7" t="inlineStr">
        <is>
          <t>✓</t>
        </is>
      </c>
      <c r="MF109" s="7" t="inlineStr">
        <is>
          <t>✓</t>
        </is>
      </c>
      <c r="MG109" s="7" t="inlineStr">
        <is>
          <t>✓</t>
        </is>
      </c>
      <c r="MU109" s="7" t="inlineStr">
        <is>
          <t>✓</t>
        </is>
      </c>
      <c r="MW109" s="7" t="inlineStr">
        <is>
          <t>✓</t>
        </is>
      </c>
      <c r="OA109" s="7" t="inlineStr">
        <is>
          <t>✓</t>
        </is>
      </c>
    </row>
    <row r="110">
      <c r="A110" t="inlineStr">
        <is>
          <t>MBR</t>
        </is>
      </c>
      <c r="B110" t="inlineStr">
        <is>
          <t>django</t>
        </is>
      </c>
      <c r="L110" s="7" t="inlineStr">
        <is>
          <t>✓</t>
        </is>
      </c>
      <c r="DV110" s="7" t="inlineStr">
        <is>
          <t>✓</t>
        </is>
      </c>
      <c r="IM110" s="7" t="inlineStr">
        <is>
          <t>✓</t>
        </is>
      </c>
      <c r="IY110" s="7" t="inlineStr">
        <is>
          <t>✓</t>
        </is>
      </c>
      <c r="JP110" s="7" t="inlineStr">
        <is>
          <t>✓</t>
        </is>
      </c>
      <c r="LE110" s="7" t="inlineStr">
        <is>
          <t>✓</t>
        </is>
      </c>
      <c r="MF110" s="7" t="inlineStr">
        <is>
          <t>✓</t>
        </is>
      </c>
    </row>
    <row r="111">
      <c r="A111" t="inlineStr">
        <is>
          <t>MBR</t>
        </is>
      </c>
      <c r="B111" t="inlineStr">
        <is>
          <t>django_cjc</t>
        </is>
      </c>
      <c r="L111" s="7" t="inlineStr">
        <is>
          <t>✓</t>
        </is>
      </c>
      <c r="DV111" s="7" t="inlineStr">
        <is>
          <t>✓</t>
        </is>
      </c>
      <c r="IM111" s="7" t="inlineStr">
        <is>
          <t>✓</t>
        </is>
      </c>
      <c r="IY111" s="7" t="inlineStr">
        <is>
          <t>✓</t>
        </is>
      </c>
      <c r="JP111" s="7" t="inlineStr">
        <is>
          <t>✓</t>
        </is>
      </c>
      <c r="LE111" s="7" t="inlineStr">
        <is>
          <t>✓</t>
        </is>
      </c>
      <c r="MF111" s="7" t="inlineStr">
        <is>
          <t>✓</t>
        </is>
      </c>
    </row>
    <row r="112">
      <c r="A112" t="inlineStr">
        <is>
          <t>MBR</t>
        </is>
      </c>
      <c r="B112" t="inlineStr">
        <is>
          <t>jpk</t>
        </is>
      </c>
      <c r="Z112" s="7" t="inlineStr">
        <is>
          <t>✓</t>
        </is>
      </c>
      <c r="AA112" s="7" t="inlineStr">
        <is>
          <t>✓</t>
        </is>
      </c>
      <c r="AD112" s="7" t="inlineStr">
        <is>
          <t>✓</t>
        </is>
      </c>
      <c r="AG112" s="7" t="inlineStr">
        <is>
          <t>✓</t>
        </is>
      </c>
      <c r="AH112" s="7" t="inlineStr">
        <is>
          <t>✓</t>
        </is>
      </c>
      <c r="BH112" s="7" t="inlineStr">
        <is>
          <t>✓</t>
        </is>
      </c>
      <c r="BP112" s="7" t="inlineStr">
        <is>
          <t>✓</t>
        </is>
      </c>
      <c r="BW112" s="7" t="inlineStr">
        <is>
          <t>✓</t>
        </is>
      </c>
      <c r="DB112" s="7" t="inlineStr">
        <is>
          <t>✓</t>
        </is>
      </c>
      <c r="DC112" s="7" t="inlineStr">
        <is>
          <t>✓</t>
        </is>
      </c>
      <c r="DD112" s="7" t="inlineStr">
        <is>
          <t>✓</t>
        </is>
      </c>
      <c r="EP112" s="7" t="inlineStr">
        <is>
          <t>✓</t>
        </is>
      </c>
      <c r="HS112" s="7" t="inlineStr">
        <is>
          <t>✓</t>
        </is>
      </c>
      <c r="IM112" s="7" t="inlineStr">
        <is>
          <t>✓</t>
        </is>
      </c>
      <c r="IY112" s="7" t="inlineStr">
        <is>
          <t>✓</t>
        </is>
      </c>
      <c r="JC112" s="7" t="inlineStr">
        <is>
          <t>✓</t>
        </is>
      </c>
      <c r="JP112" s="7" t="inlineStr">
        <is>
          <t>✓</t>
        </is>
      </c>
      <c r="KP112" s="7" t="inlineStr">
        <is>
          <t>✓</t>
        </is>
      </c>
      <c r="LN112" s="7" t="inlineStr">
        <is>
          <t>✓</t>
        </is>
      </c>
      <c r="MF112" s="7" t="inlineStr">
        <is>
          <t>✓</t>
        </is>
      </c>
      <c r="MG112" s="7" t="inlineStr">
        <is>
          <t>✓</t>
        </is>
      </c>
      <c r="MY112" s="7" t="inlineStr">
        <is>
          <t>✓</t>
        </is>
      </c>
    </row>
    <row r="113">
      <c r="A113" t="inlineStr">
        <is>
          <t>MBR</t>
        </is>
      </c>
      <c r="B113" t="inlineStr">
        <is>
          <t>single_entry</t>
        </is>
      </c>
      <c r="Z113" s="7" t="inlineStr">
        <is>
          <t>✓</t>
        </is>
      </c>
      <c r="AD113" s="7" t="inlineStr">
        <is>
          <t>✓</t>
        </is>
      </c>
      <c r="AH113" s="7" t="inlineStr">
        <is>
          <t>✓</t>
        </is>
      </c>
      <c r="BF113" s="7" t="inlineStr">
        <is>
          <t>✓</t>
        </is>
      </c>
      <c r="BH113" s="7" t="inlineStr">
        <is>
          <t>✓</t>
        </is>
      </c>
      <c r="BN113" s="7" t="inlineStr">
        <is>
          <t>✓</t>
        </is>
      </c>
      <c r="BP113" s="7" t="inlineStr">
        <is>
          <t>✓</t>
        </is>
      </c>
      <c r="BZ113" s="7" t="inlineStr">
        <is>
          <t>✓</t>
        </is>
      </c>
      <c r="CX113" s="7" t="inlineStr">
        <is>
          <t>✓</t>
        </is>
      </c>
      <c r="CZ113" s="7" t="inlineStr">
        <is>
          <t>✓</t>
        </is>
      </c>
      <c r="DM113" s="7" t="inlineStr">
        <is>
          <t>✓</t>
        </is>
      </c>
      <c r="DU113" s="7" t="inlineStr">
        <is>
          <t>✓</t>
        </is>
      </c>
      <c r="FJ113" s="7" t="inlineStr">
        <is>
          <t>✓</t>
        </is>
      </c>
      <c r="FN113" s="7" t="inlineStr">
        <is>
          <t>✓</t>
        </is>
      </c>
      <c r="GC113" s="7" t="inlineStr">
        <is>
          <t>✓</t>
        </is>
      </c>
      <c r="GG113" s="7" t="inlineStr">
        <is>
          <t>✓</t>
        </is>
      </c>
      <c r="GK113" s="7" t="inlineStr">
        <is>
          <t>✓</t>
        </is>
      </c>
      <c r="HS113" s="7" t="inlineStr">
        <is>
          <t>✓</t>
        </is>
      </c>
      <c r="IM113" s="7" t="inlineStr">
        <is>
          <t>✓</t>
        </is>
      </c>
      <c r="IQ113" s="7" t="inlineStr">
        <is>
          <t>✓</t>
        </is>
      </c>
      <c r="IY113" s="7" t="inlineStr">
        <is>
          <t>✓</t>
        </is>
      </c>
      <c r="JM113" s="7" t="inlineStr">
        <is>
          <t>✓</t>
        </is>
      </c>
      <c r="LN113" s="7" t="inlineStr">
        <is>
          <t>✓</t>
        </is>
      </c>
      <c r="LZ113" s="7" t="inlineStr">
        <is>
          <t>✓</t>
        </is>
      </c>
      <c r="MC113" s="7" t="inlineStr">
        <is>
          <t>✓</t>
        </is>
      </c>
      <c r="MD113" s="7" t="inlineStr">
        <is>
          <t>✓</t>
        </is>
      </c>
      <c r="MF113" s="7" t="inlineStr">
        <is>
          <t>✓</t>
        </is>
      </c>
      <c r="MG113" s="7" t="inlineStr">
        <is>
          <t>✓</t>
        </is>
      </c>
      <c r="MU113" s="7" t="inlineStr">
        <is>
          <t>✓</t>
        </is>
      </c>
      <c r="MW113" s="7" t="inlineStr">
        <is>
          <t>✓</t>
        </is>
      </c>
      <c r="OA113" s="7" t="inlineStr">
        <is>
          <t>✓</t>
        </is>
      </c>
    </row>
    <row r="114">
      <c r="A114" s="6" t="inlineStr">
        <is>
          <t>mcp-client</t>
        </is>
      </c>
      <c r="B114" s="6" t="inlineStr">
        <is>
          <t>main</t>
        </is>
      </c>
      <c r="AM114" s="7" t="inlineStr">
        <is>
          <t>✓</t>
        </is>
      </c>
      <c r="AW114" s="7" t="inlineStr">
        <is>
          <t>✓</t>
        </is>
      </c>
      <c r="AX114" s="7" t="inlineStr">
        <is>
          <t>✓</t>
        </is>
      </c>
      <c r="BT114" s="7" t="inlineStr">
        <is>
          <t>✓</t>
        </is>
      </c>
      <c r="CU114" s="7" t="inlineStr">
        <is>
          <t>✓</t>
        </is>
      </c>
      <c r="EB114" s="7" t="inlineStr">
        <is>
          <t>✓</t>
        </is>
      </c>
      <c r="EK114" s="7" t="inlineStr">
        <is>
          <t>✓</t>
        </is>
      </c>
      <c r="FY114" s="7" t="inlineStr">
        <is>
          <t>✓</t>
        </is>
      </c>
      <c r="GH114" s="7" t="inlineStr">
        <is>
          <t>✓</t>
        </is>
      </c>
      <c r="GU114" s="7" t="inlineStr">
        <is>
          <t>✓</t>
        </is>
      </c>
      <c r="HT114" s="7" t="inlineStr">
        <is>
          <t>✓</t>
        </is>
      </c>
      <c r="IZ114" s="7" t="inlineStr">
        <is>
          <t>✓</t>
        </is>
      </c>
      <c r="KA114" s="7" t="inlineStr">
        <is>
          <t>✓</t>
        </is>
      </c>
      <c r="KB114" s="7" t="inlineStr">
        <is>
          <t>✓</t>
        </is>
      </c>
      <c r="KG114" s="7" t="inlineStr">
        <is>
          <t>✓</t>
        </is>
      </c>
      <c r="LJ114" s="7" t="inlineStr">
        <is>
          <t>✓</t>
        </is>
      </c>
    </row>
    <row r="115">
      <c r="A115" s="6" t="inlineStr">
        <is>
          <t>mcp-servers</t>
        </is>
      </c>
      <c r="B115" s="6" t="inlineStr">
        <is>
          <t>main</t>
        </is>
      </c>
      <c r="AX115" s="7" t="inlineStr">
        <is>
          <t>✓</t>
        </is>
      </c>
      <c r="BS115" s="7" t="inlineStr">
        <is>
          <t>✓</t>
        </is>
      </c>
      <c r="CU115" s="7" t="inlineStr">
        <is>
          <t>✓</t>
        </is>
      </c>
      <c r="EB115" s="7" t="inlineStr">
        <is>
          <t>✓</t>
        </is>
      </c>
      <c r="EK115" s="7" t="inlineStr">
        <is>
          <t>✓</t>
        </is>
      </c>
      <c r="EL115" s="7" t="inlineStr">
        <is>
          <t>✓</t>
        </is>
      </c>
      <c r="FV115" s="7" t="inlineStr">
        <is>
          <t>✓</t>
        </is>
      </c>
      <c r="GH115" s="7" t="inlineStr">
        <is>
          <t>✓</t>
        </is>
      </c>
      <c r="GU115" s="7" t="inlineStr">
        <is>
          <t>✓</t>
        </is>
      </c>
      <c r="HT115" s="7" t="inlineStr">
        <is>
          <t>✓</t>
        </is>
      </c>
      <c r="IR115" s="7" t="inlineStr">
        <is>
          <t>✓</t>
        </is>
      </c>
      <c r="IZ115" s="7" t="inlineStr">
        <is>
          <t>✓</t>
        </is>
      </c>
      <c r="KA115" s="7" t="inlineStr">
        <is>
          <t>✓</t>
        </is>
      </c>
      <c r="KB115" s="7" t="inlineStr">
        <is>
          <t>✓</t>
        </is>
      </c>
      <c r="KT115" s="7" t="inlineStr">
        <is>
          <t>✓</t>
        </is>
      </c>
      <c r="LJ115" s="7" t="inlineStr">
        <is>
          <t>✓</t>
        </is>
      </c>
      <c r="LV115" s="7" t="inlineStr">
        <is>
          <t>✓</t>
        </is>
      </c>
    </row>
    <row r="116">
      <c r="A116" s="6" t="inlineStr">
        <is>
          <t>mistral_app</t>
        </is>
      </c>
      <c r="B116" s="6" t="inlineStr">
        <is>
          <t>main</t>
        </is>
      </c>
      <c r="R116" s="7" t="inlineStr">
        <is>
          <t>✓</t>
        </is>
      </c>
      <c r="EB116" s="7" t="inlineStr">
        <is>
          <t>✓</t>
        </is>
      </c>
      <c r="EK116" s="7" t="inlineStr">
        <is>
          <t>✓</t>
        </is>
      </c>
      <c r="HE116" s="7" t="inlineStr">
        <is>
          <t>✓</t>
        </is>
      </c>
      <c r="HF116" s="7" t="inlineStr">
        <is>
          <t>✓</t>
        </is>
      </c>
      <c r="HG116" s="7" t="inlineStr">
        <is>
          <t>✓</t>
        </is>
      </c>
      <c r="HK116" s="7" t="inlineStr">
        <is>
          <t>✓</t>
        </is>
      </c>
      <c r="NQ116" s="7" t="inlineStr">
        <is>
          <t>✓</t>
        </is>
      </c>
      <c r="NV116" s="7" t="inlineStr">
        <is>
          <t>✓</t>
        </is>
      </c>
      <c r="NZ116" s="7" t="inlineStr">
        <is>
          <t>✓</t>
        </is>
      </c>
      <c r="OR116" s="7" t="inlineStr">
        <is>
          <t>✓</t>
        </is>
      </c>
    </row>
    <row r="117">
      <c r="A117" s="6" t="inlineStr">
        <is>
          <t>ml-development</t>
        </is>
      </c>
      <c r="B117" s="6" t="inlineStr">
        <is>
          <t>main</t>
        </is>
      </c>
      <c r="AX117" s="7" t="inlineStr">
        <is>
          <t>✓</t>
        </is>
      </c>
      <c r="BT117" s="7" t="inlineStr">
        <is>
          <t>✓</t>
        </is>
      </c>
      <c r="CU117" s="7" t="inlineStr">
        <is>
          <t>✓</t>
        </is>
      </c>
      <c r="EB117" s="7" t="inlineStr">
        <is>
          <t>✓</t>
        </is>
      </c>
      <c r="EK117" s="7" t="inlineStr">
        <is>
          <t>✓</t>
        </is>
      </c>
      <c r="GU117" s="7" t="inlineStr">
        <is>
          <t>✓</t>
        </is>
      </c>
      <c r="HE117" s="7" t="inlineStr">
        <is>
          <t>✓</t>
        </is>
      </c>
      <c r="ID117" s="7" t="inlineStr">
        <is>
          <t>✓</t>
        </is>
      </c>
      <c r="IK117" s="7" t="inlineStr">
        <is>
          <t>✓</t>
        </is>
      </c>
      <c r="IP117" s="7" t="inlineStr">
        <is>
          <t>✓</t>
        </is>
      </c>
      <c r="IZ117" s="7" t="inlineStr">
        <is>
          <t>✓</t>
        </is>
      </c>
      <c r="JH117" s="7" t="inlineStr">
        <is>
          <t>✓</t>
        </is>
      </c>
      <c r="KA117" s="7" t="inlineStr">
        <is>
          <t>✓</t>
        </is>
      </c>
      <c r="KG117" s="7" t="inlineStr">
        <is>
          <t>✓</t>
        </is>
      </c>
      <c r="LJ117" s="7" t="inlineStr">
        <is>
          <t>✓</t>
        </is>
      </c>
      <c r="MU117" s="7" t="inlineStr">
        <is>
          <t>✓</t>
        </is>
      </c>
      <c r="NZ117" s="7" t="inlineStr">
        <is>
          <t>✓</t>
        </is>
      </c>
      <c r="OK117" s="7" t="inlineStr">
        <is>
          <t>✓</t>
        </is>
      </c>
    </row>
    <row r="118">
      <c r="A118" t="inlineStr">
        <is>
          <t>ml-development</t>
        </is>
      </c>
      <c r="B118" t="inlineStr">
        <is>
          <t>active_learning</t>
        </is>
      </c>
      <c r="AX118" s="7" t="inlineStr">
        <is>
          <t>✓</t>
        </is>
      </c>
      <c r="BL118" s="7" t="inlineStr">
        <is>
          <t>✓</t>
        </is>
      </c>
      <c r="BT118" s="7" t="inlineStr">
        <is>
          <t>✓</t>
        </is>
      </c>
      <c r="CU118" s="7" t="inlineStr">
        <is>
          <t>✓</t>
        </is>
      </c>
      <c r="DG118" s="7" t="inlineStr">
        <is>
          <t>✓</t>
        </is>
      </c>
      <c r="DK118" s="7" t="inlineStr">
        <is>
          <t>✓</t>
        </is>
      </c>
      <c r="EB118" s="7" t="inlineStr">
        <is>
          <t>✓</t>
        </is>
      </c>
      <c r="EK118" s="7" t="inlineStr">
        <is>
          <t>✓</t>
        </is>
      </c>
      <c r="GU118" s="7" t="inlineStr">
        <is>
          <t>✓</t>
        </is>
      </c>
      <c r="HE118" s="7" t="inlineStr">
        <is>
          <t>✓</t>
        </is>
      </c>
      <c r="HZ118" s="7" t="inlineStr">
        <is>
          <t>✓</t>
        </is>
      </c>
      <c r="ID118" s="7" t="inlineStr">
        <is>
          <t>✓</t>
        </is>
      </c>
      <c r="IM118" s="7" t="inlineStr">
        <is>
          <t>✓</t>
        </is>
      </c>
      <c r="IY118" s="7" t="inlineStr">
        <is>
          <t>✓</t>
        </is>
      </c>
      <c r="IZ118" s="7" t="inlineStr">
        <is>
          <t>✓</t>
        </is>
      </c>
      <c r="JH118" s="7" t="inlineStr">
        <is>
          <t>✓</t>
        </is>
      </c>
      <c r="KA118" s="7" t="inlineStr">
        <is>
          <t>✓</t>
        </is>
      </c>
      <c r="KG118" s="7" t="inlineStr">
        <is>
          <t>✓</t>
        </is>
      </c>
      <c r="KV118" s="7" t="inlineStr">
        <is>
          <t>✓</t>
        </is>
      </c>
      <c r="LJ118" s="7" t="inlineStr">
        <is>
          <t>✓</t>
        </is>
      </c>
      <c r="MS118" s="7" t="inlineStr">
        <is>
          <t>✓</t>
        </is>
      </c>
      <c r="MU118" s="7" t="inlineStr">
        <is>
          <t>✓</t>
        </is>
      </c>
      <c r="NQ118" s="7" t="inlineStr">
        <is>
          <t>✓</t>
        </is>
      </c>
      <c r="NZ118" s="7" t="inlineStr">
        <is>
          <t>✓</t>
        </is>
      </c>
      <c r="OK118" s="7" t="inlineStr">
        <is>
          <t>✓</t>
        </is>
      </c>
      <c r="ON118" s="7" t="inlineStr">
        <is>
          <t>✓</t>
        </is>
      </c>
    </row>
    <row r="119">
      <c r="A119" t="inlineStr">
        <is>
          <t>ml-development</t>
        </is>
      </c>
      <c r="B119" t="inlineStr">
        <is>
          <t>active_learning_api</t>
        </is>
      </c>
      <c r="AX119" s="7" t="inlineStr">
        <is>
          <t>✓</t>
        </is>
      </c>
      <c r="BL119" s="7" t="inlineStr">
        <is>
          <t>✓</t>
        </is>
      </c>
      <c r="BT119" s="7" t="inlineStr">
        <is>
          <t>✓</t>
        </is>
      </c>
      <c r="CU119" s="7" t="inlineStr">
        <is>
          <t>✓</t>
        </is>
      </c>
      <c r="DG119" s="7" t="inlineStr">
        <is>
          <t>✓</t>
        </is>
      </c>
      <c r="DK119" s="7" t="inlineStr">
        <is>
          <t>✓</t>
        </is>
      </c>
      <c r="EB119" s="7" t="inlineStr">
        <is>
          <t>✓</t>
        </is>
      </c>
      <c r="EK119" s="7" t="inlineStr">
        <is>
          <t>✓</t>
        </is>
      </c>
      <c r="GU119" s="7" t="inlineStr">
        <is>
          <t>✓</t>
        </is>
      </c>
      <c r="HE119" s="7" t="inlineStr">
        <is>
          <t>✓</t>
        </is>
      </c>
      <c r="HZ119" s="7" t="inlineStr">
        <is>
          <t>✓</t>
        </is>
      </c>
      <c r="ID119" s="7" t="inlineStr">
        <is>
          <t>✓</t>
        </is>
      </c>
      <c r="IM119" s="7" t="inlineStr">
        <is>
          <t>✓</t>
        </is>
      </c>
      <c r="IY119" s="7" t="inlineStr">
        <is>
          <t>✓</t>
        </is>
      </c>
      <c r="IZ119" s="7" t="inlineStr">
        <is>
          <t>✓</t>
        </is>
      </c>
      <c r="JH119" s="7" t="inlineStr">
        <is>
          <t>✓</t>
        </is>
      </c>
      <c r="KA119" s="7" t="inlineStr">
        <is>
          <t>✓</t>
        </is>
      </c>
      <c r="KB119" s="7" t="inlineStr">
        <is>
          <t>✓</t>
        </is>
      </c>
      <c r="KG119" s="7" t="inlineStr">
        <is>
          <t>✓</t>
        </is>
      </c>
      <c r="KV119" s="7" t="inlineStr">
        <is>
          <t>✓</t>
        </is>
      </c>
      <c r="LJ119" s="7" t="inlineStr">
        <is>
          <t>✓</t>
        </is>
      </c>
      <c r="MS119" s="7" t="inlineStr">
        <is>
          <t>✓</t>
        </is>
      </c>
      <c r="NQ119" s="7" t="inlineStr">
        <is>
          <t>✓</t>
        </is>
      </c>
      <c r="NZ119" s="7" t="inlineStr">
        <is>
          <t>✓</t>
        </is>
      </c>
      <c r="OK119" s="7" t="inlineStr">
        <is>
          <t>✓</t>
        </is>
      </c>
      <c r="ON119" s="7" t="inlineStr">
        <is>
          <t>✓</t>
        </is>
      </c>
    </row>
    <row r="120">
      <c r="A120" t="inlineStr">
        <is>
          <t>ml-development</t>
        </is>
      </c>
      <c r="B120" t="inlineStr">
        <is>
          <t>frankfurt-health-chatbot</t>
        </is>
      </c>
      <c r="R120" s="7" t="inlineStr">
        <is>
          <t>✓</t>
        </is>
      </c>
      <c r="AX120" s="7" t="inlineStr">
        <is>
          <t>✓</t>
        </is>
      </c>
      <c r="BT120" s="7" t="inlineStr">
        <is>
          <t>✓</t>
        </is>
      </c>
      <c r="CU120" s="7" t="inlineStr">
        <is>
          <t>✓</t>
        </is>
      </c>
      <c r="EB120" s="7" t="inlineStr">
        <is>
          <t>✓</t>
        </is>
      </c>
      <c r="EK120" s="7" t="inlineStr">
        <is>
          <t>✓</t>
        </is>
      </c>
      <c r="EN120" s="7" t="inlineStr">
        <is>
          <t>✓</t>
        </is>
      </c>
      <c r="FY120" s="7" t="inlineStr">
        <is>
          <t>✓</t>
        </is>
      </c>
      <c r="GU120" s="7" t="inlineStr">
        <is>
          <t>✓</t>
        </is>
      </c>
      <c r="HE120" s="7" t="inlineStr">
        <is>
          <t>✓</t>
        </is>
      </c>
      <c r="HF120" s="7" t="inlineStr">
        <is>
          <t>✓</t>
        </is>
      </c>
      <c r="HG120" s="7" t="inlineStr">
        <is>
          <t>✓</t>
        </is>
      </c>
      <c r="HJ120" s="7" t="inlineStr">
        <is>
          <t>✓</t>
        </is>
      </c>
      <c r="HK120" s="7" t="inlineStr">
        <is>
          <t>✓</t>
        </is>
      </c>
      <c r="IZ120" s="7" t="inlineStr">
        <is>
          <t>✓</t>
        </is>
      </c>
      <c r="KA120" s="7" t="inlineStr">
        <is>
          <t>✓</t>
        </is>
      </c>
      <c r="KB120" s="7" t="inlineStr">
        <is>
          <t>✓</t>
        </is>
      </c>
      <c r="KG120" s="7" t="inlineStr">
        <is>
          <t>✓</t>
        </is>
      </c>
      <c r="KL120" s="7" t="inlineStr">
        <is>
          <t>✓</t>
        </is>
      </c>
      <c r="LJ120" s="7" t="inlineStr">
        <is>
          <t>✓</t>
        </is>
      </c>
      <c r="MH120" s="7" t="inlineStr">
        <is>
          <t>✓</t>
        </is>
      </c>
      <c r="MQ120" s="7" t="inlineStr">
        <is>
          <t>✓</t>
        </is>
      </c>
      <c r="OF120" s="7" t="inlineStr">
        <is>
          <t>✓</t>
        </is>
      </c>
      <c r="OK120" s="7" t="inlineStr">
        <is>
          <t>✓</t>
        </is>
      </c>
    </row>
    <row r="121">
      <c r="A121" t="inlineStr">
        <is>
          <t>ml-development</t>
        </is>
      </c>
      <c r="B121" t="inlineStr">
        <is>
          <t>frankfurt-health-chatbot-mongo-vector</t>
        </is>
      </c>
      <c r="R121" s="7" t="inlineStr">
        <is>
          <t>✓</t>
        </is>
      </c>
      <c r="AX121" s="7" t="inlineStr">
        <is>
          <t>✓</t>
        </is>
      </c>
      <c r="BT121" s="7" t="inlineStr">
        <is>
          <t>✓</t>
        </is>
      </c>
      <c r="CU121" s="7" t="inlineStr">
        <is>
          <t>✓</t>
        </is>
      </c>
      <c r="EB121" s="7" t="inlineStr">
        <is>
          <t>✓</t>
        </is>
      </c>
      <c r="EK121" s="7" t="inlineStr">
        <is>
          <t>✓</t>
        </is>
      </c>
      <c r="EN121" s="7" t="inlineStr">
        <is>
          <t>✓</t>
        </is>
      </c>
      <c r="FY121" s="7" t="inlineStr">
        <is>
          <t>✓</t>
        </is>
      </c>
      <c r="GU121" s="7" t="inlineStr">
        <is>
          <t>✓</t>
        </is>
      </c>
      <c r="HE121" s="7" t="inlineStr">
        <is>
          <t>✓</t>
        </is>
      </c>
      <c r="HF121" s="7" t="inlineStr">
        <is>
          <t>✓</t>
        </is>
      </c>
      <c r="HG121" s="7" t="inlineStr">
        <is>
          <t>✓</t>
        </is>
      </c>
      <c r="HJ121" s="7" t="inlineStr">
        <is>
          <t>✓</t>
        </is>
      </c>
      <c r="HK121" s="7" t="inlineStr">
        <is>
          <t>✓</t>
        </is>
      </c>
      <c r="IK121" s="7" t="inlineStr">
        <is>
          <t>✓</t>
        </is>
      </c>
      <c r="IZ121" s="7" t="inlineStr">
        <is>
          <t>✓</t>
        </is>
      </c>
      <c r="KA121" s="7" t="inlineStr">
        <is>
          <t>✓</t>
        </is>
      </c>
      <c r="KB121" s="7" t="inlineStr">
        <is>
          <t>✓</t>
        </is>
      </c>
      <c r="KG121" s="7" t="inlineStr">
        <is>
          <t>✓</t>
        </is>
      </c>
      <c r="KL121" s="7" t="inlineStr">
        <is>
          <t>✓</t>
        </is>
      </c>
      <c r="LJ121" s="7" t="inlineStr">
        <is>
          <t>✓</t>
        </is>
      </c>
      <c r="MH121" s="7" t="inlineStr">
        <is>
          <t>✓</t>
        </is>
      </c>
      <c r="MQ121" s="7" t="inlineStr">
        <is>
          <t>✓</t>
        </is>
      </c>
      <c r="NZ121" s="7" t="inlineStr">
        <is>
          <t>✓</t>
        </is>
      </c>
      <c r="OF121" s="7" t="inlineStr">
        <is>
          <t>✓</t>
        </is>
      </c>
      <c r="OK121" s="7" t="inlineStr">
        <is>
          <t>✓</t>
        </is>
      </c>
    </row>
    <row r="122">
      <c r="A122" t="inlineStr">
        <is>
          <t>ml-development</t>
        </is>
      </c>
      <c r="B122" t="inlineStr">
        <is>
          <t>frankfurt-health-chatbot-tc</t>
        </is>
      </c>
      <c r="R122" s="7" t="inlineStr">
        <is>
          <t>✓</t>
        </is>
      </c>
      <c r="AX122" s="7" t="inlineStr">
        <is>
          <t>✓</t>
        </is>
      </c>
      <c r="BT122" s="7" t="inlineStr">
        <is>
          <t>✓</t>
        </is>
      </c>
      <c r="CU122" s="7" t="inlineStr">
        <is>
          <t>✓</t>
        </is>
      </c>
      <c r="EB122" s="7" t="inlineStr">
        <is>
          <t>✓</t>
        </is>
      </c>
      <c r="EK122" s="7" t="inlineStr">
        <is>
          <t>✓</t>
        </is>
      </c>
      <c r="EN122" s="7" t="inlineStr">
        <is>
          <t>✓</t>
        </is>
      </c>
      <c r="GU122" s="7" t="inlineStr">
        <is>
          <t>✓</t>
        </is>
      </c>
      <c r="HE122" s="7" t="inlineStr">
        <is>
          <t>✓</t>
        </is>
      </c>
      <c r="HF122" s="7" t="inlineStr">
        <is>
          <t>✓</t>
        </is>
      </c>
      <c r="HG122" s="7" t="inlineStr">
        <is>
          <t>✓</t>
        </is>
      </c>
      <c r="HK122" s="7" t="inlineStr">
        <is>
          <t>✓</t>
        </is>
      </c>
      <c r="IK122" s="7" t="inlineStr">
        <is>
          <t>✓</t>
        </is>
      </c>
      <c r="IZ122" s="7" t="inlineStr">
        <is>
          <t>✓</t>
        </is>
      </c>
      <c r="KA122" s="7" t="inlineStr">
        <is>
          <t>✓</t>
        </is>
      </c>
      <c r="KB122" s="7" t="inlineStr">
        <is>
          <t>✓</t>
        </is>
      </c>
      <c r="KG122" s="7" t="inlineStr">
        <is>
          <t>✓</t>
        </is>
      </c>
      <c r="KL122" s="7" t="inlineStr">
        <is>
          <t>✓</t>
        </is>
      </c>
      <c r="LJ122" s="7" t="inlineStr">
        <is>
          <t>✓</t>
        </is>
      </c>
      <c r="MH122" s="7" t="inlineStr">
        <is>
          <t>✓</t>
        </is>
      </c>
      <c r="MQ122" s="7" t="inlineStr">
        <is>
          <t>✓</t>
        </is>
      </c>
      <c r="NV122" s="7" t="inlineStr">
        <is>
          <t>✓</t>
        </is>
      </c>
      <c r="NZ122" s="7" t="inlineStr">
        <is>
          <t>✓</t>
        </is>
      </c>
      <c r="OF122" s="7" t="inlineStr">
        <is>
          <t>✓</t>
        </is>
      </c>
      <c r="OK122" s="7" t="inlineStr">
        <is>
          <t>✓</t>
        </is>
      </c>
    </row>
    <row r="123">
      <c r="A123" t="inlineStr">
        <is>
          <t>ml-development</t>
        </is>
      </c>
      <c r="B123" t="inlineStr">
        <is>
          <t>masonic_asst</t>
        </is>
      </c>
      <c r="AX123" s="7" t="inlineStr">
        <is>
          <t>✓</t>
        </is>
      </c>
      <c r="BT123" s="7" t="inlineStr">
        <is>
          <t>✓</t>
        </is>
      </c>
      <c r="CU123" s="7" t="inlineStr">
        <is>
          <t>✓</t>
        </is>
      </c>
      <c r="EK123" s="7" t="inlineStr">
        <is>
          <t>✓</t>
        </is>
      </c>
      <c r="GU123" s="7" t="inlineStr">
        <is>
          <t>✓</t>
        </is>
      </c>
      <c r="HE123" s="7" t="inlineStr">
        <is>
          <t>✓</t>
        </is>
      </c>
      <c r="ID123" s="7" t="inlineStr">
        <is>
          <t>✓</t>
        </is>
      </c>
      <c r="IK123" s="7" t="inlineStr">
        <is>
          <t>✓</t>
        </is>
      </c>
      <c r="IP123" s="7" t="inlineStr">
        <is>
          <t>✓</t>
        </is>
      </c>
      <c r="IZ123" s="7" t="inlineStr">
        <is>
          <t>✓</t>
        </is>
      </c>
      <c r="JH123" s="7" t="inlineStr">
        <is>
          <t>✓</t>
        </is>
      </c>
      <c r="KA123" s="7" t="inlineStr">
        <is>
          <t>✓</t>
        </is>
      </c>
      <c r="KG123" s="7" t="inlineStr">
        <is>
          <t>✓</t>
        </is>
      </c>
      <c r="LJ123" s="7" t="inlineStr">
        <is>
          <t>✓</t>
        </is>
      </c>
      <c r="MU123" s="7" t="inlineStr">
        <is>
          <t>✓</t>
        </is>
      </c>
      <c r="NZ123" s="7" t="inlineStr">
        <is>
          <t>✓</t>
        </is>
      </c>
      <c r="OK123" s="7" t="inlineStr">
        <is>
          <t>✓</t>
        </is>
      </c>
    </row>
    <row r="124">
      <c r="A124" t="inlineStr">
        <is>
          <t>ml-development</t>
        </is>
      </c>
      <c r="B124" t="inlineStr">
        <is>
          <t>regen_response</t>
        </is>
      </c>
      <c r="AX124" s="7" t="inlineStr">
        <is>
          <t>✓</t>
        </is>
      </c>
      <c r="BT124" s="7" t="inlineStr">
        <is>
          <t>✓</t>
        </is>
      </c>
      <c r="CU124" s="7" t="inlineStr">
        <is>
          <t>✓</t>
        </is>
      </c>
      <c r="EB124" s="7" t="inlineStr">
        <is>
          <t>✓</t>
        </is>
      </c>
      <c r="EK124" s="7" t="inlineStr">
        <is>
          <t>✓</t>
        </is>
      </c>
      <c r="GU124" s="7" t="inlineStr">
        <is>
          <t>✓</t>
        </is>
      </c>
      <c r="HE124" s="7" t="inlineStr">
        <is>
          <t>✓</t>
        </is>
      </c>
      <c r="ID124" s="7" t="inlineStr">
        <is>
          <t>✓</t>
        </is>
      </c>
      <c r="IK124" s="7" t="inlineStr">
        <is>
          <t>✓</t>
        </is>
      </c>
      <c r="IP124" s="7" t="inlineStr">
        <is>
          <t>✓</t>
        </is>
      </c>
      <c r="IZ124" s="7" t="inlineStr">
        <is>
          <t>✓</t>
        </is>
      </c>
      <c r="JH124" s="7" t="inlineStr">
        <is>
          <t>✓</t>
        </is>
      </c>
      <c r="KA124" s="7" t="inlineStr">
        <is>
          <t>✓</t>
        </is>
      </c>
      <c r="KG124" s="7" t="inlineStr">
        <is>
          <t>✓</t>
        </is>
      </c>
      <c r="LJ124" s="7" t="inlineStr">
        <is>
          <t>✓</t>
        </is>
      </c>
      <c r="MU124" s="7" t="inlineStr">
        <is>
          <t>✓</t>
        </is>
      </c>
      <c r="NZ124" s="7" t="inlineStr">
        <is>
          <t>✓</t>
        </is>
      </c>
      <c r="OK124" s="7" t="inlineStr">
        <is>
          <t>✓</t>
        </is>
      </c>
    </row>
    <row r="125">
      <c r="A125" s="6" t="inlineStr">
        <is>
          <t>mlk-kilimanjaro-data-ingest</t>
        </is>
      </c>
      <c r="B125" s="6" t="inlineStr">
        <is>
          <t>mlk-v2</t>
        </is>
      </c>
      <c r="AR125" s="7" t="inlineStr">
        <is>
          <t>✓</t>
        </is>
      </c>
      <c r="BE125" s="7" t="inlineStr">
        <is>
          <t>✓</t>
        </is>
      </c>
      <c r="CU125" s="7" t="inlineStr">
        <is>
          <t>✓</t>
        </is>
      </c>
      <c r="EB125" s="7" t="inlineStr">
        <is>
          <t>✓</t>
        </is>
      </c>
      <c r="EP125" s="7" t="inlineStr">
        <is>
          <t>✓</t>
        </is>
      </c>
      <c r="EQ125" s="7" t="inlineStr">
        <is>
          <t>✓</t>
        </is>
      </c>
      <c r="FC125" s="7" t="inlineStr">
        <is>
          <t>✓</t>
        </is>
      </c>
      <c r="GT125" s="7" t="inlineStr">
        <is>
          <t>✓</t>
        </is>
      </c>
      <c r="IA125" s="7" t="inlineStr">
        <is>
          <t>✓</t>
        </is>
      </c>
      <c r="IH125" s="7" t="inlineStr">
        <is>
          <t>✓</t>
        </is>
      </c>
      <c r="IY125" s="7" t="inlineStr">
        <is>
          <t>✓</t>
        </is>
      </c>
      <c r="KT125" s="7" t="inlineStr">
        <is>
          <t>✓</t>
        </is>
      </c>
      <c r="MK125" s="7" t="inlineStr">
        <is>
          <t>✓</t>
        </is>
      </c>
      <c r="MV125" s="7" t="inlineStr">
        <is>
          <t>✓</t>
        </is>
      </c>
      <c r="NV125" s="7" t="inlineStr">
        <is>
          <t>✓</t>
        </is>
      </c>
      <c r="OS125" s="7" t="inlineStr">
        <is>
          <t>✓</t>
        </is>
      </c>
    </row>
    <row r="126">
      <c r="A126" t="inlineStr">
        <is>
          <t>mlk-kilimanjaro-data-ingest</t>
        </is>
      </c>
      <c r="B126" t="inlineStr">
        <is>
          <t>development</t>
        </is>
      </c>
      <c r="AR126" s="7" t="inlineStr">
        <is>
          <t>✓</t>
        </is>
      </c>
      <c r="BE126" s="7" t="inlineStr">
        <is>
          <t>✓</t>
        </is>
      </c>
      <c r="CU126" s="7" t="inlineStr">
        <is>
          <t>✓</t>
        </is>
      </c>
      <c r="EB126" s="7" t="inlineStr">
        <is>
          <t>✓</t>
        </is>
      </c>
      <c r="EP126" s="7" t="inlineStr">
        <is>
          <t>✓</t>
        </is>
      </c>
      <c r="EQ126" s="7" t="inlineStr">
        <is>
          <t>✓</t>
        </is>
      </c>
      <c r="FC126" s="7" t="inlineStr">
        <is>
          <t>✓</t>
        </is>
      </c>
      <c r="GT126" s="7" t="inlineStr">
        <is>
          <t>✓</t>
        </is>
      </c>
      <c r="IA126" s="7" t="inlineStr">
        <is>
          <t>✓</t>
        </is>
      </c>
      <c r="IH126" s="7" t="inlineStr">
        <is>
          <t>✓</t>
        </is>
      </c>
      <c r="IY126" s="7" t="inlineStr">
        <is>
          <t>✓</t>
        </is>
      </c>
      <c r="KT126" s="7" t="inlineStr">
        <is>
          <t>✓</t>
        </is>
      </c>
      <c r="MK126" s="7" t="inlineStr">
        <is>
          <t>✓</t>
        </is>
      </c>
      <c r="MV126" s="7" t="inlineStr">
        <is>
          <t>✓</t>
        </is>
      </c>
      <c r="NV126" s="7" t="inlineStr">
        <is>
          <t>✓</t>
        </is>
      </c>
      <c r="OS126" s="7" t="inlineStr">
        <is>
          <t>✓</t>
        </is>
      </c>
    </row>
    <row r="127">
      <c r="A127" t="inlineStr">
        <is>
          <t>mlk-kilimanjaro-data-ingest</t>
        </is>
      </c>
      <c r="B127" t="inlineStr">
        <is>
          <t>main</t>
        </is>
      </c>
      <c r="AR127" s="7" t="inlineStr">
        <is>
          <t>✓</t>
        </is>
      </c>
      <c r="BE127" s="7" t="inlineStr">
        <is>
          <t>✓</t>
        </is>
      </c>
      <c r="CU127" s="7" t="inlineStr">
        <is>
          <t>✓</t>
        </is>
      </c>
      <c r="EB127" s="7" t="inlineStr">
        <is>
          <t>✓</t>
        </is>
      </c>
      <c r="EP127" s="7" t="inlineStr">
        <is>
          <t>✓</t>
        </is>
      </c>
      <c r="EQ127" s="7" t="inlineStr">
        <is>
          <t>✓</t>
        </is>
      </c>
      <c r="FC127" s="7" t="inlineStr">
        <is>
          <t>✓</t>
        </is>
      </c>
      <c r="GT127" s="7" t="inlineStr">
        <is>
          <t>✓</t>
        </is>
      </c>
      <c r="IA127" s="7" t="inlineStr">
        <is>
          <t>✓</t>
        </is>
      </c>
      <c r="IH127" s="7" t="inlineStr">
        <is>
          <t>✓</t>
        </is>
      </c>
      <c r="IY127" s="7" t="inlineStr">
        <is>
          <t>✓</t>
        </is>
      </c>
      <c r="KT127" s="7" t="inlineStr">
        <is>
          <t>✓</t>
        </is>
      </c>
      <c r="MK127" s="7" t="inlineStr">
        <is>
          <t>✓</t>
        </is>
      </c>
      <c r="MV127" s="7" t="inlineStr">
        <is>
          <t>✓</t>
        </is>
      </c>
      <c r="NV127" s="7" t="inlineStr">
        <is>
          <t>✓</t>
        </is>
      </c>
      <c r="OS127" s="7" t="inlineStr">
        <is>
          <t>✓</t>
        </is>
      </c>
    </row>
    <row r="128">
      <c r="A128" t="inlineStr">
        <is>
          <t>mlk-kilimanjaro-data-ingest</t>
        </is>
      </c>
      <c r="B128" t="inlineStr">
        <is>
          <t>umcg-dev</t>
        </is>
      </c>
      <c r="AR128" s="7" t="inlineStr">
        <is>
          <t>✓</t>
        </is>
      </c>
      <c r="BE128" s="7" t="inlineStr">
        <is>
          <t>✓</t>
        </is>
      </c>
      <c r="CU128" s="7" t="inlineStr">
        <is>
          <t>✓</t>
        </is>
      </c>
      <c r="EB128" s="7" t="inlineStr">
        <is>
          <t>✓</t>
        </is>
      </c>
      <c r="EP128" s="7" t="inlineStr">
        <is>
          <t>✓</t>
        </is>
      </c>
      <c r="EQ128" s="7" t="inlineStr">
        <is>
          <t>✓</t>
        </is>
      </c>
      <c r="FC128" s="7" t="inlineStr">
        <is>
          <t>✓</t>
        </is>
      </c>
      <c r="GT128" s="7" t="inlineStr">
        <is>
          <t>✓</t>
        </is>
      </c>
      <c r="IA128" s="7" t="inlineStr">
        <is>
          <t>✓</t>
        </is>
      </c>
      <c r="IH128" s="7" t="inlineStr">
        <is>
          <t>✓</t>
        </is>
      </c>
      <c r="IY128" s="7" t="inlineStr">
        <is>
          <t>✓</t>
        </is>
      </c>
      <c r="KT128" s="7" t="inlineStr">
        <is>
          <t>✓</t>
        </is>
      </c>
      <c r="MK128" s="7" t="inlineStr">
        <is>
          <t>✓</t>
        </is>
      </c>
      <c r="MV128" s="7" t="inlineStr">
        <is>
          <t>✓</t>
        </is>
      </c>
      <c r="NV128" s="7" t="inlineStr">
        <is>
          <t>✓</t>
        </is>
      </c>
      <c r="OS128" s="7" t="inlineStr">
        <is>
          <t>✓</t>
        </is>
      </c>
    </row>
    <row r="129">
      <c r="A129" t="inlineStr">
        <is>
          <t>mlk-kilimanjaro-data-ingest</t>
        </is>
      </c>
      <c r="B129" t="inlineStr">
        <is>
          <t>umcg-prod</t>
        </is>
      </c>
      <c r="AR129" s="7" t="inlineStr">
        <is>
          <t>✓</t>
        </is>
      </c>
      <c r="BE129" s="7" t="inlineStr">
        <is>
          <t>✓</t>
        </is>
      </c>
      <c r="CU129" s="7" t="inlineStr">
        <is>
          <t>✓</t>
        </is>
      </c>
      <c r="EB129" s="7" t="inlineStr">
        <is>
          <t>✓</t>
        </is>
      </c>
      <c r="EP129" s="7" t="inlineStr">
        <is>
          <t>✓</t>
        </is>
      </c>
      <c r="EQ129" s="7" t="inlineStr">
        <is>
          <t>✓</t>
        </is>
      </c>
      <c r="FC129" s="7" t="inlineStr">
        <is>
          <t>✓</t>
        </is>
      </c>
      <c r="GT129" s="7" t="inlineStr">
        <is>
          <t>✓</t>
        </is>
      </c>
      <c r="IA129" s="7" t="inlineStr">
        <is>
          <t>✓</t>
        </is>
      </c>
      <c r="IH129" s="7" t="inlineStr">
        <is>
          <t>✓</t>
        </is>
      </c>
      <c r="IY129" s="7" t="inlineStr">
        <is>
          <t>✓</t>
        </is>
      </c>
      <c r="KT129" s="7" t="inlineStr">
        <is>
          <t>✓</t>
        </is>
      </c>
      <c r="MK129" s="7" t="inlineStr">
        <is>
          <t>✓</t>
        </is>
      </c>
      <c r="MV129" s="7" t="inlineStr">
        <is>
          <t>✓</t>
        </is>
      </c>
      <c r="NV129" s="7" t="inlineStr">
        <is>
          <t>✓</t>
        </is>
      </c>
      <c r="OS129" s="7" t="inlineStr">
        <is>
          <t>✓</t>
        </is>
      </c>
    </row>
    <row r="130">
      <c r="A130" s="6" t="inlineStr">
        <is>
          <t>mlk-urology-backend</t>
        </is>
      </c>
      <c r="B130" s="6" t="inlineStr">
        <is>
          <t>main</t>
        </is>
      </c>
      <c r="DH130" s="7" t="inlineStr">
        <is>
          <t>✓</t>
        </is>
      </c>
      <c r="EB130" s="7" t="inlineStr">
        <is>
          <t>✓</t>
        </is>
      </c>
      <c r="EK130" s="7" t="inlineStr">
        <is>
          <t>✓</t>
        </is>
      </c>
      <c r="HE130" s="7" t="inlineStr">
        <is>
          <t>✓</t>
        </is>
      </c>
      <c r="IA130" s="7" t="inlineStr">
        <is>
          <t>✓</t>
        </is>
      </c>
      <c r="JV130" s="7" t="inlineStr">
        <is>
          <t>✓</t>
        </is>
      </c>
      <c r="KA130" s="7" t="inlineStr">
        <is>
          <t>✓</t>
        </is>
      </c>
      <c r="LB130" s="7" t="inlineStr">
        <is>
          <t>✓</t>
        </is>
      </c>
      <c r="MH130" s="7" t="inlineStr">
        <is>
          <t>✓</t>
        </is>
      </c>
      <c r="OJ130" s="7" t="inlineStr">
        <is>
          <t>✓</t>
        </is>
      </c>
      <c r="OK130" s="7" t="inlineStr">
        <is>
          <t>✓</t>
        </is>
      </c>
    </row>
    <row r="131">
      <c r="A131" t="inlineStr">
        <is>
          <t>mlk-urology-backend</t>
        </is>
      </c>
      <c r="B131" t="inlineStr">
        <is>
          <t>development</t>
        </is>
      </c>
      <c r="DH131" s="7" t="inlineStr">
        <is>
          <t>✓</t>
        </is>
      </c>
      <c r="EB131" s="7" t="inlineStr">
        <is>
          <t>✓</t>
        </is>
      </c>
      <c r="EK131" s="7" t="inlineStr">
        <is>
          <t>✓</t>
        </is>
      </c>
      <c r="HE131" s="7" t="inlineStr">
        <is>
          <t>✓</t>
        </is>
      </c>
      <c r="IA131" s="7" t="inlineStr">
        <is>
          <t>✓</t>
        </is>
      </c>
      <c r="JV131" s="7" t="inlineStr">
        <is>
          <t>✓</t>
        </is>
      </c>
      <c r="KA131" s="7" t="inlineStr">
        <is>
          <t>✓</t>
        </is>
      </c>
      <c r="KT131" s="7" t="inlineStr">
        <is>
          <t>✓</t>
        </is>
      </c>
      <c r="LB131" s="7" t="inlineStr">
        <is>
          <t>✓</t>
        </is>
      </c>
      <c r="OJ131" s="7" t="inlineStr">
        <is>
          <t>✓</t>
        </is>
      </c>
      <c r="OK131" s="7" t="inlineStr">
        <is>
          <t>✓</t>
        </is>
      </c>
    </row>
    <row r="132">
      <c r="A132" s="6" t="inlineStr">
        <is>
          <t>multi-ncs2</t>
        </is>
      </c>
      <c r="B132" s="6" t="inlineStr">
        <is>
          <t>master</t>
        </is>
      </c>
      <c r="CY132" s="7" t="inlineStr">
        <is>
          <t>✓</t>
        </is>
      </c>
    </row>
    <row r="133">
      <c r="A133" s="6" t="inlineStr">
        <is>
          <t>ner-spacy</t>
        </is>
      </c>
      <c r="B133" s="6" t="inlineStr">
        <is>
          <t>main</t>
        </is>
      </c>
      <c r="EK133" s="7" t="inlineStr">
        <is>
          <t>✓</t>
        </is>
      </c>
      <c r="KA133" s="7" t="inlineStr">
        <is>
          <t>✓</t>
        </is>
      </c>
      <c r="MJ133" s="7" t="inlineStr">
        <is>
          <t>✓</t>
        </is>
      </c>
      <c r="OK133" s="7" t="inlineStr">
        <is>
          <t>✓</t>
        </is>
      </c>
    </row>
    <row r="134">
      <c r="A134" s="6" t="inlineStr">
        <is>
          <t>nlp-zenith</t>
        </is>
      </c>
      <c r="B134" s="6" t="inlineStr">
        <is>
          <t>main</t>
        </is>
      </c>
      <c r="EP134" s="7" t="inlineStr">
        <is>
          <t>✓</t>
        </is>
      </c>
      <c r="MJ134" s="7" t="inlineStr">
        <is>
          <t>✓</t>
        </is>
      </c>
    </row>
    <row r="135">
      <c r="A135" s="6" t="inlineStr">
        <is>
          <t>non-ai-services</t>
        </is>
      </c>
      <c r="B135" s="6" t="inlineStr">
        <is>
          <t>main</t>
        </is>
      </c>
      <c r="R135" s="7" t="inlineStr">
        <is>
          <t>✓</t>
        </is>
      </c>
      <c r="W135" s="7" t="inlineStr">
        <is>
          <t>✓</t>
        </is>
      </c>
      <c r="BJ135" s="7" t="inlineStr">
        <is>
          <t>✓</t>
        </is>
      </c>
      <c r="BT135" s="7" t="inlineStr">
        <is>
          <t>✓</t>
        </is>
      </c>
      <c r="CU135" s="7" t="inlineStr">
        <is>
          <t>✓</t>
        </is>
      </c>
      <c r="DZ135" s="7" t="inlineStr">
        <is>
          <t>✓</t>
        </is>
      </c>
      <c r="EK135" s="7" t="inlineStr">
        <is>
          <t>✓</t>
        </is>
      </c>
      <c r="EM135" s="7" t="inlineStr">
        <is>
          <t>✓</t>
        </is>
      </c>
      <c r="FK135" s="7" t="inlineStr">
        <is>
          <t>✓</t>
        </is>
      </c>
      <c r="FY135" s="7" t="inlineStr">
        <is>
          <t>✓</t>
        </is>
      </c>
      <c r="FZ135" s="7" t="inlineStr">
        <is>
          <t>✓</t>
        </is>
      </c>
      <c r="GM135" s="7" t="inlineStr">
        <is>
          <t>✓</t>
        </is>
      </c>
      <c r="GS135" s="7" t="inlineStr">
        <is>
          <t>✓</t>
        </is>
      </c>
      <c r="GU135" s="7" t="inlineStr">
        <is>
          <t>✓</t>
        </is>
      </c>
      <c r="HF135" s="7" t="inlineStr">
        <is>
          <t>✓</t>
        </is>
      </c>
      <c r="IK135" s="7" t="inlineStr">
        <is>
          <t>✓</t>
        </is>
      </c>
      <c r="IR135" s="7" t="inlineStr">
        <is>
          <t>✓</t>
        </is>
      </c>
      <c r="IY135" s="7" t="inlineStr">
        <is>
          <t>✓</t>
        </is>
      </c>
      <c r="IZ135" s="7" t="inlineStr">
        <is>
          <t>✓</t>
        </is>
      </c>
      <c r="JT135" s="7" t="inlineStr">
        <is>
          <t>✓</t>
        </is>
      </c>
      <c r="KA135" s="7" t="inlineStr">
        <is>
          <t>✓</t>
        </is>
      </c>
      <c r="KB135" s="7" t="inlineStr">
        <is>
          <t>✓</t>
        </is>
      </c>
      <c r="KG135" s="7" t="inlineStr">
        <is>
          <t>✓</t>
        </is>
      </c>
      <c r="KH135" s="7" t="inlineStr">
        <is>
          <t>✓</t>
        </is>
      </c>
      <c r="KT135" s="7" t="inlineStr">
        <is>
          <t>✓</t>
        </is>
      </c>
      <c r="KY135" s="7" t="inlineStr">
        <is>
          <t>✓</t>
        </is>
      </c>
      <c r="LB135" s="7" t="inlineStr">
        <is>
          <t>✓</t>
        </is>
      </c>
      <c r="LJ135" s="7" t="inlineStr">
        <is>
          <t>✓</t>
        </is>
      </c>
      <c r="MF135" s="7" t="inlineStr">
        <is>
          <t>✓</t>
        </is>
      </c>
      <c r="MH135" s="7" t="inlineStr">
        <is>
          <t>✓</t>
        </is>
      </c>
      <c r="MQ135" s="7" t="inlineStr">
        <is>
          <t>✓</t>
        </is>
      </c>
      <c r="NV135" s="7" t="inlineStr">
        <is>
          <t>✓</t>
        </is>
      </c>
      <c r="NZ135" s="7" t="inlineStr">
        <is>
          <t>✓</t>
        </is>
      </c>
      <c r="OK135" s="7" t="inlineStr">
        <is>
          <t>✓</t>
        </is>
      </c>
      <c r="OT135" s="7" t="inlineStr">
        <is>
          <t>✓</t>
        </is>
      </c>
    </row>
    <row r="136">
      <c r="A136" t="inlineStr">
        <is>
          <t>non-ai-services</t>
        </is>
      </c>
      <c r="B136" t="inlineStr">
        <is>
          <t>auth</t>
        </is>
      </c>
      <c r="AX136" s="7" t="inlineStr">
        <is>
          <t>✓</t>
        </is>
      </c>
      <c r="CU136" s="7" t="inlineStr">
        <is>
          <t>✓</t>
        </is>
      </c>
      <c r="EK136" s="7" t="inlineStr">
        <is>
          <t>✓</t>
        </is>
      </c>
      <c r="GN136" s="7" t="inlineStr">
        <is>
          <t>✓</t>
        </is>
      </c>
      <c r="KA136" s="7" t="inlineStr">
        <is>
          <t>✓</t>
        </is>
      </c>
      <c r="LJ136" s="7" t="inlineStr">
        <is>
          <t>✓</t>
        </is>
      </c>
      <c r="OK136" s="7" t="inlineStr">
        <is>
          <t>✓</t>
        </is>
      </c>
    </row>
    <row r="137">
      <c r="A137" t="inlineStr">
        <is>
          <t>non-ai-services</t>
        </is>
      </c>
      <c r="B137" t="inlineStr">
        <is>
          <t>available_temp_changes</t>
        </is>
      </c>
      <c r="AX137" s="7" t="inlineStr">
        <is>
          <t>✓</t>
        </is>
      </c>
      <c r="BT137" s="7" t="inlineStr">
        <is>
          <t>✓</t>
        </is>
      </c>
      <c r="CU137" s="7" t="inlineStr">
        <is>
          <t>✓</t>
        </is>
      </c>
      <c r="EK137" s="7" t="inlineStr">
        <is>
          <t>✓</t>
        </is>
      </c>
      <c r="GU137" s="7" t="inlineStr">
        <is>
          <t>✓</t>
        </is>
      </c>
      <c r="HR137" s="7" t="inlineStr">
        <is>
          <t>✓</t>
        </is>
      </c>
      <c r="IK137" s="7" t="inlineStr">
        <is>
          <t>✓</t>
        </is>
      </c>
      <c r="IY137" s="7" t="inlineStr">
        <is>
          <t>✓</t>
        </is>
      </c>
      <c r="KA137" s="7" t="inlineStr">
        <is>
          <t>✓</t>
        </is>
      </c>
      <c r="KG137" s="7" t="inlineStr">
        <is>
          <t>✓</t>
        </is>
      </c>
      <c r="KT137" s="7" t="inlineStr">
        <is>
          <t>✓</t>
        </is>
      </c>
      <c r="KY137" s="7" t="inlineStr">
        <is>
          <t>✓</t>
        </is>
      </c>
      <c r="LJ137" s="7" t="inlineStr">
        <is>
          <t>✓</t>
        </is>
      </c>
      <c r="MF137" s="7" t="inlineStr">
        <is>
          <t>✓</t>
        </is>
      </c>
      <c r="NV137" s="7" t="inlineStr">
        <is>
          <t>✓</t>
        </is>
      </c>
      <c r="NZ137" s="7" t="inlineStr">
        <is>
          <t>✓</t>
        </is>
      </c>
      <c r="OB137" s="7" t="inlineStr">
        <is>
          <t>✓</t>
        </is>
      </c>
      <c r="OK137" s="7" t="inlineStr">
        <is>
          <t>✓</t>
        </is>
      </c>
    </row>
    <row r="138">
      <c r="A138" t="inlineStr">
        <is>
          <t>non-ai-services</t>
        </is>
      </c>
      <c r="B138" t="inlineStr">
        <is>
          <t>consolidate-services</t>
        </is>
      </c>
      <c r="BT138" s="7" t="inlineStr">
        <is>
          <t>✓</t>
        </is>
      </c>
      <c r="CU138" s="7" t="inlineStr">
        <is>
          <t>✓</t>
        </is>
      </c>
      <c r="EK138" s="7" t="inlineStr">
        <is>
          <t>✓</t>
        </is>
      </c>
      <c r="FY138" s="7" t="inlineStr">
        <is>
          <t>✓</t>
        </is>
      </c>
      <c r="GS138" s="7" t="inlineStr">
        <is>
          <t>✓</t>
        </is>
      </c>
      <c r="GU138" s="7" t="inlineStr">
        <is>
          <t>✓</t>
        </is>
      </c>
      <c r="IK138" s="7" t="inlineStr">
        <is>
          <t>✓</t>
        </is>
      </c>
      <c r="IY138" s="7" t="inlineStr">
        <is>
          <t>✓</t>
        </is>
      </c>
      <c r="IZ138" s="7" t="inlineStr">
        <is>
          <t>✓</t>
        </is>
      </c>
      <c r="KA138" s="7" t="inlineStr">
        <is>
          <t>✓</t>
        </is>
      </c>
      <c r="KG138" s="7" t="inlineStr">
        <is>
          <t>✓</t>
        </is>
      </c>
      <c r="KT138" s="7" t="inlineStr">
        <is>
          <t>✓</t>
        </is>
      </c>
      <c r="KY138" s="7" t="inlineStr">
        <is>
          <t>✓</t>
        </is>
      </c>
      <c r="LB138" s="7" t="inlineStr">
        <is>
          <t>✓</t>
        </is>
      </c>
      <c r="LJ138" s="7" t="inlineStr">
        <is>
          <t>✓</t>
        </is>
      </c>
      <c r="MF138" s="7" t="inlineStr">
        <is>
          <t>✓</t>
        </is>
      </c>
      <c r="MH138" s="7" t="inlineStr">
        <is>
          <t>✓</t>
        </is>
      </c>
      <c r="MQ138" s="7" t="inlineStr">
        <is>
          <t>✓</t>
        </is>
      </c>
      <c r="NV138" s="7" t="inlineStr">
        <is>
          <t>✓</t>
        </is>
      </c>
      <c r="NZ138" s="7" t="inlineStr">
        <is>
          <t>✓</t>
        </is>
      </c>
      <c r="OK138" s="7" t="inlineStr">
        <is>
          <t>✓</t>
        </is>
      </c>
    </row>
    <row r="139">
      <c r="A139" t="inlineStr">
        <is>
          <t>non-ai-services</t>
        </is>
      </c>
      <c r="B139" t="inlineStr">
        <is>
          <t>demo/cicd</t>
        </is>
      </c>
      <c r="AX139" s="7" t="inlineStr">
        <is>
          <t>✓</t>
        </is>
      </c>
      <c r="BT139" s="7" t="inlineStr">
        <is>
          <t>✓</t>
        </is>
      </c>
      <c r="CU139" s="7" t="inlineStr">
        <is>
          <t>✓</t>
        </is>
      </c>
      <c r="EK139" s="7" t="inlineStr">
        <is>
          <t>✓</t>
        </is>
      </c>
      <c r="GN139" s="7" t="inlineStr">
        <is>
          <t>✓</t>
        </is>
      </c>
      <c r="GU139" s="7" t="inlineStr">
        <is>
          <t>✓</t>
        </is>
      </c>
      <c r="HR139" s="7" t="inlineStr">
        <is>
          <t>✓</t>
        </is>
      </c>
      <c r="IK139" s="7" t="inlineStr">
        <is>
          <t>✓</t>
        </is>
      </c>
      <c r="IY139" s="7" t="inlineStr">
        <is>
          <t>✓</t>
        </is>
      </c>
      <c r="KA139" s="7" t="inlineStr">
        <is>
          <t>✓</t>
        </is>
      </c>
      <c r="KG139" s="7" t="inlineStr">
        <is>
          <t>✓</t>
        </is>
      </c>
      <c r="KT139" s="7" t="inlineStr">
        <is>
          <t>✓</t>
        </is>
      </c>
      <c r="KY139" s="7" t="inlineStr">
        <is>
          <t>✓</t>
        </is>
      </c>
      <c r="LJ139" s="7" t="inlineStr">
        <is>
          <t>✓</t>
        </is>
      </c>
      <c r="MF139" s="7" t="inlineStr">
        <is>
          <t>✓</t>
        </is>
      </c>
      <c r="MH139" s="7" t="inlineStr">
        <is>
          <t>✓</t>
        </is>
      </c>
      <c r="NV139" s="7" t="inlineStr">
        <is>
          <t>✓</t>
        </is>
      </c>
      <c r="NZ139" s="7" t="inlineStr">
        <is>
          <t>✓</t>
        </is>
      </c>
      <c r="OB139" s="7" t="inlineStr">
        <is>
          <t>✓</t>
        </is>
      </c>
      <c r="OK139" s="7" t="inlineStr">
        <is>
          <t>✓</t>
        </is>
      </c>
    </row>
    <row r="140">
      <c r="A140" t="inlineStr">
        <is>
          <t>non-ai-services</t>
        </is>
      </c>
      <c r="B140" t="inlineStr">
        <is>
          <t>dev</t>
        </is>
      </c>
      <c r="AX140" s="7" t="inlineStr">
        <is>
          <t>✓</t>
        </is>
      </c>
      <c r="BT140" s="7" t="inlineStr">
        <is>
          <t>✓</t>
        </is>
      </c>
      <c r="CU140" s="7" t="inlineStr">
        <is>
          <t>✓</t>
        </is>
      </c>
      <c r="EK140" s="7" t="inlineStr">
        <is>
          <t>✓</t>
        </is>
      </c>
      <c r="GN140" s="7" t="inlineStr">
        <is>
          <t>✓</t>
        </is>
      </c>
      <c r="GU140" s="7" t="inlineStr">
        <is>
          <t>✓</t>
        </is>
      </c>
      <c r="HR140" s="7" t="inlineStr">
        <is>
          <t>✓</t>
        </is>
      </c>
      <c r="IK140" s="7" t="inlineStr">
        <is>
          <t>✓</t>
        </is>
      </c>
      <c r="IY140" s="7" t="inlineStr">
        <is>
          <t>✓</t>
        </is>
      </c>
      <c r="KA140" s="7" t="inlineStr">
        <is>
          <t>✓</t>
        </is>
      </c>
      <c r="KG140" s="7" t="inlineStr">
        <is>
          <t>✓</t>
        </is>
      </c>
      <c r="KT140" s="7" t="inlineStr">
        <is>
          <t>✓</t>
        </is>
      </c>
      <c r="KY140" s="7" t="inlineStr">
        <is>
          <t>✓</t>
        </is>
      </c>
      <c r="LJ140" s="7" t="inlineStr">
        <is>
          <t>✓</t>
        </is>
      </c>
      <c r="MF140" s="7" t="inlineStr">
        <is>
          <t>✓</t>
        </is>
      </c>
      <c r="MH140" s="7" t="inlineStr">
        <is>
          <t>✓</t>
        </is>
      </c>
      <c r="NV140" s="7" t="inlineStr">
        <is>
          <t>✓</t>
        </is>
      </c>
      <c r="NZ140" s="7" t="inlineStr">
        <is>
          <t>✓</t>
        </is>
      </c>
      <c r="OB140" s="7" t="inlineStr">
        <is>
          <t>✓</t>
        </is>
      </c>
      <c r="OK140" s="7" t="inlineStr">
        <is>
          <t>✓</t>
        </is>
      </c>
    </row>
    <row r="141">
      <c r="A141" t="inlineStr">
        <is>
          <t>non-ai-services</t>
        </is>
      </c>
      <c r="B141" t="inlineStr">
        <is>
          <t>development</t>
        </is>
      </c>
      <c r="BT141" s="7" t="inlineStr">
        <is>
          <t>✓</t>
        </is>
      </c>
      <c r="CU141" s="7" t="inlineStr">
        <is>
          <t>✓</t>
        </is>
      </c>
      <c r="EK141" s="7" t="inlineStr">
        <is>
          <t>✓</t>
        </is>
      </c>
      <c r="FY141" s="7" t="inlineStr">
        <is>
          <t>✓</t>
        </is>
      </c>
      <c r="GS141" s="7" t="inlineStr">
        <is>
          <t>✓</t>
        </is>
      </c>
      <c r="GU141" s="7" t="inlineStr">
        <is>
          <t>✓</t>
        </is>
      </c>
      <c r="IK141" s="7" t="inlineStr">
        <is>
          <t>✓</t>
        </is>
      </c>
      <c r="IY141" s="7" t="inlineStr">
        <is>
          <t>✓</t>
        </is>
      </c>
      <c r="IZ141" s="7" t="inlineStr">
        <is>
          <t>✓</t>
        </is>
      </c>
      <c r="KA141" s="7" t="inlineStr">
        <is>
          <t>✓</t>
        </is>
      </c>
      <c r="KG141" s="7" t="inlineStr">
        <is>
          <t>✓</t>
        </is>
      </c>
      <c r="KT141" s="7" t="inlineStr">
        <is>
          <t>✓</t>
        </is>
      </c>
      <c r="KY141" s="7" t="inlineStr">
        <is>
          <t>✓</t>
        </is>
      </c>
      <c r="LB141" s="7" t="inlineStr">
        <is>
          <t>✓</t>
        </is>
      </c>
      <c r="LJ141" s="7" t="inlineStr">
        <is>
          <t>✓</t>
        </is>
      </c>
      <c r="MF141" s="7" t="inlineStr">
        <is>
          <t>✓</t>
        </is>
      </c>
      <c r="MH141" s="7" t="inlineStr">
        <is>
          <t>✓</t>
        </is>
      </c>
      <c r="MQ141" s="7" t="inlineStr">
        <is>
          <t>✓</t>
        </is>
      </c>
      <c r="NV141" s="7" t="inlineStr">
        <is>
          <t>✓</t>
        </is>
      </c>
      <c r="NZ141" s="7" t="inlineStr">
        <is>
          <t>✓</t>
        </is>
      </c>
      <c r="OK141" s="7" t="inlineStr">
        <is>
          <t>✓</t>
        </is>
      </c>
    </row>
    <row r="142">
      <c r="A142" t="inlineStr">
        <is>
          <t>non-ai-services</t>
        </is>
      </c>
      <c r="B142" t="inlineStr">
        <is>
          <t>feature/logout</t>
        </is>
      </c>
      <c r="AX142" s="7" t="inlineStr">
        <is>
          <t>✓</t>
        </is>
      </c>
      <c r="BT142" s="7" t="inlineStr">
        <is>
          <t>✓</t>
        </is>
      </c>
      <c r="CU142" s="7" t="inlineStr">
        <is>
          <t>✓</t>
        </is>
      </c>
      <c r="EK142" s="7" t="inlineStr">
        <is>
          <t>✓</t>
        </is>
      </c>
      <c r="GN142" s="7" t="inlineStr">
        <is>
          <t>✓</t>
        </is>
      </c>
      <c r="GU142" s="7" t="inlineStr">
        <is>
          <t>✓</t>
        </is>
      </c>
      <c r="HR142" s="7" t="inlineStr">
        <is>
          <t>✓</t>
        </is>
      </c>
      <c r="IK142" s="7" t="inlineStr">
        <is>
          <t>✓</t>
        </is>
      </c>
      <c r="IY142" s="7" t="inlineStr">
        <is>
          <t>✓</t>
        </is>
      </c>
      <c r="IZ142" s="7" t="inlineStr">
        <is>
          <t>✓</t>
        </is>
      </c>
      <c r="KA142" s="7" t="inlineStr">
        <is>
          <t>✓</t>
        </is>
      </c>
      <c r="KG142" s="7" t="inlineStr">
        <is>
          <t>✓</t>
        </is>
      </c>
      <c r="KT142" s="7" t="inlineStr">
        <is>
          <t>✓</t>
        </is>
      </c>
      <c r="LJ142" s="7" t="inlineStr">
        <is>
          <t>✓</t>
        </is>
      </c>
      <c r="NZ142" s="7" t="inlineStr">
        <is>
          <t>✓</t>
        </is>
      </c>
      <c r="OK142" s="7" t="inlineStr">
        <is>
          <t>✓</t>
        </is>
      </c>
    </row>
    <row r="143">
      <c r="A143" t="inlineStr">
        <is>
          <t>non-ai-services</t>
        </is>
      </c>
      <c r="B143" t="inlineStr">
        <is>
          <t>feature/request_model</t>
        </is>
      </c>
      <c r="BT143" s="7" t="inlineStr">
        <is>
          <t>✓</t>
        </is>
      </c>
      <c r="CU143" s="7" t="inlineStr">
        <is>
          <t>✓</t>
        </is>
      </c>
      <c r="EK143" s="7" t="inlineStr">
        <is>
          <t>✓</t>
        </is>
      </c>
      <c r="GS143" s="7" t="inlineStr">
        <is>
          <t>✓</t>
        </is>
      </c>
      <c r="GU143" s="7" t="inlineStr">
        <is>
          <t>✓</t>
        </is>
      </c>
      <c r="HR143" s="7" t="inlineStr">
        <is>
          <t>✓</t>
        </is>
      </c>
      <c r="IK143" s="7" t="inlineStr">
        <is>
          <t>✓</t>
        </is>
      </c>
      <c r="IY143" s="7" t="inlineStr">
        <is>
          <t>✓</t>
        </is>
      </c>
      <c r="IZ143" s="7" t="inlineStr">
        <is>
          <t>✓</t>
        </is>
      </c>
      <c r="KA143" s="7" t="inlineStr">
        <is>
          <t>✓</t>
        </is>
      </c>
      <c r="KG143" s="7" t="inlineStr">
        <is>
          <t>✓</t>
        </is>
      </c>
      <c r="KT143" s="7" t="inlineStr">
        <is>
          <t>✓</t>
        </is>
      </c>
      <c r="KY143" s="7" t="inlineStr">
        <is>
          <t>✓</t>
        </is>
      </c>
      <c r="LB143" s="7" t="inlineStr">
        <is>
          <t>✓</t>
        </is>
      </c>
      <c r="LJ143" s="7" t="inlineStr">
        <is>
          <t>✓</t>
        </is>
      </c>
      <c r="MF143" s="7" t="inlineStr">
        <is>
          <t>✓</t>
        </is>
      </c>
      <c r="MH143" s="7" t="inlineStr">
        <is>
          <t>✓</t>
        </is>
      </c>
      <c r="NV143" s="7" t="inlineStr">
        <is>
          <t>✓</t>
        </is>
      </c>
      <c r="NZ143" s="7" t="inlineStr">
        <is>
          <t>✓</t>
        </is>
      </c>
      <c r="OB143" s="7" t="inlineStr">
        <is>
          <t>✓</t>
        </is>
      </c>
      <c r="OK143" s="7" t="inlineStr">
        <is>
          <t>✓</t>
        </is>
      </c>
    </row>
    <row r="144">
      <c r="A144" t="inlineStr">
        <is>
          <t>non-ai-services</t>
        </is>
      </c>
      <c r="B144" t="inlineStr">
        <is>
          <t>main-old</t>
        </is>
      </c>
      <c r="AX144" s="7" t="inlineStr">
        <is>
          <t>✓</t>
        </is>
      </c>
      <c r="BT144" s="7" t="inlineStr">
        <is>
          <t>✓</t>
        </is>
      </c>
      <c r="CU144" s="7" t="inlineStr">
        <is>
          <t>✓</t>
        </is>
      </c>
      <c r="EK144" s="7" t="inlineStr">
        <is>
          <t>✓</t>
        </is>
      </c>
      <c r="GN144" s="7" t="inlineStr">
        <is>
          <t>✓</t>
        </is>
      </c>
      <c r="GU144" s="7" t="inlineStr">
        <is>
          <t>✓</t>
        </is>
      </c>
      <c r="HR144" s="7" t="inlineStr">
        <is>
          <t>✓</t>
        </is>
      </c>
      <c r="IK144" s="7" t="inlineStr">
        <is>
          <t>✓</t>
        </is>
      </c>
      <c r="IY144" s="7" t="inlineStr">
        <is>
          <t>✓</t>
        </is>
      </c>
      <c r="KA144" s="7" t="inlineStr">
        <is>
          <t>✓</t>
        </is>
      </c>
      <c r="KG144" s="7" t="inlineStr">
        <is>
          <t>✓</t>
        </is>
      </c>
      <c r="KT144" s="7" t="inlineStr">
        <is>
          <t>✓</t>
        </is>
      </c>
      <c r="KY144" s="7" t="inlineStr">
        <is>
          <t>✓</t>
        </is>
      </c>
      <c r="LJ144" s="7" t="inlineStr">
        <is>
          <t>✓</t>
        </is>
      </c>
      <c r="MF144" s="7" t="inlineStr">
        <is>
          <t>✓</t>
        </is>
      </c>
      <c r="MH144" s="7" t="inlineStr">
        <is>
          <t>✓</t>
        </is>
      </c>
      <c r="NV144" s="7" t="inlineStr">
        <is>
          <t>✓</t>
        </is>
      </c>
      <c r="NZ144" s="7" t="inlineStr">
        <is>
          <t>✓</t>
        </is>
      </c>
      <c r="OB144" s="7" t="inlineStr">
        <is>
          <t>✓</t>
        </is>
      </c>
      <c r="OK144" s="7" t="inlineStr">
        <is>
          <t>✓</t>
        </is>
      </c>
    </row>
    <row r="145">
      <c r="A145" t="inlineStr">
        <is>
          <t>non-ai-services</t>
        </is>
      </c>
      <c r="B145" t="inlineStr">
        <is>
          <t>old_backend_version</t>
        </is>
      </c>
      <c r="BT145" s="7" t="inlineStr">
        <is>
          <t>✓</t>
        </is>
      </c>
      <c r="CU145" s="7" t="inlineStr">
        <is>
          <t>✓</t>
        </is>
      </c>
      <c r="EK145" s="7" t="inlineStr">
        <is>
          <t>✓</t>
        </is>
      </c>
      <c r="FY145" s="7" t="inlineStr">
        <is>
          <t>✓</t>
        </is>
      </c>
      <c r="GS145" s="7" t="inlineStr">
        <is>
          <t>✓</t>
        </is>
      </c>
      <c r="GU145" s="7" t="inlineStr">
        <is>
          <t>✓</t>
        </is>
      </c>
      <c r="IK145" s="7" t="inlineStr">
        <is>
          <t>✓</t>
        </is>
      </c>
      <c r="IY145" s="7" t="inlineStr">
        <is>
          <t>✓</t>
        </is>
      </c>
      <c r="IZ145" s="7" t="inlineStr">
        <is>
          <t>✓</t>
        </is>
      </c>
      <c r="KA145" s="7" t="inlineStr">
        <is>
          <t>✓</t>
        </is>
      </c>
      <c r="KG145" s="7" t="inlineStr">
        <is>
          <t>✓</t>
        </is>
      </c>
      <c r="KT145" s="7" t="inlineStr">
        <is>
          <t>✓</t>
        </is>
      </c>
      <c r="KY145" s="7" t="inlineStr">
        <is>
          <t>✓</t>
        </is>
      </c>
      <c r="LB145" s="7" t="inlineStr">
        <is>
          <t>✓</t>
        </is>
      </c>
      <c r="LJ145" s="7" t="inlineStr">
        <is>
          <t>✓</t>
        </is>
      </c>
      <c r="MF145" s="7" t="inlineStr">
        <is>
          <t>✓</t>
        </is>
      </c>
      <c r="MH145" s="7" t="inlineStr">
        <is>
          <t>✓</t>
        </is>
      </c>
      <c r="MQ145" s="7" t="inlineStr">
        <is>
          <t>✓</t>
        </is>
      </c>
      <c r="NV145" s="7" t="inlineStr">
        <is>
          <t>✓</t>
        </is>
      </c>
      <c r="NZ145" s="7" t="inlineStr">
        <is>
          <t>✓</t>
        </is>
      </c>
      <c r="OK145" s="7" t="inlineStr">
        <is>
          <t>✓</t>
        </is>
      </c>
    </row>
    <row r="146">
      <c r="A146" s="6" t="inlineStr">
        <is>
          <t>obligation-assistant</t>
        </is>
      </c>
      <c r="B146" s="6" t="inlineStr">
        <is>
          <t>main</t>
        </is>
      </c>
      <c r="AY146" s="7" t="inlineStr">
        <is>
          <t>✓</t>
        </is>
      </c>
      <c r="DW146" s="7" t="inlineStr">
        <is>
          <t>✓</t>
        </is>
      </c>
      <c r="EK146" s="7" t="inlineStr">
        <is>
          <t>✓</t>
        </is>
      </c>
      <c r="FK146" s="7" t="inlineStr">
        <is>
          <t>✓</t>
        </is>
      </c>
      <c r="GS146" s="7" t="inlineStr">
        <is>
          <t>✓</t>
        </is>
      </c>
      <c r="HO146" s="7" t="inlineStr">
        <is>
          <t>✓</t>
        </is>
      </c>
      <c r="IR146" s="7" t="inlineStr">
        <is>
          <t>✓</t>
        </is>
      </c>
      <c r="IY146" s="7" t="inlineStr">
        <is>
          <t>✓</t>
        </is>
      </c>
      <c r="JF146" s="7" t="inlineStr">
        <is>
          <t>✓</t>
        </is>
      </c>
      <c r="KA146" s="7" t="inlineStr">
        <is>
          <t>✓</t>
        </is>
      </c>
      <c r="KB146" s="7" t="inlineStr">
        <is>
          <t>✓</t>
        </is>
      </c>
      <c r="MJ146" s="7" t="inlineStr">
        <is>
          <t>✓</t>
        </is>
      </c>
    </row>
    <row r="147">
      <c r="A147" t="inlineStr">
        <is>
          <t>obligation-assistant</t>
        </is>
      </c>
      <c r="B147" t="inlineStr">
        <is>
          <t>dev</t>
        </is>
      </c>
      <c r="AY147" s="7" t="inlineStr">
        <is>
          <t>✓</t>
        </is>
      </c>
      <c r="DW147" s="7" t="inlineStr">
        <is>
          <t>✓</t>
        </is>
      </c>
      <c r="EK147" s="7" t="inlineStr">
        <is>
          <t>✓</t>
        </is>
      </c>
      <c r="FK147" s="7" t="inlineStr">
        <is>
          <t>✓</t>
        </is>
      </c>
      <c r="GS147" s="7" t="inlineStr">
        <is>
          <t>✓</t>
        </is>
      </c>
      <c r="HO147" s="7" t="inlineStr">
        <is>
          <t>✓</t>
        </is>
      </c>
      <c r="IR147" s="7" t="inlineStr">
        <is>
          <t>✓</t>
        </is>
      </c>
      <c r="IY147" s="7" t="inlineStr">
        <is>
          <t>✓</t>
        </is>
      </c>
      <c r="JF147" s="7" t="inlineStr">
        <is>
          <t>✓</t>
        </is>
      </c>
      <c r="KA147" s="7" t="inlineStr">
        <is>
          <t>✓</t>
        </is>
      </c>
      <c r="KB147" s="7" t="inlineStr">
        <is>
          <t>✓</t>
        </is>
      </c>
      <c r="MJ147" s="7" t="inlineStr">
        <is>
          <t>✓</t>
        </is>
      </c>
    </row>
    <row r="148">
      <c r="A148" s="6" t="inlineStr">
        <is>
          <t>ortho-segmentation-app-ios-backend</t>
        </is>
      </c>
      <c r="B148" s="6" t="inlineStr">
        <is>
          <t>master</t>
        </is>
      </c>
      <c r="R148" s="7" t="inlineStr">
        <is>
          <t>✓</t>
        </is>
      </c>
      <c r="BJ148" s="7" t="inlineStr">
        <is>
          <t>✓</t>
        </is>
      </c>
      <c r="EP148" s="7" t="inlineStr">
        <is>
          <t>✓</t>
        </is>
      </c>
      <c r="FB148" s="7" t="inlineStr">
        <is>
          <t>✓</t>
        </is>
      </c>
      <c r="FD148" s="7" t="inlineStr">
        <is>
          <t>✓</t>
        </is>
      </c>
      <c r="GD148" s="7" t="inlineStr">
        <is>
          <t>✓</t>
        </is>
      </c>
      <c r="GZ148" s="7" t="inlineStr">
        <is>
          <t>✓</t>
        </is>
      </c>
      <c r="HS148" s="7" t="inlineStr">
        <is>
          <t>✓</t>
        </is>
      </c>
      <c r="IM148" s="7" t="inlineStr">
        <is>
          <t>✓</t>
        </is>
      </c>
      <c r="KD148" s="7" t="inlineStr">
        <is>
          <t>✓</t>
        </is>
      </c>
      <c r="KR148" s="7" t="inlineStr">
        <is>
          <t>✓</t>
        </is>
      </c>
      <c r="LK148" s="7" t="inlineStr">
        <is>
          <t>✓</t>
        </is>
      </c>
      <c r="LP148" s="7" t="inlineStr">
        <is>
          <t>✓</t>
        </is>
      </c>
      <c r="LY148" s="7" t="inlineStr">
        <is>
          <t>✓</t>
        </is>
      </c>
      <c r="ME148" s="7" t="inlineStr">
        <is>
          <t>✓</t>
        </is>
      </c>
      <c r="OF148" s="7" t="inlineStr">
        <is>
          <t>✓</t>
        </is>
      </c>
      <c r="OH148" s="7" t="inlineStr">
        <is>
          <t>✓</t>
        </is>
      </c>
    </row>
    <row r="149">
      <c r="A149" s="6" t="inlineStr">
        <is>
          <t>ortho-tech-support-app</t>
        </is>
      </c>
      <c r="B149" s="6" t="inlineStr">
        <is>
          <t>master</t>
        </is>
      </c>
      <c r="R149" s="7" t="inlineStr">
        <is>
          <t>✓</t>
        </is>
      </c>
      <c r="AY149" s="7" t="inlineStr">
        <is>
          <t>✓</t>
        </is>
      </c>
      <c r="BJ149" s="7" t="inlineStr">
        <is>
          <t>✓</t>
        </is>
      </c>
      <c r="BR149" s="7" t="inlineStr">
        <is>
          <t>✓</t>
        </is>
      </c>
      <c r="CK149" s="7" t="inlineStr">
        <is>
          <t>✓</t>
        </is>
      </c>
      <c r="CN149" s="7" t="inlineStr">
        <is>
          <t>✓</t>
        </is>
      </c>
      <c r="EB149" s="7" t="inlineStr">
        <is>
          <t>✓</t>
        </is>
      </c>
      <c r="EP149" s="7" t="inlineStr">
        <is>
          <t>✓</t>
        </is>
      </c>
      <c r="ES149" s="7" t="inlineStr">
        <is>
          <t>✓</t>
        </is>
      </c>
      <c r="ET149" s="7" t="inlineStr">
        <is>
          <t>✓</t>
        </is>
      </c>
      <c r="EU149" s="7" t="inlineStr">
        <is>
          <t>✓</t>
        </is>
      </c>
      <c r="EW149" s="7" t="inlineStr">
        <is>
          <t>✓</t>
        </is>
      </c>
      <c r="FA149" s="7" t="inlineStr">
        <is>
          <t>✓</t>
        </is>
      </c>
      <c r="FB149" s="7" t="inlineStr">
        <is>
          <t>✓</t>
        </is>
      </c>
      <c r="FC149" s="7" t="inlineStr">
        <is>
          <t>✓</t>
        </is>
      </c>
      <c r="GX149" s="7" t="inlineStr">
        <is>
          <t>✓</t>
        </is>
      </c>
      <c r="GZ149" s="7" t="inlineStr">
        <is>
          <t>✓</t>
        </is>
      </c>
      <c r="HS149" s="7" t="inlineStr">
        <is>
          <t>✓</t>
        </is>
      </c>
      <c r="IM149" s="7" t="inlineStr">
        <is>
          <t>✓</t>
        </is>
      </c>
      <c r="IY149" s="7" t="inlineStr">
        <is>
          <t>✓</t>
        </is>
      </c>
      <c r="KR149" s="7" t="inlineStr">
        <is>
          <t>✓</t>
        </is>
      </c>
      <c r="LK149" s="7" t="inlineStr">
        <is>
          <t>✓</t>
        </is>
      </c>
      <c r="LR149" s="7" t="inlineStr">
        <is>
          <t>✓</t>
        </is>
      </c>
      <c r="ME149" s="7" t="inlineStr">
        <is>
          <t>✓</t>
        </is>
      </c>
      <c r="MF149" s="7" t="inlineStr">
        <is>
          <t>✓</t>
        </is>
      </c>
      <c r="MH149" s="7" t="inlineStr">
        <is>
          <t>✓</t>
        </is>
      </c>
      <c r="MT149" s="7" t="inlineStr">
        <is>
          <t>✓</t>
        </is>
      </c>
      <c r="NV149" s="7" t="inlineStr">
        <is>
          <t>✓</t>
        </is>
      </c>
      <c r="OP149" s="7" t="inlineStr">
        <is>
          <t>✓</t>
        </is>
      </c>
      <c r="OS149" s="7" t="inlineStr">
        <is>
          <t>✓</t>
        </is>
      </c>
    </row>
    <row r="150">
      <c r="A150" t="inlineStr">
        <is>
          <t>ortho-tech-support-app</t>
        </is>
      </c>
      <c r="B150" t="inlineStr">
        <is>
          <t>single_photo_uploads</t>
        </is>
      </c>
      <c r="R150" s="7" t="inlineStr">
        <is>
          <t>✓</t>
        </is>
      </c>
      <c r="AY150" s="7" t="inlineStr">
        <is>
          <t>✓</t>
        </is>
      </c>
      <c r="BJ150" s="7" t="inlineStr">
        <is>
          <t>✓</t>
        </is>
      </c>
      <c r="BR150" s="7" t="inlineStr">
        <is>
          <t>✓</t>
        </is>
      </c>
      <c r="CK150" s="7" t="inlineStr">
        <is>
          <t>✓</t>
        </is>
      </c>
      <c r="CN150" s="7" t="inlineStr">
        <is>
          <t>✓</t>
        </is>
      </c>
      <c r="EB150" s="7" t="inlineStr">
        <is>
          <t>✓</t>
        </is>
      </c>
      <c r="EP150" s="7" t="inlineStr">
        <is>
          <t>✓</t>
        </is>
      </c>
      <c r="ER150" s="7" t="inlineStr">
        <is>
          <t>✓</t>
        </is>
      </c>
      <c r="ES150" s="7" t="inlineStr">
        <is>
          <t>✓</t>
        </is>
      </c>
      <c r="ET150" s="7" t="inlineStr">
        <is>
          <t>✓</t>
        </is>
      </c>
      <c r="EU150" s="7" t="inlineStr">
        <is>
          <t>✓</t>
        </is>
      </c>
      <c r="EV150" s="7" t="inlineStr">
        <is>
          <t>✓</t>
        </is>
      </c>
      <c r="EW150" s="7" t="inlineStr">
        <is>
          <t>✓</t>
        </is>
      </c>
      <c r="EX150" s="7" t="inlineStr">
        <is>
          <t>✓</t>
        </is>
      </c>
      <c r="FA150" s="7" t="inlineStr">
        <is>
          <t>✓</t>
        </is>
      </c>
      <c r="FB150" s="7" t="inlineStr">
        <is>
          <t>✓</t>
        </is>
      </c>
      <c r="FC150" s="7" t="inlineStr">
        <is>
          <t>✓</t>
        </is>
      </c>
      <c r="GA150" s="7" t="inlineStr">
        <is>
          <t>✓</t>
        </is>
      </c>
      <c r="GX150" s="7" t="inlineStr">
        <is>
          <t>✓</t>
        </is>
      </c>
      <c r="GZ150" s="7" t="inlineStr">
        <is>
          <t>✓</t>
        </is>
      </c>
      <c r="HS150" s="7" t="inlineStr">
        <is>
          <t>✓</t>
        </is>
      </c>
      <c r="IM150" s="7" t="inlineStr">
        <is>
          <t>✓</t>
        </is>
      </c>
      <c r="IY150" s="7" t="inlineStr">
        <is>
          <t>✓</t>
        </is>
      </c>
      <c r="KR150" s="7" t="inlineStr">
        <is>
          <t>✓</t>
        </is>
      </c>
      <c r="LC150" s="7" t="inlineStr">
        <is>
          <t>✓</t>
        </is>
      </c>
      <c r="LK150" s="7" t="inlineStr">
        <is>
          <t>✓</t>
        </is>
      </c>
      <c r="LR150" s="7" t="inlineStr">
        <is>
          <t>✓</t>
        </is>
      </c>
      <c r="ME150" s="7" t="inlineStr">
        <is>
          <t>✓</t>
        </is>
      </c>
      <c r="MF150" s="7" t="inlineStr">
        <is>
          <t>✓</t>
        </is>
      </c>
      <c r="MH150" s="7" t="inlineStr">
        <is>
          <t>✓</t>
        </is>
      </c>
      <c r="NV150" s="7" t="inlineStr">
        <is>
          <t>✓</t>
        </is>
      </c>
      <c r="OP150" s="7" t="inlineStr">
        <is>
          <t>✓</t>
        </is>
      </c>
      <c r="OS150" s="7" t="inlineStr">
        <is>
          <t>✓</t>
        </is>
      </c>
    </row>
    <row r="151">
      <c r="A151" s="6" t="inlineStr">
        <is>
          <t>ortho-webcam-demo</t>
        </is>
      </c>
      <c r="B151" s="6" t="inlineStr">
        <is>
          <t>master</t>
        </is>
      </c>
      <c r="R151" s="7" t="inlineStr">
        <is>
          <t>✓</t>
        </is>
      </c>
      <c r="AJ151" s="7" t="inlineStr">
        <is>
          <t>✓</t>
        </is>
      </c>
      <c r="BJ151" s="7" t="inlineStr">
        <is>
          <t>✓</t>
        </is>
      </c>
      <c r="BK151" s="7" t="inlineStr">
        <is>
          <t>✓</t>
        </is>
      </c>
      <c r="CL151" s="7" t="inlineStr">
        <is>
          <t>✓</t>
        </is>
      </c>
      <c r="CY151" s="7" t="inlineStr">
        <is>
          <t>✓</t>
        </is>
      </c>
      <c r="EI151" s="7" t="inlineStr">
        <is>
          <t>✓</t>
        </is>
      </c>
      <c r="EP151" s="7" t="inlineStr">
        <is>
          <t>✓</t>
        </is>
      </c>
      <c r="EZ151" s="7" t="inlineStr">
        <is>
          <t>✓</t>
        </is>
      </c>
      <c r="FX151" s="7" t="inlineStr">
        <is>
          <t>✓</t>
        </is>
      </c>
      <c r="GZ151" s="7" t="inlineStr">
        <is>
          <t>✓</t>
        </is>
      </c>
      <c r="HA151" s="7" t="inlineStr">
        <is>
          <t>✓</t>
        </is>
      </c>
      <c r="HS151" s="7" t="inlineStr">
        <is>
          <t>✓</t>
        </is>
      </c>
      <c r="IM151" s="7" t="inlineStr">
        <is>
          <t>✓</t>
        </is>
      </c>
      <c r="KR151" s="7" t="inlineStr">
        <is>
          <t>✓</t>
        </is>
      </c>
      <c r="LY151" s="7" t="inlineStr">
        <is>
          <t>✓</t>
        </is>
      </c>
      <c r="MA151" s="7" t="inlineStr">
        <is>
          <t>✓</t>
        </is>
      </c>
      <c r="MY151" s="7" t="inlineStr">
        <is>
          <t>✓</t>
        </is>
      </c>
      <c r="NJ151" s="7" t="inlineStr">
        <is>
          <t>✓</t>
        </is>
      </c>
      <c r="NL151" s="7" t="inlineStr">
        <is>
          <t>✓</t>
        </is>
      </c>
      <c r="OJ151" s="7" t="inlineStr">
        <is>
          <t>✓</t>
        </is>
      </c>
      <c r="OX151" s="7" t="inlineStr">
        <is>
          <t>✓</t>
        </is>
      </c>
      <c r="OY151" s="7" t="inlineStr">
        <is>
          <t>✓</t>
        </is>
      </c>
    </row>
    <row r="152">
      <c r="A152" s="6" t="inlineStr">
        <is>
          <t>ortho_bracket_identification_app</t>
        </is>
      </c>
      <c r="B152" s="6" t="inlineStr">
        <is>
          <t>master</t>
        </is>
      </c>
      <c r="R152" s="7" t="inlineStr">
        <is>
          <t>✓</t>
        </is>
      </c>
      <c r="BJ152" s="7" t="inlineStr">
        <is>
          <t>✓</t>
        </is>
      </c>
      <c r="EP152" s="7" t="inlineStr">
        <is>
          <t>✓</t>
        </is>
      </c>
      <c r="ET152" s="7" t="inlineStr">
        <is>
          <t>✓</t>
        </is>
      </c>
      <c r="FB152" s="7" t="inlineStr">
        <is>
          <t>✓</t>
        </is>
      </c>
      <c r="FD152" s="7" t="inlineStr">
        <is>
          <t>✓</t>
        </is>
      </c>
      <c r="GD152" s="7" t="inlineStr">
        <is>
          <t>✓</t>
        </is>
      </c>
      <c r="GZ152" s="7" t="inlineStr">
        <is>
          <t>✓</t>
        </is>
      </c>
      <c r="HS152" s="7" t="inlineStr">
        <is>
          <t>✓</t>
        </is>
      </c>
      <c r="IM152" s="7" t="inlineStr">
        <is>
          <t>✓</t>
        </is>
      </c>
      <c r="KR152" s="7" t="inlineStr">
        <is>
          <t>✓</t>
        </is>
      </c>
      <c r="KT152" s="7" t="inlineStr">
        <is>
          <t>✓</t>
        </is>
      </c>
      <c r="LK152" s="7" t="inlineStr">
        <is>
          <t>✓</t>
        </is>
      </c>
      <c r="LP152" s="7" t="inlineStr">
        <is>
          <t>✓</t>
        </is>
      </c>
      <c r="LY152" s="7" t="inlineStr">
        <is>
          <t>✓</t>
        </is>
      </c>
      <c r="ME152" s="7" t="inlineStr">
        <is>
          <t>✓</t>
        </is>
      </c>
    </row>
    <row r="153">
      <c r="A153" s="6" t="inlineStr">
        <is>
          <t>ortho_segmentation_app</t>
        </is>
      </c>
      <c r="B153" s="6" t="inlineStr">
        <is>
          <t>master</t>
        </is>
      </c>
      <c r="R153" s="7" t="inlineStr">
        <is>
          <t>✓</t>
        </is>
      </c>
      <c r="BJ153" s="7" t="inlineStr">
        <is>
          <t>✓</t>
        </is>
      </c>
      <c r="EP153" s="7" t="inlineStr">
        <is>
          <t>✓</t>
        </is>
      </c>
      <c r="ET153" s="7" t="inlineStr">
        <is>
          <t>✓</t>
        </is>
      </c>
      <c r="FB153" s="7" t="inlineStr">
        <is>
          <t>✓</t>
        </is>
      </c>
      <c r="FD153" s="7" t="inlineStr">
        <is>
          <t>✓</t>
        </is>
      </c>
      <c r="GD153" s="7" t="inlineStr">
        <is>
          <t>✓</t>
        </is>
      </c>
      <c r="GZ153" s="7" t="inlineStr">
        <is>
          <t>✓</t>
        </is>
      </c>
      <c r="HS153" s="7" t="inlineStr">
        <is>
          <t>✓</t>
        </is>
      </c>
      <c r="IM153" s="7" t="inlineStr">
        <is>
          <t>✓</t>
        </is>
      </c>
      <c r="KD153" s="7" t="inlineStr">
        <is>
          <t>✓</t>
        </is>
      </c>
      <c r="KR153" s="7" t="inlineStr">
        <is>
          <t>✓</t>
        </is>
      </c>
      <c r="KT153" s="7" t="inlineStr">
        <is>
          <t>✓</t>
        </is>
      </c>
      <c r="LK153" s="7" t="inlineStr">
        <is>
          <t>✓</t>
        </is>
      </c>
      <c r="LP153" s="7" t="inlineStr">
        <is>
          <t>✓</t>
        </is>
      </c>
      <c r="LY153" s="7" t="inlineStr">
        <is>
          <t>✓</t>
        </is>
      </c>
      <c r="ME153" s="7" t="inlineStr">
        <is>
          <t>✓</t>
        </is>
      </c>
      <c r="OF153" s="7" t="inlineStr">
        <is>
          <t>✓</t>
        </is>
      </c>
      <c r="OH153" s="7" t="inlineStr">
        <is>
          <t>✓</t>
        </is>
      </c>
    </row>
    <row r="154">
      <c r="A154" s="6" t="inlineStr">
        <is>
          <t>pegasus-text-summarization</t>
        </is>
      </c>
      <c r="B154" s="6" t="inlineStr">
        <is>
          <t>master</t>
        </is>
      </c>
      <c r="AK154" s="7" t="inlineStr">
        <is>
          <t>✓</t>
        </is>
      </c>
      <c r="HW154" s="7" t="inlineStr">
        <is>
          <t>✓</t>
        </is>
      </c>
      <c r="IM154" s="7" t="inlineStr">
        <is>
          <t>✓</t>
        </is>
      </c>
      <c r="IY154" s="7" t="inlineStr">
        <is>
          <t>✓</t>
        </is>
      </c>
      <c r="JG154" s="7" t="inlineStr">
        <is>
          <t>✓</t>
        </is>
      </c>
      <c r="KZ154" s="7" t="inlineStr">
        <is>
          <t>✓</t>
        </is>
      </c>
      <c r="LH154" s="7" t="inlineStr">
        <is>
          <t>✓</t>
        </is>
      </c>
      <c r="LU154" s="7" t="inlineStr">
        <is>
          <t>✓</t>
        </is>
      </c>
      <c r="MS154" s="7" t="inlineStr">
        <is>
          <t>✓</t>
        </is>
      </c>
      <c r="MY154" s="7" t="inlineStr">
        <is>
          <t>✓</t>
        </is>
      </c>
      <c r="MZ154" s="7" t="inlineStr">
        <is>
          <t>✓</t>
        </is>
      </c>
      <c r="NB154" s="7" t="inlineStr">
        <is>
          <t>✓</t>
        </is>
      </c>
    </row>
    <row r="155">
      <c r="A155" s="6" t="inlineStr">
        <is>
          <t>people-counter</t>
        </is>
      </c>
      <c r="B155" s="6" t="inlineStr">
        <is>
          <t>main</t>
        </is>
      </c>
      <c r="P155" s="7" t="inlineStr">
        <is>
          <t>✓</t>
        </is>
      </c>
      <c r="AH155" s="7" t="inlineStr">
        <is>
          <t>✓</t>
        </is>
      </c>
      <c r="CY155" s="7" t="inlineStr">
        <is>
          <t>✓</t>
        </is>
      </c>
      <c r="DQ155" s="7" t="inlineStr">
        <is>
          <t>✓</t>
        </is>
      </c>
      <c r="EC155" s="7" t="inlineStr">
        <is>
          <t>✓</t>
        </is>
      </c>
      <c r="EF155" s="7" t="inlineStr">
        <is>
          <t>✓</t>
        </is>
      </c>
      <c r="GB155" s="7" t="inlineStr">
        <is>
          <t>✓</t>
        </is>
      </c>
      <c r="GJ155" s="7" t="inlineStr">
        <is>
          <t>✓</t>
        </is>
      </c>
      <c r="GO155" s="7" t="inlineStr">
        <is>
          <t>✓</t>
        </is>
      </c>
      <c r="IC155" s="7" t="inlineStr">
        <is>
          <t>✓</t>
        </is>
      </c>
      <c r="IM155" s="7" t="inlineStr">
        <is>
          <t>✓</t>
        </is>
      </c>
      <c r="IY155" s="7" t="inlineStr">
        <is>
          <t>✓</t>
        </is>
      </c>
      <c r="KX155" s="7" t="inlineStr">
        <is>
          <t>✓</t>
        </is>
      </c>
      <c r="LK155" s="7" t="inlineStr">
        <is>
          <t>✓</t>
        </is>
      </c>
      <c r="MW155" s="7" t="inlineStr">
        <is>
          <t>✓</t>
        </is>
      </c>
      <c r="MY155" s="7" t="inlineStr">
        <is>
          <t>✓</t>
        </is>
      </c>
      <c r="NQ155" s="7" t="inlineStr">
        <is>
          <t>✓</t>
        </is>
      </c>
      <c r="NT155" s="7" t="inlineStr">
        <is>
          <t>✓</t>
        </is>
      </c>
      <c r="NU155" s="7" t="inlineStr">
        <is>
          <t>✓</t>
        </is>
      </c>
      <c r="OJ155" s="7" t="inlineStr">
        <is>
          <t>✓</t>
        </is>
      </c>
      <c r="ON155" s="7" t="inlineStr">
        <is>
          <t>✓</t>
        </is>
      </c>
      <c r="OW155" s="7" t="inlineStr">
        <is>
          <t>✓</t>
        </is>
      </c>
    </row>
    <row r="156">
      <c r="A156" t="inlineStr">
        <is>
          <t>people-counter</t>
        </is>
      </c>
      <c r="B156" t="inlineStr">
        <is>
          <t>exp_1</t>
        </is>
      </c>
      <c r="P156" s="7" t="inlineStr">
        <is>
          <t>✓</t>
        </is>
      </c>
      <c r="AH156" s="7" t="inlineStr">
        <is>
          <t>✓</t>
        </is>
      </c>
      <c r="CY156" s="7" t="inlineStr">
        <is>
          <t>✓</t>
        </is>
      </c>
      <c r="DQ156" s="7" t="inlineStr">
        <is>
          <t>✓</t>
        </is>
      </c>
      <c r="EC156" s="7" t="inlineStr">
        <is>
          <t>✓</t>
        </is>
      </c>
      <c r="EF156" s="7" t="inlineStr">
        <is>
          <t>✓</t>
        </is>
      </c>
      <c r="GB156" s="7" t="inlineStr">
        <is>
          <t>✓</t>
        </is>
      </c>
      <c r="GJ156" s="7" t="inlineStr">
        <is>
          <t>✓</t>
        </is>
      </c>
      <c r="GO156" s="7" t="inlineStr">
        <is>
          <t>✓</t>
        </is>
      </c>
      <c r="IC156" s="7" t="inlineStr">
        <is>
          <t>✓</t>
        </is>
      </c>
      <c r="IM156" s="7" t="inlineStr">
        <is>
          <t>✓</t>
        </is>
      </c>
      <c r="IY156" s="7" t="inlineStr">
        <is>
          <t>✓</t>
        </is>
      </c>
      <c r="KX156" s="7" t="inlineStr">
        <is>
          <t>✓</t>
        </is>
      </c>
      <c r="LK156" s="7" t="inlineStr">
        <is>
          <t>✓</t>
        </is>
      </c>
      <c r="MW156" s="7" t="inlineStr">
        <is>
          <t>✓</t>
        </is>
      </c>
      <c r="MY156" s="7" t="inlineStr">
        <is>
          <t>✓</t>
        </is>
      </c>
      <c r="NQ156" s="7" t="inlineStr">
        <is>
          <t>✓</t>
        </is>
      </c>
      <c r="NT156" s="7" t="inlineStr">
        <is>
          <t>✓</t>
        </is>
      </c>
      <c r="NU156" s="7" t="inlineStr">
        <is>
          <t>✓</t>
        </is>
      </c>
      <c r="OJ156" s="7" t="inlineStr">
        <is>
          <t>✓</t>
        </is>
      </c>
      <c r="ON156" s="7" t="inlineStr">
        <is>
          <t>✓</t>
        </is>
      </c>
      <c r="OW156" s="7" t="inlineStr">
        <is>
          <t>✓</t>
        </is>
      </c>
    </row>
    <row r="157">
      <c r="A157" s="6" t="inlineStr">
        <is>
          <t>pose-transfer</t>
        </is>
      </c>
      <c r="B157" s="6" t="inlineStr">
        <is>
          <t>master</t>
        </is>
      </c>
      <c r="K157" s="7" t="inlineStr">
        <is>
          <t>✓</t>
        </is>
      </c>
      <c r="R157" s="7" t="inlineStr">
        <is>
          <t>✓</t>
        </is>
      </c>
      <c r="AH157" s="7" t="inlineStr">
        <is>
          <t>✓</t>
        </is>
      </c>
      <c r="BX157" s="7" t="inlineStr">
        <is>
          <t>✓</t>
        </is>
      </c>
      <c r="BY157" s="7" t="inlineStr">
        <is>
          <t>✓</t>
        </is>
      </c>
      <c r="CO157" s="7" t="inlineStr">
        <is>
          <t>✓</t>
        </is>
      </c>
      <c r="CQ157" s="7" t="inlineStr">
        <is>
          <t>✓</t>
        </is>
      </c>
      <c r="CY157" s="7" t="inlineStr">
        <is>
          <t>✓</t>
        </is>
      </c>
      <c r="DF157" s="7" t="inlineStr">
        <is>
          <t>✓</t>
        </is>
      </c>
      <c r="DJ157" s="7" t="inlineStr">
        <is>
          <t>✓</t>
        </is>
      </c>
      <c r="EH157" s="7" t="inlineStr">
        <is>
          <t>✓</t>
        </is>
      </c>
      <c r="FS157" s="7" t="inlineStr">
        <is>
          <t>✓</t>
        </is>
      </c>
      <c r="GJ157" s="7" t="inlineStr">
        <is>
          <t>✓</t>
        </is>
      </c>
      <c r="HS157" s="7" t="inlineStr">
        <is>
          <t>✓</t>
        </is>
      </c>
      <c r="HY157" s="7" t="inlineStr">
        <is>
          <t>✓</t>
        </is>
      </c>
      <c r="IA157" s="7" t="inlineStr">
        <is>
          <t>✓</t>
        </is>
      </c>
      <c r="II157" s="7" t="inlineStr">
        <is>
          <t>✓</t>
        </is>
      </c>
      <c r="IM157" s="7" t="inlineStr">
        <is>
          <t>✓</t>
        </is>
      </c>
      <c r="IS157" s="7" t="inlineStr">
        <is>
          <t>✓</t>
        </is>
      </c>
      <c r="IY157" s="7" t="inlineStr">
        <is>
          <t>✓</t>
        </is>
      </c>
      <c r="JW157" s="7" t="inlineStr">
        <is>
          <t>✓</t>
        </is>
      </c>
      <c r="KE157" s="7" t="inlineStr">
        <is>
          <t>✓</t>
        </is>
      </c>
      <c r="LK157" s="7" t="inlineStr">
        <is>
          <t>✓</t>
        </is>
      </c>
      <c r="ME157" s="7" t="inlineStr">
        <is>
          <t>✓</t>
        </is>
      </c>
      <c r="MO157" s="7" t="inlineStr">
        <is>
          <t>✓</t>
        </is>
      </c>
      <c r="MU157" s="7" t="inlineStr">
        <is>
          <t>✓</t>
        </is>
      </c>
      <c r="MX157" s="7" t="inlineStr">
        <is>
          <t>✓</t>
        </is>
      </c>
      <c r="NQ157" s="7" t="inlineStr">
        <is>
          <t>✓</t>
        </is>
      </c>
      <c r="NU157" s="7" t="inlineStr">
        <is>
          <t>✓</t>
        </is>
      </c>
      <c r="NV157" s="7" t="inlineStr">
        <is>
          <t>✓</t>
        </is>
      </c>
      <c r="NX157" s="7" t="inlineStr">
        <is>
          <t>✓</t>
        </is>
      </c>
      <c r="NY157" s="7" t="inlineStr">
        <is>
          <t>✓</t>
        </is>
      </c>
      <c r="OC157" s="7" t="inlineStr">
        <is>
          <t>✓</t>
        </is>
      </c>
      <c r="OE157" s="7" t="inlineStr">
        <is>
          <t>✓</t>
        </is>
      </c>
      <c r="OI157" s="7" t="inlineStr">
        <is>
          <t>✓</t>
        </is>
      </c>
      <c r="OJ157" s="7" t="inlineStr">
        <is>
          <t>✓</t>
        </is>
      </c>
    </row>
    <row r="158">
      <c r="A158" s="6" t="inlineStr">
        <is>
          <t>project-documentation</t>
        </is>
      </c>
      <c r="B158" s="6" t="inlineStr">
        <is>
          <t>main</t>
        </is>
      </c>
    </row>
    <row r="159">
      <c r="A159" s="6" t="inlineStr">
        <is>
          <t>qa-rbert-transf-1</t>
        </is>
      </c>
      <c r="B159" s="6" t="inlineStr">
        <is>
          <t>main</t>
        </is>
      </c>
      <c r="EK159" s="7" t="inlineStr">
        <is>
          <t>✓</t>
        </is>
      </c>
      <c r="KA159" s="7" t="inlineStr">
        <is>
          <t>✓</t>
        </is>
      </c>
      <c r="NZ159" s="7" t="inlineStr">
        <is>
          <t>✓</t>
        </is>
      </c>
      <c r="OK159" s="7" t="inlineStr">
        <is>
          <t>✓</t>
        </is>
      </c>
    </row>
    <row r="160">
      <c r="A160" s="6" t="inlineStr">
        <is>
          <t>quest-ai-quick-test-api</t>
        </is>
      </c>
      <c r="B160" s="6" t="inlineStr">
        <is>
          <t>main</t>
        </is>
      </c>
      <c r="AX160" s="7" t="inlineStr">
        <is>
          <t>✓</t>
        </is>
      </c>
      <c r="BJ160" s="7" t="inlineStr">
        <is>
          <t>✓</t>
        </is>
      </c>
      <c r="BT160" s="7" t="inlineStr">
        <is>
          <t>✓</t>
        </is>
      </c>
      <c r="CU160" s="7" t="inlineStr">
        <is>
          <t>✓</t>
        </is>
      </c>
      <c r="EK160" s="7" t="inlineStr">
        <is>
          <t>✓</t>
        </is>
      </c>
      <c r="FY160" s="7" t="inlineStr">
        <is>
          <t>✓</t>
        </is>
      </c>
      <c r="GU160" s="7" t="inlineStr">
        <is>
          <t>✓</t>
        </is>
      </c>
      <c r="IZ160" s="7" t="inlineStr">
        <is>
          <t>✓</t>
        </is>
      </c>
      <c r="KA160" s="7" t="inlineStr">
        <is>
          <t>✓</t>
        </is>
      </c>
      <c r="KB160" s="7" t="inlineStr">
        <is>
          <t>✓</t>
        </is>
      </c>
      <c r="KG160" s="7" t="inlineStr">
        <is>
          <t>✓</t>
        </is>
      </c>
      <c r="KT160" s="7" t="inlineStr">
        <is>
          <t>✓</t>
        </is>
      </c>
      <c r="LJ160" s="7" t="inlineStr">
        <is>
          <t>✓</t>
        </is>
      </c>
      <c r="MH160" s="7" t="inlineStr">
        <is>
          <t>✓</t>
        </is>
      </c>
      <c r="MQ160" s="7" t="inlineStr">
        <is>
          <t>✓</t>
        </is>
      </c>
      <c r="OK160" s="7" t="inlineStr">
        <is>
          <t>✓</t>
        </is>
      </c>
    </row>
    <row r="161">
      <c r="A161" s="6" t="inlineStr">
        <is>
          <t>recommendation-service</t>
        </is>
      </c>
      <c r="B161" s="6" t="inlineStr">
        <is>
          <t>main</t>
        </is>
      </c>
      <c r="AO161" s="7" t="inlineStr">
        <is>
          <t>✓</t>
        </is>
      </c>
      <c r="AQ161" s="7" t="inlineStr">
        <is>
          <t>✓</t>
        </is>
      </c>
      <c r="BI161" s="7" t="inlineStr">
        <is>
          <t>✓</t>
        </is>
      </c>
      <c r="CJ161" s="7" t="inlineStr">
        <is>
          <t>✓</t>
        </is>
      </c>
      <c r="CT161" s="7" t="inlineStr">
        <is>
          <t>✓</t>
        </is>
      </c>
      <c r="EK161" s="7" t="inlineStr">
        <is>
          <t>✓</t>
        </is>
      </c>
      <c r="GH161" s="7" t="inlineStr">
        <is>
          <t>✓</t>
        </is>
      </c>
      <c r="GU161" s="7" t="inlineStr">
        <is>
          <t>✓</t>
        </is>
      </c>
      <c r="HN161" s="7" t="inlineStr">
        <is>
          <t>✓</t>
        </is>
      </c>
      <c r="HR161" s="7" t="inlineStr">
        <is>
          <t>✓</t>
        </is>
      </c>
      <c r="IM161" s="7" t="inlineStr">
        <is>
          <t>✓</t>
        </is>
      </c>
      <c r="IY161" s="7" t="inlineStr">
        <is>
          <t>✓</t>
        </is>
      </c>
      <c r="IZ161" s="7" t="inlineStr">
        <is>
          <t>✓</t>
        </is>
      </c>
      <c r="JU161" s="7" t="inlineStr">
        <is>
          <t>✓</t>
        </is>
      </c>
      <c r="KA161" s="7" t="inlineStr">
        <is>
          <t>✓</t>
        </is>
      </c>
      <c r="KB161" s="7" t="inlineStr">
        <is>
          <t>✓</t>
        </is>
      </c>
      <c r="KM161" s="7" t="inlineStr">
        <is>
          <t>✓</t>
        </is>
      </c>
      <c r="MF161" s="7" t="inlineStr">
        <is>
          <t>✓</t>
        </is>
      </c>
      <c r="ND161" s="7" t="inlineStr">
        <is>
          <t>✓</t>
        </is>
      </c>
      <c r="NW161" s="7" t="inlineStr">
        <is>
          <t>✓</t>
        </is>
      </c>
      <c r="OB161" s="7" t="inlineStr">
        <is>
          <t>✓</t>
        </is>
      </c>
      <c r="OF161" s="7" t="inlineStr">
        <is>
          <t>✓</t>
        </is>
      </c>
    </row>
    <row r="162">
      <c r="A162" t="inlineStr">
        <is>
          <t>recommendation-service</t>
        </is>
      </c>
      <c r="B162" t="inlineStr">
        <is>
          <t>dev</t>
        </is>
      </c>
      <c r="AO162" s="7" t="inlineStr">
        <is>
          <t>✓</t>
        </is>
      </c>
      <c r="AQ162" s="7" t="inlineStr">
        <is>
          <t>✓</t>
        </is>
      </c>
      <c r="BI162" s="7" t="inlineStr">
        <is>
          <t>✓</t>
        </is>
      </c>
      <c r="CJ162" s="7" t="inlineStr">
        <is>
          <t>✓</t>
        </is>
      </c>
      <c r="CT162" s="7" t="inlineStr">
        <is>
          <t>✓</t>
        </is>
      </c>
      <c r="EK162" s="7" t="inlineStr">
        <is>
          <t>✓</t>
        </is>
      </c>
      <c r="GU162" s="7" t="inlineStr">
        <is>
          <t>✓</t>
        </is>
      </c>
      <c r="HN162" s="7" t="inlineStr">
        <is>
          <t>✓</t>
        </is>
      </c>
      <c r="HR162" s="7" t="inlineStr">
        <is>
          <t>✓</t>
        </is>
      </c>
      <c r="IM162" s="7" t="inlineStr">
        <is>
          <t>✓</t>
        </is>
      </c>
      <c r="IY162" s="7" t="inlineStr">
        <is>
          <t>✓</t>
        </is>
      </c>
      <c r="IZ162" s="7" t="inlineStr">
        <is>
          <t>✓</t>
        </is>
      </c>
      <c r="JU162" s="7" t="inlineStr">
        <is>
          <t>✓</t>
        </is>
      </c>
      <c r="KA162" s="7" t="inlineStr">
        <is>
          <t>✓</t>
        </is>
      </c>
      <c r="KB162" s="7" t="inlineStr">
        <is>
          <t>✓</t>
        </is>
      </c>
      <c r="KM162" s="7" t="inlineStr">
        <is>
          <t>✓</t>
        </is>
      </c>
      <c r="MF162" s="7" t="inlineStr">
        <is>
          <t>✓</t>
        </is>
      </c>
      <c r="ND162" s="7" t="inlineStr">
        <is>
          <t>✓</t>
        </is>
      </c>
      <c r="NW162" s="7" t="inlineStr">
        <is>
          <t>✓</t>
        </is>
      </c>
      <c r="OB162" s="7" t="inlineStr">
        <is>
          <t>✓</t>
        </is>
      </c>
      <c r="OF162" s="7" t="inlineStr">
        <is>
          <t>✓</t>
        </is>
      </c>
    </row>
    <row r="163">
      <c r="A163" t="inlineStr">
        <is>
          <t>recommendation-service</t>
        </is>
      </c>
      <c r="B163" t="inlineStr">
        <is>
          <t>test</t>
        </is>
      </c>
      <c r="AO163" s="7" t="inlineStr">
        <is>
          <t>✓</t>
        </is>
      </c>
      <c r="AQ163" s="7" t="inlineStr">
        <is>
          <t>✓</t>
        </is>
      </c>
      <c r="BI163" s="7" t="inlineStr">
        <is>
          <t>✓</t>
        </is>
      </c>
      <c r="CJ163" s="7" t="inlineStr">
        <is>
          <t>✓</t>
        </is>
      </c>
      <c r="CT163" s="7" t="inlineStr">
        <is>
          <t>✓</t>
        </is>
      </c>
      <c r="EK163" s="7" t="inlineStr">
        <is>
          <t>✓</t>
        </is>
      </c>
      <c r="GH163" s="7" t="inlineStr">
        <is>
          <t>✓</t>
        </is>
      </c>
      <c r="GU163" s="7" t="inlineStr">
        <is>
          <t>✓</t>
        </is>
      </c>
      <c r="HN163" s="7" t="inlineStr">
        <is>
          <t>✓</t>
        </is>
      </c>
      <c r="HR163" s="7" t="inlineStr">
        <is>
          <t>✓</t>
        </is>
      </c>
      <c r="IM163" s="7" t="inlineStr">
        <is>
          <t>✓</t>
        </is>
      </c>
      <c r="IY163" s="7" t="inlineStr">
        <is>
          <t>✓</t>
        </is>
      </c>
      <c r="IZ163" s="7" t="inlineStr">
        <is>
          <t>✓</t>
        </is>
      </c>
      <c r="JU163" s="7" t="inlineStr">
        <is>
          <t>✓</t>
        </is>
      </c>
      <c r="KA163" s="7" t="inlineStr">
        <is>
          <t>✓</t>
        </is>
      </c>
      <c r="KB163" s="7" t="inlineStr">
        <is>
          <t>✓</t>
        </is>
      </c>
      <c r="KM163" s="7" t="inlineStr">
        <is>
          <t>✓</t>
        </is>
      </c>
      <c r="MF163" s="7" t="inlineStr">
        <is>
          <t>✓</t>
        </is>
      </c>
      <c r="ND163" s="7" t="inlineStr">
        <is>
          <t>✓</t>
        </is>
      </c>
      <c r="NW163" s="7" t="inlineStr">
        <is>
          <t>✓</t>
        </is>
      </c>
      <c r="OB163" s="7" t="inlineStr">
        <is>
          <t>✓</t>
        </is>
      </c>
      <c r="OF163" s="7" t="inlineStr">
        <is>
          <t>✓</t>
        </is>
      </c>
    </row>
    <row r="164">
      <c r="A164" s="6" t="inlineStr">
        <is>
          <t>Resume-Analysis</t>
        </is>
      </c>
      <c r="B164" s="6" t="inlineStr">
        <is>
          <t>main</t>
        </is>
      </c>
      <c r="W164" s="7" t="inlineStr">
        <is>
          <t>✓</t>
        </is>
      </c>
      <c r="AX164" s="7" t="inlineStr">
        <is>
          <t>✓</t>
        </is>
      </c>
      <c r="CU164" s="7" t="inlineStr">
        <is>
          <t>✓</t>
        </is>
      </c>
      <c r="DL164" s="7" t="inlineStr">
        <is>
          <t>✓</t>
        </is>
      </c>
      <c r="EB164" s="7" t="inlineStr">
        <is>
          <t>✓</t>
        </is>
      </c>
      <c r="EK164" s="7" t="inlineStr">
        <is>
          <t>✓</t>
        </is>
      </c>
      <c r="HE164" s="7" t="inlineStr">
        <is>
          <t>✓</t>
        </is>
      </c>
      <c r="HF164" s="7" t="inlineStr">
        <is>
          <t>✓</t>
        </is>
      </c>
      <c r="HK164" s="7" t="inlineStr">
        <is>
          <t>✓</t>
        </is>
      </c>
      <c r="IM164" s="7" t="inlineStr">
        <is>
          <t>✓</t>
        </is>
      </c>
      <c r="IR164" s="7" t="inlineStr">
        <is>
          <t>✓</t>
        </is>
      </c>
      <c r="KA164" s="7" t="inlineStr">
        <is>
          <t>✓</t>
        </is>
      </c>
      <c r="KB164" s="7" t="inlineStr">
        <is>
          <t>✓</t>
        </is>
      </c>
      <c r="LJ164" s="7" t="inlineStr">
        <is>
          <t>✓</t>
        </is>
      </c>
      <c r="NF164" s="7" t="inlineStr">
        <is>
          <t>✓</t>
        </is>
      </c>
    </row>
    <row r="165">
      <c r="A165" s="6" t="inlineStr">
        <is>
          <t>RT-SEC</t>
        </is>
      </c>
      <c r="B165" s="6" t="inlineStr">
        <is>
          <t>master</t>
        </is>
      </c>
      <c r="M165" s="7" t="inlineStr">
        <is>
          <t>✓</t>
        </is>
      </c>
      <c r="AB165" s="7" t="inlineStr">
        <is>
          <t>✓</t>
        </is>
      </c>
      <c r="BS165" s="7" t="inlineStr">
        <is>
          <t>✓</t>
        </is>
      </c>
      <c r="KT165" s="7" t="inlineStr">
        <is>
          <t>✓</t>
        </is>
      </c>
      <c r="OV165" s="7" t="inlineStr">
        <is>
          <t>✓</t>
        </is>
      </c>
    </row>
    <row r="166">
      <c r="A166" t="inlineStr">
        <is>
          <t>RT-SEC</t>
        </is>
      </c>
      <c r="B166" t="inlineStr">
        <is>
          <t>django</t>
        </is>
      </c>
      <c r="Y166" s="7" t="inlineStr">
        <is>
          <t>✓</t>
        </is>
      </c>
      <c r="AH166" s="7" t="inlineStr">
        <is>
          <t>✓</t>
        </is>
      </c>
      <c r="AI166" s="7" t="inlineStr">
        <is>
          <t>✓</t>
        </is>
      </c>
      <c r="CH166" s="7" t="inlineStr">
        <is>
          <t>✓</t>
        </is>
      </c>
      <c r="DV166" s="7" t="inlineStr">
        <is>
          <t>✓</t>
        </is>
      </c>
      <c r="FE166" s="7" t="inlineStr">
        <is>
          <t>✓</t>
        </is>
      </c>
      <c r="IM166" s="7" t="inlineStr">
        <is>
          <t>✓</t>
        </is>
      </c>
      <c r="JS166" s="7" t="inlineStr">
        <is>
          <t>✓</t>
        </is>
      </c>
      <c r="KU166" s="7" t="inlineStr">
        <is>
          <t>✓</t>
        </is>
      </c>
      <c r="LF166" s="7" t="inlineStr">
        <is>
          <t>✓</t>
        </is>
      </c>
      <c r="LQ166" s="7" t="inlineStr">
        <is>
          <t>✓</t>
        </is>
      </c>
    </row>
    <row r="167">
      <c r="A167" t="inlineStr">
        <is>
          <t>RT-SEC</t>
        </is>
      </c>
      <c r="B167" t="inlineStr">
        <is>
          <t>ivan</t>
        </is>
      </c>
      <c r="D167" s="7" t="inlineStr">
        <is>
          <t>✓</t>
        </is>
      </c>
      <c r="G167" s="7" t="inlineStr">
        <is>
          <t>✓</t>
        </is>
      </c>
      <c r="H167" s="7" t="inlineStr">
        <is>
          <t>✓</t>
        </is>
      </c>
      <c r="I167" s="7" t="inlineStr">
        <is>
          <t>✓</t>
        </is>
      </c>
      <c r="J167" s="7" t="inlineStr">
        <is>
          <t>✓</t>
        </is>
      </c>
      <c r="M167" s="7" t="inlineStr">
        <is>
          <t>✓</t>
        </is>
      </c>
      <c r="Q167" s="7" t="inlineStr">
        <is>
          <t>✓</t>
        </is>
      </c>
      <c r="S167" s="7" t="inlineStr">
        <is>
          <t>✓</t>
        </is>
      </c>
      <c r="V167" s="7" t="inlineStr">
        <is>
          <t>✓</t>
        </is>
      </c>
      <c r="Y167" s="7" t="inlineStr">
        <is>
          <t>✓</t>
        </is>
      </c>
      <c r="AB167" s="7" t="inlineStr">
        <is>
          <t>✓</t>
        </is>
      </c>
      <c r="AE167" s="7" t="inlineStr">
        <is>
          <t>✓</t>
        </is>
      </c>
      <c r="BE167" s="7" t="inlineStr">
        <is>
          <t>✓</t>
        </is>
      </c>
      <c r="BJ167" s="7" t="inlineStr">
        <is>
          <t>✓</t>
        </is>
      </c>
      <c r="BS167" s="7" t="inlineStr">
        <is>
          <t>✓</t>
        </is>
      </c>
      <c r="HP167" s="7" t="inlineStr">
        <is>
          <t>✓</t>
        </is>
      </c>
      <c r="IM167" s="7" t="inlineStr">
        <is>
          <t>✓</t>
        </is>
      </c>
      <c r="IY167" s="7" t="inlineStr">
        <is>
          <t>✓</t>
        </is>
      </c>
      <c r="JP167" s="7" t="inlineStr">
        <is>
          <t>✓</t>
        </is>
      </c>
      <c r="JS167" s="7" t="inlineStr">
        <is>
          <t>✓</t>
        </is>
      </c>
      <c r="JY167" s="7" t="inlineStr">
        <is>
          <t>✓</t>
        </is>
      </c>
      <c r="KT167" s="7" t="inlineStr">
        <is>
          <t>✓</t>
        </is>
      </c>
      <c r="LQ167" s="7" t="inlineStr">
        <is>
          <t>✓</t>
        </is>
      </c>
      <c r="OF167" s="7" t="inlineStr">
        <is>
          <t>✓</t>
        </is>
      </c>
      <c r="OJ167" s="7" t="inlineStr">
        <is>
          <t>✓</t>
        </is>
      </c>
      <c r="OV167" s="7" t="inlineStr">
        <is>
          <t>✓</t>
        </is>
      </c>
    </row>
    <row r="168">
      <c r="A168" s="6" t="inlineStr">
        <is>
          <t>sandbox-automations</t>
        </is>
      </c>
      <c r="B168" s="6" t="inlineStr">
        <is>
          <t>main</t>
        </is>
      </c>
      <c r="AX168" s="7" t="inlineStr">
        <is>
          <t>✓</t>
        </is>
      </c>
      <c r="BD168" s="7" t="inlineStr">
        <is>
          <t>✓</t>
        </is>
      </c>
      <c r="CU168" s="7" t="inlineStr">
        <is>
          <t>✓</t>
        </is>
      </c>
      <c r="EB168" s="7" t="inlineStr">
        <is>
          <t>✓</t>
        </is>
      </c>
      <c r="EK168" s="7" t="inlineStr">
        <is>
          <t>✓</t>
        </is>
      </c>
      <c r="IR168" s="7" t="inlineStr">
        <is>
          <t>✓</t>
        </is>
      </c>
      <c r="KA168" s="7" t="inlineStr">
        <is>
          <t>✓</t>
        </is>
      </c>
      <c r="KB168" s="7" t="inlineStr">
        <is>
          <t>✓</t>
        </is>
      </c>
      <c r="KT168" s="7" t="inlineStr">
        <is>
          <t>✓</t>
        </is>
      </c>
      <c r="LJ168" s="7" t="inlineStr">
        <is>
          <t>✓</t>
        </is>
      </c>
    </row>
    <row r="169">
      <c r="A169" s="6" t="inlineStr">
        <is>
          <t>science-of-the-swing</t>
        </is>
      </c>
      <c r="B169" s="6" t="inlineStr">
        <is>
          <t>master</t>
        </is>
      </c>
      <c r="K169" s="7" t="inlineStr">
        <is>
          <t>✓</t>
        </is>
      </c>
      <c r="R169" s="7" t="inlineStr">
        <is>
          <t>✓</t>
        </is>
      </c>
      <c r="AD169" s="7" t="inlineStr">
        <is>
          <t>✓</t>
        </is>
      </c>
      <c r="AH169" s="7" t="inlineStr">
        <is>
          <t>✓</t>
        </is>
      </c>
      <c r="BX169" s="7" t="inlineStr">
        <is>
          <t>✓</t>
        </is>
      </c>
      <c r="BY169" s="7" t="inlineStr">
        <is>
          <t>✓</t>
        </is>
      </c>
      <c r="CN169" s="7" t="inlineStr">
        <is>
          <t>✓</t>
        </is>
      </c>
      <c r="CO169" s="7" t="inlineStr">
        <is>
          <t>✓</t>
        </is>
      </c>
      <c r="CQ169" s="7" t="inlineStr">
        <is>
          <t>✓</t>
        </is>
      </c>
      <c r="CU169" s="7" t="inlineStr">
        <is>
          <t>✓</t>
        </is>
      </c>
      <c r="CY169" s="7" t="inlineStr">
        <is>
          <t>✓</t>
        </is>
      </c>
      <c r="DF169" s="7" t="inlineStr">
        <is>
          <t>✓</t>
        </is>
      </c>
      <c r="EA169" s="7" t="inlineStr">
        <is>
          <t>✓</t>
        </is>
      </c>
      <c r="EH169" s="7" t="inlineStr">
        <is>
          <t>✓</t>
        </is>
      </c>
      <c r="EP169" s="7" t="inlineStr">
        <is>
          <t>✓</t>
        </is>
      </c>
      <c r="FG169" s="7" t="inlineStr">
        <is>
          <t>✓</t>
        </is>
      </c>
      <c r="FS169" s="7" t="inlineStr">
        <is>
          <t>✓</t>
        </is>
      </c>
      <c r="HS169" s="7" t="inlineStr">
        <is>
          <t>✓</t>
        </is>
      </c>
      <c r="IA169" s="7" t="inlineStr">
        <is>
          <t>✓</t>
        </is>
      </c>
      <c r="II169" s="7" t="inlineStr">
        <is>
          <t>✓</t>
        </is>
      </c>
      <c r="IL169" s="7" t="inlineStr">
        <is>
          <t>✓</t>
        </is>
      </c>
      <c r="IM169" s="7" t="inlineStr">
        <is>
          <t>✓</t>
        </is>
      </c>
      <c r="IV169" s="7" t="inlineStr">
        <is>
          <t>✓</t>
        </is>
      </c>
      <c r="IY169" s="7" t="inlineStr">
        <is>
          <t>✓</t>
        </is>
      </c>
      <c r="JK169" s="7" t="inlineStr">
        <is>
          <t>✓</t>
        </is>
      </c>
      <c r="JQ169" s="7" t="inlineStr">
        <is>
          <t>✓</t>
        </is>
      </c>
      <c r="JW169" s="7" t="inlineStr">
        <is>
          <t>✓</t>
        </is>
      </c>
      <c r="JZ169" s="7" t="inlineStr">
        <is>
          <t>✓</t>
        </is>
      </c>
      <c r="KE169" s="7" t="inlineStr">
        <is>
          <t>✓</t>
        </is>
      </c>
      <c r="LG169" s="7" t="inlineStr">
        <is>
          <t>✓</t>
        </is>
      </c>
      <c r="LK169" s="7" t="inlineStr">
        <is>
          <t>✓</t>
        </is>
      </c>
      <c r="LX169" s="7" t="inlineStr">
        <is>
          <t>✓</t>
        </is>
      </c>
      <c r="ME169" s="7" t="inlineStr">
        <is>
          <t>✓</t>
        </is>
      </c>
      <c r="MF169" s="7" t="inlineStr">
        <is>
          <t>✓</t>
        </is>
      </c>
      <c r="MY169" s="7" t="inlineStr">
        <is>
          <t>✓</t>
        </is>
      </c>
      <c r="NC169" s="7" t="inlineStr">
        <is>
          <t>✓</t>
        </is>
      </c>
      <c r="NQ169" s="7" t="inlineStr">
        <is>
          <t>✓</t>
        </is>
      </c>
      <c r="NU169" s="7" t="inlineStr">
        <is>
          <t>✓</t>
        </is>
      </c>
      <c r="NV169" s="7" t="inlineStr">
        <is>
          <t>✓</t>
        </is>
      </c>
      <c r="NY169" s="7" t="inlineStr">
        <is>
          <t>✓</t>
        </is>
      </c>
      <c r="OE169" s="7" t="inlineStr">
        <is>
          <t>✓</t>
        </is>
      </c>
      <c r="OI169" s="7" t="inlineStr">
        <is>
          <t>✓</t>
        </is>
      </c>
    </row>
    <row r="170">
      <c r="A170" s="6" t="inlineStr">
        <is>
          <t>sentiment_app</t>
        </is>
      </c>
      <c r="B170" s="6" t="inlineStr">
        <is>
          <t>main</t>
        </is>
      </c>
      <c r="EK170" s="7" t="inlineStr">
        <is>
          <t>✓</t>
        </is>
      </c>
      <c r="KA170" s="7" t="inlineStr">
        <is>
          <t>✓</t>
        </is>
      </c>
      <c r="NZ170" s="7" t="inlineStr">
        <is>
          <t>✓</t>
        </is>
      </c>
      <c r="OK170" s="7" t="inlineStr">
        <is>
          <t>✓</t>
        </is>
      </c>
    </row>
    <row r="171">
      <c r="A171" s="6" t="inlineStr">
        <is>
          <t>server-module</t>
        </is>
      </c>
      <c r="B171" s="6" t="inlineStr">
        <is>
          <t>master</t>
        </is>
      </c>
      <c r="BJ171" s="7" t="inlineStr">
        <is>
          <t>✓</t>
        </is>
      </c>
      <c r="EP171" s="7" t="inlineStr">
        <is>
          <t>✓</t>
        </is>
      </c>
      <c r="ET171" s="7" t="inlineStr">
        <is>
          <t>✓</t>
        </is>
      </c>
      <c r="FB171" s="7" t="inlineStr">
        <is>
          <t>✓</t>
        </is>
      </c>
      <c r="FD171" s="7" t="inlineStr">
        <is>
          <t>✓</t>
        </is>
      </c>
      <c r="FH171" s="7" t="inlineStr">
        <is>
          <t>✓</t>
        </is>
      </c>
      <c r="GZ171" s="7" t="inlineStr">
        <is>
          <t>✓</t>
        </is>
      </c>
      <c r="IM171" s="7" t="inlineStr">
        <is>
          <t>✓</t>
        </is>
      </c>
      <c r="KR171" s="7" t="inlineStr">
        <is>
          <t>✓</t>
        </is>
      </c>
      <c r="KT171" s="7" t="inlineStr">
        <is>
          <t>✓</t>
        </is>
      </c>
      <c r="LM171" s="7" t="inlineStr">
        <is>
          <t>✓</t>
        </is>
      </c>
      <c r="LY171" s="7" t="inlineStr">
        <is>
          <t>✓</t>
        </is>
      </c>
    </row>
    <row r="172">
      <c r="A172" s="6" t="inlineStr">
        <is>
          <t>service-registry-api</t>
        </is>
      </c>
      <c r="B172" s="6" t="inlineStr">
        <is>
          <t>main</t>
        </is>
      </c>
      <c r="AX172" s="7" t="inlineStr">
        <is>
          <t>✓</t>
        </is>
      </c>
      <c r="BA172" s="7" t="inlineStr">
        <is>
          <t>✓</t>
        </is>
      </c>
      <c r="BT172" s="7" t="inlineStr">
        <is>
          <t>✓</t>
        </is>
      </c>
      <c r="CU172" s="7" t="inlineStr">
        <is>
          <t>✓</t>
        </is>
      </c>
      <c r="EB172" s="7" t="inlineStr">
        <is>
          <t>✓</t>
        </is>
      </c>
      <c r="EK172" s="7" t="inlineStr">
        <is>
          <t>✓</t>
        </is>
      </c>
      <c r="GU172" s="7" t="inlineStr">
        <is>
          <t>✓</t>
        </is>
      </c>
      <c r="IZ172" s="7" t="inlineStr">
        <is>
          <t>✓</t>
        </is>
      </c>
      <c r="KA172" s="7" t="inlineStr">
        <is>
          <t>✓</t>
        </is>
      </c>
      <c r="KB172" s="7" t="inlineStr">
        <is>
          <t>✓</t>
        </is>
      </c>
      <c r="KG172" s="7" t="inlineStr">
        <is>
          <t>✓</t>
        </is>
      </c>
      <c r="LJ172" s="7" t="inlineStr">
        <is>
          <t>✓</t>
        </is>
      </c>
      <c r="OK172" s="7" t="inlineStr">
        <is>
          <t>✓</t>
        </is>
      </c>
    </row>
    <row r="173">
      <c r="A173" t="inlineStr">
        <is>
          <t>service-registry-api</t>
        </is>
      </c>
      <c r="B173" t="inlineStr">
        <is>
          <t>feature</t>
        </is>
      </c>
      <c r="AX173" s="7" t="inlineStr">
        <is>
          <t>✓</t>
        </is>
      </c>
      <c r="BT173" s="7" t="inlineStr">
        <is>
          <t>✓</t>
        </is>
      </c>
      <c r="CU173" s="7" t="inlineStr">
        <is>
          <t>✓</t>
        </is>
      </c>
      <c r="EB173" s="7" t="inlineStr">
        <is>
          <t>✓</t>
        </is>
      </c>
      <c r="EK173" s="7" t="inlineStr">
        <is>
          <t>✓</t>
        </is>
      </c>
      <c r="GU173" s="7" t="inlineStr">
        <is>
          <t>✓</t>
        </is>
      </c>
      <c r="IZ173" s="7" t="inlineStr">
        <is>
          <t>✓</t>
        </is>
      </c>
      <c r="KA173" s="7" t="inlineStr">
        <is>
          <t>✓</t>
        </is>
      </c>
      <c r="KB173" s="7" t="inlineStr">
        <is>
          <t>✓</t>
        </is>
      </c>
      <c r="KG173" s="7" t="inlineStr">
        <is>
          <t>✓</t>
        </is>
      </c>
      <c r="LJ173" s="7" t="inlineStr">
        <is>
          <t>✓</t>
        </is>
      </c>
      <c r="OK173" s="7" t="inlineStr">
        <is>
          <t>✓</t>
        </is>
      </c>
    </row>
    <row r="174">
      <c r="A174" s="6" t="inlineStr">
        <is>
          <t>sptx-w2v-transf-1</t>
        </is>
      </c>
      <c r="B174" s="6" t="inlineStr">
        <is>
          <t>main</t>
        </is>
      </c>
      <c r="EK174" s="7" t="inlineStr">
        <is>
          <t>✓</t>
        </is>
      </c>
      <c r="IM174" s="7" t="inlineStr">
        <is>
          <t>✓</t>
        </is>
      </c>
      <c r="KA174" s="7" t="inlineStr">
        <is>
          <t>✓</t>
        </is>
      </c>
      <c r="MI174" s="7" t="inlineStr">
        <is>
          <t>✓</t>
        </is>
      </c>
      <c r="NQ174" s="7" t="inlineStr">
        <is>
          <t>✓</t>
        </is>
      </c>
      <c r="NZ174" s="7" t="inlineStr">
        <is>
          <t>✓</t>
        </is>
      </c>
      <c r="OK174" s="7" t="inlineStr">
        <is>
          <t>✓</t>
        </is>
      </c>
    </row>
    <row r="175">
      <c r="A175" s="6" t="inlineStr">
        <is>
          <t>summ-peg-transf-1</t>
        </is>
      </c>
      <c r="B175" s="6" t="inlineStr">
        <is>
          <t>main</t>
        </is>
      </c>
      <c r="EK175" s="7" t="inlineStr">
        <is>
          <t>✓</t>
        </is>
      </c>
      <c r="KA175" s="7" t="inlineStr">
        <is>
          <t>✓</t>
        </is>
      </c>
      <c r="NZ175" s="7" t="inlineStr">
        <is>
          <t>✓</t>
        </is>
      </c>
      <c r="OK175" s="7" t="inlineStr">
        <is>
          <t>✓</t>
        </is>
      </c>
    </row>
    <row r="176">
      <c r="A176" s="6" t="inlineStr">
        <is>
          <t>tech-to-business-mapper</t>
        </is>
      </c>
      <c r="B176" s="6" t="inlineStr">
        <is>
          <t>main</t>
        </is>
      </c>
      <c r="AH176" s="7" t="inlineStr">
        <is>
          <t>✓</t>
        </is>
      </c>
      <c r="AT176" s="7" t="inlineStr">
        <is>
          <t>✓</t>
        </is>
      </c>
      <c r="AY176" s="7" t="inlineStr">
        <is>
          <t>✓</t>
        </is>
      </c>
      <c r="CI176" s="7" t="inlineStr">
        <is>
          <t>✓</t>
        </is>
      </c>
      <c r="DI176" s="7" t="inlineStr">
        <is>
          <t>✓</t>
        </is>
      </c>
      <c r="DP176" s="7" t="inlineStr">
        <is>
          <t>✓</t>
        </is>
      </c>
      <c r="EK176" s="7" t="inlineStr">
        <is>
          <t>✓</t>
        </is>
      </c>
      <c r="HO176" s="7" t="inlineStr">
        <is>
          <t>✓</t>
        </is>
      </c>
      <c r="IM176" s="7" t="inlineStr">
        <is>
          <t>✓</t>
        </is>
      </c>
      <c r="KA176" s="7" t="inlineStr">
        <is>
          <t>✓</t>
        </is>
      </c>
      <c r="KM176" s="7" t="inlineStr">
        <is>
          <t>✓</t>
        </is>
      </c>
      <c r="LK176" s="7" t="inlineStr">
        <is>
          <t>✓</t>
        </is>
      </c>
      <c r="MF176" s="7" t="inlineStr">
        <is>
          <t>✓</t>
        </is>
      </c>
      <c r="MK176" s="7" t="inlineStr">
        <is>
          <t>✓</t>
        </is>
      </c>
      <c r="NE176" s="7" t="inlineStr">
        <is>
          <t>✓</t>
        </is>
      </c>
    </row>
    <row r="177">
      <c r="A177" t="inlineStr">
        <is>
          <t>tech-to-business-mapper</t>
        </is>
      </c>
      <c r="B177" t="inlineStr">
        <is>
          <t>dependabot/github_actions/actions/checkout-4.1.7</t>
        </is>
      </c>
      <c r="AH177" s="7" t="inlineStr">
        <is>
          <t>✓</t>
        </is>
      </c>
      <c r="AT177" s="7" t="inlineStr">
        <is>
          <t>✓</t>
        </is>
      </c>
      <c r="AY177" s="7" t="inlineStr">
        <is>
          <t>✓</t>
        </is>
      </c>
      <c r="CI177" s="7" t="inlineStr">
        <is>
          <t>✓</t>
        </is>
      </c>
      <c r="DI177" s="7" t="inlineStr">
        <is>
          <t>✓</t>
        </is>
      </c>
      <c r="DP177" s="7" t="inlineStr">
        <is>
          <t>✓</t>
        </is>
      </c>
      <c r="EK177" s="7" t="inlineStr">
        <is>
          <t>✓</t>
        </is>
      </c>
      <c r="HO177" s="7" t="inlineStr">
        <is>
          <t>✓</t>
        </is>
      </c>
      <c r="IM177" s="7" t="inlineStr">
        <is>
          <t>✓</t>
        </is>
      </c>
      <c r="KA177" s="7" t="inlineStr">
        <is>
          <t>✓</t>
        </is>
      </c>
      <c r="KM177" s="7" t="inlineStr">
        <is>
          <t>✓</t>
        </is>
      </c>
      <c r="LK177" s="7" t="inlineStr">
        <is>
          <t>✓</t>
        </is>
      </c>
      <c r="MF177" s="7" t="inlineStr">
        <is>
          <t>✓</t>
        </is>
      </c>
      <c r="MK177" s="7" t="inlineStr">
        <is>
          <t>✓</t>
        </is>
      </c>
      <c r="NE177" s="7" t="inlineStr">
        <is>
          <t>✓</t>
        </is>
      </c>
    </row>
    <row r="178">
      <c r="A178" t="inlineStr">
        <is>
          <t>tech-to-business-mapper</t>
        </is>
      </c>
      <c r="B178" t="inlineStr">
        <is>
          <t>dependabot/github_actions/codecov/codecov-action-4.5.0</t>
        </is>
      </c>
      <c r="AH178" s="7" t="inlineStr">
        <is>
          <t>✓</t>
        </is>
      </c>
      <c r="AT178" s="7" t="inlineStr">
        <is>
          <t>✓</t>
        </is>
      </c>
      <c r="AY178" s="7" t="inlineStr">
        <is>
          <t>✓</t>
        </is>
      </c>
      <c r="CI178" s="7" t="inlineStr">
        <is>
          <t>✓</t>
        </is>
      </c>
      <c r="DI178" s="7" t="inlineStr">
        <is>
          <t>✓</t>
        </is>
      </c>
      <c r="DP178" s="7" t="inlineStr">
        <is>
          <t>✓</t>
        </is>
      </c>
      <c r="EK178" s="7" t="inlineStr">
        <is>
          <t>✓</t>
        </is>
      </c>
      <c r="HO178" s="7" t="inlineStr">
        <is>
          <t>✓</t>
        </is>
      </c>
      <c r="IM178" s="7" t="inlineStr">
        <is>
          <t>✓</t>
        </is>
      </c>
      <c r="KA178" s="7" t="inlineStr">
        <is>
          <t>✓</t>
        </is>
      </c>
      <c r="KM178" s="7" t="inlineStr">
        <is>
          <t>✓</t>
        </is>
      </c>
      <c r="LK178" s="7" t="inlineStr">
        <is>
          <t>✓</t>
        </is>
      </c>
      <c r="MF178" s="7" t="inlineStr">
        <is>
          <t>✓</t>
        </is>
      </c>
      <c r="MK178" s="7" t="inlineStr">
        <is>
          <t>✓</t>
        </is>
      </c>
      <c r="NE178" s="7" t="inlineStr">
        <is>
          <t>✓</t>
        </is>
      </c>
    </row>
    <row r="179">
      <c r="A179" t="inlineStr">
        <is>
          <t>tech-to-business-mapper</t>
        </is>
      </c>
      <c r="B179" t="inlineStr">
        <is>
          <t>dependabot/github_actions/docker/build-push-action-6</t>
        </is>
      </c>
      <c r="AH179" s="7" t="inlineStr">
        <is>
          <t>✓</t>
        </is>
      </c>
      <c r="AT179" s="7" t="inlineStr">
        <is>
          <t>✓</t>
        </is>
      </c>
      <c r="AY179" s="7" t="inlineStr">
        <is>
          <t>✓</t>
        </is>
      </c>
      <c r="CI179" s="7" t="inlineStr">
        <is>
          <t>✓</t>
        </is>
      </c>
      <c r="DI179" s="7" t="inlineStr">
        <is>
          <t>✓</t>
        </is>
      </c>
      <c r="DP179" s="7" t="inlineStr">
        <is>
          <t>✓</t>
        </is>
      </c>
      <c r="EK179" s="7" t="inlineStr">
        <is>
          <t>✓</t>
        </is>
      </c>
      <c r="HO179" s="7" t="inlineStr">
        <is>
          <t>✓</t>
        </is>
      </c>
      <c r="IM179" s="7" t="inlineStr">
        <is>
          <t>✓</t>
        </is>
      </c>
      <c r="KA179" s="7" t="inlineStr">
        <is>
          <t>✓</t>
        </is>
      </c>
      <c r="KM179" s="7" t="inlineStr">
        <is>
          <t>✓</t>
        </is>
      </c>
      <c r="LK179" s="7" t="inlineStr">
        <is>
          <t>✓</t>
        </is>
      </c>
      <c r="MF179" s="7" t="inlineStr">
        <is>
          <t>✓</t>
        </is>
      </c>
      <c r="MK179" s="7" t="inlineStr">
        <is>
          <t>✓</t>
        </is>
      </c>
      <c r="NE179" s="7" t="inlineStr">
        <is>
          <t>✓</t>
        </is>
      </c>
    </row>
    <row r="180">
      <c r="A180" t="inlineStr">
        <is>
          <t>tech-to-business-mapper</t>
        </is>
      </c>
      <c r="B180" t="inlineStr">
        <is>
          <t>dependabot/pip/alembic-1.13.2</t>
        </is>
      </c>
      <c r="AH180" s="7" t="inlineStr">
        <is>
          <t>✓</t>
        </is>
      </c>
      <c r="AT180" s="7" t="inlineStr">
        <is>
          <t>✓</t>
        </is>
      </c>
      <c r="AY180" s="7" t="inlineStr">
        <is>
          <t>✓</t>
        </is>
      </c>
      <c r="CI180" s="7" t="inlineStr">
        <is>
          <t>✓</t>
        </is>
      </c>
      <c r="DI180" s="7" t="inlineStr">
        <is>
          <t>✓</t>
        </is>
      </c>
      <c r="DP180" s="7" t="inlineStr">
        <is>
          <t>✓</t>
        </is>
      </c>
      <c r="EK180" s="7" t="inlineStr">
        <is>
          <t>✓</t>
        </is>
      </c>
      <c r="HO180" s="7" t="inlineStr">
        <is>
          <t>✓</t>
        </is>
      </c>
      <c r="IM180" s="7" t="inlineStr">
        <is>
          <t>✓</t>
        </is>
      </c>
      <c r="KA180" s="7" t="inlineStr">
        <is>
          <t>✓</t>
        </is>
      </c>
      <c r="KM180" s="7" t="inlineStr">
        <is>
          <t>✓</t>
        </is>
      </c>
      <c r="LK180" s="7" t="inlineStr">
        <is>
          <t>✓</t>
        </is>
      </c>
      <c r="MF180" s="7" t="inlineStr">
        <is>
          <t>✓</t>
        </is>
      </c>
      <c r="MK180" s="7" t="inlineStr">
        <is>
          <t>✓</t>
        </is>
      </c>
      <c r="NE180" s="7" t="inlineStr">
        <is>
          <t>✓</t>
        </is>
      </c>
    </row>
    <row r="181">
      <c r="A181" t="inlineStr">
        <is>
          <t>tech-to-business-mapper</t>
        </is>
      </c>
      <c r="B181" t="inlineStr">
        <is>
          <t>dependabot/pip/certifi-2024.7.4</t>
        </is>
      </c>
      <c r="AH181" s="7" t="inlineStr">
        <is>
          <t>✓</t>
        </is>
      </c>
      <c r="AT181" s="7" t="inlineStr">
        <is>
          <t>✓</t>
        </is>
      </c>
      <c r="AY181" s="7" t="inlineStr">
        <is>
          <t>✓</t>
        </is>
      </c>
      <c r="CI181" s="7" t="inlineStr">
        <is>
          <t>✓</t>
        </is>
      </c>
      <c r="DI181" s="7" t="inlineStr">
        <is>
          <t>✓</t>
        </is>
      </c>
      <c r="DP181" s="7" t="inlineStr">
        <is>
          <t>✓</t>
        </is>
      </c>
      <c r="EK181" s="7" t="inlineStr">
        <is>
          <t>✓</t>
        </is>
      </c>
      <c r="HO181" s="7" t="inlineStr">
        <is>
          <t>✓</t>
        </is>
      </c>
      <c r="IM181" s="7" t="inlineStr">
        <is>
          <t>✓</t>
        </is>
      </c>
      <c r="KA181" s="7" t="inlineStr">
        <is>
          <t>✓</t>
        </is>
      </c>
      <c r="KM181" s="7" t="inlineStr">
        <is>
          <t>✓</t>
        </is>
      </c>
      <c r="LK181" s="7" t="inlineStr">
        <is>
          <t>✓</t>
        </is>
      </c>
      <c r="MF181" s="7" t="inlineStr">
        <is>
          <t>✓</t>
        </is>
      </c>
      <c r="MK181" s="7" t="inlineStr">
        <is>
          <t>✓</t>
        </is>
      </c>
      <c r="NE181" s="7" t="inlineStr">
        <is>
          <t>✓</t>
        </is>
      </c>
    </row>
    <row r="182">
      <c r="A182" t="inlineStr">
        <is>
          <t>tech-to-business-mapper</t>
        </is>
      </c>
      <c r="B182" t="inlineStr">
        <is>
          <t>dependabot/pip/fastapi-0.109.1</t>
        </is>
      </c>
      <c r="AH182" s="7" t="inlineStr">
        <is>
          <t>✓</t>
        </is>
      </c>
      <c r="AT182" s="7" t="inlineStr">
        <is>
          <t>✓</t>
        </is>
      </c>
      <c r="AY182" s="7" t="inlineStr">
        <is>
          <t>✓</t>
        </is>
      </c>
      <c r="CI182" s="7" t="inlineStr">
        <is>
          <t>✓</t>
        </is>
      </c>
      <c r="DI182" s="7" t="inlineStr">
        <is>
          <t>✓</t>
        </is>
      </c>
      <c r="DP182" s="7" t="inlineStr">
        <is>
          <t>✓</t>
        </is>
      </c>
      <c r="EK182" s="7" t="inlineStr">
        <is>
          <t>✓</t>
        </is>
      </c>
      <c r="HO182" s="7" t="inlineStr">
        <is>
          <t>✓</t>
        </is>
      </c>
      <c r="IM182" s="7" t="inlineStr">
        <is>
          <t>✓</t>
        </is>
      </c>
      <c r="KA182" s="7" t="inlineStr">
        <is>
          <t>✓</t>
        </is>
      </c>
      <c r="KM182" s="7" t="inlineStr">
        <is>
          <t>✓</t>
        </is>
      </c>
      <c r="LK182" s="7" t="inlineStr">
        <is>
          <t>✓</t>
        </is>
      </c>
      <c r="MF182" s="7" t="inlineStr">
        <is>
          <t>✓</t>
        </is>
      </c>
      <c r="MK182" s="7" t="inlineStr">
        <is>
          <t>✓</t>
        </is>
      </c>
      <c r="NE182" s="7" t="inlineStr">
        <is>
          <t>✓</t>
        </is>
      </c>
    </row>
    <row r="183">
      <c r="A183" t="inlineStr">
        <is>
          <t>tech-to-business-mapper</t>
        </is>
      </c>
      <c r="B183" t="inlineStr">
        <is>
          <t>dependabot/pip/fastapi-0.114.1</t>
        </is>
      </c>
      <c r="AH183" s="7" t="inlineStr">
        <is>
          <t>✓</t>
        </is>
      </c>
      <c r="AT183" s="7" t="inlineStr">
        <is>
          <t>✓</t>
        </is>
      </c>
      <c r="AY183" s="7" t="inlineStr">
        <is>
          <t>✓</t>
        </is>
      </c>
      <c r="CI183" s="7" t="inlineStr">
        <is>
          <t>✓</t>
        </is>
      </c>
      <c r="DI183" s="7" t="inlineStr">
        <is>
          <t>✓</t>
        </is>
      </c>
      <c r="DP183" s="7" t="inlineStr">
        <is>
          <t>✓</t>
        </is>
      </c>
      <c r="EK183" s="7" t="inlineStr">
        <is>
          <t>✓</t>
        </is>
      </c>
      <c r="HO183" s="7" t="inlineStr">
        <is>
          <t>✓</t>
        </is>
      </c>
      <c r="IM183" s="7" t="inlineStr">
        <is>
          <t>✓</t>
        </is>
      </c>
      <c r="KA183" s="7" t="inlineStr">
        <is>
          <t>✓</t>
        </is>
      </c>
      <c r="KM183" s="7" t="inlineStr">
        <is>
          <t>✓</t>
        </is>
      </c>
      <c r="LK183" s="7" t="inlineStr">
        <is>
          <t>✓</t>
        </is>
      </c>
      <c r="MF183" s="7" t="inlineStr">
        <is>
          <t>✓</t>
        </is>
      </c>
      <c r="MK183" s="7" t="inlineStr">
        <is>
          <t>✓</t>
        </is>
      </c>
      <c r="NE183" s="7" t="inlineStr">
        <is>
          <t>✓</t>
        </is>
      </c>
    </row>
    <row r="184">
      <c r="A184" t="inlineStr">
        <is>
          <t>tech-to-business-mapper</t>
        </is>
      </c>
      <c r="B184" t="inlineStr">
        <is>
          <t>dependabot/pip/mike-2.1.3</t>
        </is>
      </c>
      <c r="AH184" s="7" t="inlineStr">
        <is>
          <t>✓</t>
        </is>
      </c>
      <c r="AT184" s="7" t="inlineStr">
        <is>
          <t>✓</t>
        </is>
      </c>
      <c r="AY184" s="7" t="inlineStr">
        <is>
          <t>✓</t>
        </is>
      </c>
      <c r="CI184" s="7" t="inlineStr">
        <is>
          <t>✓</t>
        </is>
      </c>
      <c r="DI184" s="7" t="inlineStr">
        <is>
          <t>✓</t>
        </is>
      </c>
      <c r="DP184" s="7" t="inlineStr">
        <is>
          <t>✓</t>
        </is>
      </c>
      <c r="EK184" s="7" t="inlineStr">
        <is>
          <t>✓</t>
        </is>
      </c>
      <c r="HO184" s="7" t="inlineStr">
        <is>
          <t>✓</t>
        </is>
      </c>
      <c r="IM184" s="7" t="inlineStr">
        <is>
          <t>✓</t>
        </is>
      </c>
      <c r="KA184" s="7" t="inlineStr">
        <is>
          <t>✓</t>
        </is>
      </c>
      <c r="KM184" s="7" t="inlineStr">
        <is>
          <t>✓</t>
        </is>
      </c>
      <c r="LK184" s="7" t="inlineStr">
        <is>
          <t>✓</t>
        </is>
      </c>
      <c r="MF184" s="7" t="inlineStr">
        <is>
          <t>✓</t>
        </is>
      </c>
      <c r="MK184" s="7" t="inlineStr">
        <is>
          <t>✓</t>
        </is>
      </c>
      <c r="NE184" s="7" t="inlineStr">
        <is>
          <t>✓</t>
        </is>
      </c>
    </row>
    <row r="185">
      <c r="A185" t="inlineStr">
        <is>
          <t>tech-to-business-mapper</t>
        </is>
      </c>
      <c r="B185" t="inlineStr">
        <is>
          <t>dependabot/pip/mkdocs-material-9.5.34</t>
        </is>
      </c>
      <c r="AH185" s="7" t="inlineStr">
        <is>
          <t>✓</t>
        </is>
      </c>
      <c r="AT185" s="7" t="inlineStr">
        <is>
          <t>✓</t>
        </is>
      </c>
      <c r="AY185" s="7" t="inlineStr">
        <is>
          <t>✓</t>
        </is>
      </c>
      <c r="CI185" s="7" t="inlineStr">
        <is>
          <t>✓</t>
        </is>
      </c>
      <c r="DI185" s="7" t="inlineStr">
        <is>
          <t>✓</t>
        </is>
      </c>
      <c r="DP185" s="7" t="inlineStr">
        <is>
          <t>✓</t>
        </is>
      </c>
      <c r="EK185" s="7" t="inlineStr">
        <is>
          <t>✓</t>
        </is>
      </c>
      <c r="HO185" s="7" t="inlineStr">
        <is>
          <t>✓</t>
        </is>
      </c>
      <c r="IM185" s="7" t="inlineStr">
        <is>
          <t>✓</t>
        </is>
      </c>
      <c r="KA185" s="7" t="inlineStr">
        <is>
          <t>✓</t>
        </is>
      </c>
      <c r="KM185" s="7" t="inlineStr">
        <is>
          <t>✓</t>
        </is>
      </c>
      <c r="LK185" s="7" t="inlineStr">
        <is>
          <t>✓</t>
        </is>
      </c>
      <c r="MF185" s="7" t="inlineStr">
        <is>
          <t>✓</t>
        </is>
      </c>
      <c r="MK185" s="7" t="inlineStr">
        <is>
          <t>✓</t>
        </is>
      </c>
      <c r="NE185" s="7" t="inlineStr">
        <is>
          <t>✓</t>
        </is>
      </c>
    </row>
    <row r="186">
      <c r="A186" t="inlineStr">
        <is>
          <t>tech-to-business-mapper</t>
        </is>
      </c>
      <c r="B186" t="inlineStr">
        <is>
          <t>dependabot/pip/nuitka-2.4.8</t>
        </is>
      </c>
      <c r="AH186" s="7" t="inlineStr">
        <is>
          <t>✓</t>
        </is>
      </c>
      <c r="AT186" s="7" t="inlineStr">
        <is>
          <t>✓</t>
        </is>
      </c>
      <c r="AY186" s="7" t="inlineStr">
        <is>
          <t>✓</t>
        </is>
      </c>
      <c r="CI186" s="7" t="inlineStr">
        <is>
          <t>✓</t>
        </is>
      </c>
      <c r="DI186" s="7" t="inlineStr">
        <is>
          <t>✓</t>
        </is>
      </c>
      <c r="DP186" s="7" t="inlineStr">
        <is>
          <t>✓</t>
        </is>
      </c>
      <c r="EK186" s="7" t="inlineStr">
        <is>
          <t>✓</t>
        </is>
      </c>
      <c r="HO186" s="7" t="inlineStr">
        <is>
          <t>✓</t>
        </is>
      </c>
      <c r="IM186" s="7" t="inlineStr">
        <is>
          <t>✓</t>
        </is>
      </c>
      <c r="KA186" s="7" t="inlineStr">
        <is>
          <t>✓</t>
        </is>
      </c>
      <c r="KM186" s="7" t="inlineStr">
        <is>
          <t>✓</t>
        </is>
      </c>
      <c r="LK186" s="7" t="inlineStr">
        <is>
          <t>✓</t>
        </is>
      </c>
      <c r="MF186" s="7" t="inlineStr">
        <is>
          <t>✓</t>
        </is>
      </c>
      <c r="MK186" s="7" t="inlineStr">
        <is>
          <t>✓</t>
        </is>
      </c>
      <c r="NE186" s="7" t="inlineStr">
        <is>
          <t>✓</t>
        </is>
      </c>
    </row>
    <row r="187">
      <c r="A187" t="inlineStr">
        <is>
          <t>tech-to-business-mapper</t>
        </is>
      </c>
      <c r="B187" t="inlineStr">
        <is>
          <t>dependabot/pip/numpy-2.1.1</t>
        </is>
      </c>
      <c r="AH187" s="7" t="inlineStr">
        <is>
          <t>✓</t>
        </is>
      </c>
      <c r="AT187" s="7" t="inlineStr">
        <is>
          <t>✓</t>
        </is>
      </c>
      <c r="AY187" s="7" t="inlineStr">
        <is>
          <t>✓</t>
        </is>
      </c>
      <c r="CI187" s="7" t="inlineStr">
        <is>
          <t>✓</t>
        </is>
      </c>
      <c r="DI187" s="7" t="inlineStr">
        <is>
          <t>✓</t>
        </is>
      </c>
      <c r="DP187" s="7" t="inlineStr">
        <is>
          <t>✓</t>
        </is>
      </c>
      <c r="EK187" s="7" t="inlineStr">
        <is>
          <t>✓</t>
        </is>
      </c>
      <c r="HO187" s="7" t="inlineStr">
        <is>
          <t>✓</t>
        </is>
      </c>
      <c r="IM187" s="7" t="inlineStr">
        <is>
          <t>✓</t>
        </is>
      </c>
      <c r="KA187" s="7" t="inlineStr">
        <is>
          <t>✓</t>
        </is>
      </c>
      <c r="KM187" s="7" t="inlineStr">
        <is>
          <t>✓</t>
        </is>
      </c>
      <c r="LK187" s="7" t="inlineStr">
        <is>
          <t>✓</t>
        </is>
      </c>
      <c r="MF187" s="7" t="inlineStr">
        <is>
          <t>✓</t>
        </is>
      </c>
      <c r="MK187" s="7" t="inlineStr">
        <is>
          <t>✓</t>
        </is>
      </c>
      <c r="NE187" s="7" t="inlineStr">
        <is>
          <t>✓</t>
        </is>
      </c>
    </row>
    <row r="188">
      <c r="A188" t="inlineStr">
        <is>
          <t>tech-to-business-mapper</t>
        </is>
      </c>
      <c r="B188" t="inlineStr">
        <is>
          <t>dependabot/pip/ruff-0.6.4</t>
        </is>
      </c>
      <c r="AH188" s="7" t="inlineStr">
        <is>
          <t>✓</t>
        </is>
      </c>
      <c r="AT188" s="7" t="inlineStr">
        <is>
          <t>✓</t>
        </is>
      </c>
      <c r="AY188" s="7" t="inlineStr">
        <is>
          <t>✓</t>
        </is>
      </c>
      <c r="CI188" s="7" t="inlineStr">
        <is>
          <t>✓</t>
        </is>
      </c>
      <c r="DI188" s="7" t="inlineStr">
        <is>
          <t>✓</t>
        </is>
      </c>
      <c r="DP188" s="7" t="inlineStr">
        <is>
          <t>✓</t>
        </is>
      </c>
      <c r="EK188" s="7" t="inlineStr">
        <is>
          <t>✓</t>
        </is>
      </c>
      <c r="HO188" s="7" t="inlineStr">
        <is>
          <t>✓</t>
        </is>
      </c>
      <c r="IM188" s="7" t="inlineStr">
        <is>
          <t>✓</t>
        </is>
      </c>
      <c r="KA188" s="7" t="inlineStr">
        <is>
          <t>✓</t>
        </is>
      </c>
      <c r="KM188" s="7" t="inlineStr">
        <is>
          <t>✓</t>
        </is>
      </c>
      <c r="LK188" s="7" t="inlineStr">
        <is>
          <t>✓</t>
        </is>
      </c>
      <c r="MF188" s="7" t="inlineStr">
        <is>
          <t>✓</t>
        </is>
      </c>
      <c r="MK188" s="7" t="inlineStr">
        <is>
          <t>✓</t>
        </is>
      </c>
      <c r="NE188" s="7" t="inlineStr">
        <is>
          <t>✓</t>
        </is>
      </c>
    </row>
    <row r="189">
      <c r="A189" t="inlineStr">
        <is>
          <t>tech-to-business-mapper</t>
        </is>
      </c>
      <c r="B189" t="inlineStr">
        <is>
          <t>dependabot/pip/scipy-1.14.1</t>
        </is>
      </c>
      <c r="AH189" s="7" t="inlineStr">
        <is>
          <t>✓</t>
        </is>
      </c>
      <c r="AT189" s="7" t="inlineStr">
        <is>
          <t>✓</t>
        </is>
      </c>
      <c r="AY189" s="7" t="inlineStr">
        <is>
          <t>✓</t>
        </is>
      </c>
      <c r="CI189" s="7" t="inlineStr">
        <is>
          <t>✓</t>
        </is>
      </c>
      <c r="DI189" s="7" t="inlineStr">
        <is>
          <t>✓</t>
        </is>
      </c>
      <c r="DP189" s="7" t="inlineStr">
        <is>
          <t>✓</t>
        </is>
      </c>
      <c r="EK189" s="7" t="inlineStr">
        <is>
          <t>✓</t>
        </is>
      </c>
      <c r="HO189" s="7" t="inlineStr">
        <is>
          <t>✓</t>
        </is>
      </c>
      <c r="IM189" s="7" t="inlineStr">
        <is>
          <t>✓</t>
        </is>
      </c>
      <c r="KA189" s="7" t="inlineStr">
        <is>
          <t>✓</t>
        </is>
      </c>
      <c r="KM189" s="7" t="inlineStr">
        <is>
          <t>✓</t>
        </is>
      </c>
      <c r="LK189" s="7" t="inlineStr">
        <is>
          <t>✓</t>
        </is>
      </c>
      <c r="MF189" s="7" t="inlineStr">
        <is>
          <t>✓</t>
        </is>
      </c>
      <c r="MK189" s="7" t="inlineStr">
        <is>
          <t>✓</t>
        </is>
      </c>
      <c r="NE189" s="7" t="inlineStr">
        <is>
          <t>✓</t>
        </is>
      </c>
    </row>
    <row r="190">
      <c r="A190" t="inlineStr">
        <is>
          <t>tech-to-business-mapper</t>
        </is>
      </c>
      <c r="B190" t="inlineStr">
        <is>
          <t>dependabot/pip/urllib3-2.2.2</t>
        </is>
      </c>
      <c r="AH190" s="7" t="inlineStr">
        <is>
          <t>✓</t>
        </is>
      </c>
      <c r="AT190" s="7" t="inlineStr">
        <is>
          <t>✓</t>
        </is>
      </c>
      <c r="AY190" s="7" t="inlineStr">
        <is>
          <t>✓</t>
        </is>
      </c>
      <c r="CI190" s="7" t="inlineStr">
        <is>
          <t>✓</t>
        </is>
      </c>
      <c r="DI190" s="7" t="inlineStr">
        <is>
          <t>✓</t>
        </is>
      </c>
      <c r="DP190" s="7" t="inlineStr">
        <is>
          <t>✓</t>
        </is>
      </c>
      <c r="EK190" s="7" t="inlineStr">
        <is>
          <t>✓</t>
        </is>
      </c>
      <c r="HO190" s="7" t="inlineStr">
        <is>
          <t>✓</t>
        </is>
      </c>
      <c r="IM190" s="7" t="inlineStr">
        <is>
          <t>✓</t>
        </is>
      </c>
      <c r="KA190" s="7" t="inlineStr">
        <is>
          <t>✓</t>
        </is>
      </c>
      <c r="KM190" s="7" t="inlineStr">
        <is>
          <t>✓</t>
        </is>
      </c>
      <c r="LK190" s="7" t="inlineStr">
        <is>
          <t>✓</t>
        </is>
      </c>
      <c r="MF190" s="7" t="inlineStr">
        <is>
          <t>✓</t>
        </is>
      </c>
      <c r="MK190" s="7" t="inlineStr">
        <is>
          <t>✓</t>
        </is>
      </c>
      <c r="NE190" s="7" t="inlineStr">
        <is>
          <t>✓</t>
        </is>
      </c>
    </row>
    <row r="191">
      <c r="A191" t="inlineStr">
        <is>
          <t>tech-to-business-mapper</t>
        </is>
      </c>
      <c r="B191" t="inlineStr">
        <is>
          <t>dependabot/pip/zipp-3.19.1</t>
        </is>
      </c>
      <c r="AH191" s="7" t="inlineStr">
        <is>
          <t>✓</t>
        </is>
      </c>
      <c r="AT191" s="7" t="inlineStr">
        <is>
          <t>✓</t>
        </is>
      </c>
      <c r="AY191" s="7" t="inlineStr">
        <is>
          <t>✓</t>
        </is>
      </c>
      <c r="CI191" s="7" t="inlineStr">
        <is>
          <t>✓</t>
        </is>
      </c>
      <c r="DI191" s="7" t="inlineStr">
        <is>
          <t>✓</t>
        </is>
      </c>
      <c r="DP191" s="7" t="inlineStr">
        <is>
          <t>✓</t>
        </is>
      </c>
      <c r="EK191" s="7" t="inlineStr">
        <is>
          <t>✓</t>
        </is>
      </c>
      <c r="HO191" s="7" t="inlineStr">
        <is>
          <t>✓</t>
        </is>
      </c>
      <c r="IM191" s="7" t="inlineStr">
        <is>
          <t>✓</t>
        </is>
      </c>
      <c r="KA191" s="7" t="inlineStr">
        <is>
          <t>✓</t>
        </is>
      </c>
      <c r="KM191" s="7" t="inlineStr">
        <is>
          <t>✓</t>
        </is>
      </c>
      <c r="LK191" s="7" t="inlineStr">
        <is>
          <t>✓</t>
        </is>
      </c>
      <c r="MF191" s="7" t="inlineStr">
        <is>
          <t>✓</t>
        </is>
      </c>
      <c r="MK191" s="7" t="inlineStr">
        <is>
          <t>✓</t>
        </is>
      </c>
      <c r="NE191" s="7" t="inlineStr">
        <is>
          <t>✓</t>
        </is>
      </c>
    </row>
    <row r="192">
      <c r="A192" t="inlineStr">
        <is>
          <t>tech-to-business-mapper</t>
        </is>
      </c>
      <c r="B192" t="inlineStr">
        <is>
          <t>master</t>
        </is>
      </c>
      <c r="AH192" s="7" t="inlineStr">
        <is>
          <t>✓</t>
        </is>
      </c>
      <c r="AT192" s="7" t="inlineStr">
        <is>
          <t>✓</t>
        </is>
      </c>
      <c r="AY192" s="7" t="inlineStr">
        <is>
          <t>✓</t>
        </is>
      </c>
      <c r="CI192" s="7" t="inlineStr">
        <is>
          <t>✓</t>
        </is>
      </c>
      <c r="DI192" s="7" t="inlineStr">
        <is>
          <t>✓</t>
        </is>
      </c>
      <c r="DP192" s="7" t="inlineStr">
        <is>
          <t>✓</t>
        </is>
      </c>
      <c r="EK192" s="7" t="inlineStr">
        <is>
          <t>✓</t>
        </is>
      </c>
      <c r="HO192" s="7" t="inlineStr">
        <is>
          <t>✓</t>
        </is>
      </c>
      <c r="IM192" s="7" t="inlineStr">
        <is>
          <t>✓</t>
        </is>
      </c>
      <c r="KA192" s="7" t="inlineStr">
        <is>
          <t>✓</t>
        </is>
      </c>
      <c r="LK192" s="7" t="inlineStr">
        <is>
          <t>✓</t>
        </is>
      </c>
      <c r="MF192" s="7" t="inlineStr">
        <is>
          <t>✓</t>
        </is>
      </c>
      <c r="MK192" s="7" t="inlineStr">
        <is>
          <t>✓</t>
        </is>
      </c>
    </row>
    <row r="193">
      <c r="A193" t="inlineStr">
        <is>
          <t>tech-to-business-mapper</t>
        </is>
      </c>
      <c r="B193" t="inlineStr">
        <is>
          <t>refactoring</t>
        </is>
      </c>
      <c r="AH193" s="7" t="inlineStr">
        <is>
          <t>✓</t>
        </is>
      </c>
      <c r="AT193" s="7" t="inlineStr">
        <is>
          <t>✓</t>
        </is>
      </c>
      <c r="AY193" s="7" t="inlineStr">
        <is>
          <t>✓</t>
        </is>
      </c>
      <c r="CI193" s="7" t="inlineStr">
        <is>
          <t>✓</t>
        </is>
      </c>
      <c r="DI193" s="7" t="inlineStr">
        <is>
          <t>✓</t>
        </is>
      </c>
      <c r="DP193" s="7" t="inlineStr">
        <is>
          <t>✓</t>
        </is>
      </c>
      <c r="EK193" s="7" t="inlineStr">
        <is>
          <t>✓</t>
        </is>
      </c>
      <c r="HO193" s="7" t="inlineStr">
        <is>
          <t>✓</t>
        </is>
      </c>
      <c r="IM193" s="7" t="inlineStr">
        <is>
          <t>✓</t>
        </is>
      </c>
      <c r="KA193" s="7" t="inlineStr">
        <is>
          <t>✓</t>
        </is>
      </c>
      <c r="LK193" s="7" t="inlineStr">
        <is>
          <t>✓</t>
        </is>
      </c>
      <c r="MF193" s="7" t="inlineStr">
        <is>
          <t>✓</t>
        </is>
      </c>
      <c r="MK193" s="7" t="inlineStr">
        <is>
          <t>✓</t>
        </is>
      </c>
    </row>
    <row r="194">
      <c r="A194" t="inlineStr">
        <is>
          <t>tech-to-business-mapper</t>
        </is>
      </c>
      <c r="B194" t="inlineStr">
        <is>
          <t>v4</t>
        </is>
      </c>
      <c r="AH194" s="7" t="inlineStr">
        <is>
          <t>✓</t>
        </is>
      </c>
      <c r="AT194" s="7" t="inlineStr">
        <is>
          <t>✓</t>
        </is>
      </c>
      <c r="AY194" s="7" t="inlineStr">
        <is>
          <t>✓</t>
        </is>
      </c>
      <c r="CI194" s="7" t="inlineStr">
        <is>
          <t>✓</t>
        </is>
      </c>
      <c r="DI194" s="7" t="inlineStr">
        <is>
          <t>✓</t>
        </is>
      </c>
      <c r="DP194" s="7" t="inlineStr">
        <is>
          <t>✓</t>
        </is>
      </c>
      <c r="EK194" s="7" t="inlineStr">
        <is>
          <t>✓</t>
        </is>
      </c>
      <c r="HO194" s="7" t="inlineStr">
        <is>
          <t>✓</t>
        </is>
      </c>
      <c r="IM194" s="7" t="inlineStr">
        <is>
          <t>✓</t>
        </is>
      </c>
      <c r="KA194" s="7" t="inlineStr">
        <is>
          <t>✓</t>
        </is>
      </c>
      <c r="KM194" s="7" t="inlineStr">
        <is>
          <t>✓</t>
        </is>
      </c>
      <c r="LK194" s="7" t="inlineStr">
        <is>
          <t>✓</t>
        </is>
      </c>
      <c r="MF194" s="7" t="inlineStr">
        <is>
          <t>✓</t>
        </is>
      </c>
      <c r="MK194" s="7" t="inlineStr">
        <is>
          <t>✓</t>
        </is>
      </c>
      <c r="NE194" s="7" t="inlineStr">
        <is>
          <t>✓</t>
        </is>
      </c>
    </row>
    <row r="195">
      <c r="A195" t="inlineStr">
        <is>
          <t>tech-to-business-mapper</t>
        </is>
      </c>
      <c r="B195" t="inlineStr">
        <is>
          <t>vulnerabilities-fixes</t>
        </is>
      </c>
      <c r="AH195" s="7" t="inlineStr">
        <is>
          <t>✓</t>
        </is>
      </c>
      <c r="AT195" s="7" t="inlineStr">
        <is>
          <t>✓</t>
        </is>
      </c>
      <c r="AY195" s="7" t="inlineStr">
        <is>
          <t>✓</t>
        </is>
      </c>
      <c r="CI195" s="7" t="inlineStr">
        <is>
          <t>✓</t>
        </is>
      </c>
      <c r="DI195" s="7" t="inlineStr">
        <is>
          <t>✓</t>
        </is>
      </c>
      <c r="DP195" s="7" t="inlineStr">
        <is>
          <t>✓</t>
        </is>
      </c>
      <c r="EK195" s="7" t="inlineStr">
        <is>
          <t>✓</t>
        </is>
      </c>
      <c r="HO195" s="7" t="inlineStr">
        <is>
          <t>✓</t>
        </is>
      </c>
      <c r="IM195" s="7" t="inlineStr">
        <is>
          <t>✓</t>
        </is>
      </c>
      <c r="KA195" s="7" t="inlineStr">
        <is>
          <t>✓</t>
        </is>
      </c>
      <c r="KB195" s="7" t="inlineStr">
        <is>
          <t>✓</t>
        </is>
      </c>
      <c r="KM195" s="7" t="inlineStr">
        <is>
          <t>✓</t>
        </is>
      </c>
      <c r="LK195" s="7" t="inlineStr">
        <is>
          <t>✓</t>
        </is>
      </c>
      <c r="MF195" s="7" t="inlineStr">
        <is>
          <t>✓</t>
        </is>
      </c>
      <c r="MK195" s="7" t="inlineStr">
        <is>
          <t>✓</t>
        </is>
      </c>
      <c r="NE195" s="7" t="inlineStr">
        <is>
          <t>✓</t>
        </is>
      </c>
    </row>
    <row r="196">
      <c r="A196" s="6" t="inlineStr">
        <is>
          <t>ticket-poc</t>
        </is>
      </c>
      <c r="B196" s="6" t="inlineStr">
        <is>
          <t>master</t>
        </is>
      </c>
      <c r="AU196" s="7" t="inlineStr">
        <is>
          <t>✓</t>
        </is>
      </c>
      <c r="AV196" s="7" t="inlineStr">
        <is>
          <t>✓</t>
        </is>
      </c>
      <c r="BM196" s="7" t="inlineStr">
        <is>
          <t>✓</t>
        </is>
      </c>
      <c r="BN196" s="7" t="inlineStr">
        <is>
          <t>✓</t>
        </is>
      </c>
      <c r="BU196" s="7" t="inlineStr">
        <is>
          <t>✓</t>
        </is>
      </c>
      <c r="DM196" s="7" t="inlineStr">
        <is>
          <t>✓</t>
        </is>
      </c>
      <c r="DS196" s="7" t="inlineStr">
        <is>
          <t>✓</t>
        </is>
      </c>
      <c r="FO196" s="7" t="inlineStr">
        <is>
          <t>✓</t>
        </is>
      </c>
      <c r="FU196" s="7" t="inlineStr">
        <is>
          <t>✓</t>
        </is>
      </c>
      <c r="GE196" s="7" t="inlineStr">
        <is>
          <t>✓</t>
        </is>
      </c>
      <c r="HS196" s="7" t="inlineStr">
        <is>
          <t>✓</t>
        </is>
      </c>
      <c r="IM196" s="7" t="inlineStr">
        <is>
          <t>✓</t>
        </is>
      </c>
      <c r="IY196" s="7" t="inlineStr">
        <is>
          <t>✓</t>
        </is>
      </c>
      <c r="JP196" s="7" t="inlineStr">
        <is>
          <t>✓</t>
        </is>
      </c>
      <c r="LK196" s="7" t="inlineStr">
        <is>
          <t>✓</t>
        </is>
      </c>
      <c r="LZ196" s="7" t="inlineStr">
        <is>
          <t>✓</t>
        </is>
      </c>
      <c r="MF196" s="7" t="inlineStr">
        <is>
          <t>✓</t>
        </is>
      </c>
      <c r="MJ196" s="7" t="inlineStr">
        <is>
          <t>✓</t>
        </is>
      </c>
      <c r="MS196" s="7" t="inlineStr">
        <is>
          <t>✓</t>
        </is>
      </c>
      <c r="NG196" s="7" t="inlineStr">
        <is>
          <t>✓</t>
        </is>
      </c>
      <c r="NK196" s="7" t="inlineStr">
        <is>
          <t>✓</t>
        </is>
      </c>
      <c r="NM196" s="7" t="inlineStr">
        <is>
          <t>✓</t>
        </is>
      </c>
      <c r="NQ196" s="7" t="inlineStr">
        <is>
          <t>✓</t>
        </is>
      </c>
      <c r="NV196" s="7" t="inlineStr">
        <is>
          <t>✓</t>
        </is>
      </c>
      <c r="OD196" s="7" t="inlineStr">
        <is>
          <t>✓</t>
        </is>
      </c>
      <c r="OJ196" s="7" t="inlineStr">
        <is>
          <t>✓</t>
        </is>
      </c>
    </row>
    <row r="197">
      <c r="A197" t="inlineStr">
        <is>
          <t>ticket-poc</t>
        </is>
      </c>
      <c r="B197" t="inlineStr">
        <is>
          <t>yapf</t>
        </is>
      </c>
      <c r="AU197" s="7" t="inlineStr">
        <is>
          <t>✓</t>
        </is>
      </c>
      <c r="AV197" s="7" t="inlineStr">
        <is>
          <t>✓</t>
        </is>
      </c>
      <c r="BM197" s="7" t="inlineStr">
        <is>
          <t>✓</t>
        </is>
      </c>
      <c r="BN197" s="7" t="inlineStr">
        <is>
          <t>✓</t>
        </is>
      </c>
      <c r="BU197" s="7" t="inlineStr">
        <is>
          <t>✓</t>
        </is>
      </c>
      <c r="DM197" s="7" t="inlineStr">
        <is>
          <t>✓</t>
        </is>
      </c>
      <c r="DS197" s="7" t="inlineStr">
        <is>
          <t>✓</t>
        </is>
      </c>
      <c r="FO197" s="7" t="inlineStr">
        <is>
          <t>✓</t>
        </is>
      </c>
      <c r="FU197" s="7" t="inlineStr">
        <is>
          <t>✓</t>
        </is>
      </c>
      <c r="GE197" s="7" t="inlineStr">
        <is>
          <t>✓</t>
        </is>
      </c>
      <c r="HS197" s="7" t="inlineStr">
        <is>
          <t>✓</t>
        </is>
      </c>
      <c r="IM197" s="7" t="inlineStr">
        <is>
          <t>✓</t>
        </is>
      </c>
      <c r="IY197" s="7" t="inlineStr">
        <is>
          <t>✓</t>
        </is>
      </c>
      <c r="JP197" s="7" t="inlineStr">
        <is>
          <t>✓</t>
        </is>
      </c>
      <c r="LK197" s="7" t="inlineStr">
        <is>
          <t>✓</t>
        </is>
      </c>
      <c r="LZ197" s="7" t="inlineStr">
        <is>
          <t>✓</t>
        </is>
      </c>
      <c r="MF197" s="7" t="inlineStr">
        <is>
          <t>✓</t>
        </is>
      </c>
      <c r="MJ197" s="7" t="inlineStr">
        <is>
          <t>✓</t>
        </is>
      </c>
      <c r="MS197" s="7" t="inlineStr">
        <is>
          <t>✓</t>
        </is>
      </c>
      <c r="NG197" s="7" t="inlineStr">
        <is>
          <t>✓</t>
        </is>
      </c>
      <c r="NK197" s="7" t="inlineStr">
        <is>
          <t>✓</t>
        </is>
      </c>
      <c r="NM197" s="7" t="inlineStr">
        <is>
          <t>✓</t>
        </is>
      </c>
      <c r="NQ197" s="7" t="inlineStr">
        <is>
          <t>✓</t>
        </is>
      </c>
      <c r="NV197" s="7" t="inlineStr">
        <is>
          <t>✓</t>
        </is>
      </c>
      <c r="OD197" s="7" t="inlineStr">
        <is>
          <t>✓</t>
        </is>
      </c>
      <c r="OJ197" s="7" t="inlineStr">
        <is>
          <t>✓</t>
        </is>
      </c>
    </row>
    <row r="198">
      <c r="A198" s="6" t="inlineStr">
        <is>
          <t>translt-deepl-api</t>
        </is>
      </c>
      <c r="B198" s="6" t="inlineStr">
        <is>
          <t>main</t>
        </is>
      </c>
      <c r="EK198" s="7" t="inlineStr">
        <is>
          <t>✓</t>
        </is>
      </c>
      <c r="KA198" s="7" t="inlineStr">
        <is>
          <t>✓</t>
        </is>
      </c>
      <c r="KT198" s="7" t="inlineStr">
        <is>
          <t>✓</t>
        </is>
      </c>
      <c r="OK198" s="7" t="inlineStr">
        <is>
          <t>✓</t>
        </is>
      </c>
    </row>
    <row r="199">
      <c r="A199" s="6" t="inlineStr">
        <is>
          <t>translt-opus-transf-1</t>
        </is>
      </c>
      <c r="B199" s="6" t="inlineStr">
        <is>
          <t>main</t>
        </is>
      </c>
      <c r="EK199" s="7" t="inlineStr">
        <is>
          <t>✓</t>
        </is>
      </c>
      <c r="KA199" s="7" t="inlineStr">
        <is>
          <t>✓</t>
        </is>
      </c>
      <c r="NZ199" s="7" t="inlineStr">
        <is>
          <t>✓</t>
        </is>
      </c>
    </row>
    <row r="200">
      <c r="A200" s="6" t="inlineStr">
        <is>
          <t>translt-opus-transf-2</t>
        </is>
      </c>
      <c r="B200" s="6" t="inlineStr">
        <is>
          <t>main</t>
        </is>
      </c>
      <c r="EK200" s="7" t="inlineStr">
        <is>
          <t>✓</t>
        </is>
      </c>
      <c r="KA200" s="7" t="inlineStr">
        <is>
          <t>✓</t>
        </is>
      </c>
      <c r="NZ200" s="7" t="inlineStr">
        <is>
          <t>✓</t>
        </is>
      </c>
      <c r="OK200" s="7" t="inlineStr">
        <is>
          <t>✓</t>
        </is>
      </c>
    </row>
    <row r="201">
      <c r="A201" s="6" t="inlineStr">
        <is>
          <t>txcl-bert-transf-1</t>
        </is>
      </c>
      <c r="B201" s="6" t="inlineStr">
        <is>
          <t>main</t>
        </is>
      </c>
      <c r="EK201" s="7" t="inlineStr">
        <is>
          <t>✓</t>
        </is>
      </c>
      <c r="KA201" s="7" t="inlineStr">
        <is>
          <t>✓</t>
        </is>
      </c>
      <c r="NZ201" s="7" t="inlineStr">
        <is>
          <t>✓</t>
        </is>
      </c>
      <c r="OK201" s="7" t="inlineStr">
        <is>
          <t>✓</t>
        </is>
      </c>
    </row>
    <row r="202">
      <c r="A202" s="6" t="inlineStr">
        <is>
          <t>txcl-google-api</t>
        </is>
      </c>
      <c r="B202" s="6" t="inlineStr">
        <is>
          <t>main</t>
        </is>
      </c>
      <c r="EK202" s="7" t="inlineStr">
        <is>
          <t>✓</t>
        </is>
      </c>
      <c r="FS202" s="7" t="inlineStr">
        <is>
          <t>✓</t>
        </is>
      </c>
      <c r="KA202" s="7" t="inlineStr">
        <is>
          <t>✓</t>
        </is>
      </c>
      <c r="OK202" s="7" t="inlineStr">
        <is>
          <t>✓</t>
        </is>
      </c>
    </row>
    <row r="203">
      <c r="A203" s="6" t="inlineStr">
        <is>
          <t>txgen-gpt2-transf-1</t>
        </is>
      </c>
      <c r="B203" s="6" t="inlineStr">
        <is>
          <t>main</t>
        </is>
      </c>
      <c r="EK203" s="7" t="inlineStr">
        <is>
          <t>✓</t>
        </is>
      </c>
      <c r="KA203" s="7" t="inlineStr">
        <is>
          <t>✓</t>
        </is>
      </c>
      <c r="NZ203" s="7" t="inlineStr">
        <is>
          <t>✓</t>
        </is>
      </c>
      <c r="OK203" s="7" t="inlineStr">
        <is>
          <t>✓</t>
        </is>
      </c>
    </row>
    <row r="204">
      <c r="A204" s="6" t="inlineStr">
        <is>
          <t>virtual-legal-assistant-backend</t>
        </is>
      </c>
      <c r="B204" s="6" t="inlineStr">
        <is>
          <t>main</t>
        </is>
      </c>
      <c r="AT204" s="7" t="inlineStr">
        <is>
          <t>✓</t>
        </is>
      </c>
      <c r="AX204" s="7" t="inlineStr">
        <is>
          <t>✓</t>
        </is>
      </c>
      <c r="CB204" s="7" t="inlineStr">
        <is>
          <t>✓</t>
        </is>
      </c>
      <c r="CU204" s="7" t="inlineStr">
        <is>
          <t>✓</t>
        </is>
      </c>
      <c r="CV204" s="7" t="inlineStr">
        <is>
          <t>✓</t>
        </is>
      </c>
      <c r="CW204" s="7" t="inlineStr">
        <is>
          <t>✓</t>
        </is>
      </c>
      <c r="DN204" s="7" t="inlineStr">
        <is>
          <t>✓</t>
        </is>
      </c>
      <c r="EK204" s="7" t="inlineStr">
        <is>
          <t>✓</t>
        </is>
      </c>
      <c r="GU204" s="7" t="inlineStr">
        <is>
          <t>✓</t>
        </is>
      </c>
      <c r="HC204" s="7" t="inlineStr">
        <is>
          <t>✓</t>
        </is>
      </c>
      <c r="IA204" s="7" t="inlineStr">
        <is>
          <t>✓</t>
        </is>
      </c>
      <c r="IZ204" s="7" t="inlineStr">
        <is>
          <t>✓</t>
        </is>
      </c>
      <c r="JA204" s="7" t="inlineStr">
        <is>
          <t>✓</t>
        </is>
      </c>
      <c r="KA204" s="7" t="inlineStr">
        <is>
          <t>✓</t>
        </is>
      </c>
      <c r="LJ204" s="7" t="inlineStr">
        <is>
          <t>✓</t>
        </is>
      </c>
      <c r="LO204" s="7" t="inlineStr">
        <is>
          <t>✓</t>
        </is>
      </c>
      <c r="LW204" s="7" t="inlineStr">
        <is>
          <t>✓</t>
        </is>
      </c>
      <c r="MB204" s="7" t="inlineStr">
        <is>
          <t>✓</t>
        </is>
      </c>
      <c r="MK204" s="7" t="inlineStr">
        <is>
          <t>✓</t>
        </is>
      </c>
      <c r="ML204" s="7" t="inlineStr">
        <is>
          <t>✓</t>
        </is>
      </c>
      <c r="MR204" s="7" t="inlineStr">
        <is>
          <t>✓</t>
        </is>
      </c>
    </row>
    <row r="205">
      <c r="A205" t="inlineStr">
        <is>
          <t>virtual-legal-assistant-backend</t>
        </is>
      </c>
      <c r="B205" t="inlineStr">
        <is>
          <t>feature/setup_db_connection</t>
        </is>
      </c>
      <c r="AT205" s="7" t="inlineStr">
        <is>
          <t>✓</t>
        </is>
      </c>
      <c r="AX205" s="7" t="inlineStr">
        <is>
          <t>✓</t>
        </is>
      </c>
      <c r="CU205" s="7" t="inlineStr">
        <is>
          <t>✓</t>
        </is>
      </c>
      <c r="CV205" s="7" t="inlineStr">
        <is>
          <t>✓</t>
        </is>
      </c>
      <c r="CW205" s="7" t="inlineStr">
        <is>
          <t>✓</t>
        </is>
      </c>
      <c r="DN205" s="7" t="inlineStr">
        <is>
          <t>✓</t>
        </is>
      </c>
      <c r="EK205" s="7" t="inlineStr">
        <is>
          <t>✓</t>
        </is>
      </c>
      <c r="GU205" s="7" t="inlineStr">
        <is>
          <t>✓</t>
        </is>
      </c>
      <c r="IA205" s="7" t="inlineStr">
        <is>
          <t>✓</t>
        </is>
      </c>
      <c r="IZ205" s="7" t="inlineStr">
        <is>
          <t>✓</t>
        </is>
      </c>
      <c r="JA205" s="7" t="inlineStr">
        <is>
          <t>✓</t>
        </is>
      </c>
      <c r="KA205" s="7" t="inlineStr">
        <is>
          <t>✓</t>
        </is>
      </c>
      <c r="LJ205" s="7" t="inlineStr">
        <is>
          <t>✓</t>
        </is>
      </c>
      <c r="LO205" s="7" t="inlineStr">
        <is>
          <t>✓</t>
        </is>
      </c>
      <c r="LW205" s="7" t="inlineStr">
        <is>
          <t>✓</t>
        </is>
      </c>
      <c r="MB205" s="7" t="inlineStr">
        <is>
          <t>✓</t>
        </is>
      </c>
      <c r="MK205" s="7" t="inlineStr">
        <is>
          <t>✓</t>
        </is>
      </c>
      <c r="ML205" s="7" t="inlineStr">
        <is>
          <t>✓</t>
        </is>
      </c>
      <c r="MR205" s="7" t="inlineStr">
        <is>
          <t>✓</t>
        </is>
      </c>
    </row>
    <row r="206">
      <c r="A206" t="inlineStr">
        <is>
          <t>virtual-legal-assistant-backend</t>
        </is>
      </c>
      <c r="B206" t="inlineStr">
        <is>
          <t>project-setup</t>
        </is>
      </c>
      <c r="AT206" s="7" t="inlineStr">
        <is>
          <t>✓</t>
        </is>
      </c>
      <c r="AX206" s="7" t="inlineStr">
        <is>
          <t>✓</t>
        </is>
      </c>
      <c r="CB206" s="7" t="inlineStr">
        <is>
          <t>✓</t>
        </is>
      </c>
      <c r="CU206" s="7" t="inlineStr">
        <is>
          <t>✓</t>
        </is>
      </c>
      <c r="CV206" s="7" t="inlineStr">
        <is>
          <t>✓</t>
        </is>
      </c>
      <c r="CW206" s="7" t="inlineStr">
        <is>
          <t>✓</t>
        </is>
      </c>
      <c r="DN206" s="7" t="inlineStr">
        <is>
          <t>✓</t>
        </is>
      </c>
      <c r="EK206" s="7" t="inlineStr">
        <is>
          <t>✓</t>
        </is>
      </c>
      <c r="GU206" s="7" t="inlineStr">
        <is>
          <t>✓</t>
        </is>
      </c>
      <c r="HC206" s="7" t="inlineStr">
        <is>
          <t>✓</t>
        </is>
      </c>
      <c r="IA206" s="7" t="inlineStr">
        <is>
          <t>✓</t>
        </is>
      </c>
      <c r="IZ206" s="7" t="inlineStr">
        <is>
          <t>✓</t>
        </is>
      </c>
      <c r="JA206" s="7" t="inlineStr">
        <is>
          <t>✓</t>
        </is>
      </c>
      <c r="KA206" s="7" t="inlineStr">
        <is>
          <t>✓</t>
        </is>
      </c>
      <c r="LJ206" s="7" t="inlineStr">
        <is>
          <t>✓</t>
        </is>
      </c>
      <c r="LO206" s="7" t="inlineStr">
        <is>
          <t>✓</t>
        </is>
      </c>
      <c r="LW206" s="7" t="inlineStr">
        <is>
          <t>✓</t>
        </is>
      </c>
      <c r="MB206" s="7" t="inlineStr">
        <is>
          <t>✓</t>
        </is>
      </c>
      <c r="MK206" s="7" t="inlineStr">
        <is>
          <t>✓</t>
        </is>
      </c>
      <c r="ML206" s="7" t="inlineStr">
        <is>
          <t>✓</t>
        </is>
      </c>
      <c r="MR206" s="7" t="inlineStr">
        <is>
          <t>✓</t>
        </is>
      </c>
    </row>
    <row r="207">
      <c r="A207" s="6" t="inlineStr">
        <is>
          <t>virtual-legal-assistant-production</t>
        </is>
      </c>
      <c r="B207" s="6" t="inlineStr">
        <is>
          <t>main</t>
        </is>
      </c>
      <c r="R207" s="7" t="inlineStr">
        <is>
          <t>✓</t>
        </is>
      </c>
      <c r="W207" s="7" t="inlineStr">
        <is>
          <t>✓</t>
        </is>
      </c>
      <c r="AH207" s="7" t="inlineStr">
        <is>
          <t>✓</t>
        </is>
      </c>
      <c r="AX207" s="7" t="inlineStr">
        <is>
          <t>✓</t>
        </is>
      </c>
      <c r="CU207" s="7" t="inlineStr">
        <is>
          <t>✓</t>
        </is>
      </c>
      <c r="DL207" s="7" t="inlineStr">
        <is>
          <t>✓</t>
        </is>
      </c>
      <c r="DX207" s="7" t="inlineStr">
        <is>
          <t>✓</t>
        </is>
      </c>
      <c r="EK207" s="7" t="inlineStr">
        <is>
          <t>✓</t>
        </is>
      </c>
      <c r="EO207" s="7" t="inlineStr">
        <is>
          <t>✓</t>
        </is>
      </c>
      <c r="FM207" s="7" t="inlineStr">
        <is>
          <t>✓</t>
        </is>
      </c>
      <c r="GR207" s="7" t="inlineStr">
        <is>
          <t>✓</t>
        </is>
      </c>
      <c r="IO207" s="7" t="inlineStr">
        <is>
          <t>✓</t>
        </is>
      </c>
      <c r="IY207" s="7" t="inlineStr">
        <is>
          <t>✓</t>
        </is>
      </c>
      <c r="KA207" s="7" t="inlineStr">
        <is>
          <t>✓</t>
        </is>
      </c>
      <c r="KT207" s="7" t="inlineStr">
        <is>
          <t>✓</t>
        </is>
      </c>
      <c r="LJ207" s="7" t="inlineStr">
        <is>
          <t>✓</t>
        </is>
      </c>
      <c r="MS207" s="7" t="inlineStr">
        <is>
          <t>✓</t>
        </is>
      </c>
      <c r="NQ207" s="7" t="inlineStr">
        <is>
          <t>✓</t>
        </is>
      </c>
      <c r="NV207" s="7" t="inlineStr">
        <is>
          <t>✓</t>
        </is>
      </c>
      <c r="NZ207" s="7" t="inlineStr">
        <is>
          <t>✓</t>
        </is>
      </c>
      <c r="OK207" s="7" t="inlineStr">
        <is>
          <t>✓</t>
        </is>
      </c>
      <c r="OU207" s="7" t="inlineStr">
        <is>
          <t>✓</t>
        </is>
      </c>
    </row>
    <row r="208">
      <c r="A208" t="inlineStr">
        <is>
          <t>virtual-legal-assistant-production</t>
        </is>
      </c>
      <c r="B208" t="inlineStr">
        <is>
          <t>backend_dockerization</t>
        </is>
      </c>
      <c r="R208" s="7" t="inlineStr">
        <is>
          <t>✓</t>
        </is>
      </c>
      <c r="W208" s="7" t="inlineStr">
        <is>
          <t>✓</t>
        </is>
      </c>
      <c r="AH208" s="7" t="inlineStr">
        <is>
          <t>✓</t>
        </is>
      </c>
      <c r="AX208" s="7" t="inlineStr">
        <is>
          <t>✓</t>
        </is>
      </c>
      <c r="CU208" s="7" t="inlineStr">
        <is>
          <t>✓</t>
        </is>
      </c>
      <c r="DL208" s="7" t="inlineStr">
        <is>
          <t>✓</t>
        </is>
      </c>
      <c r="DX208" s="7" t="inlineStr">
        <is>
          <t>✓</t>
        </is>
      </c>
      <c r="EK208" s="7" t="inlineStr">
        <is>
          <t>✓</t>
        </is>
      </c>
      <c r="EO208" s="7" t="inlineStr">
        <is>
          <t>✓</t>
        </is>
      </c>
      <c r="FM208" s="7" t="inlineStr">
        <is>
          <t>✓</t>
        </is>
      </c>
      <c r="GR208" s="7" t="inlineStr">
        <is>
          <t>✓</t>
        </is>
      </c>
      <c r="IO208" s="7" t="inlineStr">
        <is>
          <t>✓</t>
        </is>
      </c>
      <c r="IY208" s="7" t="inlineStr">
        <is>
          <t>✓</t>
        </is>
      </c>
      <c r="KA208" s="7" t="inlineStr">
        <is>
          <t>✓</t>
        </is>
      </c>
      <c r="KT208" s="7" t="inlineStr">
        <is>
          <t>✓</t>
        </is>
      </c>
      <c r="LJ208" s="7" t="inlineStr">
        <is>
          <t>✓</t>
        </is>
      </c>
      <c r="MS208" s="7" t="inlineStr">
        <is>
          <t>✓</t>
        </is>
      </c>
      <c r="NQ208" s="7" t="inlineStr">
        <is>
          <t>✓</t>
        </is>
      </c>
      <c r="NV208" s="7" t="inlineStr">
        <is>
          <t>✓</t>
        </is>
      </c>
      <c r="NZ208" s="7" t="inlineStr">
        <is>
          <t>✓</t>
        </is>
      </c>
      <c r="OK208" s="7" t="inlineStr">
        <is>
          <t>✓</t>
        </is>
      </c>
      <c r="OU208" s="7" t="inlineStr">
        <is>
          <t>✓</t>
        </is>
      </c>
    </row>
    <row r="209">
      <c r="A209" s="6" t="inlineStr">
        <is>
          <t>Virtual-Screening-Analyst-Backend</t>
        </is>
      </c>
      <c r="B209" s="6" t="inlineStr">
        <is>
          <t>main</t>
        </is>
      </c>
      <c r="W209" s="7" t="inlineStr">
        <is>
          <t>✓</t>
        </is>
      </c>
      <c r="AX209" s="7" t="inlineStr">
        <is>
          <t>✓</t>
        </is>
      </c>
      <c r="BT209" s="7" t="inlineStr">
        <is>
          <t>✓</t>
        </is>
      </c>
      <c r="CU209" s="7" t="inlineStr">
        <is>
          <t>✓</t>
        </is>
      </c>
      <c r="EB209" s="7" t="inlineStr">
        <is>
          <t>✓</t>
        </is>
      </c>
      <c r="EK209" s="7" t="inlineStr">
        <is>
          <t>✓</t>
        </is>
      </c>
      <c r="FY209" s="7" t="inlineStr">
        <is>
          <t>✓</t>
        </is>
      </c>
      <c r="GU209" s="7" t="inlineStr">
        <is>
          <t>✓</t>
        </is>
      </c>
      <c r="HE209" s="7" t="inlineStr">
        <is>
          <t>✓</t>
        </is>
      </c>
      <c r="HG209" s="7" t="inlineStr">
        <is>
          <t>✓</t>
        </is>
      </c>
      <c r="HH209" s="7" t="inlineStr">
        <is>
          <t>✓</t>
        </is>
      </c>
      <c r="HQ209" s="7" t="inlineStr">
        <is>
          <t>✓</t>
        </is>
      </c>
      <c r="IZ209" s="7" t="inlineStr">
        <is>
          <t>✓</t>
        </is>
      </c>
      <c r="KA209" s="7" t="inlineStr">
        <is>
          <t>✓</t>
        </is>
      </c>
      <c r="KB209" s="7" t="inlineStr">
        <is>
          <t>✓</t>
        </is>
      </c>
      <c r="KG209" s="7" t="inlineStr">
        <is>
          <t>✓</t>
        </is>
      </c>
      <c r="KT209" s="7" t="inlineStr">
        <is>
          <t>✓</t>
        </is>
      </c>
      <c r="LJ209" s="7" t="inlineStr">
        <is>
          <t>✓</t>
        </is>
      </c>
      <c r="LW209" s="7" t="inlineStr">
        <is>
          <t>✓</t>
        </is>
      </c>
      <c r="MH209" s="7" t="inlineStr">
        <is>
          <t>✓</t>
        </is>
      </c>
      <c r="MQ209" s="7" t="inlineStr">
        <is>
          <t>✓</t>
        </is>
      </c>
      <c r="NF209" s="7" t="inlineStr">
        <is>
          <t>✓</t>
        </is>
      </c>
    </row>
    <row r="210">
      <c r="A210" t="inlineStr">
        <is>
          <t>Virtual-Screening-Analyst-Backend</t>
        </is>
      </c>
      <c r="B210" t="inlineStr">
        <is>
          <t>features</t>
        </is>
      </c>
      <c r="AP210" s="7" t="inlineStr">
        <is>
          <t>✓</t>
        </is>
      </c>
      <c r="AQ210" s="7" t="inlineStr">
        <is>
          <t>✓</t>
        </is>
      </c>
      <c r="AX210" s="7" t="inlineStr">
        <is>
          <t>✓</t>
        </is>
      </c>
      <c r="BI210" s="7" t="inlineStr">
        <is>
          <t>✓</t>
        </is>
      </c>
      <c r="BT210" s="7" t="inlineStr">
        <is>
          <t>✓</t>
        </is>
      </c>
      <c r="CU210" s="7" t="inlineStr">
        <is>
          <t>✓</t>
        </is>
      </c>
      <c r="DY210" s="7" t="inlineStr">
        <is>
          <t>✓</t>
        </is>
      </c>
      <c r="EB210" s="7" t="inlineStr">
        <is>
          <t>✓</t>
        </is>
      </c>
      <c r="EK210" s="7" t="inlineStr">
        <is>
          <t>✓</t>
        </is>
      </c>
      <c r="EM210" s="7" t="inlineStr">
        <is>
          <t>✓</t>
        </is>
      </c>
      <c r="EN210" s="7" t="inlineStr">
        <is>
          <t>✓</t>
        </is>
      </c>
      <c r="FS210" s="7" t="inlineStr">
        <is>
          <t>✓</t>
        </is>
      </c>
      <c r="FY210" s="7" t="inlineStr">
        <is>
          <t>✓</t>
        </is>
      </c>
      <c r="GM210" s="7" t="inlineStr">
        <is>
          <t>✓</t>
        </is>
      </c>
      <c r="GU210" s="7" t="inlineStr">
        <is>
          <t>✓</t>
        </is>
      </c>
      <c r="HE210" s="7" t="inlineStr">
        <is>
          <t>✓</t>
        </is>
      </c>
      <c r="HF210" s="7" t="inlineStr">
        <is>
          <t>✓</t>
        </is>
      </c>
      <c r="HG210" s="7" t="inlineStr">
        <is>
          <t>✓</t>
        </is>
      </c>
      <c r="IR210" s="7" t="inlineStr">
        <is>
          <t>✓</t>
        </is>
      </c>
      <c r="IZ210" s="7" t="inlineStr">
        <is>
          <t>✓</t>
        </is>
      </c>
      <c r="KA210" s="7" t="inlineStr">
        <is>
          <t>✓</t>
        </is>
      </c>
      <c r="KB210" s="7" t="inlineStr">
        <is>
          <t>✓</t>
        </is>
      </c>
      <c r="KG210" s="7" t="inlineStr">
        <is>
          <t>✓</t>
        </is>
      </c>
      <c r="LJ210" s="7" t="inlineStr">
        <is>
          <t>✓</t>
        </is>
      </c>
      <c r="LW210" s="7" t="inlineStr">
        <is>
          <t>✓</t>
        </is>
      </c>
      <c r="OB210" s="7" t="inlineStr">
        <is>
          <t>✓</t>
        </is>
      </c>
    </row>
    <row r="211">
      <c r="A211" t="inlineStr">
        <is>
          <t>Virtual-Screening-Analyst-Backend</t>
        </is>
      </c>
      <c r="B211" t="inlineStr">
        <is>
          <t>mis_merge</t>
        </is>
      </c>
      <c r="AP211" s="7" t="inlineStr">
        <is>
          <t>✓</t>
        </is>
      </c>
      <c r="AX211" s="7" t="inlineStr">
        <is>
          <t>✓</t>
        </is>
      </c>
      <c r="BI211" s="7" t="inlineStr">
        <is>
          <t>✓</t>
        </is>
      </c>
      <c r="BT211" s="7" t="inlineStr">
        <is>
          <t>✓</t>
        </is>
      </c>
      <c r="CU211" s="7" t="inlineStr">
        <is>
          <t>✓</t>
        </is>
      </c>
      <c r="DY211" s="7" t="inlineStr">
        <is>
          <t>✓</t>
        </is>
      </c>
      <c r="EB211" s="7" t="inlineStr">
        <is>
          <t>✓</t>
        </is>
      </c>
      <c r="EK211" s="7" t="inlineStr">
        <is>
          <t>✓</t>
        </is>
      </c>
      <c r="EM211" s="7" t="inlineStr">
        <is>
          <t>✓</t>
        </is>
      </c>
      <c r="EN211" s="7" t="inlineStr">
        <is>
          <t>✓</t>
        </is>
      </c>
      <c r="FS211" s="7" t="inlineStr">
        <is>
          <t>✓</t>
        </is>
      </c>
      <c r="FY211" s="7" t="inlineStr">
        <is>
          <t>✓</t>
        </is>
      </c>
      <c r="GM211" s="7" t="inlineStr">
        <is>
          <t>✓</t>
        </is>
      </c>
      <c r="GU211" s="7" t="inlineStr">
        <is>
          <t>✓</t>
        </is>
      </c>
      <c r="HE211" s="7" t="inlineStr">
        <is>
          <t>✓</t>
        </is>
      </c>
      <c r="HF211" s="7" t="inlineStr">
        <is>
          <t>✓</t>
        </is>
      </c>
      <c r="HG211" s="7" t="inlineStr">
        <is>
          <t>✓</t>
        </is>
      </c>
      <c r="HH211" s="7" t="inlineStr">
        <is>
          <t>✓</t>
        </is>
      </c>
      <c r="IR211" s="7" t="inlineStr">
        <is>
          <t>✓</t>
        </is>
      </c>
      <c r="IZ211" s="7" t="inlineStr">
        <is>
          <t>✓</t>
        </is>
      </c>
      <c r="KA211" s="7" t="inlineStr">
        <is>
          <t>✓</t>
        </is>
      </c>
      <c r="KB211" s="7" t="inlineStr">
        <is>
          <t>✓</t>
        </is>
      </c>
      <c r="KG211" s="7" t="inlineStr">
        <is>
          <t>✓</t>
        </is>
      </c>
      <c r="KT211" s="7" t="inlineStr">
        <is>
          <t>✓</t>
        </is>
      </c>
      <c r="LJ211" s="7" t="inlineStr">
        <is>
          <t>✓</t>
        </is>
      </c>
      <c r="LW211" s="7" t="inlineStr">
        <is>
          <t>✓</t>
        </is>
      </c>
      <c r="MO211" s="7" t="inlineStr">
        <is>
          <t>✓</t>
        </is>
      </c>
      <c r="OB211" s="7" t="inlineStr">
        <is>
          <t>✓</t>
        </is>
      </c>
    </row>
    <row r="212">
      <c r="A212" t="inlineStr">
        <is>
          <t>Virtual-Screening-Analyst-Backend</t>
        </is>
      </c>
      <c r="B212" t="inlineStr">
        <is>
          <t>opensource</t>
        </is>
      </c>
      <c r="W212" s="7" t="inlineStr">
        <is>
          <t>✓</t>
        </is>
      </c>
      <c r="AX212" s="7" t="inlineStr">
        <is>
          <t>✓</t>
        </is>
      </c>
      <c r="BT212" s="7" t="inlineStr">
        <is>
          <t>✓</t>
        </is>
      </c>
      <c r="CU212" s="7" t="inlineStr">
        <is>
          <t>✓</t>
        </is>
      </c>
      <c r="DL212" s="7" t="inlineStr">
        <is>
          <t>✓</t>
        </is>
      </c>
      <c r="EB212" s="7" t="inlineStr">
        <is>
          <t>✓</t>
        </is>
      </c>
      <c r="EK212" s="7" t="inlineStr">
        <is>
          <t>✓</t>
        </is>
      </c>
      <c r="GU212" s="7" t="inlineStr">
        <is>
          <t>✓</t>
        </is>
      </c>
      <c r="HE212" s="7" t="inlineStr">
        <is>
          <t>✓</t>
        </is>
      </c>
      <c r="HF212" s="7" t="inlineStr">
        <is>
          <t>✓</t>
        </is>
      </c>
      <c r="HK212" s="7" t="inlineStr">
        <is>
          <t>✓</t>
        </is>
      </c>
      <c r="HQ212" s="7" t="inlineStr">
        <is>
          <t>✓</t>
        </is>
      </c>
      <c r="IM212" s="7" t="inlineStr">
        <is>
          <t>✓</t>
        </is>
      </c>
      <c r="IR212" s="7" t="inlineStr">
        <is>
          <t>✓</t>
        </is>
      </c>
      <c r="IZ212" s="7" t="inlineStr">
        <is>
          <t>✓</t>
        </is>
      </c>
      <c r="KA212" s="7" t="inlineStr">
        <is>
          <t>✓</t>
        </is>
      </c>
      <c r="KB212" s="7" t="inlineStr">
        <is>
          <t>✓</t>
        </is>
      </c>
      <c r="KG212" s="7" t="inlineStr">
        <is>
          <t>✓</t>
        </is>
      </c>
      <c r="KT212" s="7" t="inlineStr">
        <is>
          <t>✓</t>
        </is>
      </c>
      <c r="LJ212" s="7" t="inlineStr">
        <is>
          <t>✓</t>
        </is>
      </c>
      <c r="MH212" s="7" t="inlineStr">
        <is>
          <t>✓</t>
        </is>
      </c>
      <c r="MQ212" s="7" t="inlineStr">
        <is>
          <t>✓</t>
        </is>
      </c>
      <c r="NF212" s="7" t="inlineStr">
        <is>
          <t>✓</t>
        </is>
      </c>
    </row>
    <row r="213">
      <c r="A213" s="6" t="inlineStr">
        <is>
          <t>zilo-demo-quick</t>
        </is>
      </c>
      <c r="B213" s="6" t="inlineStr">
        <is>
          <t>master</t>
        </is>
      </c>
      <c r="U213" s="7" t="inlineStr">
        <is>
          <t>✓</t>
        </is>
      </c>
      <c r="CY213" s="7" t="inlineStr">
        <is>
          <t>✓</t>
        </is>
      </c>
      <c r="EP213" s="7" t="inlineStr">
        <is>
          <t>✓</t>
        </is>
      </c>
      <c r="ET213" s="7" t="inlineStr">
        <is>
          <t>✓</t>
        </is>
      </c>
      <c r="HS213" s="7" t="inlineStr">
        <is>
          <t>✓</t>
        </is>
      </c>
      <c r="IM213" s="7" t="inlineStr">
        <is>
          <t>✓</t>
        </is>
      </c>
      <c r="LK213" s="7" t="inlineStr">
        <is>
          <t>✓</t>
        </is>
      </c>
      <c r="ME213" s="7" t="inlineStr">
        <is>
          <t>✓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20" customWidth="1" min="3" max="3"/>
  </cols>
  <sheetData>
    <row r="1">
      <c r="A1" s="8" t="inlineStr">
        <is>
          <t>Python Repositories Analysis</t>
        </is>
      </c>
    </row>
    <row r="3">
      <c r="A3" t="inlineStr">
        <is>
          <t>Total Repositories with Python Files:</t>
        </is>
      </c>
      <c r="B3" t="n">
        <v>86</v>
      </c>
    </row>
    <row r="4">
      <c r="A4" t="inlineStr">
        <is>
          <t>Total Branches with Python Files:</t>
        </is>
      </c>
      <c r="B4" t="n">
        <v>212</v>
      </c>
    </row>
    <row r="5">
      <c r="A5" t="inlineStr">
        <is>
          <t>Default Branches with Python Files:</t>
        </is>
      </c>
      <c r="B5" t="n">
        <v>86</v>
      </c>
      <c r="C5" t="inlineStr">
        <is>
          <t>100.0%</t>
        </is>
      </c>
    </row>
    <row r="6">
      <c r="A6" t="inlineStr">
        <is>
          <t>Total Unique Packages (from requirements):</t>
        </is>
      </c>
      <c r="B6" t="n">
        <v>746</v>
      </c>
    </row>
    <row r="7">
      <c r="A7" t="inlineStr">
        <is>
          <t>Total Unique Imports (from Python files):</t>
        </is>
      </c>
      <c r="B7" t="n">
        <v>413</v>
      </c>
    </row>
    <row r="9">
      <c r="A9" s="9" t="inlineStr">
        <is>
          <t>Top 20 Most Common Packages (from requirements.txt)</t>
        </is>
      </c>
    </row>
    <row r="10">
      <c r="A10" s="9" t="inlineStr">
        <is>
          <t>Package</t>
        </is>
      </c>
      <c r="B10" s="9" t="inlineStr">
        <is>
          <t>Count</t>
        </is>
      </c>
      <c r="C10" s="9" t="inlineStr">
        <is>
          <t>Percentage of Branches</t>
        </is>
      </c>
    </row>
    <row r="11">
      <c r="A11" t="inlineStr">
        <is>
          <t>requests</t>
        </is>
      </c>
      <c r="B11" t="n">
        <v>31</v>
      </c>
      <c r="C11" t="inlineStr">
        <is>
          <t>14.6%</t>
        </is>
      </c>
    </row>
    <row r="12">
      <c r="A12" t="inlineStr">
        <is>
          <t>fastapi</t>
        </is>
      </c>
      <c r="B12" t="n">
        <v>27</v>
      </c>
      <c r="C12" t="inlineStr">
        <is>
          <t>12.7%</t>
        </is>
      </c>
    </row>
    <row r="13">
      <c r="A13" t="inlineStr">
        <is>
          <t>uvicorn</t>
        </is>
      </c>
      <c r="B13" t="n">
        <v>25</v>
      </c>
      <c r="C13" t="inlineStr">
        <is>
          <t>11.8%</t>
        </is>
      </c>
    </row>
    <row r="14">
      <c r="A14" t="inlineStr">
        <is>
          <t>certifi</t>
        </is>
      </c>
      <c r="B14" t="n">
        <v>25</v>
      </c>
      <c r="C14" t="inlineStr">
        <is>
          <t>11.8%</t>
        </is>
      </c>
    </row>
    <row r="15">
      <c r="A15" t="inlineStr">
        <is>
          <t>idna</t>
        </is>
      </c>
      <c r="B15" t="n">
        <v>25</v>
      </c>
      <c r="C15" t="inlineStr">
        <is>
          <t>11.8%</t>
        </is>
      </c>
    </row>
    <row r="16">
      <c r="A16" t="inlineStr">
        <is>
          <t>urllib3</t>
        </is>
      </c>
      <c r="B16" t="n">
        <v>25</v>
      </c>
      <c r="C16" t="inlineStr">
        <is>
          <t>11.8%</t>
        </is>
      </c>
    </row>
    <row r="17">
      <c r="A17" t="inlineStr">
        <is>
          <t>click</t>
        </is>
      </c>
      <c r="B17" t="n">
        <v>24</v>
      </c>
      <c r="C17" t="inlineStr">
        <is>
          <t>11.3%</t>
        </is>
      </c>
    </row>
    <row r="18">
      <c r="A18" t="inlineStr">
        <is>
          <t>six</t>
        </is>
      </c>
      <c r="B18" t="n">
        <v>24</v>
      </c>
      <c r="C18" t="inlineStr">
        <is>
          <t>11.3%</t>
        </is>
      </c>
    </row>
    <row r="19">
      <c r="A19" t="inlineStr">
        <is>
          <t>numpy</t>
        </is>
      </c>
      <c r="B19" t="n">
        <v>24</v>
      </c>
      <c r="C19" t="inlineStr">
        <is>
          <t>11.3%</t>
        </is>
      </c>
    </row>
    <row r="20">
      <c r="A20" t="inlineStr">
        <is>
          <t>jsonschema</t>
        </is>
      </c>
      <c r="B20" t="n">
        <v>23</v>
      </c>
      <c r="C20" t="inlineStr">
        <is>
          <t>10.8%</t>
        </is>
      </c>
    </row>
    <row r="21">
      <c r="A21" t="inlineStr">
        <is>
          <t>python-dateutil</t>
        </is>
      </c>
      <c r="B21" t="n">
        <v>23</v>
      </c>
      <c r="C21" t="inlineStr">
        <is>
          <t>10.8%</t>
        </is>
      </c>
    </row>
    <row r="22">
      <c r="A22" t="inlineStr">
        <is>
          <t>Jinja2</t>
        </is>
      </c>
      <c r="B22" t="n">
        <v>22</v>
      </c>
      <c r="C22" t="inlineStr">
        <is>
          <t>10.4%</t>
        </is>
      </c>
    </row>
    <row r="23">
      <c r="A23" t="inlineStr">
        <is>
          <t>MarkupSafe</t>
        </is>
      </c>
      <c r="B23" t="n">
        <v>22</v>
      </c>
      <c r="C23" t="inlineStr">
        <is>
          <t>10.4%</t>
        </is>
      </c>
    </row>
    <row r="24">
      <c r="A24" t="inlineStr">
        <is>
          <t>pytz</t>
        </is>
      </c>
      <c r="B24" t="n">
        <v>22</v>
      </c>
      <c r="C24" t="inlineStr">
        <is>
          <t>10.4%</t>
        </is>
      </c>
    </row>
    <row r="25">
      <c r="A25" t="inlineStr">
        <is>
          <t>pandas</t>
        </is>
      </c>
      <c r="B25" t="n">
        <v>21</v>
      </c>
      <c r="C25" t="inlineStr">
        <is>
          <t>9.9%</t>
        </is>
      </c>
    </row>
    <row r="26">
      <c r="A26" t="inlineStr">
        <is>
          <t>Flask</t>
        </is>
      </c>
      <c r="B26" t="n">
        <v>19</v>
      </c>
      <c r="C26" t="inlineStr">
        <is>
          <t>9.0%</t>
        </is>
      </c>
    </row>
    <row r="27">
      <c r="A27" t="inlineStr">
        <is>
          <t>python-dotenv</t>
        </is>
      </c>
      <c r="B27" t="n">
        <v>18</v>
      </c>
      <c r="C27" t="inlineStr">
        <is>
          <t>8.5%</t>
        </is>
      </c>
    </row>
    <row r="28">
      <c r="A28" t="inlineStr">
        <is>
          <t>chardet</t>
        </is>
      </c>
      <c r="B28" t="n">
        <v>18</v>
      </c>
      <c r="C28" t="inlineStr">
        <is>
          <t>8.5%</t>
        </is>
      </c>
    </row>
    <row r="29">
      <c r="A29" t="inlineStr">
        <is>
          <t>Werkzeug</t>
        </is>
      </c>
      <c r="B29" t="n">
        <v>18</v>
      </c>
      <c r="C29" t="inlineStr">
        <is>
          <t>8.5%</t>
        </is>
      </c>
    </row>
    <row r="30">
      <c r="A30" t="inlineStr">
        <is>
          <t>decorator</t>
        </is>
      </c>
      <c r="B30" t="n">
        <v>17</v>
      </c>
      <c r="C30" t="inlineStr">
        <is>
          <t>8.0%</t>
        </is>
      </c>
    </row>
    <row r="33">
      <c r="A33" s="9" t="inlineStr">
        <is>
          <t>Top 20 Most Common Imports (from Python files)</t>
        </is>
      </c>
    </row>
    <row r="34">
      <c r="A34" s="9" t="inlineStr">
        <is>
          <t>Import</t>
        </is>
      </c>
      <c r="B34" s="9" t="inlineStr">
        <is>
          <t>Count</t>
        </is>
      </c>
      <c r="C34" s="9" t="inlineStr">
        <is>
          <t>Percentage of Branches</t>
        </is>
      </c>
    </row>
    <row r="35">
      <c r="A35" t="inlineStr">
        <is>
          <t>fastapi</t>
        </is>
      </c>
      <c r="B35" t="n">
        <v>140</v>
      </c>
      <c r="C35" t="inlineStr">
        <is>
          <t>66.0%</t>
        </is>
      </c>
    </row>
    <row r="36">
      <c r="A36" t="inlineStr">
        <is>
          <t>pydantic</t>
        </is>
      </c>
      <c r="B36" t="n">
        <v>136</v>
      </c>
      <c r="C36" t="inlineStr">
        <is>
          <t>64.2%</t>
        </is>
      </c>
    </row>
    <row r="37">
      <c r="A37" t="inlineStr">
        <is>
          <t>core</t>
        </is>
      </c>
      <c r="B37" t="n">
        <v>92</v>
      </c>
      <c r="C37" t="inlineStr">
        <is>
          <t>43.4%</t>
        </is>
      </c>
    </row>
    <row r="38">
      <c r="A38" t="inlineStr">
        <is>
          <t>numpy</t>
        </is>
      </c>
      <c r="B38" t="n">
        <v>89</v>
      </c>
      <c r="C38" t="inlineStr">
        <is>
          <t>42.0%</t>
        </is>
      </c>
    </row>
    <row r="39">
      <c r="A39" t="inlineStr">
        <is>
          <t>schemas</t>
        </is>
      </c>
      <c r="B39" t="n">
        <v>83</v>
      </c>
      <c r="C39" t="inlineStr">
        <is>
          <t>39.2%</t>
        </is>
      </c>
    </row>
    <row r="40">
      <c r="A40" t="inlineStr">
        <is>
          <t>api</t>
        </is>
      </c>
      <c r="B40" t="n">
        <v>80</v>
      </c>
      <c r="C40" t="inlineStr">
        <is>
          <t>37.7%</t>
        </is>
      </c>
    </row>
    <row r="41">
      <c r="A41" t="inlineStr">
        <is>
          <t>uvicorn</t>
        </is>
      </c>
      <c r="B41" t="n">
        <v>78</v>
      </c>
      <c r="C41" t="inlineStr">
        <is>
          <t>36.8%</t>
        </is>
      </c>
    </row>
    <row r="42">
      <c r="A42" t="inlineStr">
        <is>
          <t>requests</t>
        </is>
      </c>
      <c r="B42" t="n">
        <v>72</v>
      </c>
      <c r="C42" t="inlineStr">
        <is>
          <t>34.0%</t>
        </is>
      </c>
    </row>
    <row r="43">
      <c r="A43" t="inlineStr">
        <is>
          <t>pandas</t>
        </is>
      </c>
      <c r="B43" t="n">
        <v>68</v>
      </c>
      <c r="C43" t="inlineStr">
        <is>
          <t>32.1%</t>
        </is>
      </c>
    </row>
    <row r="44">
      <c r="A44" t="inlineStr">
        <is>
          <t>jose</t>
        </is>
      </c>
      <c r="B44" t="n">
        <v>61</v>
      </c>
      <c r="C44" t="inlineStr">
        <is>
          <t>28.8%</t>
        </is>
      </c>
    </row>
    <row r="45">
      <c r="A45" t="inlineStr">
        <is>
          <t>passlib</t>
        </is>
      </c>
      <c r="B45" t="n">
        <v>57</v>
      </c>
      <c r="C45" t="inlineStr">
        <is>
          <t>26.9%</t>
        </is>
      </c>
    </row>
    <row r="46">
      <c r="A46" t="inlineStr">
        <is>
          <t>transformers</t>
        </is>
      </c>
      <c r="B46" t="n">
        <v>56</v>
      </c>
      <c r="C46" t="inlineStr">
        <is>
          <t>26.4%</t>
        </is>
      </c>
    </row>
    <row r="47">
      <c r="A47" t="inlineStr">
        <is>
          <t>pydantic_settings</t>
        </is>
      </c>
      <c r="B47" t="n">
        <v>55</v>
      </c>
      <c r="C47" t="inlineStr">
        <is>
          <t>25.9%</t>
        </is>
      </c>
    </row>
    <row r="48">
      <c r="A48" t="inlineStr">
        <is>
          <t>dotenv</t>
        </is>
      </c>
      <c r="B48" t="n">
        <v>54</v>
      </c>
      <c r="C48" t="inlineStr">
        <is>
          <t>25.5%</t>
        </is>
      </c>
    </row>
    <row r="49">
      <c r="A49" t="inlineStr">
        <is>
          <t>base64</t>
        </is>
      </c>
      <c r="B49" t="n">
        <v>50</v>
      </c>
      <c r="C49" t="inlineStr">
        <is>
          <t>23.6%</t>
        </is>
      </c>
    </row>
    <row r="50">
      <c r="A50" t="inlineStr">
        <is>
          <t>sqlalchemy</t>
        </is>
      </c>
      <c r="B50" t="n">
        <v>46</v>
      </c>
      <c r="C50" t="inlineStr">
        <is>
          <t>21.7%</t>
        </is>
      </c>
    </row>
    <row r="51">
      <c r="A51" t="inlineStr">
        <is>
          <t>sklearn</t>
        </is>
      </c>
      <c r="B51" t="n">
        <v>46</v>
      </c>
      <c r="C51" t="inlineStr">
        <is>
          <t>21.7%</t>
        </is>
      </c>
    </row>
    <row r="52">
      <c r="A52" t="inlineStr">
        <is>
          <t>pymongo</t>
        </is>
      </c>
      <c r="B52" t="n">
        <v>42</v>
      </c>
      <c r="C52" t="inlineStr">
        <is>
          <t>19.8%</t>
        </is>
      </c>
    </row>
    <row r="53">
      <c r="A53" t="inlineStr">
        <is>
          <t>PIL</t>
        </is>
      </c>
      <c r="B53" t="n">
        <v>42</v>
      </c>
      <c r="C53" t="inlineStr">
        <is>
          <t>19.8%</t>
        </is>
      </c>
    </row>
    <row r="54">
      <c r="A54" t="inlineStr">
        <is>
          <t>__future__</t>
        </is>
      </c>
      <c r="B54" t="n">
        <v>41</v>
      </c>
      <c r="C54" t="inlineStr">
        <is>
          <t>19.3%</t>
        </is>
      </c>
    </row>
  </sheetData>
  <mergeCells count="3">
    <mergeCell ref="A1:C1"/>
    <mergeCell ref="A9:C9"/>
    <mergeCell ref="A33:C3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2025-05-08T17:40:44Z</dcterms:created>
  <dcterms:modified xmlns:dcterms="http://purl.org/dc/terms/" xmlns:xsi="http://www.w3.org/2001/XMLSchema-instance" xsi:type="dcterms:W3CDTF">2025-05-08T17:40:45Z</dcterms:modified>
</cp:coreProperties>
</file>