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140" windowWidth="14955" windowHeight="6600" tabRatio="877" activeTab="6"/>
  </bookViews>
  <sheets>
    <sheet name="CD" sheetId="29" r:id="rId1"/>
    <sheet name="AR" sheetId="30" r:id="rId2"/>
    <sheet name="APPI" sheetId="32" r:id="rId3"/>
    <sheet name="Config" sheetId="3" r:id="rId4"/>
    <sheet name="Sql" sheetId="2" r:id="rId5"/>
    <sheet name="ExcelOperation" sheetId="37" r:id="rId6"/>
    <sheet name="AnalysisSysSht" sheetId="39" r:id="rId7"/>
    <sheet name="ASSProperty" sheetId="42" r:id="rId8"/>
    <sheet name="ASSChkTemplate" sheetId="56" r:id="rId9"/>
    <sheet name="VariousTools" sheetId="53" r:id="rId10"/>
    <sheet name="Template" sheetId="49" r:id="rId11"/>
    <sheet name="SyncSchedule" sheetId="33" r:id="rId12"/>
    <sheet name="Category" sheetId="34" r:id="rId13"/>
    <sheet name="SplitFile" sheetId="35" r:id="rId14"/>
    <sheet name="検証結果合計" sheetId="48" r:id="rId15"/>
    <sheet name="項目設定検証" sheetId="46" r:id="rId16"/>
    <sheet name="List" sheetId="40" r:id="rId17"/>
    <sheet name="Help" sheetId="41" r:id="rId18"/>
  </sheets>
  <functionGroups builtInGroupCount="17"/>
  <externalReferences>
    <externalReference r:id="rId19"/>
  </externalReferences>
  <definedNames>
    <definedName name="_xlnm._FilterDatabase" localSheetId="6" hidden="1">AnalysisSysSht!$B$7:$I$9</definedName>
    <definedName name="_xlnm._FilterDatabase" localSheetId="3" hidden="1">Config!$A$2:$D$11</definedName>
    <definedName name="_xlnm._FilterDatabase" localSheetId="4" hidden="1">Sql!$A$1:$A$58</definedName>
    <definedName name="_xlnm._FilterDatabase" localSheetId="15" hidden="1">項目設定検証!$A$20:$BB$106</definedName>
    <definedName name="CreateFlg" localSheetId="16">OFFSET(List!$A$3,0,0,COUNTA(List!$A:$A)-1,1)</definedName>
    <definedName name="ParamArea" comment="VBAパラメータの範囲" localSheetId="5">ExcelOperation!$B$7:$I$16</definedName>
    <definedName name="ResultArea" comment="処理結果ｴﾘｱ" localSheetId="5">ExcelOperation!$A$21:$AA$55</definedName>
    <definedName name="SQLCondition" localSheetId="2">APPI!$B$3:$B$15</definedName>
    <definedName name="SQLCondition" localSheetId="8">[1]CD!$B$3:$B$15</definedName>
    <definedName name="SQLCondition">CD!$B$3:$B$15</definedName>
  </definedNames>
  <calcPr calcId="145621"/>
</workbook>
</file>

<file path=xl/calcChain.xml><?xml version="1.0" encoding="utf-8"?>
<calcChain xmlns="http://schemas.openxmlformats.org/spreadsheetml/2006/main">
  <c r="DY2" i="56" l="1"/>
  <c r="D43" i="40" l="1"/>
  <c r="J2" i="3"/>
  <c r="G21" i="46" l="1"/>
  <c r="S199" i="46"/>
  <c r="M199" i="46"/>
  <c r="G199" i="46"/>
  <c r="F199" i="46"/>
  <c r="S198" i="46"/>
  <c r="M198" i="46"/>
  <c r="G198" i="46"/>
  <c r="F198" i="46"/>
  <c r="S197" i="46"/>
  <c r="M197" i="46"/>
  <c r="G197" i="46"/>
  <c r="F197" i="46"/>
  <c r="S196" i="46"/>
  <c r="M196" i="46"/>
  <c r="G196" i="46"/>
  <c r="F196" i="46"/>
  <c r="S195" i="46"/>
  <c r="M195" i="46"/>
  <c r="G195" i="46"/>
  <c r="F195" i="46"/>
  <c r="S194" i="46"/>
  <c r="M194" i="46"/>
  <c r="G194" i="46"/>
  <c r="F194" i="46"/>
  <c r="S193" i="46"/>
  <c r="M193" i="46"/>
  <c r="G193" i="46"/>
  <c r="F193" i="46"/>
  <c r="S192" i="46"/>
  <c r="M192" i="46"/>
  <c r="G192" i="46"/>
  <c r="F192" i="46"/>
  <c r="V191" i="46"/>
  <c r="S191" i="46"/>
  <c r="P191" i="46"/>
  <c r="M191" i="46"/>
  <c r="J191" i="46"/>
  <c r="G191" i="46"/>
  <c r="F191" i="46" s="1"/>
  <c r="V190" i="46"/>
  <c r="S190" i="46" s="1"/>
  <c r="P190" i="46"/>
  <c r="M190" i="46"/>
  <c r="J190" i="46"/>
  <c r="G190" i="46" s="1"/>
  <c r="F190" i="46" s="1"/>
  <c r="S189" i="46"/>
  <c r="M189" i="46"/>
  <c r="F189" i="46" s="1"/>
  <c r="G189" i="46"/>
  <c r="S188" i="46"/>
  <c r="M188" i="46"/>
  <c r="G188" i="46"/>
  <c r="F188" i="46" s="1"/>
  <c r="S187" i="46"/>
  <c r="M187" i="46"/>
  <c r="G187" i="46"/>
  <c r="F187" i="46" s="1"/>
  <c r="S186" i="46"/>
  <c r="M186" i="46"/>
  <c r="G186" i="46"/>
  <c r="F186" i="46" s="1"/>
  <c r="S185" i="46"/>
  <c r="M185" i="46"/>
  <c r="G185" i="46"/>
  <c r="F185" i="46" s="1"/>
  <c r="S184" i="46"/>
  <c r="M184" i="46"/>
  <c r="G184" i="46"/>
  <c r="F184" i="46" s="1"/>
  <c r="S183" i="46"/>
  <c r="M183" i="46"/>
  <c r="G183" i="46"/>
  <c r="F183" i="46" s="1"/>
  <c r="S182" i="46"/>
  <c r="M182" i="46"/>
  <c r="G182" i="46"/>
  <c r="F182" i="46" s="1"/>
  <c r="S181" i="46"/>
  <c r="M181" i="46"/>
  <c r="G181" i="46"/>
  <c r="F181" i="46" s="1"/>
  <c r="S180" i="46"/>
  <c r="M180" i="46"/>
  <c r="G180" i="46"/>
  <c r="F180" i="46" s="1"/>
  <c r="S179" i="46"/>
  <c r="M179" i="46"/>
  <c r="G179" i="46"/>
  <c r="F179" i="46" s="1"/>
  <c r="S178" i="46"/>
  <c r="M178" i="46"/>
  <c r="G178" i="46"/>
  <c r="F178" i="46" s="1"/>
  <c r="S177" i="46"/>
  <c r="M177" i="46"/>
  <c r="G177" i="46"/>
  <c r="F177" i="46" s="1"/>
  <c r="S176" i="46"/>
  <c r="P176" i="46"/>
  <c r="M176" i="46" s="1"/>
  <c r="F176" i="46" s="1"/>
  <c r="G176" i="46"/>
  <c r="S175" i="46"/>
  <c r="M175" i="46"/>
  <c r="F175" i="46" s="1"/>
  <c r="G175" i="46"/>
  <c r="S174" i="46"/>
  <c r="M174" i="46"/>
  <c r="F174" i="46" s="1"/>
  <c r="G174" i="46"/>
  <c r="S173" i="46"/>
  <c r="P173" i="46"/>
  <c r="M173" i="46" s="1"/>
  <c r="F173" i="46" s="1"/>
  <c r="G173" i="46"/>
  <c r="S172" i="46"/>
  <c r="M172" i="46"/>
  <c r="G172" i="46"/>
  <c r="F172" i="46"/>
  <c r="S171" i="46"/>
  <c r="M171" i="46"/>
  <c r="G171" i="46"/>
  <c r="F171" i="46"/>
  <c r="S170" i="46"/>
  <c r="M170" i="46"/>
  <c r="G170" i="46"/>
  <c r="F170" i="46"/>
  <c r="S169" i="46"/>
  <c r="M169" i="46"/>
  <c r="G169" i="46"/>
  <c r="F169" i="46"/>
  <c r="S168" i="46"/>
  <c r="M168" i="46"/>
  <c r="G168" i="46"/>
  <c r="F168" i="46"/>
  <c r="S167" i="46"/>
  <c r="M167" i="46"/>
  <c r="G167" i="46"/>
  <c r="F167" i="46"/>
  <c r="S166" i="46"/>
  <c r="M166" i="46"/>
  <c r="G166" i="46"/>
  <c r="F166" i="46"/>
  <c r="S165" i="46"/>
  <c r="M165" i="46"/>
  <c r="G165" i="46"/>
  <c r="F165" i="46"/>
  <c r="S164" i="46"/>
  <c r="M164" i="46"/>
  <c r="G164" i="46"/>
  <c r="F164" i="46"/>
  <c r="S163" i="46"/>
  <c r="M163" i="46"/>
  <c r="G163" i="46"/>
  <c r="F163" i="46"/>
  <c r="S162" i="46"/>
  <c r="M162" i="46"/>
  <c r="G162" i="46"/>
  <c r="F162" i="46"/>
  <c r="S161" i="46"/>
  <c r="M161" i="46"/>
  <c r="G161" i="46"/>
  <c r="F161" i="46"/>
  <c r="S160" i="46"/>
  <c r="M160" i="46"/>
  <c r="G160" i="46"/>
  <c r="F160" i="46"/>
  <c r="S159" i="46"/>
  <c r="M159" i="46"/>
  <c r="G159" i="46"/>
  <c r="F159" i="46"/>
  <c r="S158" i="46"/>
  <c r="M158" i="46"/>
  <c r="G158" i="46"/>
  <c r="F158" i="46"/>
  <c r="S157" i="46"/>
  <c r="M157" i="46"/>
  <c r="G157" i="46"/>
  <c r="F157" i="46"/>
  <c r="S156" i="46"/>
  <c r="M156" i="46"/>
  <c r="G156" i="46"/>
  <c r="F156" i="46"/>
  <c r="S155" i="46"/>
  <c r="M155" i="46"/>
  <c r="G155" i="46"/>
  <c r="F155" i="46"/>
  <c r="S154" i="46"/>
  <c r="M154" i="46"/>
  <c r="G154" i="46"/>
  <c r="F154" i="46"/>
  <c r="S153" i="46"/>
  <c r="M153" i="46"/>
  <c r="G153" i="46"/>
  <c r="F153" i="46"/>
  <c r="S152" i="46"/>
  <c r="M152" i="46"/>
  <c r="G152" i="46"/>
  <c r="F152" i="46"/>
  <c r="V151" i="46"/>
  <c r="S151" i="46" s="1"/>
  <c r="M151" i="46"/>
  <c r="J151" i="46"/>
  <c r="G151" i="46" s="1"/>
  <c r="F151" i="46" s="1"/>
  <c r="S150" i="46"/>
  <c r="M150" i="46"/>
  <c r="G150" i="46"/>
  <c r="F150" i="46" s="1"/>
  <c r="S149" i="46"/>
  <c r="M149" i="46"/>
  <c r="G149" i="46"/>
  <c r="F149" i="46" s="1"/>
  <c r="V148" i="46"/>
  <c r="S148" i="46"/>
  <c r="M148" i="46"/>
  <c r="J148" i="46"/>
  <c r="G148" i="46" s="1"/>
  <c r="F148" i="46" s="1"/>
  <c r="S147" i="46"/>
  <c r="M147" i="46"/>
  <c r="G147" i="46"/>
  <c r="F147" i="46"/>
  <c r="S146" i="46"/>
  <c r="M146" i="46"/>
  <c r="G146" i="46"/>
  <c r="F146" i="46"/>
  <c r="S145" i="46"/>
  <c r="M145" i="46"/>
  <c r="G145" i="46"/>
  <c r="F145" i="46"/>
  <c r="S144" i="46"/>
  <c r="M144" i="46"/>
  <c r="G144" i="46"/>
  <c r="F144" i="46"/>
  <c r="S143" i="46"/>
  <c r="M143" i="46"/>
  <c r="G143" i="46"/>
  <c r="F143" i="46"/>
  <c r="S142" i="46"/>
  <c r="M142" i="46"/>
  <c r="G142" i="46"/>
  <c r="F142" i="46"/>
  <c r="S141" i="46"/>
  <c r="M141" i="46"/>
  <c r="G141" i="46"/>
  <c r="F141" i="46"/>
  <c r="S140" i="46"/>
  <c r="M140" i="46"/>
  <c r="G140" i="46"/>
  <c r="F140" i="46"/>
  <c r="V139" i="46"/>
  <c r="S139" i="46" s="1"/>
  <c r="P139" i="46"/>
  <c r="M139" i="46"/>
  <c r="J139" i="46"/>
  <c r="G139" i="46" s="1"/>
  <c r="F139" i="46" s="1"/>
  <c r="V138" i="46"/>
  <c r="S138" i="46" s="1"/>
  <c r="P138" i="46"/>
  <c r="M138" i="46" s="1"/>
  <c r="J138" i="46"/>
  <c r="G138" i="46" s="1"/>
  <c r="S137" i="46"/>
  <c r="M137" i="46"/>
  <c r="G137" i="46"/>
  <c r="F137" i="46" s="1"/>
  <c r="S136" i="46"/>
  <c r="M136" i="46"/>
  <c r="G136" i="46"/>
  <c r="F136" i="46" s="1"/>
  <c r="S135" i="46"/>
  <c r="M135" i="46"/>
  <c r="G135" i="46"/>
  <c r="F135" i="46" s="1"/>
  <c r="S134" i="46"/>
  <c r="M134" i="46"/>
  <c r="G134" i="46"/>
  <c r="F134" i="46" s="1"/>
  <c r="S133" i="46"/>
  <c r="M133" i="46"/>
  <c r="G133" i="46"/>
  <c r="F133" i="46" s="1"/>
  <c r="S132" i="46"/>
  <c r="M132" i="46"/>
  <c r="G132" i="46"/>
  <c r="F132" i="46" s="1"/>
  <c r="S131" i="46"/>
  <c r="M131" i="46"/>
  <c r="G131" i="46"/>
  <c r="F131" i="46" s="1"/>
  <c r="S130" i="46"/>
  <c r="M130" i="46"/>
  <c r="G130" i="46"/>
  <c r="F130" i="46" s="1"/>
  <c r="S129" i="46"/>
  <c r="M129" i="46"/>
  <c r="G129" i="46"/>
  <c r="F129" i="46" s="1"/>
  <c r="S128" i="46"/>
  <c r="M128" i="46"/>
  <c r="G128" i="46"/>
  <c r="F128" i="46" s="1"/>
  <c r="S127" i="46"/>
  <c r="M127" i="46"/>
  <c r="G127" i="46"/>
  <c r="F127" i="46" s="1"/>
  <c r="S126" i="46"/>
  <c r="M126" i="46"/>
  <c r="G126" i="46"/>
  <c r="F126" i="46" s="1"/>
  <c r="V125" i="46"/>
  <c r="S125" i="46"/>
  <c r="P125" i="46"/>
  <c r="M125" i="46" s="1"/>
  <c r="J125" i="46"/>
  <c r="G125" i="46"/>
  <c r="S124" i="46"/>
  <c r="M124" i="46"/>
  <c r="G124" i="46"/>
  <c r="F124" i="46" s="1"/>
  <c r="S123" i="46"/>
  <c r="M123" i="46"/>
  <c r="G123" i="46"/>
  <c r="F123" i="46" s="1"/>
  <c r="S122" i="46"/>
  <c r="M122" i="46"/>
  <c r="G122" i="46"/>
  <c r="F122" i="46" s="1"/>
  <c r="S121" i="46"/>
  <c r="M121" i="46"/>
  <c r="G121" i="46"/>
  <c r="F121" i="46" s="1"/>
  <c r="S120" i="46"/>
  <c r="M120" i="46"/>
  <c r="G120" i="46"/>
  <c r="F120" i="46" s="1"/>
  <c r="S119" i="46"/>
  <c r="M119" i="46"/>
  <c r="G119" i="46"/>
  <c r="F119" i="46" s="1"/>
  <c r="S118" i="46"/>
  <c r="M118" i="46"/>
  <c r="G118" i="46"/>
  <c r="F118" i="46" s="1"/>
  <c r="S117" i="46"/>
  <c r="M117" i="46"/>
  <c r="G117" i="46"/>
  <c r="F117" i="46" s="1"/>
  <c r="V116" i="46"/>
  <c r="S116" i="46"/>
  <c r="P116" i="46"/>
  <c r="M116" i="46" s="1"/>
  <c r="F116" i="46" s="1"/>
  <c r="J116" i="46"/>
  <c r="G116" i="46"/>
  <c r="V115" i="46"/>
  <c r="S115" i="46" s="1"/>
  <c r="P115" i="46"/>
  <c r="M115" i="46"/>
  <c r="J115" i="46"/>
  <c r="G115" i="46" s="1"/>
  <c r="S114" i="46"/>
  <c r="M114" i="46"/>
  <c r="G114" i="46"/>
  <c r="F114" i="46" s="1"/>
  <c r="AW106" i="46"/>
  <c r="AQ106" i="46"/>
  <c r="AK106" i="46"/>
  <c r="AE106" i="46"/>
  <c r="Y106" i="46"/>
  <c r="F106" i="46" s="1"/>
  <c r="S106" i="46"/>
  <c r="M106" i="46"/>
  <c r="G106" i="46"/>
  <c r="AW105" i="46"/>
  <c r="AQ105" i="46"/>
  <c r="AK105" i="46"/>
  <c r="AE105" i="46"/>
  <c r="Y105" i="46"/>
  <c r="S105" i="46"/>
  <c r="M105" i="46"/>
  <c r="G105" i="46"/>
  <c r="AW104" i="46"/>
  <c r="AQ104" i="46"/>
  <c r="AK104" i="46"/>
  <c r="AE104" i="46"/>
  <c r="Y104" i="46"/>
  <c r="S104" i="46"/>
  <c r="M104" i="46"/>
  <c r="G104" i="46"/>
  <c r="AW103" i="46"/>
  <c r="AQ103" i="46"/>
  <c r="AK103" i="46"/>
  <c r="AE103" i="46"/>
  <c r="Y103" i="46"/>
  <c r="S103" i="46"/>
  <c r="M103" i="46"/>
  <c r="G103" i="46"/>
  <c r="AW102" i="46"/>
  <c r="AQ102" i="46"/>
  <c r="AK102" i="46"/>
  <c r="AE102" i="46"/>
  <c r="Y102" i="46"/>
  <c r="F102" i="46" s="1"/>
  <c r="S102" i="46"/>
  <c r="M102" i="46"/>
  <c r="G102" i="46"/>
  <c r="AW101" i="46"/>
  <c r="AQ101" i="46"/>
  <c r="AK101" i="46"/>
  <c r="AE101" i="46"/>
  <c r="Y101" i="46"/>
  <c r="S101" i="46"/>
  <c r="M101" i="46"/>
  <c r="G101" i="46"/>
  <c r="AW100" i="46"/>
  <c r="AQ100" i="46"/>
  <c r="AK100" i="46"/>
  <c r="AE100" i="46"/>
  <c r="Y100" i="46"/>
  <c r="S100" i="46"/>
  <c r="M100" i="46"/>
  <c r="G100" i="46"/>
  <c r="AW99" i="46"/>
  <c r="AQ99" i="46"/>
  <c r="AK99" i="46"/>
  <c r="AE99" i="46"/>
  <c r="Y99" i="46"/>
  <c r="S99" i="46"/>
  <c r="M99" i="46"/>
  <c r="G99" i="46"/>
  <c r="AZ98" i="46"/>
  <c r="AW98" i="46" s="1"/>
  <c r="AT98" i="46"/>
  <c r="AQ98" i="46" s="1"/>
  <c r="AN98" i="46"/>
  <c r="AK98" i="46" s="1"/>
  <c r="AH98" i="46"/>
  <c r="AE98" i="46" s="1"/>
  <c r="AB98" i="46"/>
  <c r="Y98" i="46" s="1"/>
  <c r="V98" i="46"/>
  <c r="S98" i="46" s="1"/>
  <c r="P98" i="46"/>
  <c r="M98" i="46" s="1"/>
  <c r="J98" i="46"/>
  <c r="G98" i="46" s="1"/>
  <c r="AZ97" i="46"/>
  <c r="AW97" i="46" s="1"/>
  <c r="AT97" i="46"/>
  <c r="AQ97" i="46" s="1"/>
  <c r="AN97" i="46"/>
  <c r="AK97" i="46" s="1"/>
  <c r="AH97" i="46"/>
  <c r="AE97" i="46" s="1"/>
  <c r="AB97" i="46"/>
  <c r="Y97" i="46" s="1"/>
  <c r="V97" i="46"/>
  <c r="S97" i="46" s="1"/>
  <c r="P97" i="46"/>
  <c r="M97" i="46" s="1"/>
  <c r="J97" i="46"/>
  <c r="G97" i="46" s="1"/>
  <c r="AW96" i="46"/>
  <c r="AQ96" i="46"/>
  <c r="AK96" i="46"/>
  <c r="AE96" i="46"/>
  <c r="Y96" i="46"/>
  <c r="S96" i="46"/>
  <c r="M96" i="46"/>
  <c r="G96" i="46"/>
  <c r="AW95" i="46"/>
  <c r="AQ95" i="46"/>
  <c r="AK95" i="46"/>
  <c r="AE95" i="46"/>
  <c r="Y95" i="46"/>
  <c r="S95" i="46"/>
  <c r="M95" i="46"/>
  <c r="G95" i="46"/>
  <c r="AW94" i="46"/>
  <c r="AQ94" i="46"/>
  <c r="AK94" i="46"/>
  <c r="AE94" i="46"/>
  <c r="Y94" i="46"/>
  <c r="S94" i="46"/>
  <c r="M94" i="46"/>
  <c r="G94" i="46"/>
  <c r="AW93" i="46"/>
  <c r="AQ93" i="46"/>
  <c r="AK93" i="46"/>
  <c r="AE93" i="46"/>
  <c r="Y93" i="46"/>
  <c r="S93" i="46"/>
  <c r="M93" i="46"/>
  <c r="G93" i="46"/>
  <c r="AW92" i="46"/>
  <c r="AQ92" i="46"/>
  <c r="AK92" i="46"/>
  <c r="AE92" i="46"/>
  <c r="Y92" i="46"/>
  <c r="S92" i="46"/>
  <c r="M92" i="46"/>
  <c r="G92" i="46"/>
  <c r="AW91" i="46"/>
  <c r="AQ91" i="46"/>
  <c r="AK91" i="46"/>
  <c r="AE91" i="46"/>
  <c r="Y91" i="46"/>
  <c r="S91" i="46"/>
  <c r="M91" i="46"/>
  <c r="G91" i="46"/>
  <c r="AW90" i="46"/>
  <c r="AQ90" i="46"/>
  <c r="AK90" i="46"/>
  <c r="AE90" i="46"/>
  <c r="Y90" i="46"/>
  <c r="S90" i="46"/>
  <c r="M90" i="46"/>
  <c r="G90" i="46"/>
  <c r="AW89" i="46"/>
  <c r="AQ89" i="46"/>
  <c r="AK89" i="46"/>
  <c r="AE89" i="46"/>
  <c r="Y89" i="46"/>
  <c r="S89" i="46"/>
  <c r="M89" i="46"/>
  <c r="G89" i="46"/>
  <c r="AW88" i="46"/>
  <c r="AQ88" i="46"/>
  <c r="AK88" i="46"/>
  <c r="AE88" i="46"/>
  <c r="Y88" i="46"/>
  <c r="S88" i="46"/>
  <c r="M88" i="46"/>
  <c r="G88" i="46"/>
  <c r="AW87" i="46"/>
  <c r="AQ87" i="46"/>
  <c r="AK87" i="46"/>
  <c r="AE87" i="46"/>
  <c r="Y87" i="46"/>
  <c r="S87" i="46"/>
  <c r="M87" i="46"/>
  <c r="G87" i="46"/>
  <c r="AW86" i="46"/>
  <c r="AQ86" i="46"/>
  <c r="AK86" i="46"/>
  <c r="AE86" i="46"/>
  <c r="Y86" i="46"/>
  <c r="S86" i="46"/>
  <c r="M86" i="46"/>
  <c r="G86" i="46"/>
  <c r="AW85" i="46"/>
  <c r="AQ85" i="46"/>
  <c r="AK85" i="46"/>
  <c r="AE85" i="46"/>
  <c r="Y85" i="46"/>
  <c r="S85" i="46"/>
  <c r="M85" i="46"/>
  <c r="G85" i="46"/>
  <c r="AW84" i="46"/>
  <c r="AQ84" i="46"/>
  <c r="AK84" i="46"/>
  <c r="AE84" i="46"/>
  <c r="Y84" i="46"/>
  <c r="S84" i="46"/>
  <c r="M84" i="46"/>
  <c r="G84" i="46"/>
  <c r="AZ83" i="46"/>
  <c r="AW83" i="46" s="1"/>
  <c r="AQ83" i="46"/>
  <c r="AK83" i="46"/>
  <c r="AH83" i="46"/>
  <c r="AE83" i="46" s="1"/>
  <c r="Y83" i="46"/>
  <c r="S83" i="46"/>
  <c r="P83" i="46"/>
  <c r="M83" i="46" s="1"/>
  <c r="G83" i="46"/>
  <c r="AW82" i="46"/>
  <c r="AQ82" i="46"/>
  <c r="AK82" i="46"/>
  <c r="AE82" i="46"/>
  <c r="Y82" i="46"/>
  <c r="S82" i="46"/>
  <c r="M82" i="46"/>
  <c r="G82" i="46"/>
  <c r="AW81" i="46"/>
  <c r="AQ81" i="46"/>
  <c r="AK81" i="46"/>
  <c r="AE81" i="46"/>
  <c r="Y81" i="46"/>
  <c r="S81" i="46"/>
  <c r="M81" i="46"/>
  <c r="G81" i="46"/>
  <c r="AZ80" i="46"/>
  <c r="AW80" i="46" s="1"/>
  <c r="AQ80" i="46"/>
  <c r="AK80" i="46"/>
  <c r="AH80" i="46"/>
  <c r="AE80" i="46" s="1"/>
  <c r="Y80" i="46"/>
  <c r="S80" i="46"/>
  <c r="P80" i="46"/>
  <c r="M80" i="46" s="1"/>
  <c r="G80" i="46"/>
  <c r="AW79" i="46"/>
  <c r="AQ79" i="46"/>
  <c r="AK79" i="46"/>
  <c r="AE79" i="46"/>
  <c r="Y79" i="46"/>
  <c r="S79" i="46"/>
  <c r="M79" i="46"/>
  <c r="G79" i="46"/>
  <c r="AW78" i="46"/>
  <c r="AQ78" i="46"/>
  <c r="AK78" i="46"/>
  <c r="AE78" i="46"/>
  <c r="Y78" i="46"/>
  <c r="S78" i="46"/>
  <c r="M78" i="46"/>
  <c r="G78" i="46"/>
  <c r="AW77" i="46"/>
  <c r="AQ77" i="46"/>
  <c r="AK77" i="46"/>
  <c r="AE77" i="46"/>
  <c r="Y77" i="46"/>
  <c r="S77" i="46"/>
  <c r="M77" i="46"/>
  <c r="G77" i="46"/>
  <c r="AW76" i="46"/>
  <c r="AQ76" i="46"/>
  <c r="AK76" i="46"/>
  <c r="AE76" i="46"/>
  <c r="Y76" i="46"/>
  <c r="S76" i="46"/>
  <c r="M76" i="46"/>
  <c r="G76" i="46"/>
  <c r="AW75" i="46"/>
  <c r="AQ75" i="46"/>
  <c r="AK75" i="46"/>
  <c r="AE75" i="46"/>
  <c r="Y75" i="46"/>
  <c r="S75" i="46"/>
  <c r="M75" i="46"/>
  <c r="G75" i="46"/>
  <c r="AW74" i="46"/>
  <c r="AQ74" i="46"/>
  <c r="AK74" i="46"/>
  <c r="AE74" i="46"/>
  <c r="Y74" i="46"/>
  <c r="S74" i="46"/>
  <c r="M74" i="46"/>
  <c r="G74" i="46"/>
  <c r="AW73" i="46"/>
  <c r="AQ73" i="46"/>
  <c r="AK73" i="46"/>
  <c r="AE73" i="46"/>
  <c r="Y73" i="46"/>
  <c r="S73" i="46"/>
  <c r="M73" i="46"/>
  <c r="G73" i="46"/>
  <c r="AW72" i="46"/>
  <c r="AQ72" i="46"/>
  <c r="AK72" i="46"/>
  <c r="AE72" i="46"/>
  <c r="Y72" i="46"/>
  <c r="S72" i="46"/>
  <c r="M72" i="46"/>
  <c r="G72" i="46"/>
  <c r="AW71" i="46"/>
  <c r="AQ71" i="46"/>
  <c r="AK71" i="46"/>
  <c r="AE71" i="46"/>
  <c r="Y71" i="46"/>
  <c r="S71" i="46"/>
  <c r="M71" i="46"/>
  <c r="G71" i="46"/>
  <c r="AW70" i="46"/>
  <c r="AQ70" i="46"/>
  <c r="AK70" i="46"/>
  <c r="AE70" i="46"/>
  <c r="Y70" i="46"/>
  <c r="S70" i="46"/>
  <c r="M70" i="46"/>
  <c r="G70" i="46"/>
  <c r="AW69" i="46"/>
  <c r="AQ69" i="46"/>
  <c r="AK69" i="46"/>
  <c r="AE69" i="46"/>
  <c r="Y69" i="46"/>
  <c r="S69" i="46"/>
  <c r="M69" i="46"/>
  <c r="G69" i="46"/>
  <c r="AW68" i="46"/>
  <c r="AQ68" i="46"/>
  <c r="AK68" i="46"/>
  <c r="AE68" i="46"/>
  <c r="Y68" i="46"/>
  <c r="S68" i="46"/>
  <c r="M68" i="46"/>
  <c r="G68" i="46"/>
  <c r="AW67" i="46"/>
  <c r="AQ67" i="46"/>
  <c r="AK67" i="46"/>
  <c r="AE67" i="46"/>
  <c r="Y67" i="46"/>
  <c r="S67" i="46"/>
  <c r="M67" i="46"/>
  <c r="G67" i="46"/>
  <c r="AW66" i="46"/>
  <c r="AQ66" i="46"/>
  <c r="AK66" i="46"/>
  <c r="AE66" i="46"/>
  <c r="Y66" i="46"/>
  <c r="S66" i="46"/>
  <c r="M66" i="46"/>
  <c r="G66" i="46"/>
  <c r="AW65" i="46"/>
  <c r="AQ65" i="46"/>
  <c r="AK65" i="46"/>
  <c r="AE65" i="46"/>
  <c r="Y65" i="46"/>
  <c r="S65" i="46"/>
  <c r="M65" i="46"/>
  <c r="G65" i="46"/>
  <c r="AW64" i="46"/>
  <c r="AQ64" i="46"/>
  <c r="AK64" i="46"/>
  <c r="AE64" i="46"/>
  <c r="Y64" i="46"/>
  <c r="S64" i="46"/>
  <c r="M64" i="46"/>
  <c r="G64" i="46"/>
  <c r="AW63" i="46"/>
  <c r="AQ63" i="46"/>
  <c r="AK63" i="46"/>
  <c r="AE63" i="46"/>
  <c r="Y63" i="46"/>
  <c r="S63" i="46"/>
  <c r="M63" i="46"/>
  <c r="G63" i="46"/>
  <c r="AW62" i="46"/>
  <c r="AQ62" i="46"/>
  <c r="AK62" i="46"/>
  <c r="AE62" i="46"/>
  <c r="Y62" i="46"/>
  <c r="S62" i="46"/>
  <c r="M62" i="46"/>
  <c r="G62" i="46"/>
  <c r="AW61" i="46"/>
  <c r="AQ61" i="46"/>
  <c r="AK61" i="46"/>
  <c r="AE61" i="46"/>
  <c r="Y61" i="46"/>
  <c r="S61" i="46"/>
  <c r="M61" i="46"/>
  <c r="G61" i="46"/>
  <c r="AW60" i="46"/>
  <c r="AQ60" i="46"/>
  <c r="AK60" i="46"/>
  <c r="AE60" i="46"/>
  <c r="Y60" i="46"/>
  <c r="S60" i="46"/>
  <c r="M60" i="46"/>
  <c r="F60" i="46" s="1"/>
  <c r="G60" i="46"/>
  <c r="AW59" i="46"/>
  <c r="AQ59" i="46"/>
  <c r="AK59" i="46"/>
  <c r="AE59" i="46"/>
  <c r="Y59" i="46"/>
  <c r="S59" i="46"/>
  <c r="M59" i="46"/>
  <c r="G59" i="46"/>
  <c r="AW58" i="46"/>
  <c r="AT58" i="46"/>
  <c r="AQ58" i="46" s="1"/>
  <c r="AN58" i="46"/>
  <c r="AK58" i="46" s="1"/>
  <c r="AE58" i="46"/>
  <c r="AB58" i="46"/>
  <c r="Y58" i="46" s="1"/>
  <c r="V58" i="46"/>
  <c r="S58" i="46" s="1"/>
  <c r="M58" i="46"/>
  <c r="J58" i="46"/>
  <c r="G58" i="46" s="1"/>
  <c r="AW57" i="46"/>
  <c r="AQ57" i="46"/>
  <c r="AK57" i="46"/>
  <c r="AE57" i="46"/>
  <c r="Y57" i="46"/>
  <c r="S57" i="46"/>
  <c r="M57" i="46"/>
  <c r="G57" i="46"/>
  <c r="AW56" i="46"/>
  <c r="AQ56" i="46"/>
  <c r="AK56" i="46"/>
  <c r="AE56" i="46"/>
  <c r="Y56" i="46"/>
  <c r="S56" i="46"/>
  <c r="M56" i="46"/>
  <c r="G56" i="46"/>
  <c r="AW55" i="46"/>
  <c r="AT55" i="46"/>
  <c r="AQ55" i="46"/>
  <c r="AN55" i="46"/>
  <c r="AK55" i="46" s="1"/>
  <c r="AE55" i="46"/>
  <c r="AB55" i="46"/>
  <c r="Y55" i="46" s="1"/>
  <c r="V55" i="46"/>
  <c r="S55" i="46" s="1"/>
  <c r="M55" i="46"/>
  <c r="J55" i="46"/>
  <c r="G55" i="46" s="1"/>
  <c r="AW54" i="46"/>
  <c r="AQ54" i="46"/>
  <c r="AK54" i="46"/>
  <c r="AE54" i="46"/>
  <c r="Y54" i="46"/>
  <c r="S54" i="46"/>
  <c r="M54" i="46"/>
  <c r="G54" i="46"/>
  <c r="AW53" i="46"/>
  <c r="AQ53" i="46"/>
  <c r="AK53" i="46"/>
  <c r="AE53" i="46"/>
  <c r="Y53" i="46"/>
  <c r="S53" i="46"/>
  <c r="M53" i="46"/>
  <c r="G53" i="46"/>
  <c r="AW52" i="46"/>
  <c r="AQ52" i="46"/>
  <c r="AK52" i="46"/>
  <c r="AE52" i="46"/>
  <c r="Y52" i="46"/>
  <c r="S52" i="46"/>
  <c r="M52" i="46"/>
  <c r="G52" i="46"/>
  <c r="AW51" i="46"/>
  <c r="AQ51" i="46"/>
  <c r="AK51" i="46"/>
  <c r="AE51" i="46"/>
  <c r="Y51" i="46"/>
  <c r="S51" i="46"/>
  <c r="M51" i="46"/>
  <c r="G51" i="46"/>
  <c r="AW50" i="46"/>
  <c r="AQ50" i="46"/>
  <c r="AK50" i="46"/>
  <c r="AE50" i="46"/>
  <c r="Y50" i="46"/>
  <c r="S50" i="46"/>
  <c r="M50" i="46"/>
  <c r="G50" i="46"/>
  <c r="AW49" i="46"/>
  <c r="AQ49" i="46"/>
  <c r="AK49" i="46"/>
  <c r="AE49" i="46"/>
  <c r="Y49" i="46"/>
  <c r="S49" i="46"/>
  <c r="M49" i="46"/>
  <c r="G49" i="46"/>
  <c r="AW48" i="46"/>
  <c r="AQ48" i="46"/>
  <c r="AK48" i="46"/>
  <c r="AE48" i="46"/>
  <c r="Y48" i="46"/>
  <c r="S48" i="46"/>
  <c r="M48" i="46"/>
  <c r="G48" i="46"/>
  <c r="AW47" i="46"/>
  <c r="AQ47" i="46"/>
  <c r="AK47" i="46"/>
  <c r="AE47" i="46"/>
  <c r="Y47" i="46"/>
  <c r="S47" i="46"/>
  <c r="M47" i="46"/>
  <c r="G47" i="46"/>
  <c r="AZ46" i="46"/>
  <c r="AW46" i="46" s="1"/>
  <c r="AT46" i="46"/>
  <c r="AQ46" i="46" s="1"/>
  <c r="AN46" i="46"/>
  <c r="AK46" i="46" s="1"/>
  <c r="AH46" i="46"/>
  <c r="AE46" i="46" s="1"/>
  <c r="AB46" i="46"/>
  <c r="Y46" i="46" s="1"/>
  <c r="V46" i="46"/>
  <c r="S46" i="46" s="1"/>
  <c r="P46" i="46"/>
  <c r="M46" i="46" s="1"/>
  <c r="J46" i="46"/>
  <c r="G46" i="46" s="1"/>
  <c r="AZ45" i="46"/>
  <c r="AW45" i="46" s="1"/>
  <c r="AT45" i="46"/>
  <c r="AQ45" i="46" s="1"/>
  <c r="AN45" i="46"/>
  <c r="AK45" i="46" s="1"/>
  <c r="AH45" i="46"/>
  <c r="AE45" i="46"/>
  <c r="AB45" i="46"/>
  <c r="Y45" i="46" s="1"/>
  <c r="V45" i="46"/>
  <c r="S45" i="46"/>
  <c r="P45" i="46"/>
  <c r="M45" i="46" s="1"/>
  <c r="J45" i="46"/>
  <c r="G45" i="46" s="1"/>
  <c r="AW44" i="46"/>
  <c r="AQ44" i="46"/>
  <c r="AK44" i="46"/>
  <c r="AE44" i="46"/>
  <c r="Y44" i="46"/>
  <c r="S44" i="46"/>
  <c r="M44" i="46"/>
  <c r="G44" i="46"/>
  <c r="AW43" i="46"/>
  <c r="AQ43" i="46"/>
  <c r="AK43" i="46"/>
  <c r="AE43" i="46"/>
  <c r="Y43" i="46"/>
  <c r="S43" i="46"/>
  <c r="M43" i="46"/>
  <c r="G43" i="46"/>
  <c r="AW42" i="46"/>
  <c r="AQ42" i="46"/>
  <c r="AK42" i="46"/>
  <c r="AE42" i="46"/>
  <c r="Y42" i="46"/>
  <c r="S42" i="46"/>
  <c r="M42" i="46"/>
  <c r="G42" i="46"/>
  <c r="AW41" i="46"/>
  <c r="AQ41" i="46"/>
  <c r="AK41" i="46"/>
  <c r="AE41" i="46"/>
  <c r="Y41" i="46"/>
  <c r="S41" i="46"/>
  <c r="M41" i="46"/>
  <c r="G41" i="46"/>
  <c r="AW40" i="46"/>
  <c r="AQ40" i="46"/>
  <c r="AK40" i="46"/>
  <c r="AE40" i="46"/>
  <c r="Y40" i="46"/>
  <c r="S40" i="46"/>
  <c r="M40" i="46"/>
  <c r="G40" i="46"/>
  <c r="AW39" i="46"/>
  <c r="AQ39" i="46"/>
  <c r="AK39" i="46"/>
  <c r="AE39" i="46"/>
  <c r="Y39" i="46"/>
  <c r="S39" i="46"/>
  <c r="M39" i="46"/>
  <c r="G39" i="46"/>
  <c r="AW38" i="46"/>
  <c r="AQ38" i="46"/>
  <c r="AK38" i="46"/>
  <c r="AE38" i="46"/>
  <c r="Y38" i="46"/>
  <c r="S38" i="46"/>
  <c r="M38" i="46"/>
  <c r="G38" i="46"/>
  <c r="AW37" i="46"/>
  <c r="AQ37" i="46"/>
  <c r="AK37" i="46"/>
  <c r="AE37" i="46"/>
  <c r="Y37" i="46"/>
  <c r="S37" i="46"/>
  <c r="M37" i="46"/>
  <c r="G37" i="46"/>
  <c r="AW36" i="46"/>
  <c r="AQ36" i="46"/>
  <c r="AK36" i="46"/>
  <c r="AE36" i="46"/>
  <c r="Y36" i="46"/>
  <c r="S36" i="46"/>
  <c r="M36" i="46"/>
  <c r="G36" i="46"/>
  <c r="AW35" i="46"/>
  <c r="AQ35" i="46"/>
  <c r="AK35" i="46"/>
  <c r="AE35" i="46"/>
  <c r="Y35" i="46"/>
  <c r="S35" i="46"/>
  <c r="M35" i="46"/>
  <c r="G35" i="46"/>
  <c r="AW34" i="46"/>
  <c r="AQ34" i="46"/>
  <c r="AK34" i="46"/>
  <c r="AE34" i="46"/>
  <c r="Y34" i="46"/>
  <c r="S34" i="46"/>
  <c r="M34" i="46"/>
  <c r="G34" i="46"/>
  <c r="AW33" i="46"/>
  <c r="AQ33" i="46"/>
  <c r="AK33" i="46"/>
  <c r="AE33" i="46"/>
  <c r="Y33" i="46"/>
  <c r="S33" i="46"/>
  <c r="M33" i="46"/>
  <c r="G33" i="46"/>
  <c r="AZ32" i="46"/>
  <c r="AW32" i="46" s="1"/>
  <c r="AT32" i="46"/>
  <c r="AQ32" i="46" s="1"/>
  <c r="AN32" i="46"/>
  <c r="AK32" i="46" s="1"/>
  <c r="AH32" i="46"/>
  <c r="AE32" i="46" s="1"/>
  <c r="AB32" i="46"/>
  <c r="Y32" i="46" s="1"/>
  <c r="V32" i="46"/>
  <c r="S32" i="46" s="1"/>
  <c r="P32" i="46"/>
  <c r="M32" i="46" s="1"/>
  <c r="J32" i="46"/>
  <c r="G32" i="46" s="1"/>
  <c r="AW31" i="46"/>
  <c r="AQ31" i="46"/>
  <c r="AK31" i="46"/>
  <c r="AE31" i="46"/>
  <c r="Y31" i="46"/>
  <c r="S31" i="46"/>
  <c r="M31" i="46"/>
  <c r="G31" i="46"/>
  <c r="AW30" i="46"/>
  <c r="AQ30" i="46"/>
  <c r="AK30" i="46"/>
  <c r="AE30" i="46"/>
  <c r="Y30" i="46"/>
  <c r="S30" i="46"/>
  <c r="M30" i="46"/>
  <c r="G30" i="46"/>
  <c r="AW29" i="46"/>
  <c r="AQ29" i="46"/>
  <c r="AK29" i="46"/>
  <c r="AE29" i="46"/>
  <c r="Y29" i="46"/>
  <c r="S29" i="46"/>
  <c r="M29" i="46"/>
  <c r="G29" i="46"/>
  <c r="AW28" i="46"/>
  <c r="AQ28" i="46"/>
  <c r="AK28" i="46"/>
  <c r="AE28" i="46"/>
  <c r="Y28" i="46"/>
  <c r="S28" i="46"/>
  <c r="M28" i="46"/>
  <c r="G28" i="46"/>
  <c r="AW27" i="46"/>
  <c r="AQ27" i="46"/>
  <c r="AK27" i="46"/>
  <c r="AE27" i="46"/>
  <c r="Y27" i="46"/>
  <c r="S27" i="46"/>
  <c r="M27" i="46"/>
  <c r="G27" i="46"/>
  <c r="AW26" i="46"/>
  <c r="AQ26" i="46"/>
  <c r="AK26" i="46"/>
  <c r="AE26" i="46"/>
  <c r="Y26" i="46"/>
  <c r="S26" i="46"/>
  <c r="M26" i="46"/>
  <c r="G26" i="46"/>
  <c r="AW25" i="46"/>
  <c r="AQ25" i="46"/>
  <c r="AK25" i="46"/>
  <c r="AE25" i="46"/>
  <c r="Y25" i="46"/>
  <c r="S25" i="46"/>
  <c r="M25" i="46"/>
  <c r="G25" i="46"/>
  <c r="AW24" i="46"/>
  <c r="AQ24" i="46"/>
  <c r="AK24" i="46"/>
  <c r="AE24" i="46"/>
  <c r="Y24" i="46"/>
  <c r="S24" i="46"/>
  <c r="M24" i="46"/>
  <c r="G24" i="46"/>
  <c r="AZ23" i="46"/>
  <c r="AW23" i="46"/>
  <c r="AT23" i="46"/>
  <c r="AQ23" i="46" s="1"/>
  <c r="AN23" i="46"/>
  <c r="AK23" i="46"/>
  <c r="AH23" i="46"/>
  <c r="AE23" i="46" s="1"/>
  <c r="AB23" i="46"/>
  <c r="Y23" i="46" s="1"/>
  <c r="V23" i="46"/>
  <c r="S23" i="46" s="1"/>
  <c r="P23" i="46"/>
  <c r="M23" i="46"/>
  <c r="J23" i="46"/>
  <c r="G23" i="46" s="1"/>
  <c r="AZ22" i="46"/>
  <c r="AW22" i="46" s="1"/>
  <c r="AT22" i="46"/>
  <c r="AQ22" i="46" s="1"/>
  <c r="AN22" i="46"/>
  <c r="AK22" i="46" s="1"/>
  <c r="AH22" i="46"/>
  <c r="AE22" i="46" s="1"/>
  <c r="AB22" i="46"/>
  <c r="Y22" i="46" s="1"/>
  <c r="V22" i="46"/>
  <c r="S22" i="46" s="1"/>
  <c r="P22" i="46"/>
  <c r="M22" i="46" s="1"/>
  <c r="J22" i="46"/>
  <c r="G22" i="46" s="1"/>
  <c r="AW21" i="46"/>
  <c r="AQ21" i="46"/>
  <c r="AK21" i="46"/>
  <c r="AE21" i="46"/>
  <c r="Y21" i="46"/>
  <c r="S21" i="46"/>
  <c r="M21" i="46"/>
  <c r="F21" i="46" l="1"/>
  <c r="F81" i="46"/>
  <c r="F38" i="46"/>
  <c r="F57" i="46"/>
  <c r="F68" i="46"/>
  <c r="F72" i="46"/>
  <c r="F76" i="46"/>
  <c r="F86" i="46"/>
  <c r="F90" i="46"/>
  <c r="F94" i="46"/>
  <c r="F42" i="46"/>
  <c r="F34" i="46"/>
  <c r="F35" i="46"/>
  <c r="F36" i="46"/>
  <c r="F37" i="46"/>
  <c r="F50" i="46"/>
  <c r="F56" i="46"/>
  <c r="F64" i="46"/>
  <c r="F65" i="46"/>
  <c r="F66" i="46"/>
  <c r="F67" i="46"/>
  <c r="F39" i="46"/>
  <c r="F69" i="46"/>
  <c r="F74" i="46"/>
  <c r="F75" i="46"/>
  <c r="F77" i="46"/>
  <c r="F78" i="46"/>
  <c r="F79" i="46"/>
  <c r="F91" i="46"/>
  <c r="F92" i="46"/>
  <c r="F93" i="46"/>
  <c r="F96" i="46"/>
  <c r="F99" i="46"/>
  <c r="F103" i="46"/>
  <c r="F104" i="46"/>
  <c r="F105" i="46"/>
  <c r="F26" i="46"/>
  <c r="F30" i="46"/>
  <c r="F43" i="46"/>
  <c r="F44" i="46"/>
  <c r="F47" i="46"/>
  <c r="F48" i="46"/>
  <c r="F49" i="46"/>
  <c r="F54" i="46"/>
  <c r="F59" i="46"/>
  <c r="F82" i="46"/>
  <c r="F83" i="46"/>
  <c r="F40" i="46"/>
  <c r="F41" i="46"/>
  <c r="F70" i="46"/>
  <c r="F71" i="46"/>
  <c r="F73" i="46"/>
  <c r="F84" i="46"/>
  <c r="F85" i="46"/>
  <c r="F87" i="46"/>
  <c r="F88" i="46"/>
  <c r="F89" i="46"/>
  <c r="F95" i="46"/>
  <c r="F100" i="46"/>
  <c r="F101" i="46"/>
  <c r="F22" i="46"/>
  <c r="F23" i="46"/>
  <c r="F24" i="46"/>
  <c r="F25" i="46"/>
  <c r="F27" i="46"/>
  <c r="F28" i="46"/>
  <c r="F29" i="46"/>
  <c r="F31" i="46"/>
  <c r="F32" i="46"/>
  <c r="F33" i="46"/>
  <c r="F51" i="46"/>
  <c r="F52" i="46"/>
  <c r="F53" i="46"/>
  <c r="F55" i="46"/>
  <c r="F61" i="46"/>
  <c r="F62" i="46"/>
  <c r="F63" i="46"/>
  <c r="F115" i="46"/>
  <c r="F58" i="46"/>
  <c r="F97" i="46"/>
  <c r="F98" i="46"/>
  <c r="F125" i="46"/>
  <c r="F45" i="46"/>
  <c r="F46" i="46"/>
  <c r="F80" i="46"/>
  <c r="F138" i="46"/>
  <c r="E46" i="40"/>
  <c r="E44" i="40"/>
  <c r="E47" i="40"/>
  <c r="E43" i="40"/>
  <c r="E45" i="40"/>
  <c r="E49" i="40"/>
  <c r="E48" i="40"/>
  <c r="F47" i="40" l="1"/>
  <c r="G47" i="40" s="1"/>
  <c r="F48" i="40"/>
  <c r="G48" i="40" s="1"/>
  <c r="F49" i="40"/>
  <c r="G49" i="40" s="1"/>
  <c r="F44" i="40"/>
  <c r="G44" i="40" s="1"/>
  <c r="F46" i="40"/>
  <c r="G46" i="40" s="1"/>
  <c r="F45" i="40"/>
  <c r="G45" i="40" s="1"/>
  <c r="H44" i="40"/>
  <c r="H43" i="40" s="1"/>
  <c r="G57" i="40" s="1"/>
  <c r="F43" i="40"/>
  <c r="G43" i="40" s="1"/>
  <c r="H57" i="40" l="1"/>
  <c r="AS7" i="37" l="1"/>
  <c r="AS11" i="37" l="1"/>
  <c r="AT11" i="37"/>
  <c r="AU11" i="37"/>
  <c r="AV11" i="37"/>
  <c r="AW11" i="37"/>
  <c r="AX11" i="37"/>
  <c r="AY11" i="37"/>
  <c r="AZ11" i="37"/>
  <c r="BA11" i="37"/>
  <c r="BB11" i="37"/>
  <c r="BC11" i="37"/>
  <c r="BD11" i="37"/>
  <c r="BE11" i="37"/>
  <c r="BF11" i="37"/>
  <c r="BG11" i="37"/>
  <c r="BH11" i="37"/>
  <c r="AS12" i="37"/>
  <c r="AT12" i="37"/>
  <c r="AU12" i="37"/>
  <c r="AV12" i="37"/>
  <c r="AW12" i="37"/>
  <c r="AX12" i="37"/>
  <c r="AY12" i="37"/>
  <c r="AZ12" i="37"/>
  <c r="BA12" i="37"/>
  <c r="BB12" i="37"/>
  <c r="BC12" i="37"/>
  <c r="BD12" i="37"/>
  <c r="BE12" i="37"/>
  <c r="BF12" i="37"/>
  <c r="BG12" i="37"/>
  <c r="BH12" i="37"/>
  <c r="AS13" i="37"/>
  <c r="AT13" i="37"/>
  <c r="AU13" i="37"/>
  <c r="AV13" i="37"/>
  <c r="AW13" i="37"/>
  <c r="AX13" i="37"/>
  <c r="AY13" i="37"/>
  <c r="AZ13" i="37"/>
  <c r="BA13" i="37"/>
  <c r="BB13" i="37"/>
  <c r="BC13" i="37"/>
  <c r="BD13" i="37"/>
  <c r="BE13" i="37"/>
  <c r="BF13" i="37"/>
  <c r="BG13" i="37"/>
  <c r="BH13" i="37"/>
  <c r="AS14" i="37"/>
  <c r="AT14" i="37"/>
  <c r="AU14" i="37"/>
  <c r="AV14" i="37"/>
  <c r="AW14" i="37"/>
  <c r="AX14" i="37"/>
  <c r="AY14" i="37"/>
  <c r="AZ14" i="37"/>
  <c r="BA14" i="37"/>
  <c r="BB14" i="37"/>
  <c r="BC14" i="37"/>
  <c r="BD14" i="37"/>
  <c r="BE14" i="37"/>
  <c r="BF14" i="37"/>
  <c r="BG14" i="37"/>
  <c r="BH14" i="37"/>
  <c r="BH10" i="37" l="1"/>
  <c r="BH9" i="37"/>
  <c r="BH8" i="37"/>
  <c r="BH7" i="37"/>
  <c r="BG10" i="37"/>
  <c r="BG9" i="37"/>
  <c r="BG8" i="37"/>
  <c r="BG7" i="37"/>
  <c r="BF10" i="37"/>
  <c r="BF9" i="37"/>
  <c r="BF8" i="37"/>
  <c r="BF7" i="37"/>
  <c r="AO7" i="37" l="1"/>
  <c r="AP7" i="37"/>
  <c r="AN7" i="37"/>
  <c r="AU8" i="37" l="1"/>
  <c r="AV8" i="37"/>
  <c r="AW8" i="37"/>
  <c r="AX8" i="37"/>
  <c r="AY8" i="37"/>
  <c r="AZ8" i="37"/>
  <c r="BA8" i="37"/>
  <c r="BB8" i="37"/>
  <c r="BC8" i="37"/>
  <c r="BD8" i="37"/>
  <c r="BE8" i="37"/>
  <c r="AU9" i="37"/>
  <c r="AV9" i="37"/>
  <c r="AW9" i="37"/>
  <c r="AX9" i="37"/>
  <c r="AY9" i="37"/>
  <c r="AZ9" i="37"/>
  <c r="BA9" i="37"/>
  <c r="BB9" i="37"/>
  <c r="BC9" i="37"/>
  <c r="BD9" i="37"/>
  <c r="BE9" i="37"/>
  <c r="AU10" i="37"/>
  <c r="AV10" i="37"/>
  <c r="AW10" i="37"/>
  <c r="AX10" i="37"/>
  <c r="AY10" i="37"/>
  <c r="AZ10" i="37"/>
  <c r="BA10" i="37"/>
  <c r="BB10" i="37"/>
  <c r="BC10" i="37"/>
  <c r="BD10" i="37"/>
  <c r="BE10" i="37"/>
  <c r="AV7" i="37"/>
  <c r="AW7" i="37"/>
  <c r="AX7" i="37"/>
  <c r="AY7" i="37"/>
  <c r="AZ7" i="37"/>
  <c r="BA7" i="37"/>
  <c r="BB7" i="37"/>
  <c r="BC7" i="37"/>
  <c r="BD7" i="37"/>
  <c r="BE7" i="37"/>
  <c r="AT7" i="37" l="1"/>
  <c r="AU7" i="37"/>
  <c r="AT8" i="37"/>
  <c r="AT9" i="37"/>
  <c r="AT10" i="37"/>
  <c r="AS8" i="37"/>
  <c r="AS9" i="37"/>
  <c r="AS10" i="37"/>
  <c r="G20" i="32" l="1"/>
  <c r="H20" i="32"/>
  <c r="G19" i="32"/>
  <c r="H19" i="32"/>
  <c r="A5" i="33" l="1"/>
  <c r="A6" i="33"/>
  <c r="A7" i="33"/>
  <c r="A8" i="33"/>
  <c r="A9" i="33"/>
  <c r="A10" i="33"/>
  <c r="A11" i="33"/>
  <c r="A12" i="33"/>
  <c r="A13" i="33"/>
  <c r="A4" i="33"/>
  <c r="G18" i="32" l="1"/>
  <c r="H18" i="32"/>
  <c r="G17" i="32"/>
  <c r="H17" i="32"/>
  <c r="G4" i="29" l="1"/>
  <c r="H4" i="29"/>
  <c r="G5" i="29"/>
  <c r="H5" i="29"/>
  <c r="G6" i="29"/>
  <c r="H6" i="29"/>
  <c r="G7" i="29"/>
  <c r="H7" i="29"/>
  <c r="G8" i="29"/>
  <c r="H8" i="29"/>
  <c r="G9" i="29"/>
  <c r="H9" i="29"/>
  <c r="G10" i="29"/>
  <c r="H10" i="29"/>
  <c r="G11" i="29"/>
  <c r="H11" i="29"/>
  <c r="G12" i="29"/>
  <c r="H12" i="29"/>
  <c r="G13" i="29"/>
  <c r="H13" i="29"/>
  <c r="G14" i="29"/>
  <c r="H14" i="29"/>
  <c r="G15" i="29"/>
  <c r="H15" i="29"/>
  <c r="G16" i="29"/>
  <c r="H16" i="29"/>
  <c r="G17" i="29"/>
  <c r="H17" i="29"/>
  <c r="G18" i="29"/>
  <c r="H18" i="29"/>
  <c r="G19" i="29"/>
  <c r="H19" i="29"/>
  <c r="G20" i="29"/>
  <c r="H20" i="29"/>
  <c r="G21" i="29"/>
  <c r="H21" i="29"/>
  <c r="G22" i="29"/>
  <c r="H22" i="29"/>
  <c r="G23" i="29"/>
  <c r="H23" i="29"/>
  <c r="G24" i="29"/>
  <c r="H24" i="29"/>
  <c r="G25" i="29"/>
  <c r="H25" i="29"/>
  <c r="G26" i="29"/>
  <c r="H26" i="29"/>
  <c r="G27" i="29"/>
  <c r="H27" i="29"/>
  <c r="G28" i="29"/>
  <c r="H28" i="29"/>
  <c r="G29" i="29"/>
  <c r="H29" i="29"/>
  <c r="G30" i="29"/>
  <c r="H30" i="29"/>
  <c r="H3" i="29"/>
  <c r="G3" i="29"/>
  <c r="G4" i="32" l="1"/>
  <c r="H4" i="32"/>
  <c r="G5" i="32"/>
  <c r="H5" i="32"/>
  <c r="G6" i="32"/>
  <c r="H6" i="32"/>
  <c r="G7" i="32"/>
  <c r="H7" i="32"/>
  <c r="G8" i="32"/>
  <c r="H8" i="32"/>
  <c r="G9" i="32"/>
  <c r="H9" i="32"/>
  <c r="G10" i="32"/>
  <c r="H10" i="32"/>
  <c r="G11" i="32"/>
  <c r="H11" i="32"/>
  <c r="G12" i="32"/>
  <c r="H12" i="32"/>
  <c r="G13" i="32"/>
  <c r="H13" i="32"/>
  <c r="G14" i="32"/>
  <c r="H14" i="32"/>
  <c r="G15" i="32"/>
  <c r="H15" i="32"/>
  <c r="G16" i="32"/>
  <c r="H16" i="32"/>
  <c r="H3" i="32"/>
  <c r="G3" i="32"/>
  <c r="B24" i="29" l="1"/>
  <c r="B23" i="29"/>
  <c r="B22" i="29"/>
  <c r="B48" i="29"/>
  <c r="B47" i="29"/>
  <c r="B46" i="29"/>
  <c r="B45" i="29"/>
  <c r="B17" i="32" l="1"/>
  <c r="B25" i="29"/>
  <c r="B20" i="29"/>
  <c r="B21" i="29" l="1"/>
  <c r="B17" i="29" s="1"/>
  <c r="CE38" i="30" l="1"/>
  <c r="CD38" i="30"/>
  <c r="CC38" i="30"/>
  <c r="CB38" i="30"/>
  <c r="CA38" i="30"/>
  <c r="BZ38" i="30"/>
  <c r="BY38" i="30"/>
  <c r="BX38" i="30"/>
  <c r="BW38" i="30"/>
  <c r="BV38" i="30"/>
  <c r="BU38" i="30"/>
  <c r="BT38" i="30"/>
  <c r="X38" i="30"/>
  <c r="N38" i="30"/>
  <c r="K38" i="30"/>
  <c r="C38" i="30"/>
  <c r="B38" i="30"/>
  <c r="CE37" i="30"/>
  <c r="CD37" i="30"/>
  <c r="CC37" i="30"/>
  <c r="CB37" i="30"/>
  <c r="CA37" i="30"/>
  <c r="BZ37" i="30"/>
  <c r="BY37" i="30"/>
  <c r="BX37" i="30"/>
  <c r="BW37" i="30"/>
  <c r="BV37" i="30"/>
  <c r="BU37" i="30"/>
  <c r="BT37" i="30"/>
  <c r="AN37" i="30"/>
  <c r="BS37" i="30"/>
  <c r="AC37" i="30"/>
  <c r="X37" i="30"/>
  <c r="BR37" i="30" s="1"/>
  <c r="N37" i="30"/>
  <c r="K37" i="30"/>
  <c r="C37" i="30"/>
  <c r="B37" i="30"/>
  <c r="CE36" i="30"/>
  <c r="CD36" i="30"/>
  <c r="CC36" i="30"/>
  <c r="CB36" i="30"/>
  <c r="CA36" i="30"/>
  <c r="BZ36" i="30"/>
  <c r="BY36" i="30"/>
  <c r="BX36" i="30"/>
  <c r="BW36" i="30"/>
  <c r="BV36" i="30"/>
  <c r="BU36" i="30"/>
  <c r="BT36" i="30"/>
  <c r="X36" i="30"/>
  <c r="N36" i="30"/>
  <c r="K36" i="30"/>
  <c r="C36" i="30"/>
  <c r="B36" i="30"/>
  <c r="A35" i="30"/>
  <c r="AO33" i="30"/>
  <c r="AN33" i="30"/>
  <c r="AM33" i="30"/>
  <c r="AL33" i="30"/>
  <c r="AK33" i="30"/>
  <c r="AJ33" i="30"/>
  <c r="AI33" i="30"/>
  <c r="AH33" i="30"/>
  <c r="AG33" i="30"/>
  <c r="AF33" i="30"/>
  <c r="AE33" i="30"/>
  <c r="AD33" i="30"/>
  <c r="AC33" i="30"/>
  <c r="Q33" i="30"/>
  <c r="P33" i="30"/>
  <c r="O33" i="30"/>
  <c r="N33" i="30"/>
  <c r="M33" i="30"/>
  <c r="C33" i="30"/>
  <c r="B33" i="30"/>
  <c r="A32" i="30"/>
  <c r="FH30" i="30"/>
  <c r="FG30" i="30"/>
  <c r="FF30" i="30"/>
  <c r="FE30" i="30"/>
  <c r="FD30" i="30"/>
  <c r="FC30" i="30"/>
  <c r="FB30" i="30"/>
  <c r="EV30" i="30"/>
  <c r="DO30" i="30"/>
  <c r="CR30" i="30"/>
  <c r="EY30" i="30"/>
  <c r="BU30" i="30"/>
  <c r="EX30" i="30" s="1"/>
  <c r="C30" i="30"/>
  <c r="B30" i="30"/>
  <c r="A29" i="30"/>
  <c r="DE27" i="30"/>
  <c r="DD27" i="30"/>
  <c r="DC27" i="30"/>
  <c r="DB27" i="30"/>
  <c r="DA27" i="30"/>
  <c r="CZ27" i="30"/>
  <c r="CY27" i="30"/>
  <c r="CX27" i="30"/>
  <c r="CW27" i="30"/>
  <c r="CV27" i="30"/>
  <c r="CU27" i="30"/>
  <c r="CA27" i="30"/>
  <c r="BF27" i="30"/>
  <c r="U27" i="30"/>
  <c r="C27" i="30"/>
  <c r="B27" i="30"/>
  <c r="A26" i="30"/>
  <c r="AN24" i="30"/>
  <c r="AM24" i="30"/>
  <c r="AL24" i="30"/>
  <c r="AK24" i="30"/>
  <c r="AJ24" i="30"/>
  <c r="AI24" i="30"/>
  <c r="AH24" i="30"/>
  <c r="AG24" i="30"/>
  <c r="AF24" i="30"/>
  <c r="AE24" i="30"/>
  <c r="AD24" i="30"/>
  <c r="AC24" i="30"/>
  <c r="AB24" i="30"/>
  <c r="W24" i="30"/>
  <c r="Q24" i="30"/>
  <c r="P24" i="30"/>
  <c r="O24" i="30"/>
  <c r="E24" i="30"/>
  <c r="D24" i="30"/>
  <c r="B24" i="30"/>
  <c r="A23" i="30"/>
  <c r="BZ21" i="30"/>
  <c r="BY21" i="30"/>
  <c r="BX21" i="30"/>
  <c r="BW21" i="30"/>
  <c r="BV21" i="30"/>
  <c r="BU21" i="30"/>
  <c r="BT21" i="30"/>
  <c r="BS21" i="30"/>
  <c r="BR21" i="30"/>
  <c r="BQ21" i="30"/>
  <c r="BP21" i="30"/>
  <c r="BO21" i="30"/>
  <c r="Z21" i="30"/>
  <c r="P21" i="30"/>
  <c r="M21" i="30"/>
  <c r="E21" i="30"/>
  <c r="D21" i="30"/>
  <c r="B21" i="30"/>
  <c r="BZ20" i="30"/>
  <c r="BY20" i="30"/>
  <c r="BX20" i="30"/>
  <c r="BW20" i="30"/>
  <c r="BV20" i="30"/>
  <c r="BU20" i="30"/>
  <c r="BT20" i="30"/>
  <c r="BS20" i="30"/>
  <c r="BR20" i="30"/>
  <c r="BQ20" i="30"/>
  <c r="BP20" i="30"/>
  <c r="BO20" i="30"/>
  <c r="AM20" i="30"/>
  <c r="BN20" i="30"/>
  <c r="AE20" i="30"/>
  <c r="BM20" i="30" s="1"/>
  <c r="Z20" i="30"/>
  <c r="P20" i="30"/>
  <c r="M20" i="30"/>
  <c r="E20" i="30"/>
  <c r="D20" i="30"/>
  <c r="B20" i="30"/>
  <c r="BZ19" i="30"/>
  <c r="BY19" i="30"/>
  <c r="BX19" i="30"/>
  <c r="BW19" i="30"/>
  <c r="BV19" i="30"/>
  <c r="BU19" i="30"/>
  <c r="BT19" i="30"/>
  <c r="BS19" i="30"/>
  <c r="BR19" i="30"/>
  <c r="BQ19" i="30"/>
  <c r="BP19" i="30"/>
  <c r="BO19" i="30"/>
  <c r="Z19" i="30"/>
  <c r="BM19" i="30" s="1"/>
  <c r="P19" i="30"/>
  <c r="M19" i="30"/>
  <c r="E19" i="30"/>
  <c r="D19" i="30"/>
  <c r="B19" i="30"/>
  <c r="A18" i="30"/>
  <c r="GB16" i="30"/>
  <c r="GA16" i="30"/>
  <c r="FZ16" i="30"/>
  <c r="FY16" i="30"/>
  <c r="FX16" i="30"/>
  <c r="FV16" i="30"/>
  <c r="FU16" i="30"/>
  <c r="FS16" i="30"/>
  <c r="FP16" i="30"/>
  <c r="EY16" i="30"/>
  <c r="FW16" i="30" s="1"/>
  <c r="DZ16" i="30"/>
  <c r="CV16" i="30"/>
  <c r="FT16" i="30" s="1"/>
  <c r="BT16" i="30"/>
  <c r="BS16" i="30"/>
  <c r="BM16" i="30"/>
  <c r="E16" i="30"/>
  <c r="D16" i="30"/>
  <c r="B16" i="30"/>
  <c r="A15" i="30"/>
  <c r="BI13" i="30"/>
  <c r="BH13" i="30"/>
  <c r="BG13" i="30"/>
  <c r="BF13" i="30"/>
  <c r="BE13" i="30"/>
  <c r="BD13" i="30"/>
  <c r="BC13" i="30"/>
  <c r="BB13" i="30"/>
  <c r="BA13" i="30"/>
  <c r="AZ13" i="30"/>
  <c r="AY13" i="30"/>
  <c r="AX13" i="30"/>
  <c r="AV13" i="30"/>
  <c r="AO13" i="30"/>
  <c r="AW13" i="30"/>
  <c r="F13" i="30"/>
  <c r="B13" i="30"/>
  <c r="A12" i="30"/>
  <c r="C4" i="30"/>
  <c r="AN36" i="30" s="1"/>
  <c r="BS36" i="30" s="1"/>
  <c r="DX30" i="30"/>
  <c r="FA30" i="30" s="1"/>
  <c r="C3" i="30"/>
  <c r="K16" i="30"/>
  <c r="AC36" i="30"/>
  <c r="BR36" i="30" s="1"/>
  <c r="L13" i="30"/>
  <c r="AE19" i="30"/>
  <c r="DB30" i="30"/>
  <c r="EZ30" i="30"/>
  <c r="N13" i="30"/>
  <c r="BH16" i="30"/>
  <c r="FQ16" i="30" s="1"/>
  <c r="AK27" i="30"/>
  <c r="CS27" i="30" s="1"/>
  <c r="K30" i="30"/>
  <c r="I27" i="30" l="1"/>
  <c r="P13" i="30"/>
  <c r="BJ30" i="30"/>
  <c r="AM19" i="30"/>
  <c r="BN19" i="30" s="1"/>
  <c r="BI30" i="30"/>
  <c r="EW30" i="30" s="1"/>
  <c r="C6" i="30"/>
  <c r="A1" i="30"/>
  <c r="A2" i="30"/>
  <c r="A6" i="30"/>
  <c r="A3" i="30"/>
  <c r="A4" i="30"/>
  <c r="A5" i="30"/>
  <c r="A7" i="30"/>
  <c r="A8" i="30"/>
  <c r="J3" i="30"/>
  <c r="J4" i="30"/>
  <c r="J8" i="30"/>
  <c r="J6" i="30"/>
  <c r="J7" i="30"/>
  <c r="J5" i="30"/>
  <c r="J2" i="30"/>
  <c r="J1" i="30"/>
  <c r="F19" i="30"/>
  <c r="AY27" i="30"/>
  <c r="CT27" i="30" s="1"/>
  <c r="V27" i="30"/>
  <c r="CR27" i="30" s="1"/>
  <c r="C21" i="30"/>
  <c r="D36" i="30"/>
  <c r="BQ36" i="30" s="1"/>
  <c r="BP36" i="30" s="1"/>
  <c r="A36" i="30" s="1"/>
  <c r="D37" i="30"/>
  <c r="BQ37" i="30" s="1"/>
  <c r="BP37" i="30" s="1"/>
  <c r="A37" i="30" s="1"/>
  <c r="C16" i="30"/>
  <c r="F20" i="30"/>
  <c r="A11" i="30"/>
  <c r="D38" i="30"/>
  <c r="BQ38" i="30" s="1"/>
  <c r="V30" i="30"/>
  <c r="EU30" i="30" s="1"/>
  <c r="C19" i="30"/>
  <c r="F21" i="30"/>
  <c r="F24" i="30"/>
  <c r="C13" i="30"/>
  <c r="AU13" i="30" s="1"/>
  <c r="AT13" i="30" s="1"/>
  <c r="A13" i="30" s="1"/>
  <c r="D27" i="30"/>
  <c r="CQ27" i="30" s="1"/>
  <c r="D33" i="30"/>
  <c r="AA33" i="30" s="1"/>
  <c r="F16" i="30"/>
  <c r="W16" i="30"/>
  <c r="FO16" i="30" s="1"/>
  <c r="D30" i="30"/>
  <c r="ET30" i="30" s="1"/>
  <c r="C24" i="30"/>
  <c r="C20" i="30"/>
  <c r="AN38" i="30" l="1"/>
  <c r="BS38" i="30" s="1"/>
  <c r="AE21" i="30"/>
  <c r="BM21" i="30" s="1"/>
  <c r="V24" i="30"/>
  <c r="R33" i="30"/>
  <c r="AM21" i="30"/>
  <c r="BN21" i="30" s="1"/>
  <c r="S33" i="30"/>
  <c r="BV16" i="30"/>
  <c r="R24" i="30"/>
  <c r="AA24" i="30" s="1"/>
  <c r="AC38" i="30"/>
  <c r="BR38" i="30" s="1"/>
  <c r="BP38" i="30" s="1"/>
  <c r="A38" i="30" s="1"/>
  <c r="BU16" i="30"/>
  <c r="FR16" i="30" s="1"/>
  <c r="ES30" i="30"/>
  <c r="A30" i="30" s="1"/>
  <c r="Z24" i="30"/>
  <c r="Y24" i="30" s="1"/>
  <c r="A24" i="30" s="1"/>
  <c r="BL19" i="30"/>
  <c r="BK19" i="30" s="1"/>
  <c r="A19" i="30" s="1"/>
  <c r="CP27" i="30"/>
  <c r="A27" i="30" s="1"/>
  <c r="BL20" i="30"/>
  <c r="BK20" i="30" s="1"/>
  <c r="A20" i="30" s="1"/>
  <c r="FN16" i="30"/>
  <c r="FM16" i="30" s="1"/>
  <c r="A16" i="30" s="1"/>
  <c r="BL21" i="30"/>
  <c r="AB33" i="30" l="1"/>
  <c r="Z33" i="30" s="1"/>
  <c r="A33" i="30" s="1"/>
  <c r="BK21" i="30"/>
  <c r="A21" i="30" s="1"/>
  <c r="D14" i="48"/>
  <c r="F13" i="48"/>
  <c r="E22" i="48"/>
  <c r="E20" i="48"/>
  <c r="D13" i="48"/>
  <c r="D24" i="48"/>
  <c r="D15" i="48"/>
  <c r="F14" i="48"/>
  <c r="C13" i="48"/>
  <c r="E16" i="48"/>
  <c r="F16" i="48"/>
  <c r="C14" i="48"/>
  <c r="C24" i="48"/>
  <c r="C16" i="48"/>
  <c r="F17" i="48"/>
  <c r="C17" i="48"/>
  <c r="E19" i="48"/>
  <c r="C21" i="48"/>
  <c r="E13" i="48"/>
  <c r="F15" i="48"/>
  <c r="E12" i="48"/>
  <c r="F20" i="48"/>
  <c r="E21" i="48"/>
  <c r="F23" i="48"/>
  <c r="D19" i="48"/>
  <c r="D16" i="48"/>
  <c r="D23" i="48"/>
  <c r="E15" i="48"/>
  <c r="E24" i="48"/>
  <c r="E18" i="48"/>
  <c r="C18" i="48"/>
  <c r="F24" i="48"/>
  <c r="D12" i="48"/>
  <c r="E23" i="48"/>
  <c r="C12" i="48"/>
  <c r="E17" i="48"/>
  <c r="D17" i="48"/>
  <c r="D22" i="48"/>
  <c r="F18" i="48"/>
  <c r="F22" i="48"/>
  <c r="C19" i="48"/>
  <c r="F21" i="48"/>
  <c r="F12" i="48"/>
  <c r="D21" i="48"/>
  <c r="C15" i="48"/>
  <c r="C23" i="48"/>
  <c r="C20" i="48"/>
  <c r="D20" i="48"/>
  <c r="D18" i="48"/>
  <c r="E14" i="48"/>
  <c r="C22" i="48"/>
  <c r="F19" i="48"/>
  <c r="D11" i="48" l="1"/>
  <c r="E11" i="48"/>
  <c r="F11" i="48"/>
  <c r="C11" i="48"/>
</calcChain>
</file>

<file path=xl/comments1.xml><?xml version="1.0" encoding="utf-8"?>
<comments xmlns="http://schemas.openxmlformats.org/spreadsheetml/2006/main">
  <authors>
    <author>TIS楊</author>
  </authors>
  <commentList>
    <comment ref="A10" authorId="0">
      <text>
        <r>
          <rPr>
            <b/>
            <sz val="9"/>
            <color indexed="81"/>
            <rFont val="ＭＳ Ｐゴシック"/>
            <family val="3"/>
            <charset val="128"/>
          </rPr>
          <t>Funcの値ｾｯﾄ</t>
        </r>
      </text>
    </comment>
    <comment ref="A11" authorId="0">
      <text>
        <r>
          <rPr>
            <b/>
            <sz val="9"/>
            <color indexed="81"/>
            <rFont val="ＭＳ Ｐゴシック"/>
            <family val="3"/>
            <charset val="128"/>
          </rPr>
          <t>実行Func</t>
        </r>
      </text>
    </comment>
  </commentList>
</comments>
</file>

<file path=xl/comments2.xml><?xml version="1.0" encoding="utf-8"?>
<comments xmlns="http://schemas.openxmlformats.org/spreadsheetml/2006/main">
  <authors>
    <author>GZR 楊</author>
  </authors>
  <commentList>
    <comment ref="A3" authorId="0">
      <text>
        <r>
          <rPr>
            <b/>
            <sz val="9"/>
            <color indexed="81"/>
            <rFont val="ＭＳ Ｐゴシック"/>
            <family val="3"/>
            <charset val="128"/>
          </rPr>
          <t>関連キー項目のため、手動入力及び変更禁止</t>
        </r>
      </text>
    </comment>
  </commentList>
</comments>
</file>

<file path=xl/comments3.xml><?xml version="1.0" encoding="utf-8"?>
<comments xmlns="http://schemas.openxmlformats.org/spreadsheetml/2006/main">
  <authors>
    <author>ガゼル 楊 亜威</author>
  </authors>
  <commentList>
    <comment ref="I20" authorId="0">
      <text>
        <r>
          <rPr>
            <b/>
            <sz val="9"/>
            <color indexed="81"/>
            <rFont val="ＭＳ Ｐゴシック"/>
            <family val="3"/>
            <charset val="128"/>
          </rPr>
          <t>単純項目の検証として
【定数】
【文字列結合】
【カラム参照】 フル桁でテストする
【未設定】</t>
        </r>
      </text>
    </comment>
    <comment ref="K20" authorId="0">
      <text>
        <r>
          <rPr>
            <b/>
            <sz val="9"/>
            <color indexed="81"/>
            <rFont val="ＭＳ Ｐゴシック"/>
            <family val="3"/>
            <charset val="128"/>
          </rPr>
          <t xml:space="preserve">ここはデータベースから抽出内容を貼り付け
</t>
        </r>
      </text>
    </comment>
    <comment ref="L20" authorId="0">
      <text>
        <r>
          <rPr>
            <b/>
            <sz val="9"/>
            <color indexed="81"/>
            <rFont val="ＭＳ Ｐゴシック"/>
            <family val="3"/>
            <charset val="128"/>
          </rPr>
          <t>リポジトリの項目順でIFデータを抽出するSQL分の作成必要がある</t>
        </r>
      </text>
    </comment>
    <comment ref="O20" authorId="0">
      <text>
        <r>
          <rPr>
            <b/>
            <sz val="9"/>
            <color indexed="81"/>
            <rFont val="ＭＳ Ｐゴシック"/>
            <family val="3"/>
            <charset val="128"/>
          </rPr>
          <t>単純項目の検証として
【定数】
【文字列結合】
【カラム参照】 フル桁でテストする
【未設定】</t>
        </r>
      </text>
    </comment>
    <comment ref="Q20" authorId="0">
      <text>
        <r>
          <rPr>
            <b/>
            <sz val="9"/>
            <color indexed="81"/>
            <rFont val="ＭＳ Ｐゴシック"/>
            <family val="3"/>
            <charset val="128"/>
          </rPr>
          <t xml:space="preserve">ここはデータベースから抽出内容を貼り付け
</t>
        </r>
      </text>
    </comment>
    <comment ref="R20" authorId="0">
      <text>
        <r>
          <rPr>
            <b/>
            <sz val="9"/>
            <color indexed="81"/>
            <rFont val="ＭＳ Ｐゴシック"/>
            <family val="3"/>
            <charset val="128"/>
          </rPr>
          <t>リポジトリの項目順でIFデータを抽出するSQL分の作成必要がある</t>
        </r>
      </text>
    </comment>
    <comment ref="U20" authorId="0">
      <text>
        <r>
          <rPr>
            <b/>
            <sz val="9"/>
            <color indexed="81"/>
            <rFont val="ＭＳ Ｐゴシック"/>
            <family val="3"/>
            <charset val="128"/>
          </rPr>
          <t>単純項目の検証として
【定数】
【文字列結合】
【カラム参照】 フル桁でテストする
【未設定】</t>
        </r>
      </text>
    </comment>
    <comment ref="W20" authorId="0">
      <text>
        <r>
          <rPr>
            <b/>
            <sz val="9"/>
            <color indexed="81"/>
            <rFont val="ＭＳ Ｐゴシック"/>
            <family val="3"/>
            <charset val="128"/>
          </rPr>
          <t xml:space="preserve">ここはデータベースから抽出内容を貼り付け
</t>
        </r>
      </text>
    </comment>
    <comment ref="X20" authorId="0">
      <text>
        <r>
          <rPr>
            <b/>
            <sz val="9"/>
            <color indexed="81"/>
            <rFont val="ＭＳ Ｐゴシック"/>
            <family val="3"/>
            <charset val="128"/>
          </rPr>
          <t>リポジトリの項目順でIFデータを抽出するSQL分の作成必要がある</t>
        </r>
      </text>
    </comment>
    <comment ref="AA20" authorId="0">
      <text>
        <r>
          <rPr>
            <b/>
            <sz val="9"/>
            <color indexed="81"/>
            <rFont val="ＭＳ Ｐゴシック"/>
            <family val="3"/>
            <charset val="128"/>
          </rPr>
          <t>単純項目の検証として
【定数】
【文字列結合】
【カラム参照】 フル桁でテストする
【未設定】</t>
        </r>
      </text>
    </comment>
    <comment ref="AC20" authorId="0">
      <text>
        <r>
          <rPr>
            <b/>
            <sz val="9"/>
            <color indexed="81"/>
            <rFont val="ＭＳ Ｐゴシック"/>
            <family val="3"/>
            <charset val="128"/>
          </rPr>
          <t xml:space="preserve">ここはデータベースから抽出内容を貼り付け
</t>
        </r>
      </text>
    </comment>
    <comment ref="AD20" authorId="0">
      <text>
        <r>
          <rPr>
            <b/>
            <sz val="9"/>
            <color indexed="81"/>
            <rFont val="ＭＳ Ｐゴシック"/>
            <family val="3"/>
            <charset val="128"/>
          </rPr>
          <t>リポジトリの項目順でIFデータを抽出するSQL分の作成必要がある</t>
        </r>
      </text>
    </comment>
    <comment ref="AG20" authorId="0">
      <text>
        <r>
          <rPr>
            <b/>
            <sz val="9"/>
            <color indexed="81"/>
            <rFont val="ＭＳ Ｐゴシック"/>
            <family val="3"/>
            <charset val="128"/>
          </rPr>
          <t>単純項目の検証として
【定数】
【文字列結合】
【カラム参照】 フル桁でテストする
【未設定】</t>
        </r>
      </text>
    </comment>
    <comment ref="AI20" authorId="0">
      <text>
        <r>
          <rPr>
            <b/>
            <sz val="9"/>
            <color indexed="81"/>
            <rFont val="ＭＳ Ｐゴシック"/>
            <family val="3"/>
            <charset val="128"/>
          </rPr>
          <t xml:space="preserve">ここはデータベースから抽出内容を貼り付け
</t>
        </r>
      </text>
    </comment>
    <comment ref="AJ20" authorId="0">
      <text>
        <r>
          <rPr>
            <b/>
            <sz val="9"/>
            <color indexed="81"/>
            <rFont val="ＭＳ Ｐゴシック"/>
            <family val="3"/>
            <charset val="128"/>
          </rPr>
          <t>リポジトリの項目順でIFデータを抽出するSQL分の作成必要がある</t>
        </r>
      </text>
    </comment>
    <comment ref="AM20" authorId="0">
      <text>
        <r>
          <rPr>
            <b/>
            <sz val="9"/>
            <color indexed="81"/>
            <rFont val="ＭＳ Ｐゴシック"/>
            <family val="3"/>
            <charset val="128"/>
          </rPr>
          <t>単純項目の検証として
【定数】
【文字列結合】
【カラム参照】 フル桁でテストする
【未設定】</t>
        </r>
      </text>
    </comment>
    <comment ref="AO20" authorId="0">
      <text>
        <r>
          <rPr>
            <b/>
            <sz val="9"/>
            <color indexed="81"/>
            <rFont val="ＭＳ Ｐゴシック"/>
            <family val="3"/>
            <charset val="128"/>
          </rPr>
          <t xml:space="preserve">ここはデータベースから抽出内容を貼り付け
</t>
        </r>
      </text>
    </comment>
    <comment ref="AP20" authorId="0">
      <text>
        <r>
          <rPr>
            <b/>
            <sz val="9"/>
            <color indexed="81"/>
            <rFont val="ＭＳ Ｐゴシック"/>
            <family val="3"/>
            <charset val="128"/>
          </rPr>
          <t>リポジトリの項目順でIFデータを抽出するSQL分の作成必要がある</t>
        </r>
      </text>
    </comment>
    <comment ref="AS20" authorId="0">
      <text>
        <r>
          <rPr>
            <b/>
            <sz val="9"/>
            <color indexed="81"/>
            <rFont val="ＭＳ Ｐゴシック"/>
            <family val="3"/>
            <charset val="128"/>
          </rPr>
          <t>単純項目の検証として
【定数】
【文字列結合】
【カラム参照】 フル桁でテストする
【未設定】</t>
        </r>
      </text>
    </comment>
    <comment ref="AU20" authorId="0">
      <text>
        <r>
          <rPr>
            <b/>
            <sz val="9"/>
            <color indexed="81"/>
            <rFont val="ＭＳ Ｐゴシック"/>
            <family val="3"/>
            <charset val="128"/>
          </rPr>
          <t xml:space="preserve">ここはデータベースから抽出内容を貼り付け
</t>
        </r>
      </text>
    </comment>
    <comment ref="AV20" authorId="0">
      <text>
        <r>
          <rPr>
            <b/>
            <sz val="9"/>
            <color indexed="81"/>
            <rFont val="ＭＳ Ｐゴシック"/>
            <family val="3"/>
            <charset val="128"/>
          </rPr>
          <t>リポジトリの項目順でIFデータを抽出するSQL分の作成必要がある</t>
        </r>
      </text>
    </comment>
    <comment ref="AY20" authorId="0">
      <text>
        <r>
          <rPr>
            <b/>
            <sz val="9"/>
            <color indexed="81"/>
            <rFont val="ＭＳ Ｐゴシック"/>
            <family val="3"/>
            <charset val="128"/>
          </rPr>
          <t>単純項目の検証として
【定数】
【文字列結合】
【カラム参照】 フル桁でテストする
【未設定】</t>
        </r>
      </text>
    </comment>
    <comment ref="BA20" authorId="0">
      <text>
        <r>
          <rPr>
            <b/>
            <sz val="9"/>
            <color indexed="81"/>
            <rFont val="ＭＳ Ｐゴシック"/>
            <family val="3"/>
            <charset val="128"/>
          </rPr>
          <t xml:space="preserve">ここはデータベースから抽出内容を貼り付け
</t>
        </r>
      </text>
    </comment>
    <comment ref="BB20" authorId="0">
      <text>
        <r>
          <rPr>
            <b/>
            <sz val="9"/>
            <color indexed="81"/>
            <rFont val="ＭＳ Ｐゴシック"/>
            <family val="3"/>
            <charset val="128"/>
          </rPr>
          <t>リポジトリの項目順でIFデータを抽出するSQL分の作成必要がある</t>
        </r>
      </text>
    </comment>
    <comment ref="I113" authorId="0">
      <text>
        <r>
          <rPr>
            <b/>
            <sz val="9"/>
            <color indexed="81"/>
            <rFont val="ＭＳ Ｐゴシック"/>
            <family val="3"/>
            <charset val="128"/>
          </rPr>
          <t>単純項目の検証として
【定数】
【文字列結合】
【カラム参照】 フル桁でテストする
【未設定】</t>
        </r>
      </text>
    </comment>
    <comment ref="K113" authorId="0">
      <text>
        <r>
          <rPr>
            <b/>
            <sz val="9"/>
            <color indexed="81"/>
            <rFont val="ＭＳ Ｐゴシック"/>
            <family val="3"/>
            <charset val="128"/>
          </rPr>
          <t xml:space="preserve">ここはデータベースから抽出内容を貼り付け
</t>
        </r>
      </text>
    </comment>
    <comment ref="L113" authorId="0">
      <text>
        <r>
          <rPr>
            <b/>
            <sz val="9"/>
            <color indexed="81"/>
            <rFont val="ＭＳ Ｐゴシック"/>
            <family val="3"/>
            <charset val="128"/>
          </rPr>
          <t>リポジトリの項目順でIFデータを抽出するSQL分の作成必要がある</t>
        </r>
      </text>
    </comment>
    <comment ref="O113" authorId="0">
      <text>
        <r>
          <rPr>
            <b/>
            <sz val="9"/>
            <color indexed="81"/>
            <rFont val="ＭＳ Ｐゴシック"/>
            <family val="3"/>
            <charset val="128"/>
          </rPr>
          <t>単純項目の検証として
【定数】
【文字列結合】
【カラム参照】 フル桁でテストする
【未設定】</t>
        </r>
      </text>
    </comment>
    <comment ref="Q113" authorId="0">
      <text>
        <r>
          <rPr>
            <b/>
            <sz val="9"/>
            <color indexed="81"/>
            <rFont val="ＭＳ Ｐゴシック"/>
            <family val="3"/>
            <charset val="128"/>
          </rPr>
          <t xml:space="preserve">ここはデータベースから抽出内容を貼り付け
</t>
        </r>
      </text>
    </comment>
    <comment ref="R113" authorId="0">
      <text>
        <r>
          <rPr>
            <b/>
            <sz val="9"/>
            <color indexed="81"/>
            <rFont val="ＭＳ Ｐゴシック"/>
            <family val="3"/>
            <charset val="128"/>
          </rPr>
          <t>リポジトリの項目順でIFデータを抽出するSQL分の作成必要がある</t>
        </r>
      </text>
    </comment>
    <comment ref="U113" authorId="0">
      <text>
        <r>
          <rPr>
            <b/>
            <sz val="9"/>
            <color indexed="81"/>
            <rFont val="ＭＳ Ｐゴシック"/>
            <family val="3"/>
            <charset val="128"/>
          </rPr>
          <t>単純項目の検証として
【定数】
【文字列結合】
【カラム参照】 フル桁でテストする
【未設定】</t>
        </r>
      </text>
    </comment>
    <comment ref="W113" authorId="0">
      <text>
        <r>
          <rPr>
            <b/>
            <sz val="9"/>
            <color indexed="81"/>
            <rFont val="ＭＳ Ｐゴシック"/>
            <family val="3"/>
            <charset val="128"/>
          </rPr>
          <t xml:space="preserve">ここはデータベースから抽出内容を貼り付け
</t>
        </r>
      </text>
    </comment>
    <comment ref="X113" authorId="0">
      <text>
        <r>
          <rPr>
            <b/>
            <sz val="9"/>
            <color indexed="81"/>
            <rFont val="ＭＳ Ｐゴシック"/>
            <family val="3"/>
            <charset val="128"/>
          </rPr>
          <t>リポジトリの項目順でIFデータを抽出するSQL分の作成必要がある</t>
        </r>
      </text>
    </comment>
  </commentList>
</comments>
</file>

<file path=xl/sharedStrings.xml><?xml version="1.0" encoding="utf-8"?>
<sst xmlns="http://schemas.openxmlformats.org/spreadsheetml/2006/main" count="7168" uniqueCount="1755">
  <si>
    <t>Y</t>
  </si>
  <si>
    <t>説明など</t>
    <rPh sb="0" eb="2">
      <t>セツメイ</t>
    </rPh>
    <phoneticPr fontId="4"/>
  </si>
  <si>
    <t>＊＊C列に実行したSQLを１行で記述＊＊</t>
    <rPh sb="3" eb="4">
      <t>レツ</t>
    </rPh>
    <rPh sb="5" eb="7">
      <t>ジッコウ</t>
    </rPh>
    <rPh sb="14" eb="15">
      <t>ギョウ</t>
    </rPh>
    <rPh sb="16" eb="18">
      <t>キジュツ</t>
    </rPh>
    <phoneticPr fontId="4"/>
  </si>
  <si>
    <t>REMでｽｷｯﾌﾟ</t>
    <phoneticPr fontId="4"/>
  </si>
  <si>
    <t>REM</t>
    <phoneticPr fontId="4"/>
  </si>
  <si>
    <t>DBVendor</t>
    <phoneticPr fontId="4"/>
  </si>
  <si>
    <t>DBVendor</t>
    <phoneticPr fontId="4"/>
  </si>
  <si>
    <t>------------</t>
    <phoneticPr fontId="4"/>
  </si>
  <si>
    <t>ﾕｰｻﾞｰID</t>
    <phoneticPr fontId="4"/>
  </si>
  <si>
    <t>ﾊﾟｽﾜｰﾄﾞ</t>
    <phoneticPr fontId="4"/>
  </si>
  <si>
    <t>DB名</t>
    <rPh sb="2" eb="3">
      <t>メイ</t>
    </rPh>
    <phoneticPr fontId="4"/>
  </si>
  <si>
    <t>Field名出力</t>
    <rPh sb="5" eb="6">
      <t>メイ</t>
    </rPh>
    <rPh sb="6" eb="8">
      <t>シュツリョク</t>
    </rPh>
    <phoneticPr fontId="4"/>
  </si>
  <si>
    <t>Label出力</t>
    <phoneticPr fontId="4"/>
  </si>
  <si>
    <t>フィールド名</t>
    <rPh sb="5" eb="6">
      <t>メイ</t>
    </rPh>
    <phoneticPr fontId="4"/>
  </si>
  <si>
    <t>ラベル名</t>
    <rPh sb="3" eb="4">
      <t>メイ</t>
    </rPh>
    <phoneticPr fontId="4"/>
  </si>
  <si>
    <t>データ</t>
    <phoneticPr fontId="4"/>
  </si>
  <si>
    <t>↓出力書式</t>
    <rPh sb="1" eb="3">
      <t>シュツリョク</t>
    </rPh>
    <rPh sb="3" eb="5">
      <t>ショシキ</t>
    </rPh>
    <phoneticPr fontId="4"/>
  </si>
  <si>
    <t>DB</t>
    <phoneticPr fontId="4"/>
  </si>
  <si>
    <t>とりあえず60行目までを対象とします</t>
    <phoneticPr fontId="4"/>
  </si>
  <si>
    <t>実行SQL出力</t>
    <rPh sb="0" eb="2">
      <t>ジッコウ</t>
    </rPh>
    <rPh sb="5" eb="7">
      <t>シュツリョク</t>
    </rPh>
    <phoneticPr fontId="4"/>
  </si>
  <si>
    <t>Y</t>
    <phoneticPr fontId="4"/>
  </si>
  <si>
    <t>N</t>
    <phoneticPr fontId="4"/>
  </si>
  <si>
    <t>FLG</t>
    <phoneticPr fontId="4"/>
  </si>
  <si>
    <t>型出力</t>
    <rPh sb="0" eb="1">
      <t>カタ</t>
    </rPh>
    <rPh sb="1" eb="3">
      <t>シュツリョク</t>
    </rPh>
    <phoneticPr fontId="4"/>
  </si>
  <si>
    <t>VALUES出力</t>
    <rPh sb="6" eb="8">
      <t>シュツリョク</t>
    </rPh>
    <phoneticPr fontId="4"/>
  </si>
  <si>
    <t>型出力Yが前提</t>
    <rPh sb="5" eb="7">
      <t>ゼンテイ</t>
    </rPh>
    <phoneticPr fontId="4"/>
  </si>
  <si>
    <t>型</t>
    <rPh sb="0" eb="1">
      <t>カタ</t>
    </rPh>
    <phoneticPr fontId="4"/>
  </si>
  <si>
    <t>REM</t>
    <phoneticPr fontId="4"/>
  </si>
  <si>
    <t>EP853RDV</t>
    <phoneticPr fontId="4"/>
  </si>
  <si>
    <t>EP853JDV</t>
  </si>
  <si>
    <t>DRAFT_BU</t>
  </si>
  <si>
    <t>DRAFT_ID</t>
  </si>
  <si>
    <t>BUSINESS_UNIT</t>
  </si>
  <si>
    <t>CUST_ID</t>
  </si>
  <si>
    <t>SUBCUST_QUAL1</t>
  </si>
  <si>
    <t>SUBCUST_QUAL2</t>
  </si>
  <si>
    <t>DRAFT_TYPE</t>
  </si>
  <si>
    <t>ﾋﾞｼﾞﾈｽ ﾕﾆｯﾄ</t>
  </si>
  <si>
    <t>顧客 ID</t>
  </si>
  <si>
    <t>KGJPN</t>
  </si>
  <si>
    <t xml:space="preserve"> </t>
  </si>
  <si>
    <t>),</t>
  </si>
  <si>
    <t>PO_REF</t>
  </si>
  <si>
    <t>ITEM</t>
  </si>
  <si>
    <t>ITEM_LINE</t>
  </si>
  <si>
    <t>DOCUMENT</t>
  </si>
  <si>
    <t>ENTRY_TYPE</t>
  </si>
  <si>
    <t>ENTRY_REASON</t>
  </si>
  <si>
    <t>ENTRY_USE_ID</t>
  </si>
  <si>
    <t>ENTRY_EVENT</t>
  </si>
  <si>
    <t>DST_ID_AR</t>
  </si>
  <si>
    <t>USER_AMT1</t>
  </si>
  <si>
    <t>USER_AMT2</t>
  </si>
  <si>
    <t>REAL_GAIN_LOSS</t>
  </si>
  <si>
    <t>BAL_CURRENCY</t>
  </si>
  <si>
    <t>CURRENCY_CD</t>
  </si>
  <si>
    <t>DST_ID_REAL</t>
  </si>
  <si>
    <t>RT_TYPE</t>
  </si>
  <si>
    <t>RATE_MULT</t>
  </si>
  <si>
    <t>RATE_DIV</t>
  </si>
  <si>
    <t>PROCESS_INSTANCE</t>
  </si>
  <si>
    <t>ｱｲﾃﾑ ID</t>
  </si>
  <si>
    <t>N</t>
  </si>
  <si>
    <t>ITEM_STATUS</t>
  </si>
  <si>
    <t>REF_REASON</t>
  </si>
  <si>
    <t>ACCOUNTING_DT</t>
  </si>
  <si>
    <t>ASOF_DT</t>
  </si>
  <si>
    <t>POST_DT</t>
  </si>
  <si>
    <t>DUE_DT</t>
  </si>
  <si>
    <t>CR_ANALYST</t>
  </si>
  <si>
    <t>SALES_PERSON</t>
  </si>
  <si>
    <t>COLLECTOR</t>
  </si>
  <si>
    <t>DISPUTE_STATUS</t>
  </si>
  <si>
    <t>DISPUTE_DT</t>
  </si>
  <si>
    <t>DISPUTE_AMOUNT</t>
  </si>
  <si>
    <t>PO_LINE</t>
  </si>
  <si>
    <t>DOCUMENT_LINE</t>
  </si>
  <si>
    <t>PYMNT_TERMS_CD</t>
  </si>
  <si>
    <t>DISC_AMT</t>
  </si>
  <si>
    <t>DISC_AMT1</t>
  </si>
  <si>
    <t>DISC_DT</t>
  </si>
  <si>
    <t>DISC_DT1</t>
  </si>
  <si>
    <t>DISC_LEVEL</t>
  </si>
  <si>
    <t>DISC_DAYS</t>
  </si>
  <si>
    <t>DUE_DAYS</t>
  </si>
  <si>
    <t>ALLOW_DISC</t>
  </si>
  <si>
    <t>AGING_CATEGORY</t>
  </si>
  <si>
    <t>HIST_STATUS</t>
  </si>
  <si>
    <t>DUN_DT</t>
  </si>
  <si>
    <t>DUN_SEQ_NUM</t>
  </si>
  <si>
    <t>ST_DT</t>
  </si>
  <si>
    <t>FC_DT</t>
  </si>
  <si>
    <t>FC_AMT</t>
  </si>
  <si>
    <t>OC_ADMIN_DT</t>
  </si>
  <si>
    <t>OC_ADMIN_AMT</t>
  </si>
  <si>
    <t>OC_PNLTY_DT</t>
  </si>
  <si>
    <t>OC_PNLTY_AMT</t>
  </si>
  <si>
    <t>OVERDUE_CHG_LINE</t>
  </si>
  <si>
    <t>ITEM_LINE_ORIG</t>
  </si>
  <si>
    <t>UPDATE_STATUS</t>
  </si>
  <si>
    <t>COLLECTION_STATUS</t>
  </si>
  <si>
    <t>COLLECTION_DT</t>
  </si>
  <si>
    <t>ITEM_SEQ_NUM</t>
  </si>
  <si>
    <t>BILL_OF_LADING</t>
  </si>
  <si>
    <t>SUBCUST_STATUS</t>
  </si>
  <si>
    <t>BAL_AMT_BASE</t>
  </si>
  <si>
    <t>BAL_AMT_LAST</t>
  </si>
  <si>
    <t>VAT_DCLRTN_POINT</t>
  </si>
  <si>
    <t>VAT_RECALC_FLG</t>
  </si>
  <si>
    <t>COUNTRY_VAT_BILLFR</t>
  </si>
  <si>
    <t>COUNTRY_VAT_BILLTO</t>
  </si>
  <si>
    <t>COUNTRY_SHIP_TO</t>
  </si>
  <si>
    <t>COUNTRY_SHIP_FROM</t>
  </si>
  <si>
    <t>VAT_TREATMENT_SAL</t>
  </si>
  <si>
    <t>VAT_CALC_GROSS_NET</t>
  </si>
  <si>
    <t>VAT_ENTITY</t>
  </si>
  <si>
    <t>VAT_EXCPTN_TYPE</t>
  </si>
  <si>
    <t>VAT_EXCPTN_CERTIF</t>
  </si>
  <si>
    <t>VAT_RGSTRN_BUYER</t>
  </si>
  <si>
    <t>VAT_ROUND_RULE</t>
  </si>
  <si>
    <t>ORDER_NO</t>
  </si>
  <si>
    <t>CONTRACT_NUM</t>
  </si>
  <si>
    <t>BUSINESS_UNIT_BI</t>
  </si>
  <si>
    <t>BUSINESS_UNIT_OM</t>
  </si>
  <si>
    <t>ADDRESS_SEQ_NUM</t>
  </si>
  <si>
    <t>LETTER_CD</t>
  </si>
  <si>
    <t>TRAN_FROM_BU</t>
  </si>
  <si>
    <t>TRAN_FROM_CUSTID</t>
  </si>
  <si>
    <t>CONSOL_BUS_UNIT</t>
  </si>
  <si>
    <t>CONSOL_INVOICE</t>
  </si>
  <si>
    <t>PAYMENT_METHOD</t>
  </si>
  <si>
    <t>DRAFT_APPROVAL</t>
  </si>
  <si>
    <t>DRAFT_DOC</t>
  </si>
  <si>
    <t>DRAFT_CURRENCY</t>
  </si>
  <si>
    <t>DRAFT_FORMAT</t>
  </si>
  <si>
    <t>DRAFT_STATUS</t>
  </si>
  <si>
    <t>BANK_SETID</t>
  </si>
  <si>
    <t>BANK_CD</t>
  </si>
  <si>
    <t>BANK_ACCT_KEY</t>
  </si>
  <si>
    <t>DD_BU</t>
  </si>
  <si>
    <t>DD_ID</t>
  </si>
  <si>
    <t>DD_CURRENCY</t>
  </si>
  <si>
    <t>DD_STATUS</t>
  </si>
  <si>
    <t>DD_PROFILE_ID</t>
  </si>
  <si>
    <t>USER_AMT3</t>
  </si>
  <si>
    <t>USER_AMT4</t>
  </si>
  <si>
    <t>USER_AMT5</t>
  </si>
  <si>
    <t>USER_AMT6</t>
  </si>
  <si>
    <t>USER_AMT7</t>
  </si>
  <si>
    <t>USER_AMT8</t>
  </si>
  <si>
    <t>USER_DT1</t>
  </si>
  <si>
    <t>USER_DT2</t>
  </si>
  <si>
    <t>USER_DT3</t>
  </si>
  <si>
    <t>USER_DT4</t>
  </si>
  <si>
    <t>USER1</t>
  </si>
  <si>
    <t>USER2</t>
  </si>
  <si>
    <t>USER3</t>
  </si>
  <si>
    <t>USER4</t>
  </si>
  <si>
    <t>USER5</t>
  </si>
  <si>
    <t>USER6</t>
  </si>
  <si>
    <t>USER7</t>
  </si>
  <si>
    <t>USER8</t>
  </si>
  <si>
    <t>USER9</t>
  </si>
  <si>
    <t>USER10</t>
  </si>
  <si>
    <t>ORIG_ITEM_AMT</t>
  </si>
  <si>
    <t>LAST_ACTIVITY_DT</t>
  </si>
  <si>
    <t>ST_ID_NUM</t>
  </si>
  <si>
    <t>DOUBTFUL</t>
  </si>
  <si>
    <t>DRAFT_BUSN_EVENT</t>
  </si>
  <si>
    <t>DRAFT_SUB_EVENT</t>
  </si>
  <si>
    <t>SALES_PERSON2</t>
  </si>
  <si>
    <t>REGION_CD</t>
  </si>
  <si>
    <t>REVALUE_FLAG</t>
  </si>
  <si>
    <t>BUSINESS_UNIT_PC</t>
  </si>
  <si>
    <t>PROJECT_ID</t>
  </si>
  <si>
    <t>ACTIVITY_ID</t>
  </si>
  <si>
    <t>PACKSLIP_NO</t>
  </si>
  <si>
    <t>SBI_NUM</t>
  </si>
  <si>
    <t>LC_ID</t>
  </si>
  <si>
    <t>NETTING_SW</t>
  </si>
  <si>
    <t>NET_REF_ID</t>
  </si>
  <si>
    <t>RECEIVABLE_TYPE</t>
  </si>
  <si>
    <t>ENTITY_CODE</t>
  </si>
  <si>
    <t>PPRC_PROMO_CD</t>
  </si>
  <si>
    <t>DM_CLAIM_NO</t>
  </si>
  <si>
    <t>C</t>
  </si>
  <si>
    <t>CDDR</t>
  </si>
  <si>
    <t>AAA</t>
  </si>
  <si>
    <t>0</t>
  </si>
  <si>
    <t>ARMDS</t>
  </si>
  <si>
    <t>JPY</t>
  </si>
  <si>
    <t>APTTM</t>
  </si>
  <si>
    <t>IT-01</t>
  </si>
  <si>
    <t>I</t>
  </si>
  <si>
    <t>JPN</t>
  </si>
  <si>
    <t>CHK</t>
  </si>
  <si>
    <t>0005</t>
  </si>
  <si>
    <t>0018</t>
  </si>
  <si>
    <t>S</t>
  </si>
  <si>
    <t>ENTRY_AMT</t>
  </si>
  <si>
    <t>DEPOSIT_BU</t>
  </si>
  <si>
    <t>DEPOSIT_ID</t>
  </si>
  <si>
    <t>PAYMENT_SEQ_NUM</t>
  </si>
  <si>
    <t>GROUP_BU</t>
  </si>
  <si>
    <t>GROUP_ID</t>
  </si>
  <si>
    <t>GROUP_SEQ_NUM</t>
  </si>
  <si>
    <t>ENTRY_CURRENCY</t>
  </si>
  <si>
    <t>PAYMENT_AMT</t>
  </si>
  <si>
    <t>PAYMENT_CURRENCY</t>
  </si>
  <si>
    <t>PYMT_RT_TYPE</t>
  </si>
  <si>
    <t>PYMT_RATE_MULT</t>
  </si>
  <si>
    <t>PYMT_RATE_DIV</t>
  </si>
  <si>
    <t>ENTRY_AMT_BASE</t>
  </si>
  <si>
    <t>ORIGIN_ID</t>
  </si>
  <si>
    <t>PAYMENT_ID</t>
  </si>
  <si>
    <t>GROUP_TYPE</t>
  </si>
  <si>
    <t>VOUCHER_ID</t>
  </si>
  <si>
    <t>SENT_TO_AP</t>
  </si>
  <si>
    <t>POSTED_PI</t>
  </si>
  <si>
    <t>ARRE_STATUS</t>
  </si>
  <si>
    <t>VAT_ADVPAY_FLG</t>
  </si>
  <si>
    <t>UNPOST_REASON</t>
  </si>
  <si>
    <t>DM_EXTRACT</t>
  </si>
  <si>
    <t>PC_DISTRIB_STATUS</t>
  </si>
  <si>
    <t>WS_REASON</t>
  </si>
  <si>
    <t>基本通貨金額</t>
  </si>
  <si>
    <t>PSCD1</t>
  </si>
  <si>
    <t>B</t>
  </si>
  <si>
    <t>D</t>
  </si>
  <si>
    <t>VAT_APPLICABILITY</t>
  </si>
  <si>
    <t>VAT_TXN_TYPE_CD</t>
  </si>
  <si>
    <t>TAX_CD_VAT</t>
  </si>
  <si>
    <t>VAT_DST_ACCT_TYPE</t>
  </si>
  <si>
    <t>TAX_CD_VAT_PCT</t>
  </si>
  <si>
    <t>VAT_DCLRTN_DT</t>
  </si>
  <si>
    <t>VAT_BASIS_AMT</t>
  </si>
  <si>
    <t>VAT_BASIS_AMT_BASE</t>
  </si>
  <si>
    <t>VAT_TRANS_AMT</t>
  </si>
  <si>
    <t>VAT_TRANS_AMT_BSE</t>
  </si>
  <si>
    <t>VAT_AMT</t>
  </si>
  <si>
    <t>VAT_AMT_BASE</t>
  </si>
  <si>
    <t>VAT_AMT_I</t>
  </si>
  <si>
    <t>VAT_AMT_BASE_I</t>
  </si>
  <si>
    <t>VAT_ERROR_FLAG</t>
  </si>
  <si>
    <t>VAT_DISTRIB_STATUS</t>
  </si>
  <si>
    <t>T</t>
  </si>
  <si>
    <t>SK</t>
  </si>
  <si>
    <t>KGT08</t>
  </si>
  <si>
    <t>VO</t>
  </si>
  <si>
    <t>LEDGER_GROUP</t>
  </si>
  <si>
    <t>LEDGER</t>
  </si>
  <si>
    <t>DST_SEQ_NUM</t>
  </si>
  <si>
    <t>PRIMARY_LEDGER</t>
  </si>
  <si>
    <t>BUSINESS_UNIT_GL</t>
  </si>
  <si>
    <t>ACCOUNT</t>
  </si>
  <si>
    <t>ALTACCT</t>
  </si>
  <si>
    <t>DEPTID</t>
  </si>
  <si>
    <t>OPERATING_UNIT</t>
  </si>
  <si>
    <t>PRODUCT</t>
  </si>
  <si>
    <t>FUND_CODE</t>
  </si>
  <si>
    <t>CLASS_FLD</t>
  </si>
  <si>
    <t>PROGRAM_CODE</t>
  </si>
  <si>
    <t>BUDGET_REF</t>
  </si>
  <si>
    <t>AFFILIATE</t>
  </si>
  <si>
    <t>AFFILIATE_INTRA1</t>
  </si>
  <si>
    <t>AFFILIATE_INTRA2</t>
  </si>
  <si>
    <t>CHARTFIELD1</t>
  </si>
  <si>
    <t>CHARTFIELD2</t>
  </si>
  <si>
    <t>CHARTFIELD3</t>
  </si>
  <si>
    <t>STATISTICS_CODE</t>
  </si>
  <si>
    <t>MONETARY_AMOUNT</t>
  </si>
  <si>
    <t>STATISTIC_AMOUNT</t>
  </si>
  <si>
    <t>JRNL_LN_REF</t>
  </si>
  <si>
    <t>LINE_DESCR</t>
  </si>
  <si>
    <t>JOURNAL_ID</t>
  </si>
  <si>
    <t>JOURNAL_DATE</t>
  </si>
  <si>
    <t>GL_DISTRIB_STATUS</t>
  </si>
  <si>
    <t>APPL_JRNL_ID</t>
  </si>
  <si>
    <t>FOREIGN_CURRENCY</t>
  </si>
  <si>
    <t>FOREIGN_AMOUNT</t>
  </si>
  <si>
    <t>SYSTEM_DEFINED</t>
  </si>
  <si>
    <t>FISCAL_YEAR</t>
  </si>
  <si>
    <t>ACCOUNTING_PERIOD</t>
  </si>
  <si>
    <t>DOC_TYPE</t>
  </si>
  <si>
    <t>DOC_SEQ_NBR</t>
  </si>
  <si>
    <t>DOC_SEQ_DATE</t>
  </si>
  <si>
    <t>DOC_SEQ_STATUS</t>
  </si>
  <si>
    <t>MOVEMENT_FLAG</t>
  </si>
  <si>
    <t>JOURNAL_LINE</t>
  </si>
  <si>
    <t>GL_ACCTG_DT</t>
  </si>
  <si>
    <t>DEBIT_CREDIT</t>
  </si>
  <si>
    <t>IN_PROCESS_FLG</t>
  </si>
  <si>
    <t>EE_PROC_STATUS</t>
  </si>
  <si>
    <t>顧客ｱｲﾃﾑ配布</t>
  </si>
  <si>
    <t>部門</t>
  </si>
  <si>
    <t>RECORDING</t>
  </si>
  <si>
    <t>AC230020</t>
  </si>
  <si>
    <t>AR_BILLING</t>
  </si>
  <si>
    <t>A</t>
  </si>
  <si>
    <t>U</t>
  </si>
  <si>
    <t>AC700260</t>
  </si>
  <si>
    <t>V</t>
  </si>
  <si>
    <t>OPRID</t>
  </si>
  <si>
    <t>DRAFT_AMT</t>
  </si>
  <si>
    <t>CF_EDIT_STATUS</t>
  </si>
  <si>
    <t>IU_ANCHOR_FLG</t>
  </si>
  <si>
    <t>IU_SYS_TRAN_CD</t>
  </si>
  <si>
    <t>IU_TRAN_CD</t>
  </si>
  <si>
    <t>POSTED_FLAG</t>
  </si>
  <si>
    <t>ERROR_FLAG</t>
  </si>
  <si>
    <t>DST_BAL_ITEM</t>
  </si>
  <si>
    <t>ITEM_ACCTG_DT</t>
  </si>
  <si>
    <t>VAT_DISTRIB_FLG</t>
  </si>
  <si>
    <t>DD_AMT</t>
  </si>
  <si>
    <t>DD_AMT_BASE</t>
  </si>
  <si>
    <t>DRAFT_AMT_BASE</t>
  </si>
  <si>
    <t>AR_SEQ_NUM</t>
  </si>
  <si>
    <t>DRAFT_POST_ACTION</t>
  </si>
  <si>
    <t>CONTROL_AMT</t>
  </si>
  <si>
    <t>CONTROL_AMT_BASE</t>
  </si>
  <si>
    <t>ANCHOR_BU</t>
  </si>
  <si>
    <t>ITM_PAY_AMT_BASE</t>
  </si>
  <si>
    <t>CONTROL_CURRENCY</t>
  </si>
  <si>
    <t>CONTROL_CURR_BASE</t>
  </si>
  <si>
    <t>CONTROL_RATE_MULT</t>
  </si>
  <si>
    <t>CONTROL_RATE_DIV</t>
  </si>
  <si>
    <t>CONTROL_RT_TYPE</t>
  </si>
  <si>
    <t>E</t>
  </si>
  <si>
    <t>PSBATCH</t>
  </si>
  <si>
    <t>ASSN_OPRID</t>
  </si>
  <si>
    <t>BAL_STATUS</t>
  </si>
  <si>
    <t>EDIT_STATUS</t>
  </si>
  <si>
    <t>POST_STATUS</t>
  </si>
  <si>
    <t>POST_ACTION</t>
  </si>
  <si>
    <t>CONTROL_CNT</t>
  </si>
  <si>
    <t>ENTERED_AMT</t>
  </si>
  <si>
    <t>ENTERED_CNT</t>
  </si>
  <si>
    <t>POSTED_TOTAL</t>
  </si>
  <si>
    <t>POSTED_COUNT</t>
  </si>
  <si>
    <t>RECEIVED_DT</t>
  </si>
  <si>
    <t>ENTRY_DT</t>
  </si>
  <si>
    <t>DST_BAL_STATUS</t>
  </si>
  <si>
    <t>GROUP_ID_ORIG</t>
  </si>
  <si>
    <t>FORMAT_CURRENCY</t>
  </si>
  <si>
    <t>ALLOW_DST</t>
  </si>
  <si>
    <t>CREATE_DST_BATCH</t>
  </si>
  <si>
    <t>CASH_CNTRL_USE</t>
  </si>
  <si>
    <t>DOMES</t>
  </si>
  <si>
    <t>AC100030</t>
  </si>
  <si>
    <t>O</t>
  </si>
  <si>
    <t>AR01115975</t>
  </si>
  <si>
    <t>44</t>
  </si>
  <si>
    <t>FB</t>
  </si>
  <si>
    <t>D1246552</t>
  </si>
  <si>
    <t>BL1514</t>
  </si>
  <si>
    <t>基本金額</t>
    <rPh sb="0" eb="2">
      <t>キホン</t>
    </rPh>
    <rPh sb="2" eb="4">
      <t>キンガク</t>
    </rPh>
    <phoneticPr fontId="4"/>
  </si>
  <si>
    <t>);</t>
  </si>
  <si>
    <t>条件マスタ</t>
    <rPh sb="0" eb="2">
      <t>ジョウケン</t>
    </rPh>
    <phoneticPr fontId="4"/>
  </si>
  <si>
    <t>値</t>
    <rPh sb="0" eb="1">
      <t>アタイ</t>
    </rPh>
    <phoneticPr fontId="4"/>
  </si>
  <si>
    <t>備考</t>
    <rPh sb="0" eb="2">
      <t>ビコウ</t>
    </rPh>
    <phoneticPr fontId="4"/>
  </si>
  <si>
    <t>対象ﾃｰﾌﾞﾙ</t>
    <rPh sb="0" eb="2">
      <t>タイショウ</t>
    </rPh>
    <phoneticPr fontId="4"/>
  </si>
  <si>
    <t>条件2</t>
    <rPh sb="0" eb="2">
      <t>ジョウケン</t>
    </rPh>
    <phoneticPr fontId="4"/>
  </si>
  <si>
    <t>条件3</t>
    <rPh sb="0" eb="2">
      <t>ジョウケン</t>
    </rPh>
    <phoneticPr fontId="4"/>
  </si>
  <si>
    <t>条件5</t>
    <rPh sb="0" eb="2">
      <t>ジョウケン</t>
    </rPh>
    <phoneticPr fontId="4"/>
  </si>
  <si>
    <t>即時出荷予定HEAD TBL</t>
  </si>
  <si>
    <t>BU:</t>
  </si>
  <si>
    <t>部門:</t>
    <rPh sb="0" eb="2">
      <t>ブモン</t>
    </rPh>
    <phoneticPr fontId="4"/>
  </si>
  <si>
    <t>出荷予定ID:</t>
  </si>
  <si>
    <t>契約HEADER TBL</t>
  </si>
  <si>
    <t>契約ID:</t>
  </si>
  <si>
    <t>契約BODY TBL</t>
  </si>
  <si>
    <t>契約ﾄﾗﾝｻﾞｸｼｮﾝﾃｰﾌﾞﾙ(HEADER)</t>
  </si>
  <si>
    <t>作業ﾌﾟﾛｼﾞｪｸﾄ</t>
  </si>
  <si>
    <t>ﾌﾟﾛｼﾞｪｸﾄID:</t>
  </si>
  <si>
    <t>出荷予定HEAD TBL</t>
  </si>
  <si>
    <t>出荷予定BODY TBL</t>
  </si>
  <si>
    <t>出荷予定引当 TBL</t>
  </si>
  <si>
    <t>拡張出荷予定HEAD</t>
  </si>
  <si>
    <t>拡張出荷予定BODY</t>
  </si>
  <si>
    <t>入荷予定HEAD TBL</t>
  </si>
  <si>
    <t>入荷予定ID:</t>
  </si>
  <si>
    <t>入荷予定明細BODY TBL</t>
  </si>
  <si>
    <t>入荷予定契約 TBL</t>
  </si>
  <si>
    <t>拡張入荷予定HEAD</t>
  </si>
  <si>
    <t>拡張入荷予定BODY</t>
  </si>
  <si>
    <t>取引台帳ﾍｯﾀﾞｰ</t>
  </si>
  <si>
    <t>管理ID:</t>
  </si>
  <si>
    <t>取引台帳 BODY</t>
  </si>
  <si>
    <t>DEL</t>
    <phoneticPr fontId="4"/>
  </si>
  <si>
    <t>SEL</t>
    <phoneticPr fontId="4"/>
  </si>
  <si>
    <t>条件4</t>
    <rPh sb="0" eb="2">
      <t>ジョウケン</t>
    </rPh>
    <phoneticPr fontId="4"/>
  </si>
  <si>
    <t>必須条件:</t>
    <rPh sb="0" eb="2">
      <t>ヒッス</t>
    </rPh>
    <rPh sb="2" eb="4">
      <t>ジョウケン</t>
    </rPh>
    <phoneticPr fontId="4"/>
  </si>
  <si>
    <t>1</t>
    <phoneticPr fontId="4"/>
  </si>
  <si>
    <t>BU:</t>
    <phoneticPr fontId="4"/>
  </si>
  <si>
    <t>BUSINESS_UNIT</t>
    <phoneticPr fontId="4"/>
  </si>
  <si>
    <t>DEPTID</t>
    <phoneticPr fontId="4"/>
  </si>
  <si>
    <t>出荷予定ID:</t>
    <phoneticPr fontId="4"/>
  </si>
  <si>
    <t>K_CD_SHPPLN_ID</t>
    <phoneticPr fontId="4"/>
  </si>
  <si>
    <t>入荷予定ID:</t>
    <phoneticPr fontId="4"/>
  </si>
  <si>
    <t>K_CD_ARVPLN_ID</t>
    <phoneticPr fontId="4"/>
  </si>
  <si>
    <t>契約ID:</t>
    <phoneticPr fontId="4"/>
  </si>
  <si>
    <t>K_CD_TRD_ID</t>
    <phoneticPr fontId="4"/>
  </si>
  <si>
    <t>管理ID:</t>
    <phoneticPr fontId="4"/>
  </si>
  <si>
    <t>X_CD_TRLDGR_ID</t>
    <phoneticPr fontId="4"/>
  </si>
  <si>
    <t>ﾌﾟﾛｼﾞｪｸﾄID:</t>
    <phoneticPr fontId="4"/>
  </si>
  <si>
    <t>必須条件1</t>
    <rPh sb="0" eb="2">
      <t>ヒッス</t>
    </rPh>
    <rPh sb="2" eb="4">
      <t>ジョウケン</t>
    </rPh>
    <phoneticPr fontId="4"/>
  </si>
  <si>
    <t>条件6</t>
    <rPh sb="0" eb="2">
      <t>ジョウケン</t>
    </rPh>
    <phoneticPr fontId="4"/>
  </si>
  <si>
    <t>条件7</t>
    <rPh sb="0" eb="2">
      <t>ジョウケン</t>
    </rPh>
    <phoneticPr fontId="4"/>
  </si>
  <si>
    <t>条件8</t>
    <rPh sb="0" eb="2">
      <t>ジョウケン</t>
    </rPh>
    <phoneticPr fontId="4"/>
  </si>
  <si>
    <t>条件9</t>
    <rPh sb="0" eb="2">
      <t>ジョウケン</t>
    </rPh>
    <phoneticPr fontId="4"/>
  </si>
  <si>
    <t>条件10</t>
    <rPh sb="0" eb="2">
      <t>ジョウケン</t>
    </rPh>
    <phoneticPr fontId="4"/>
  </si>
  <si>
    <t>1408000</t>
  </si>
  <si>
    <t>消費税金額</t>
    <phoneticPr fontId="4"/>
  </si>
  <si>
    <t>KJ0245</t>
  </si>
  <si>
    <t>ｸﾞﾙｰﾌﾟ ｺﾝﾄﾛｰﾙ情報</t>
    <phoneticPr fontId="4"/>
  </si>
  <si>
    <t>SELECT * FROM PS_GROUP_CONTROL WHERE GROUP_BU='KGJPN' AND GROUP_ID IN (SELECT GROUP_ID FROM PS_PENDING_ITEM WHERE BUSINESS_UNIT='KGJPN' AND CUST_ID = '0010479') WITH UR;</t>
  </si>
  <si>
    <t>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t>
  </si>
  <si>
    <t>);</t>
    <phoneticPr fontId="4"/>
  </si>
  <si>
    <t>未転記ｱｲﾃﾑ</t>
    <phoneticPr fontId="4"/>
  </si>
  <si>
    <t>SELECT * FROM PS_PENDING_ITEM WHERE BUSINESS_UNIT='KGJPN' AND CUST_ID = '0010479' WITH UR;</t>
  </si>
  <si>
    <t>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t>
  </si>
  <si>
    <t>未転記ｱｲﾃﾑ配布</t>
    <phoneticPr fontId="4"/>
  </si>
  <si>
    <t>SELECT * FROM PS_PENDING_DST WHERE BUSINESS_UNIT='KGJPN' AND CUST_ID = '0010479' WITH UR;</t>
  </si>
  <si>
    <t>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t>
  </si>
  <si>
    <t>未転記ｱｲﾃﾑ消費税額</t>
    <phoneticPr fontId="4"/>
  </si>
  <si>
    <t>SELECT * FROM PS_PENDING_VAT WHERE BUSINESS_UNIT='KGJPN' AND CUST_ID = '0010479' WITH UR;</t>
  </si>
  <si>
    <t>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t>
  </si>
  <si>
    <t>顧客ｱｲﾃﾑ ｱｸﾃｨﾋﾞﾃｨ</t>
    <phoneticPr fontId="4"/>
  </si>
  <si>
    <t>SELECT * FROM PS_ITEM_ACTIVITY WHERE BUSINESS_UNIT='KGJPN' AND CUST_ID = '0010479' WITH UR;</t>
  </si>
  <si>
    <t>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t>
  </si>
  <si>
    <t>顧客ｱｲﾃﾑ</t>
    <phoneticPr fontId="4"/>
  </si>
  <si>
    <t>SELECT * FROM PS_ITEM WHERE BUSINESS_UNIT='KGJPN' AND CUST_ID = '0010479' WITH UR</t>
  </si>
  <si>
    <t>BAL_AMT</t>
    <phoneticPr fontId="4"/>
  </si>
  <si>
    <t>DUE_DT</t>
    <phoneticPr fontId="4"/>
  </si>
  <si>
    <t>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t>
  </si>
  <si>
    <t>ｱｲﾃﾑ ｱｸﾃｨﾋﾞﾃｨ-消費税行</t>
    <phoneticPr fontId="4"/>
  </si>
  <si>
    <t>SELECT * FROM PS_ITEM_ACT_VAT WHERE BUSINESS_UNIT='KGJPN' AND CUST_ID = '0010479' WITH UR;</t>
  </si>
  <si>
    <t>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t>
  </si>
  <si>
    <t>SELECT * FROM PS_ITEM_DST WHERE BUSINESS_UNIT='KGJPN' AND CUST_ID = '0010479' WITH UR;</t>
  </si>
  <si>
    <t>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t>
  </si>
  <si>
    <t>D/OヘッダーTBL</t>
    <phoneticPr fontId="4"/>
  </si>
  <si>
    <t>D/OボディーTBL</t>
    <phoneticPr fontId="4"/>
  </si>
  <si>
    <t>D/O番号:</t>
  </si>
  <si>
    <t>D/O番号:</t>
    <phoneticPr fontId="4"/>
  </si>
  <si>
    <t>K_CD_DO_NO</t>
    <phoneticPr fontId="4"/>
  </si>
  <si>
    <t>出庫確認ヘッダー TBL</t>
    <phoneticPr fontId="4"/>
  </si>
  <si>
    <t>出庫確認ID</t>
  </si>
  <si>
    <t>出庫確認ID</t>
    <phoneticPr fontId="4"/>
  </si>
  <si>
    <t>K_CD_SHPCHK_ID</t>
    <phoneticPr fontId="4"/>
  </si>
  <si>
    <t>出庫確認明細 TBL</t>
    <phoneticPr fontId="4"/>
  </si>
  <si>
    <t>請求書ﾍｯﾀﾞｰTBL</t>
    <phoneticPr fontId="4"/>
  </si>
  <si>
    <t>請求書BodyTBL</t>
    <phoneticPr fontId="4"/>
  </si>
  <si>
    <t>K_CD_SKBIL_ID</t>
    <phoneticPr fontId="4"/>
  </si>
  <si>
    <t>請求書No</t>
  </si>
  <si>
    <t>請求書No</t>
    <phoneticPr fontId="4"/>
  </si>
  <si>
    <t>EP853JSM</t>
    <phoneticPr fontId="4"/>
  </si>
  <si>
    <t>EP853JTS</t>
    <phoneticPr fontId="4"/>
  </si>
  <si>
    <t>EP853JCT</t>
    <phoneticPr fontId="4"/>
  </si>
  <si>
    <t>EP853JPN</t>
    <phoneticPr fontId="4"/>
  </si>
  <si>
    <t>入庫確認ID</t>
    <rPh sb="0" eb="2">
      <t>ニュウコ</t>
    </rPh>
    <phoneticPr fontId="4"/>
  </si>
  <si>
    <t>入庫確認HEAD</t>
    <phoneticPr fontId="4"/>
  </si>
  <si>
    <t>入庫確認明細</t>
    <phoneticPr fontId="4"/>
  </si>
  <si>
    <t>入庫確認諸掛</t>
    <phoneticPr fontId="4"/>
  </si>
  <si>
    <t>入庫確認支払充当</t>
    <phoneticPr fontId="4"/>
  </si>
  <si>
    <t>入庫確認入荷予定</t>
    <phoneticPr fontId="4"/>
  </si>
  <si>
    <t>K_CD_ARVCHK_ID</t>
    <phoneticPr fontId="4"/>
  </si>
  <si>
    <t>新規追加ﾊﾟﾗﾒｰﾀ</t>
    <rPh sb="0" eb="2">
      <t>シンキ</t>
    </rPh>
    <rPh sb="2" eb="4">
      <t>ツイカ</t>
    </rPh>
    <phoneticPr fontId="4"/>
  </si>
  <si>
    <t>※S：検索、I：登録</t>
    <rPh sb="3" eb="5">
      <t>ケンサク</t>
    </rPh>
    <rPh sb="8" eb="10">
      <t>トウロク</t>
    </rPh>
    <phoneticPr fontId="4"/>
  </si>
  <si>
    <t>行</t>
    <rPh sb="0" eb="1">
      <t>ギョウ</t>
    </rPh>
    <phoneticPr fontId="4"/>
  </si>
  <si>
    <t>ﾚｺｰﾄﾞ間隔</t>
    <rPh sb="5" eb="7">
      <t>カンカク</t>
    </rPh>
    <phoneticPr fontId="4"/>
  </si>
  <si>
    <t>出力単位</t>
    <rPh sb="0" eb="2">
      <t>シュツリョク</t>
    </rPh>
    <rPh sb="2" eb="4">
      <t>タンイ</t>
    </rPh>
    <phoneticPr fontId="4"/>
  </si>
  <si>
    <t>Insert文出力ＳＷ</t>
    <rPh sb="6" eb="7">
      <t>ブン</t>
    </rPh>
    <rPh sb="7" eb="9">
      <t>シュツリョク</t>
    </rPh>
    <phoneticPr fontId="4"/>
  </si>
  <si>
    <t>※Y：出力、N：出力しない</t>
    <rPh sb="3" eb="5">
      <t>シュツリョク</t>
    </rPh>
    <rPh sb="8" eb="10">
      <t>シュツリョク</t>
    </rPh>
    <phoneticPr fontId="4"/>
  </si>
  <si>
    <t>Mode</t>
    <phoneticPr fontId="4"/>
  </si>
  <si>
    <t>描画出力SW</t>
    <phoneticPr fontId="4"/>
  </si>
  <si>
    <t xml:space="preserve">SELECT </t>
  </si>
  <si>
    <t>KSC.BUSINESS_UNIT</t>
  </si>
  <si>
    <t>,KSC.DEPTID</t>
  </si>
  <si>
    <t>,KSC.K_CD_SHPPLN_ID</t>
  </si>
  <si>
    <t>,KSC.K_CD_ARVPLN_ID</t>
  </si>
  <si>
    <t>,KSC.K_CD_TRD_ID</t>
  </si>
  <si>
    <t>,XTB.X_CD_TRLDGR_ID</t>
  </si>
  <si>
    <t>--,PROJECT_ID</t>
  </si>
  <si>
    <t>,KSC.K_CD_DO_NO</t>
  </si>
  <si>
    <t>KSCKH,K_CD_SHPCHK_ID</t>
  </si>
  <si>
    <t>KSBB,K_CD_SKBIL_ID</t>
  </si>
  <si>
    <t>--,K_CD_ARVCHK_ID</t>
  </si>
  <si>
    <t>FROM PS_K_CD_SHCO_H_TBL KSC</t>
  </si>
  <si>
    <t>WITH UR;</t>
  </si>
  <si>
    <t xml:space="preserve"> </t>
    <phoneticPr fontId="4"/>
  </si>
  <si>
    <t xml:space="preserve"> </t>
    <phoneticPr fontId="4"/>
  </si>
  <si>
    <t>SELECT DATE('1900-01-01') K_PROCESS_DT,A.* FROM PS_K_CD_CMGRPS_TBL A FETCH FIRST 30 ROWS ONLY WITH UR</t>
  </si>
  <si>
    <t>書式</t>
    <rPh sb="0" eb="2">
      <t>ショシキ</t>
    </rPh>
    <phoneticPr fontId="4"/>
  </si>
  <si>
    <t>KGJPN</t>
    <phoneticPr fontId="4"/>
  </si>
  <si>
    <t>K_PI_APIM_H_TBL</t>
    <phoneticPr fontId="4"/>
  </si>
  <si>
    <t>PI債務HEADER</t>
    <phoneticPr fontId="4"/>
  </si>
  <si>
    <t>K_PI_APIM_P_TBL</t>
    <phoneticPr fontId="4"/>
  </si>
  <si>
    <t>PI債務部門別支払情報</t>
    <phoneticPr fontId="4"/>
  </si>
  <si>
    <t>K_PI_APDM_D_TBL</t>
    <phoneticPr fontId="4"/>
  </si>
  <si>
    <t>PI債務決済情報</t>
    <phoneticPr fontId="4"/>
  </si>
  <si>
    <t>K_PI_AP_ID</t>
  </si>
  <si>
    <t>債務ID</t>
  </si>
  <si>
    <t>決済方法</t>
    <phoneticPr fontId="4"/>
  </si>
  <si>
    <t>PYMNT_VCHR_XREF</t>
    <phoneticPr fontId="4"/>
  </si>
  <si>
    <t>伝票/支払ｽｹｼﾞｭｰﾙ</t>
    <phoneticPr fontId="4"/>
  </si>
  <si>
    <t>VOUCHER_ID</t>
    <phoneticPr fontId="4"/>
  </si>
  <si>
    <t>伝票ID</t>
    <rPh sb="0" eb="2">
      <t>デンピョウ</t>
    </rPh>
    <phoneticPr fontId="4"/>
  </si>
  <si>
    <t>K_AP_PMTVCHR_RT</t>
    <phoneticPr fontId="4"/>
  </si>
  <si>
    <t>伝票支払付加ﾃｰﾌﾞﾙ</t>
    <phoneticPr fontId="4"/>
  </si>
  <si>
    <t>VOUCHER</t>
    <phoneticPr fontId="4"/>
  </si>
  <si>
    <t>K_AP_VOUCHER</t>
    <phoneticPr fontId="4"/>
  </si>
  <si>
    <t>VOUCHER_LINE</t>
    <phoneticPr fontId="4"/>
  </si>
  <si>
    <t>DISTRIB_LINE</t>
    <phoneticPr fontId="4"/>
  </si>
  <si>
    <t>伝票配布ﾃｰﾌﾞﾙ</t>
    <phoneticPr fontId="4"/>
  </si>
  <si>
    <t>PYMNT_ID</t>
    <phoneticPr fontId="4"/>
  </si>
  <si>
    <t>支払ID</t>
    <rPh sb="0" eb="2">
      <t>シハライ</t>
    </rPh>
    <phoneticPr fontId="4"/>
  </si>
  <si>
    <t>BCH_XREF_EXT</t>
    <phoneticPr fontId="4"/>
  </si>
  <si>
    <t>伝票手数料ﾃｰﾌﾞﾙ</t>
    <phoneticPr fontId="4"/>
  </si>
  <si>
    <t>VCHR_ACCTG_LINE</t>
    <phoneticPr fontId="4"/>
  </si>
  <si>
    <t>PAYMENT_TBL</t>
    <phoneticPr fontId="4"/>
  </si>
  <si>
    <t>電子記録債務手数料ﾃｰﾌﾞﾙ</t>
    <phoneticPr fontId="4"/>
  </si>
  <si>
    <t>K_AP_DNSCHG_TBL</t>
    <phoneticPr fontId="4"/>
  </si>
  <si>
    <t>K_AP_VACTLN_TBL</t>
    <phoneticPr fontId="4"/>
  </si>
  <si>
    <t>補助簿履歴テーブル</t>
    <phoneticPr fontId="4"/>
  </si>
  <si>
    <t>K_CD_CONT_H_TBL</t>
  </si>
  <si>
    <t>K_CD_CONT_B_TBL</t>
  </si>
  <si>
    <t>K_CD_CONTRN_TBL</t>
  </si>
  <si>
    <t>PROJECT</t>
  </si>
  <si>
    <t>K_CD_SHPN_H_TBL</t>
  </si>
  <si>
    <t>K_CD_SHPN_B_TBL</t>
  </si>
  <si>
    <t>K_CD_SHPNRV_TBL</t>
  </si>
  <si>
    <t>X_CD_SHPN_H_TBL</t>
  </si>
  <si>
    <t>X_CD_SHPN_B_TBL</t>
  </si>
  <si>
    <t>K_CD_ARPN_H_TBL</t>
  </si>
  <si>
    <t>K_CD_ARPN_B_TBL</t>
  </si>
  <si>
    <t>K_CD_ARPN_C_TBL</t>
  </si>
  <si>
    <t>X_CD_ARPN_H_TBL</t>
  </si>
  <si>
    <t>X_CD_ARPN_B_TBL</t>
  </si>
  <si>
    <t>X_CD_TRLDGH_TBL</t>
  </si>
  <si>
    <t>X_CD_TRLDGB_TBL</t>
  </si>
  <si>
    <t>K_CD_DO_H_TBL</t>
  </si>
  <si>
    <t>K_CD_DO_B_TBL</t>
  </si>
  <si>
    <t>K_CD_SHCKDH_TBL</t>
  </si>
  <si>
    <t>K_CD_SHCKDB_TBL</t>
  </si>
  <si>
    <t>K_CD_SKBILH_TBL</t>
  </si>
  <si>
    <t>K_CD_SKBILB_TBL</t>
  </si>
  <si>
    <t>K_CD_ARCK_H_TBL</t>
  </si>
  <si>
    <t>K_CD_ARCK_B_TBL</t>
  </si>
  <si>
    <t>K_CD_ARCK_C_TBL</t>
  </si>
  <si>
    <t>K_CD_ARCK_U_TBL</t>
  </si>
  <si>
    <t>K_CD_ARCK_N_TBL</t>
  </si>
  <si>
    <t>GROUP_CONTROL</t>
  </si>
  <si>
    <t>PENDING_ITEM</t>
  </si>
  <si>
    <t>PENDING_DST</t>
  </si>
  <si>
    <t>PENDING_VAT</t>
  </si>
  <si>
    <t>ITEM_ACTIVITY</t>
  </si>
  <si>
    <t>ITEM_ACT_VAT</t>
  </si>
  <si>
    <t>ITEM_DST</t>
  </si>
  <si>
    <t>VOUCHER.PO_ID</t>
    <phoneticPr fontId="4"/>
  </si>
  <si>
    <t>EP853XDV</t>
    <phoneticPr fontId="4"/>
  </si>
  <si>
    <t>EP853XTS</t>
    <phoneticPr fontId="4"/>
  </si>
  <si>
    <t>EP853XSM</t>
    <phoneticPr fontId="4"/>
  </si>
  <si>
    <t>EP853SCJ</t>
    <phoneticPr fontId="4"/>
  </si>
  <si>
    <t>EP853RTS</t>
    <phoneticPr fontId="4"/>
  </si>
  <si>
    <t>EP853RSM</t>
    <phoneticPr fontId="4"/>
  </si>
  <si>
    <t>VCHRLN_MISC_CHG</t>
    <phoneticPr fontId="4"/>
  </si>
  <si>
    <t xml:space="preserve"> </t>
    <phoneticPr fontId="4"/>
  </si>
  <si>
    <t>PYMNT_VCHR_MSG</t>
    <phoneticPr fontId="4"/>
  </si>
  <si>
    <t>Payment Vchr Xref Message</t>
    <phoneticPr fontId="4"/>
  </si>
  <si>
    <t>債務確定入力画面作成</t>
    <rPh sb="0" eb="2">
      <t>サイム</t>
    </rPh>
    <rPh sb="2" eb="4">
      <t>カクテイ</t>
    </rPh>
    <rPh sb="4" eb="6">
      <t>ニュウリョク</t>
    </rPh>
    <rPh sb="6" eb="8">
      <t>ガメン</t>
    </rPh>
    <rPh sb="8" eb="10">
      <t>サクセイ</t>
    </rPh>
    <phoneticPr fontId="4"/>
  </si>
  <si>
    <t>支払伝票入力作成</t>
    <rPh sb="0" eb="2">
      <t>シハライ</t>
    </rPh>
    <rPh sb="2" eb="4">
      <t>デンピョウ</t>
    </rPh>
    <rPh sb="4" eb="6">
      <t>ニュウリョク</t>
    </rPh>
    <rPh sb="6" eb="8">
      <t>サクセイ</t>
    </rPh>
    <phoneticPr fontId="4"/>
  </si>
  <si>
    <t>AP/PI　インターフェイス作成</t>
    <rPh sb="14" eb="16">
      <t>サクセイ</t>
    </rPh>
    <phoneticPr fontId="4"/>
  </si>
  <si>
    <t>SELECT * FROM PS_K_CD_SHCO_H_TBL FETCH FIRST 10000 ROWS ONLY WITH UR;</t>
    <phoneticPr fontId="4"/>
  </si>
  <si>
    <t>Performance</t>
    <phoneticPr fontId="4"/>
  </si>
  <si>
    <t>Enter,Tab</t>
    <phoneticPr fontId="4"/>
  </si>
  <si>
    <t>SELECT T.* FROM PS_T_YYW01_TMP T  WITH UR</t>
  </si>
  <si>
    <t>Ftype</t>
    <phoneticPr fontId="4"/>
  </si>
  <si>
    <t>No</t>
    <phoneticPr fontId="4"/>
  </si>
  <si>
    <t>仕様確認</t>
    <rPh sb="0" eb="2">
      <t>シヨウ</t>
    </rPh>
    <rPh sb="2" eb="4">
      <t>カクニン</t>
    </rPh>
    <phoneticPr fontId="4"/>
  </si>
  <si>
    <t>不具合</t>
    <rPh sb="0" eb="3">
      <t>フグアイ</t>
    </rPh>
    <phoneticPr fontId="4"/>
  </si>
  <si>
    <t>仕様変更</t>
    <rPh sb="0" eb="2">
      <t>シヨウ</t>
    </rPh>
    <rPh sb="2" eb="4">
      <t>ヘンコウ</t>
    </rPh>
    <phoneticPr fontId="4"/>
  </si>
  <si>
    <t>Accrual date</t>
    <phoneticPr fontId="4"/>
  </si>
  <si>
    <t>Risk</t>
    <phoneticPr fontId="4"/>
  </si>
  <si>
    <t>Detail</t>
    <phoneticPr fontId="4"/>
  </si>
  <si>
    <t>Answer</t>
    <phoneticPr fontId="4"/>
  </si>
  <si>
    <t>Respondent</t>
    <phoneticPr fontId="4"/>
  </si>
  <si>
    <t>Remarks</t>
    <phoneticPr fontId="4"/>
  </si>
  <si>
    <t>High</t>
    <phoneticPr fontId="4"/>
  </si>
  <si>
    <t>Medium</t>
    <phoneticPr fontId="4"/>
  </si>
  <si>
    <t>Low</t>
    <phoneticPr fontId="4"/>
  </si>
  <si>
    <t>test11</t>
    <phoneticPr fontId="4"/>
  </si>
  <si>
    <t>ABC</t>
    <phoneticPr fontId="4"/>
  </si>
  <si>
    <t>CCCCC</t>
    <phoneticPr fontId="4"/>
  </si>
  <si>
    <t>asa</t>
    <phoneticPr fontId="4"/>
  </si>
  <si>
    <t>File Name</t>
    <phoneticPr fontId="4"/>
  </si>
  <si>
    <t>TEST2</t>
    <phoneticPr fontId="4"/>
  </si>
  <si>
    <t>TEST3</t>
    <phoneticPr fontId="4"/>
  </si>
  <si>
    <t>TEST122</t>
    <phoneticPr fontId="4"/>
  </si>
  <si>
    <t>Sheet Name</t>
    <phoneticPr fontId="4"/>
  </si>
  <si>
    <t>2014-04-19</t>
    <phoneticPr fontId="4"/>
  </si>
  <si>
    <t>File Path</t>
    <phoneticPr fontId="4"/>
  </si>
  <si>
    <t>Category</t>
    <phoneticPr fontId="4"/>
  </si>
  <si>
    <t>Category</t>
    <phoneticPr fontId="4"/>
  </si>
  <si>
    <t>File Attribute</t>
    <phoneticPr fontId="4"/>
  </si>
  <si>
    <t>Start Line</t>
    <phoneticPr fontId="4"/>
  </si>
  <si>
    <t>Now Line</t>
    <phoneticPr fontId="4"/>
  </si>
  <si>
    <t>Start Column</t>
    <phoneticPr fontId="4"/>
  </si>
  <si>
    <t>Now Column</t>
    <phoneticPr fontId="4"/>
  </si>
  <si>
    <t>Exp Begin Column</t>
    <phoneticPr fontId="4"/>
  </si>
  <si>
    <t>Exp End Column</t>
    <phoneticPr fontId="4"/>
  </si>
  <si>
    <t>Imp Begin Column</t>
    <phoneticPr fontId="4"/>
  </si>
  <si>
    <t>Imp End Column</t>
    <phoneticPr fontId="4"/>
  </si>
  <si>
    <t>A</t>
    <phoneticPr fontId="4"/>
  </si>
  <si>
    <t>E</t>
    <phoneticPr fontId="4"/>
  </si>
  <si>
    <t>F</t>
    <phoneticPr fontId="4"/>
  </si>
  <si>
    <t>H</t>
    <phoneticPr fontId="4"/>
  </si>
  <si>
    <t>SELECT t.OBJECTVALUE1,t.OBJECTVALUE2,t.OBJECTVALUE3,t.PCTEXT,t.* FROM PSPCMTXT t WHERE t.PCTEXT like '%楊%' FETCH FIRST 10 ROWS ONLY WITH UR;</t>
  </si>
  <si>
    <t>SELECT t.* FROM PSSQLTEXTDEFN t WHERE t.SQLTEXT like '%DELETE%' FETCH FIRST 10 ROWS ONLY WITH UR;</t>
  </si>
  <si>
    <t>EP853JTS.pc</t>
  </si>
  <si>
    <t>C:\Users\AB386\Desktop\ppsAllSource</t>
    <phoneticPr fontId="4"/>
  </si>
  <si>
    <t>In File Path</t>
    <phoneticPr fontId="4"/>
  </si>
  <si>
    <t>In File Name</t>
    <phoneticPr fontId="4"/>
  </si>
  <si>
    <t>Out File Path</t>
    <phoneticPr fontId="4"/>
  </si>
  <si>
    <t>C:\yyw\500_work\PeopleCode</t>
    <phoneticPr fontId="4"/>
  </si>
  <si>
    <t>Out File Name</t>
    <phoneticPr fontId="4"/>
  </si>
  <si>
    <t>EP853JTS.pc</t>
    <phoneticPr fontId="4"/>
  </si>
  <si>
    <t>K_CD_SHCO_H_TBL</t>
    <phoneticPr fontId="4"/>
  </si>
  <si>
    <t>X2901</t>
    <phoneticPr fontId="4"/>
  </si>
  <si>
    <t>55</t>
  </si>
  <si>
    <t>59</t>
  </si>
  <si>
    <t>K_AP_VCHR_HIST</t>
    <phoneticPr fontId="4"/>
  </si>
  <si>
    <t>支払伝票履歴</t>
    <phoneticPr fontId="4"/>
  </si>
  <si>
    <t>前渡金管理ﾃｰﾌﾞﾙ</t>
    <phoneticPr fontId="4"/>
  </si>
  <si>
    <t>VCHR_PPAY_XREF</t>
    <phoneticPr fontId="4"/>
  </si>
  <si>
    <t>AP 会計入力(補助簿)</t>
    <phoneticPr fontId="4"/>
  </si>
  <si>
    <t>伝票ﾍｯﾀﾞｰﾃｰﾌﾞﾙ</t>
    <phoneticPr fontId="4"/>
  </si>
  <si>
    <t>AP 伝票行ﾃｰﾌﾞﾙ</t>
    <phoneticPr fontId="4"/>
  </si>
  <si>
    <t>AP 支払</t>
    <phoneticPr fontId="4"/>
  </si>
  <si>
    <t>IBM</t>
    <phoneticPr fontId="4"/>
  </si>
  <si>
    <t>Oracle</t>
  </si>
  <si>
    <t>Oracle系</t>
    <rPh sb="6" eb="7">
      <t>ケイ</t>
    </rPh>
    <phoneticPr fontId="4"/>
  </si>
  <si>
    <t>IBM系</t>
    <rPh sb="3" eb="4">
      <t>ケイ</t>
    </rPh>
    <phoneticPr fontId="4"/>
  </si>
  <si>
    <t>書込内容</t>
    <rPh sb="0" eb="1">
      <t>ショ</t>
    </rPh>
    <rPh sb="1" eb="2">
      <t>コミ</t>
    </rPh>
    <rPh sb="2" eb="4">
      <t>ナイヨウ</t>
    </rPh>
    <phoneticPr fontId="4"/>
  </si>
  <si>
    <t>抽出・書込
＜箇所＞</t>
    <rPh sb="0" eb="2">
      <t>チュウシュツ</t>
    </rPh>
    <rPh sb="3" eb="5">
      <t>カキコ</t>
    </rPh>
    <rPh sb="7" eb="9">
      <t>カショ</t>
    </rPh>
    <phoneticPr fontId="4"/>
  </si>
  <si>
    <t>※プロセス番号の変更禁止、なぜなら、シート名も一緒に変更されるから</t>
    <rPh sb="5" eb="7">
      <t>バンゴウ</t>
    </rPh>
    <rPh sb="8" eb="10">
      <t>ヘンコウ</t>
    </rPh>
    <rPh sb="10" eb="12">
      <t>キンシ</t>
    </rPh>
    <rPh sb="21" eb="22">
      <t>メイ</t>
    </rPh>
    <rPh sb="23" eb="25">
      <t>イッショ</t>
    </rPh>
    <rPh sb="26" eb="28">
      <t>ヘンコウ</t>
    </rPh>
    <phoneticPr fontId="4"/>
  </si>
  <si>
    <t>全ﾌｧｲﾙ</t>
    <rPh sb="0" eb="1">
      <t>ゼン</t>
    </rPh>
    <phoneticPr fontId="4"/>
  </si>
  <si>
    <t>File Path</t>
    <phoneticPr fontId="4"/>
  </si>
  <si>
    <t>ﾌﾟﾛｾｽ番号</t>
  </si>
  <si>
    <t>Param1</t>
    <phoneticPr fontId="4"/>
  </si>
  <si>
    <t>Param2</t>
  </si>
  <si>
    <t>Param4</t>
  </si>
  <si>
    <t>Param5</t>
  </si>
  <si>
    <t>Param6</t>
  </si>
  <si>
    <t>Param7</t>
  </si>
  <si>
    <t>Param8</t>
  </si>
  <si>
    <t>Param9</t>
  </si>
  <si>
    <t>AP 伝票ﾍｯﾀﾞｰ ﾃｰﾌﾞﾙ</t>
    <phoneticPr fontId="4"/>
  </si>
  <si>
    <t>C:\Users\tikK68559\Desktop\yyw\work\02.売伝(国際)\参照資料\会計仕訳定義シート(会計FMT)</t>
  </si>
  <si>
    <t>会計仕訳定義シート</t>
  </si>
  <si>
    <t>C:\Users\tikK68559\Desktop\yyw\work\02.売伝(国際)\チェック用</t>
  </si>
  <si>
    <t>L37</t>
  </si>
  <si>
    <t>L38</t>
  </si>
  <si>
    <t>BI39</t>
  </si>
  <si>
    <t>BI40</t>
  </si>
  <si>
    <t>EZ37</t>
  </si>
  <si>
    <t>EZ38</t>
  </si>
  <si>
    <t>EZ39</t>
  </si>
  <si>
    <t>EZ40</t>
  </si>
  <si>
    <t>勘定ｺｰﾄﾞ</t>
    <rPh sb="0" eb="2">
      <t>カンジョウ</t>
    </rPh>
    <phoneticPr fontId="4"/>
  </si>
  <si>
    <t>相手先</t>
    <phoneticPr fontId="4"/>
  </si>
  <si>
    <t>順番</t>
    <rPh sb="0" eb="2">
      <t>ジュンバン</t>
    </rPh>
    <phoneticPr fontId="4"/>
  </si>
  <si>
    <t>枝番</t>
    <rPh sb="0" eb="1">
      <t>エダ</t>
    </rPh>
    <rPh sb="1" eb="2">
      <t>バン</t>
    </rPh>
    <phoneticPr fontId="4"/>
  </si>
  <si>
    <t>金額</t>
    <phoneticPr fontId="4"/>
  </si>
  <si>
    <t>換算済金額</t>
    <phoneticPr fontId="4"/>
  </si>
  <si>
    <t>AFF1：勘定科目</t>
    <phoneticPr fontId="4"/>
  </si>
  <si>
    <t>AFF2：組織</t>
    <phoneticPr fontId="4"/>
  </si>
  <si>
    <t>AFF4：相手先区分</t>
    <phoneticPr fontId="4"/>
  </si>
  <si>
    <t>明細摘要</t>
    <phoneticPr fontId="4"/>
  </si>
  <si>
    <t>DFF6：税金コード</t>
    <phoneticPr fontId="4"/>
  </si>
  <si>
    <t>DFF15：予算パッケージ</t>
    <phoneticPr fontId="4"/>
  </si>
  <si>
    <t>DFF20：収支分析用コード</t>
    <phoneticPr fontId="4"/>
  </si>
  <si>
    <t>53</t>
    <phoneticPr fontId="4"/>
  </si>
  <si>
    <t>54</t>
  </si>
  <si>
    <t>56</t>
  </si>
  <si>
    <t>B</t>
    <phoneticPr fontId="4"/>
  </si>
  <si>
    <t>D</t>
    <phoneticPr fontId="4"/>
  </si>
  <si>
    <t>H</t>
    <phoneticPr fontId="4"/>
  </si>
  <si>
    <t>行目</t>
    <rPh sb="0" eb="2">
      <t>ギョウメ</t>
    </rPh>
    <phoneticPr fontId="4"/>
  </si>
  <si>
    <t>BK</t>
    <phoneticPr fontId="4"/>
  </si>
  <si>
    <t>BO</t>
    <phoneticPr fontId="4"/>
  </si>
  <si>
    <t>BS</t>
    <phoneticPr fontId="4"/>
  </si>
  <si>
    <t>BW</t>
    <phoneticPr fontId="4"/>
  </si>
  <si>
    <t>CE</t>
    <phoneticPr fontId="4"/>
  </si>
  <si>
    <t>CU</t>
    <phoneticPr fontId="4"/>
  </si>
  <si>
    <t>DW</t>
    <phoneticPr fontId="4"/>
  </si>
  <si>
    <t>EY</t>
    <phoneticPr fontId="4"/>
  </si>
  <si>
    <t>EZ</t>
    <phoneticPr fontId="4"/>
  </si>
  <si>
    <t xml:space="preserve"> </t>
    <phoneticPr fontId="4"/>
  </si>
  <si>
    <t>更新者</t>
    <phoneticPr fontId="4"/>
  </si>
  <si>
    <t>※PL勘定のみ有効</t>
    <rPh sb="3" eb="5">
      <t>カンジョウ</t>
    </rPh>
    <rPh sb="7" eb="9">
      <t>ユウコウ</t>
    </rPh>
    <phoneticPr fontId="4"/>
  </si>
  <si>
    <t>ﾌﾟﾛｾｽ番号</t>
    <phoneticPr fontId="4"/>
  </si>
  <si>
    <t>版</t>
    <phoneticPr fontId="4"/>
  </si>
  <si>
    <t>L</t>
    <phoneticPr fontId="4"/>
  </si>
  <si>
    <t>BI</t>
    <phoneticPr fontId="4"/>
  </si>
  <si>
    <t>更新日</t>
    <phoneticPr fontId="4"/>
  </si>
  <si>
    <t>E</t>
    <phoneticPr fontId="4"/>
  </si>
  <si>
    <t>4</t>
    <phoneticPr fontId="4"/>
  </si>
  <si>
    <t>変更履歴</t>
    <phoneticPr fontId="4"/>
  </si>
  <si>
    <t>仮Param</t>
    <rPh sb="0" eb="1">
      <t>カリ</t>
    </rPh>
    <phoneticPr fontId="4"/>
  </si>
  <si>
    <t>新業務名称</t>
    <phoneticPr fontId="4"/>
  </si>
  <si>
    <t>新業務プロセス名称</t>
    <phoneticPr fontId="4"/>
  </si>
  <si>
    <t>P3</t>
    <phoneticPr fontId="4"/>
  </si>
  <si>
    <t>P4</t>
    <phoneticPr fontId="4"/>
  </si>
  <si>
    <t>出力結果：</t>
    <rPh sb="0" eb="2">
      <t>シュツリョク</t>
    </rPh>
    <rPh sb="2" eb="4">
      <t>ケッカ</t>
    </rPh>
    <phoneticPr fontId="4"/>
  </si>
  <si>
    <t>FI</t>
    <phoneticPr fontId="4"/>
  </si>
  <si>
    <t>FJ</t>
    <phoneticPr fontId="4"/>
  </si>
  <si>
    <t>FK</t>
    <phoneticPr fontId="4"/>
  </si>
  <si>
    <t>FL</t>
    <phoneticPr fontId="4"/>
  </si>
  <si>
    <t>57</t>
  </si>
  <si>
    <t>58</t>
  </si>
  <si>
    <t>60</t>
  </si>
  <si>
    <t>検索</t>
    <rPh sb="0" eb="2">
      <t>ケンサク</t>
    </rPh>
    <phoneticPr fontId="4"/>
  </si>
  <si>
    <t>作成区分</t>
    <rPh sb="0" eb="2">
      <t>サクセイ</t>
    </rPh>
    <rPh sb="2" eb="4">
      <t>クブン</t>
    </rPh>
    <phoneticPr fontId="4"/>
  </si>
  <si>
    <t>削除</t>
    <phoneticPr fontId="4"/>
  </si>
  <si>
    <t>Sheet2のB2セルの計算式</t>
  </si>
  <si>
    <t>=IF(INDEX(Sheet1!$A$2:$A$200001,</t>
  </si>
  <si>
    <t xml:space="preserve"> MATCH($A2,Sheet1!$A$2:$A$200001,1),1)=$A2,</t>
  </si>
  <si>
    <t xml:space="preserve"> VLOOKUP($A2,Sheet1!$A$2:$B$200001,2,TRUE),NA())</t>
  </si>
  <si>
    <t>少々長い計算式になっています。</t>
  </si>
  <si>
    <t>全体としてのロジックの流れ</t>
  </si>
  <si>
    <t>MATCHで近似値検索する</t>
  </si>
  <si>
    <t>MATCHの返り値を元に、INDEXで値を取得</t>
  </si>
  <si>
    <t>INDEXの帰り値が、本来の検索値と一致しているかの判定</t>
  </si>
  <si>
    <t>ここまでが存在確認になります</t>
  </si>
  <si>
    <t>一致している場合、VLOOKUPを近似値で実行</t>
  </si>
  <si>
    <t xml:space="preserve"> 一致していない場合、#NA</t>
  </si>
  <si>
    <t>以下で、個別の関数を分解して説明していきます。</t>
  </si>
  <si>
    <t>IF(存在確認,VLOOKUP実行,NA())</t>
  </si>
  <si>
    <t>一番外側のIF関数です。検索値の存在確認をしています。</t>
  </si>
  <si>
    <t>MATCHで近似値の行を取得し、その行の値をINDEXで取得します。</t>
  </si>
  <si>
    <t>その結果が、検索値と一致しているかを判定しています。NA()は、「#N/A」です。</t>
  </si>
  <si>
    <t>上記の存在確認</t>
  </si>
  <si>
    <t>INDEX(Sheet1!$A$2:$A$200001,</t>
  </si>
  <si>
    <t>MATCH($A2,Sheet1!$A$2:$A$200001,1),1)=$A2</t>
  </si>
  <si>
    <t>近似値検索のMATCH関数で探した行の値をINDEXで取得します。</t>
  </si>
  <si>
    <t>その結果が、本来の検索値と同一がを判定しています。</t>
  </si>
  <si>
    <t xml:space="preserve"> 近似値検索なので、同値がない場合でもMATCHが取得されてしまうので、</t>
  </si>
  <si>
    <t xml:space="preserve"> 完全一致しているかの判定になります。</t>
  </si>
  <si>
    <t xml:space="preserve"> 近似値検索は非常に高速に動作します。</t>
  </si>
  <si>
    <t>しかし、あくまで近似値検索なので、検索値がない場合の判定が必要になるということです。</t>
  </si>
  <si>
    <t>MATCH($A2,Sheet1!$A$2:$A$200001,1)</t>
  </si>
  <si>
    <t>第3引数が1がポイントです、近似値（以下）での検索をしています。</t>
  </si>
  <si>
    <t>この場合は、検索範囲が昇順に並んでいる必要があります。</t>
  </si>
  <si>
    <t>INDEX(Sheet1!$A$2:$A$200001,MATCHの結果,1)=$A2</t>
  </si>
  <si>
    <t>MATCHの結果（何番目か）を使用し、INDEXで値を取り出します。</t>
  </si>
  <si>
    <t>その結果が、本来の検索値と一致しているかの判定です。</t>
  </si>
  <si>
    <t>MATCHが近似値検索なので、完全一致の行が存在しない場合は、直前の値が取得されるのです。</t>
  </si>
  <si>
    <t>VLOOKUP($A2,Sheet1!$A$2:$B$200001,2,TRUE)</t>
  </si>
  <si>
    <t>検索値が存在している場合に、VLOOKUPを実行しています。</t>
  </si>
  <si>
    <t>第4引数がTRUEがポイントです、MATCHと同じく近似値（以下）での検索をしています。</t>
  </si>
  <si>
    <t xml:space="preserve"> 既に、存在確認ができているので、結果として完全一致での検索と同じになります。</t>
  </si>
  <si>
    <t>【奥義】大量データでの高速VLOOKUP</t>
    <phoneticPr fontId="4"/>
  </si>
  <si>
    <t>登録</t>
    <phoneticPr fontId="4"/>
  </si>
  <si>
    <t>プロセス番号</t>
    <phoneticPr fontId="4"/>
  </si>
  <si>
    <t>明細行単位項目値1：取引コード、取引作成日、処理通番</t>
  </si>
  <si>
    <t>明細行単位項目値2：その他契約番号</t>
    <rPh sb="0" eb="2">
      <t>メイサイ</t>
    </rPh>
    <rPh sb="2" eb="3">
      <t>ギョウ</t>
    </rPh>
    <rPh sb="3" eb="5">
      <t>タンイ</t>
    </rPh>
    <rPh sb="5" eb="7">
      <t>コウモク</t>
    </rPh>
    <rPh sb="7" eb="8">
      <t>チ</t>
    </rPh>
    <rPh sb="12" eb="13">
      <t>タ</t>
    </rPh>
    <rPh sb="13" eb="15">
      <t>ケイヤク</t>
    </rPh>
    <rPh sb="15" eb="17">
      <t>バンゴウ</t>
    </rPh>
    <phoneticPr fontId="10"/>
  </si>
  <si>
    <t>FQ49</t>
  </si>
  <si>
    <t>明細行単位項目値3：資金繰りステータス、当方口座</t>
    <rPh sb="0" eb="2">
      <t>メイサイ</t>
    </rPh>
    <rPh sb="2" eb="3">
      <t>ギョウ</t>
    </rPh>
    <rPh sb="3" eb="5">
      <t>タンイ</t>
    </rPh>
    <rPh sb="5" eb="7">
      <t>コウモク</t>
    </rPh>
    <rPh sb="7" eb="8">
      <t>チ</t>
    </rPh>
    <rPh sb="10" eb="13">
      <t>シキンク</t>
    </rPh>
    <rPh sb="20" eb="22">
      <t>トウホウ</t>
    </rPh>
    <rPh sb="22" eb="24">
      <t>コウザ</t>
    </rPh>
    <phoneticPr fontId="10"/>
  </si>
  <si>
    <t>FU49</t>
  </si>
  <si>
    <t>明細行単位項目値4：国際ブランド区分、カード種別区分、申込受付経路区分</t>
  </si>
  <si>
    <t>FY49</t>
  </si>
  <si>
    <t>明細行単位項目値5：統合企業番号</t>
    <rPh sb="0" eb="2">
      <t>メイサイ</t>
    </rPh>
    <rPh sb="2" eb="3">
      <t>ギョウ</t>
    </rPh>
    <rPh sb="3" eb="5">
      <t>タンイ</t>
    </rPh>
    <rPh sb="5" eb="7">
      <t>コウモク</t>
    </rPh>
    <rPh sb="7" eb="8">
      <t>チ</t>
    </rPh>
    <rPh sb="10" eb="12">
      <t>トウゴウ</t>
    </rPh>
    <rPh sb="12" eb="14">
      <t>キギョウ</t>
    </rPh>
    <rPh sb="14" eb="16">
      <t>バンゴウ</t>
    </rPh>
    <phoneticPr fontId="10"/>
  </si>
  <si>
    <t>GC49</t>
  </si>
  <si>
    <t>明細行単位項目値6：顧客管理番号</t>
  </si>
  <si>
    <t>GG49</t>
  </si>
  <si>
    <t>明細行単位項目値7：会社コード、カード商品コード、カードブランド区分、契約ブランド識別区分</t>
  </si>
  <si>
    <t>GK49</t>
  </si>
  <si>
    <t>明細行単位項目値8：加盟店番号</t>
    <rPh sb="0" eb="2">
      <t>メイサイ</t>
    </rPh>
    <rPh sb="2" eb="3">
      <t>ギョウ</t>
    </rPh>
    <rPh sb="3" eb="5">
      <t>タンイ</t>
    </rPh>
    <rPh sb="5" eb="7">
      <t>コウモク</t>
    </rPh>
    <rPh sb="7" eb="8">
      <t>チ</t>
    </rPh>
    <rPh sb="10" eb="12">
      <t>カメイ</t>
    </rPh>
    <rPh sb="12" eb="13">
      <t>テン</t>
    </rPh>
    <rPh sb="13" eb="15">
      <t>バンゴウ</t>
    </rPh>
    <phoneticPr fontId="10"/>
  </si>
  <si>
    <t>GO49</t>
  </si>
  <si>
    <t>明細行単位項目値9：加盟店店舗番号、加盟店店舗業種コード</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phoneticPr fontId="10"/>
  </si>
  <si>
    <t>GS49</t>
  </si>
  <si>
    <t>明細行単位項目値10：契約管理番号、加盟店店舗取引形態区分</t>
  </si>
  <si>
    <t>GW49</t>
  </si>
  <si>
    <t>C:</t>
  </si>
  <si>
    <t>D:</t>
  </si>
  <si>
    <t>※列毎に操作すると、[B:]を箇所に投入。（列毎の書込が条件必須、書込先の内容がある必須）、(列毎に抽出する時、条件必須）</t>
    <rPh sb="1" eb="2">
      <t>レツ</t>
    </rPh>
    <rPh sb="2" eb="3">
      <t>ゴト</t>
    </rPh>
    <rPh sb="4" eb="6">
      <t>ソウサ</t>
    </rPh>
    <rPh sb="15" eb="17">
      <t>カショ</t>
    </rPh>
    <rPh sb="18" eb="20">
      <t>トウニュウ</t>
    </rPh>
    <rPh sb="22" eb="23">
      <t>レツ</t>
    </rPh>
    <rPh sb="23" eb="24">
      <t>ゴト</t>
    </rPh>
    <rPh sb="25" eb="26">
      <t>カ</t>
    </rPh>
    <rPh sb="26" eb="27">
      <t>コ</t>
    </rPh>
    <rPh sb="28" eb="30">
      <t>ジョウケン</t>
    </rPh>
    <rPh sb="30" eb="32">
      <t>ヒッス</t>
    </rPh>
    <rPh sb="33" eb="35">
      <t>カキコ</t>
    </rPh>
    <rPh sb="35" eb="36">
      <t>サキ</t>
    </rPh>
    <rPh sb="37" eb="39">
      <t>ナイヨウ</t>
    </rPh>
    <rPh sb="42" eb="44">
      <t>ヒッス</t>
    </rPh>
    <rPh sb="47" eb="49">
      <t>レツゴト</t>
    </rPh>
    <rPh sb="50" eb="52">
      <t>チュウシュツ</t>
    </rPh>
    <rPh sb="54" eb="55">
      <t>トキ</t>
    </rPh>
    <rPh sb="56" eb="58">
      <t>ジョウケン</t>
    </rPh>
    <rPh sb="58" eb="60">
      <t>ヒッス</t>
    </rPh>
    <phoneticPr fontId="4"/>
  </si>
  <si>
    <t>明細行単位項目値1：取引コード、取引作成日、処理通番、YANGYW</t>
  </si>
  <si>
    <t>明細行単位項目値2：その他契約番号、YANGYW</t>
  </si>
  <si>
    <t>明細行単位項目値3：資金繰りステータス、当方口座、YANGYW</t>
  </si>
  <si>
    <t>明細行単位項目値4：国際ブランド区分、カード種別区分、申込受付経路区分、YANGYW</t>
  </si>
  <si>
    <t>明細行単位項目値5：統合企業番号、YANGYW</t>
  </si>
  <si>
    <t>明細行単位項目値6：顧客管理番号、YANGYW</t>
  </si>
  <si>
    <t>明細行単位項目値7：会社コード、カード商品コード、カードブランド区分、契約ブランド識別区分、YANGYW</t>
  </si>
  <si>
    <t>明細行単位項目値8：加盟店番号、YANGYW</t>
  </si>
  <si>
    <t>明細行単位項目値9：加盟店店舗番号、加盟店店舗業種コード、YANGYW</t>
  </si>
  <si>
    <t>明細行単位項目値10：契約管理番号、加盟店店舗取引形態区分、YANGYW</t>
  </si>
  <si>
    <t>条件</t>
    <rPh sb="0" eb="2">
      <t>ジョウケン</t>
    </rPh>
    <phoneticPr fontId="4"/>
  </si>
  <si>
    <t>　</t>
    <phoneticPr fontId="4"/>
  </si>
  <si>
    <t>設定（項目）</t>
    <phoneticPr fontId="4"/>
  </si>
  <si>
    <t>ﾌﾟﾛｾｽ番号</t>
    <phoneticPr fontId="4"/>
  </si>
  <si>
    <t>テンプレート</t>
    <phoneticPr fontId="4"/>
  </si>
  <si>
    <t>　</t>
    <phoneticPr fontId="4"/>
  </si>
  <si>
    <t>DFF7：(未使用)</t>
  </si>
  <si>
    <t>DY49</t>
  </si>
  <si>
    <t>明細行単位項目値2：その他契約番号、予備エリア01</t>
  </si>
  <si>
    <t>明細行単位項目値3：資金繰りステータス、当方口座、予備エリア02</t>
  </si>
  <si>
    <t>明細行単位項目値4：国際ブランド区分、カード種別区分、獲得ルート区分、予備エリア03</t>
  </si>
  <si>
    <t>明細行単位項目値5：契約管理番号(会員)、予備エリア04</t>
  </si>
  <si>
    <t>明細行単位項目値6：顧客管理番号、予備エリア05</t>
  </si>
  <si>
    <t>明細行単位項目値7：会社コード、カード商品コード、カードブランド区分、加盟店採番識別区分、予備エリア06</t>
  </si>
  <si>
    <t>明細行単位項目値8：加盟店番号、予備エリア07</t>
  </si>
  <si>
    <t>明細行単位項目値9：加盟店店舗番号、加盟店店舗業種コード、予備エリア08</t>
  </si>
  <si>
    <t>明細行単位項目値10：契約管理番号(加盟店)、加盟店店舗取引形態区分、予備エリア09</t>
  </si>
  <si>
    <t>明細行単位項目値4：国際ブランド区分、カード種別区分</t>
  </si>
  <si>
    <t>明細行単位項目値5：</t>
    <rPh sb="0" eb="2">
      <t>メイサイ</t>
    </rPh>
    <rPh sb="2" eb="3">
      <t>ギョウ</t>
    </rPh>
    <rPh sb="3" eb="5">
      <t>タンイ</t>
    </rPh>
    <rPh sb="5" eb="7">
      <t>コウモク</t>
    </rPh>
    <rPh sb="7" eb="8">
      <t>チ</t>
    </rPh>
    <phoneticPr fontId="10"/>
  </si>
  <si>
    <t>明細行単位項目値7：会社コード、カード商品コード、カードブランド区分</t>
  </si>
  <si>
    <t>DFF7：</t>
  </si>
  <si>
    <t>Key Label</t>
    <phoneticPr fontId="4"/>
  </si>
  <si>
    <t>属性１</t>
    <rPh sb="0" eb="2">
      <t>ゾクセイ</t>
    </rPh>
    <phoneticPr fontId="4"/>
  </si>
  <si>
    <t>属性２</t>
    <rPh sb="0" eb="2">
      <t>ゾクセイ</t>
    </rPh>
    <phoneticPr fontId="4"/>
  </si>
  <si>
    <t>属性３</t>
    <rPh sb="0" eb="2">
      <t>ゾクセイ</t>
    </rPh>
    <phoneticPr fontId="4"/>
  </si>
  <si>
    <t>属性４</t>
    <rPh sb="0" eb="2">
      <t>ゾクセイ</t>
    </rPh>
    <phoneticPr fontId="4"/>
  </si>
  <si>
    <t>属性５</t>
    <rPh sb="0" eb="2">
      <t>ゾクセイ</t>
    </rPh>
    <phoneticPr fontId="4"/>
  </si>
  <si>
    <t>属性６</t>
    <rPh sb="0" eb="2">
      <t>ゾクセイ</t>
    </rPh>
    <phoneticPr fontId="4"/>
  </si>
  <si>
    <t>属性７</t>
    <rPh sb="0" eb="2">
      <t>ゾクセイ</t>
    </rPh>
    <phoneticPr fontId="4"/>
  </si>
  <si>
    <t>属性８</t>
    <rPh sb="0" eb="2">
      <t>ゾクセイ</t>
    </rPh>
    <phoneticPr fontId="4"/>
  </si>
  <si>
    <t>属性９</t>
    <rPh sb="0" eb="2">
      <t>ゾクセイ</t>
    </rPh>
    <phoneticPr fontId="4"/>
  </si>
  <si>
    <t>属性１０</t>
    <rPh sb="0" eb="2">
      <t>ゾクセイ</t>
    </rPh>
    <phoneticPr fontId="4"/>
  </si>
  <si>
    <t>属性１１</t>
    <rPh sb="0" eb="2">
      <t>ゾクセイ</t>
    </rPh>
    <phoneticPr fontId="4"/>
  </si>
  <si>
    <t>属性１２</t>
    <rPh sb="0" eb="2">
      <t>ゾクセイ</t>
    </rPh>
    <phoneticPr fontId="4"/>
  </si>
  <si>
    <t>属性１３</t>
    <rPh sb="0" eb="2">
      <t>ゾクセイ</t>
    </rPh>
    <phoneticPr fontId="4"/>
  </si>
  <si>
    <t>属性１４</t>
    <rPh sb="0" eb="2">
      <t>ゾクセイ</t>
    </rPh>
    <phoneticPr fontId="4"/>
  </si>
  <si>
    <t>属性１５</t>
    <rPh sb="0" eb="2">
      <t>ゾクセイ</t>
    </rPh>
    <phoneticPr fontId="4"/>
  </si>
  <si>
    <t>属性１６</t>
    <rPh sb="0" eb="2">
      <t>ゾクセイ</t>
    </rPh>
    <phoneticPr fontId="4"/>
  </si>
  <si>
    <t>属性１７</t>
    <rPh sb="0" eb="2">
      <t>ゾクセイ</t>
    </rPh>
    <phoneticPr fontId="4"/>
  </si>
  <si>
    <t>属性１８</t>
    <rPh sb="0" eb="2">
      <t>ゾクセイ</t>
    </rPh>
    <phoneticPr fontId="4"/>
  </si>
  <si>
    <t>属性１９</t>
    <rPh sb="0" eb="2">
      <t>ゾクセイ</t>
    </rPh>
    <phoneticPr fontId="4"/>
  </si>
  <si>
    <t>属性２０</t>
    <rPh sb="0" eb="2">
      <t>ゾクセイ</t>
    </rPh>
    <phoneticPr fontId="4"/>
  </si>
  <si>
    <t>属性２１</t>
    <rPh sb="0" eb="2">
      <t>ゾクセイ</t>
    </rPh>
    <phoneticPr fontId="4"/>
  </si>
  <si>
    <t>属性２２</t>
    <rPh sb="0" eb="2">
      <t>ゾクセイ</t>
    </rPh>
    <phoneticPr fontId="4"/>
  </si>
  <si>
    <t>属性２３</t>
    <rPh sb="0" eb="2">
      <t>ゾクセイ</t>
    </rPh>
    <phoneticPr fontId="4"/>
  </si>
  <si>
    <t>属性２４</t>
    <rPh sb="0" eb="2">
      <t>ゾクセイ</t>
    </rPh>
    <phoneticPr fontId="4"/>
  </si>
  <si>
    <t>属性２５</t>
    <rPh sb="0" eb="2">
      <t>ゾクセイ</t>
    </rPh>
    <phoneticPr fontId="4"/>
  </si>
  <si>
    <t>属性２６</t>
    <rPh sb="0" eb="2">
      <t>ゾクセイ</t>
    </rPh>
    <phoneticPr fontId="4"/>
  </si>
  <si>
    <t>属性２７</t>
    <rPh sb="0" eb="2">
      <t>ゾクセイ</t>
    </rPh>
    <phoneticPr fontId="4"/>
  </si>
  <si>
    <t>属性２８</t>
    <rPh sb="0" eb="2">
      <t>ゾクセイ</t>
    </rPh>
    <phoneticPr fontId="4"/>
  </si>
  <si>
    <t>属性２９</t>
    <rPh sb="0" eb="2">
      <t>ゾクセイ</t>
    </rPh>
    <phoneticPr fontId="4"/>
  </si>
  <si>
    <t>属性３０</t>
    <rPh sb="0" eb="2">
      <t>ゾクセイ</t>
    </rPh>
    <phoneticPr fontId="4"/>
  </si>
  <si>
    <t>種類</t>
    <rPh sb="0" eb="2">
      <t>シュルイ</t>
    </rPh>
    <phoneticPr fontId="4"/>
  </si>
  <si>
    <t>属性利用数</t>
    <rPh sb="0" eb="2">
      <t>ゾクセイ</t>
    </rPh>
    <rPh sb="2" eb="4">
      <t>リヨウ</t>
    </rPh>
    <rPh sb="4" eb="5">
      <t>カズ</t>
    </rPh>
    <phoneticPr fontId="4"/>
  </si>
  <si>
    <t>ﾗﾍﾞﾙ位置</t>
    <rPh sb="4" eb="6">
      <t>イチ</t>
    </rPh>
    <phoneticPr fontId="4"/>
  </si>
  <si>
    <t>未利用</t>
    <rPh sb="0" eb="3">
      <t>ミリヨウ</t>
    </rPh>
    <phoneticPr fontId="4"/>
  </si>
  <si>
    <t>ﾗﾍﾞﾙ1</t>
  </si>
  <si>
    <t>ﾗﾍﾞﾙ2</t>
  </si>
  <si>
    <t>ﾗﾍﾞﾙ3</t>
  </si>
  <si>
    <t>ﾗﾍﾞﾙ4</t>
  </si>
  <si>
    <t>ﾗﾍﾞﾙ5</t>
  </si>
  <si>
    <t>ﾗﾍﾞﾙ6</t>
  </si>
  <si>
    <t>ﾗﾍﾞﾙ7</t>
  </si>
  <si>
    <t>ﾗﾍﾞﾙ8</t>
  </si>
  <si>
    <t>ﾗﾍﾞﾙ9</t>
  </si>
  <si>
    <t>ﾗﾍﾞﾙ10</t>
  </si>
  <si>
    <t>ﾊﾞﾘｭｰ1</t>
  </si>
  <si>
    <t>ﾊﾞﾘｭｰ2</t>
  </si>
  <si>
    <t>ﾊﾞﾘｭｰ3</t>
  </si>
  <si>
    <t>ﾊﾞﾘｭｰ4</t>
  </si>
  <si>
    <t>ﾊﾞﾘｭｰ5</t>
  </si>
  <si>
    <t>ﾊﾞﾘｭｰ6</t>
  </si>
  <si>
    <t>ﾊﾞﾘｭｰ7</t>
  </si>
  <si>
    <t>ﾊﾞﾘｭｰ8</t>
  </si>
  <si>
    <t>ﾊﾞﾘｭｰ9</t>
  </si>
  <si>
    <t>ﾊﾞﾘｭｰ10</t>
  </si>
  <si>
    <t>単一</t>
    <rPh sb="0" eb="2">
      <t>タンイツ</t>
    </rPh>
    <phoneticPr fontId="4"/>
  </si>
  <si>
    <t>2</t>
    <phoneticPr fontId="4"/>
  </si>
  <si>
    <t>縦</t>
    <rPh sb="0" eb="1">
      <t>タテ</t>
    </rPh>
    <phoneticPr fontId="4"/>
  </si>
  <si>
    <t>行,列</t>
    <rPh sb="0" eb="1">
      <t>ギョウ</t>
    </rPh>
    <rPh sb="2" eb="3">
      <t>レツ</t>
    </rPh>
    <phoneticPr fontId="4"/>
  </si>
  <si>
    <t>行,列</t>
    <phoneticPr fontId="4"/>
  </si>
  <si>
    <t>複数</t>
    <rPh sb="0" eb="2">
      <t>フクスウ</t>
    </rPh>
    <phoneticPr fontId="4"/>
  </si>
  <si>
    <t>5</t>
    <phoneticPr fontId="4"/>
  </si>
  <si>
    <t>横</t>
    <rPh sb="0" eb="1">
      <t>ヨコ</t>
    </rPh>
    <phoneticPr fontId="4"/>
  </si>
  <si>
    <t>組合せ</t>
    <rPh sb="0" eb="2">
      <t>クミアワ</t>
    </rPh>
    <phoneticPr fontId="4"/>
  </si>
  <si>
    <t>7</t>
    <phoneticPr fontId="4"/>
  </si>
  <si>
    <t>項目の属性（初期Flame）</t>
    <rPh sb="0" eb="2">
      <t>コウモク</t>
    </rPh>
    <rPh sb="3" eb="5">
      <t>ゾクセイ</t>
    </rPh>
    <rPh sb="6" eb="8">
      <t>ショキ</t>
    </rPh>
    <phoneticPr fontId="4"/>
  </si>
  <si>
    <t>Key Label</t>
    <phoneticPr fontId="4"/>
  </si>
  <si>
    <t>プロセス番号</t>
    <phoneticPr fontId="4"/>
  </si>
  <si>
    <t>2</t>
    <phoneticPr fontId="4"/>
  </si>
  <si>
    <t>行,列</t>
    <phoneticPr fontId="4"/>
  </si>
  <si>
    <t>※絶対アドレス</t>
    <rPh sb="1" eb="3">
      <t>ゼッタイ</t>
    </rPh>
    <phoneticPr fontId="4"/>
  </si>
  <si>
    <t>仕訳番号</t>
    <phoneticPr fontId="4"/>
  </si>
  <si>
    <t>※相対アドレス　＋　偏移差</t>
    <rPh sb="1" eb="3">
      <t>ソウタイ</t>
    </rPh>
    <rPh sb="10" eb="12">
      <t>ヘンイ</t>
    </rPh>
    <rPh sb="12" eb="13">
      <t>サ</t>
    </rPh>
    <phoneticPr fontId="4"/>
  </si>
  <si>
    <t>計上日</t>
    <phoneticPr fontId="4"/>
  </si>
  <si>
    <t>5</t>
    <phoneticPr fontId="4"/>
  </si>
  <si>
    <t>データ抽出条件</t>
    <rPh sb="3" eb="5">
      <t>チュウシュツ</t>
    </rPh>
    <rPh sb="5" eb="7">
      <t>ジョウケン</t>
    </rPh>
    <phoneticPr fontId="4"/>
  </si>
  <si>
    <t>複数</t>
    <phoneticPr fontId="4"/>
  </si>
  <si>
    <t>項目の属性（一度でも利用後、Label付けFlame）</t>
    <rPh sb="0" eb="2">
      <t>コウモク</t>
    </rPh>
    <rPh sb="3" eb="5">
      <t>ゾクセイ</t>
    </rPh>
    <rPh sb="6" eb="8">
      <t>イチド</t>
    </rPh>
    <rPh sb="19" eb="20">
      <t>ツ</t>
    </rPh>
    <phoneticPr fontId="4"/>
  </si>
  <si>
    <t>プロセス番号</t>
  </si>
  <si>
    <t>論理符号</t>
  </si>
  <si>
    <t>左括弧</t>
  </si>
  <si>
    <t>変数</t>
  </si>
  <si>
    <t>条件符号</t>
  </si>
  <si>
    <t>コード値</t>
  </si>
  <si>
    <t>説明</t>
  </si>
  <si>
    <t>右括弧</t>
  </si>
  <si>
    <t>項目の属性（利用中）</t>
    <rPh sb="0" eb="2">
      <t>コウモク</t>
    </rPh>
    <rPh sb="3" eb="5">
      <t>ゾクセイ</t>
    </rPh>
    <rPh sb="8" eb="9">
      <t>チュウ</t>
    </rPh>
    <phoneticPr fontId="4"/>
  </si>
  <si>
    <t>100200300</t>
    <phoneticPr fontId="4"/>
  </si>
  <si>
    <t>-</t>
    <phoneticPr fontId="4"/>
  </si>
  <si>
    <t>(</t>
    <phoneticPr fontId="4"/>
  </si>
  <si>
    <t>仕訳特定コード</t>
    <rPh sb="0" eb="2">
      <t>シワケ</t>
    </rPh>
    <rPh sb="2" eb="4">
      <t>トクテイ</t>
    </rPh>
    <phoneticPr fontId="4"/>
  </si>
  <si>
    <t>=</t>
    <phoneticPr fontId="4"/>
  </si>
  <si>
    <t>'KYK_SWK00010'</t>
  </si>
  <si>
    <t>)</t>
    <phoneticPr fontId="4"/>
  </si>
  <si>
    <t>AND</t>
    <phoneticPr fontId="4"/>
  </si>
  <si>
    <t>コード１</t>
    <phoneticPr fontId="4"/>
  </si>
  <si>
    <t>コード値</t>
    <rPh sb="3" eb="4">
      <t>チ</t>
    </rPh>
    <phoneticPr fontId="4"/>
  </si>
  <si>
    <t>条件１</t>
    <rPh sb="0" eb="2">
      <t>ジョウケン</t>
    </rPh>
    <phoneticPr fontId="4"/>
  </si>
  <si>
    <t>コード２</t>
    <phoneticPr fontId="4"/>
  </si>
  <si>
    <t>条件２</t>
    <rPh sb="0" eb="2">
      <t>ジョウケン</t>
    </rPh>
    <phoneticPr fontId="4"/>
  </si>
  <si>
    <t>更新用</t>
    <rPh sb="0" eb="2">
      <t>コウシン</t>
    </rPh>
    <rPh sb="2" eb="3">
      <t>ヨウ</t>
    </rPh>
    <phoneticPr fontId="4"/>
  </si>
  <si>
    <t>値保持用</t>
    <rPh sb="0" eb="1">
      <t>アタイ</t>
    </rPh>
    <rPh sb="1" eb="3">
      <t>ホジ</t>
    </rPh>
    <phoneticPr fontId="4"/>
  </si>
  <si>
    <t>コード：名称</t>
    <rPh sb="4" eb="6">
      <t>メイショウ</t>
    </rPh>
    <phoneticPr fontId="4"/>
  </si>
  <si>
    <t>No.</t>
    <phoneticPr fontId="4"/>
  </si>
  <si>
    <t>備考</t>
    <rPh sb="0" eb="2">
      <t>ビコウ</t>
    </rPh>
    <phoneticPr fontId="4"/>
  </si>
  <si>
    <t>分割符号</t>
    <rPh sb="0" eb="2">
      <t>ブンカツ</t>
    </rPh>
    <rPh sb="2" eb="4">
      <t>フゴウ</t>
    </rPh>
    <phoneticPr fontId="4"/>
  </si>
  <si>
    <t>,</t>
    <phoneticPr fontId="4"/>
  </si>
  <si>
    <t>新コード定義マスタ</t>
    <rPh sb="0" eb="1">
      <t>シン</t>
    </rPh>
    <rPh sb="4" eb="6">
      <t>テイギ</t>
    </rPh>
    <phoneticPr fontId="4"/>
  </si>
  <si>
    <t>旧コード定義マスタ</t>
    <rPh sb="0" eb="1">
      <t>キュウ</t>
    </rPh>
    <rPh sb="4" eb="6">
      <t>テイギ</t>
    </rPh>
    <phoneticPr fontId="4"/>
  </si>
  <si>
    <t>旧抽出条件</t>
    <rPh sb="0" eb="1">
      <t>キュウ</t>
    </rPh>
    <rPh sb="1" eb="3">
      <t>チュウシュツ</t>
    </rPh>
    <rPh sb="3" eb="5">
      <t>ジョウケン</t>
    </rPh>
    <phoneticPr fontId="4"/>
  </si>
  <si>
    <t>新抽出条件</t>
    <rPh sb="0" eb="1">
      <t>シン</t>
    </rPh>
    <rPh sb="1" eb="3">
      <t>チュウシュツ</t>
    </rPh>
    <rPh sb="3" eb="5">
      <t>ジョウケン</t>
    </rPh>
    <phoneticPr fontId="4"/>
  </si>
  <si>
    <t>変換マスタ</t>
    <rPh sb="0" eb="2">
      <t>ヘンカン</t>
    </rPh>
    <phoneticPr fontId="4"/>
  </si>
  <si>
    <t>旧</t>
    <rPh sb="0" eb="1">
      <t>キュウ</t>
    </rPh>
    <phoneticPr fontId="4"/>
  </si>
  <si>
    <t>新</t>
    <rPh sb="0" eb="1">
      <t>シン</t>
    </rPh>
    <phoneticPr fontId="4"/>
  </si>
  <si>
    <t>旧結果</t>
    <rPh sb="0" eb="1">
      <t>キュウ</t>
    </rPh>
    <rPh sb="1" eb="3">
      <t>ケッカ</t>
    </rPh>
    <phoneticPr fontId="4"/>
  </si>
  <si>
    <t>01</t>
  </si>
  <si>
    <t>売上支払方法区分</t>
    <phoneticPr fontId="4"/>
  </si>
  <si>
    <t>データ抽出条件</t>
  </si>
  <si>
    <t>新説明</t>
    <rPh sb="0" eb="1">
      <t>シン</t>
    </rPh>
    <rPh sb="1" eb="3">
      <t>セツメイ</t>
    </rPh>
    <phoneticPr fontId="4"/>
  </si>
  <si>
    <t>新コード</t>
    <rPh sb="0" eb="1">
      <t>シン</t>
    </rPh>
    <phoneticPr fontId="4"/>
  </si>
  <si>
    <t>新名称</t>
    <rPh sb="0" eb="1">
      <t>シン</t>
    </rPh>
    <rPh sb="1" eb="3">
      <t>メイショウ</t>
    </rPh>
    <phoneticPr fontId="4"/>
  </si>
  <si>
    <t>02</t>
  </si>
  <si>
    <t>03</t>
  </si>
  <si>
    <t>00</t>
  </si>
  <si>
    <t>04</t>
  </si>
  <si>
    <t>05</t>
  </si>
  <si>
    <t>06</t>
  </si>
  <si>
    <t>03</t>
    <phoneticPr fontId="4"/>
  </si>
  <si>
    <t>結果合計</t>
    <rPh sb="0" eb="2">
      <t>ケッカ</t>
    </rPh>
    <rPh sb="2" eb="3">
      <t>ゴウ</t>
    </rPh>
    <phoneticPr fontId="4"/>
  </si>
  <si>
    <t>件数</t>
    <rPh sb="0" eb="2">
      <t>ケンスウ</t>
    </rPh>
    <phoneticPr fontId="4"/>
  </si>
  <si>
    <t>項目設定検証</t>
  </si>
  <si>
    <t xml:space="preserve">   定数</t>
  </si>
  <si>
    <t xml:space="preserve">   文字列結合</t>
  </si>
  <si>
    <t xml:space="preserve">   文字列切取</t>
  </si>
  <si>
    <t xml:space="preserve">   四則演算</t>
  </si>
  <si>
    <t xml:space="preserve">   NULL置換</t>
  </si>
  <si>
    <t xml:space="preserve">   日付型変換</t>
  </si>
  <si>
    <t xml:space="preserve">   文字型変換</t>
  </si>
  <si>
    <t xml:space="preserve">   四捨五入</t>
  </si>
  <si>
    <t>工程</t>
    <phoneticPr fontId="4"/>
  </si>
  <si>
    <t>機能ID</t>
    <rPh sb="0" eb="2">
      <t>キノウ</t>
    </rPh>
    <phoneticPr fontId="4"/>
  </si>
  <si>
    <t>機能名</t>
    <phoneticPr fontId="4"/>
  </si>
  <si>
    <t>テスト</t>
    <phoneticPr fontId="4"/>
  </si>
  <si>
    <t>UT</t>
    <phoneticPr fontId="4"/>
  </si>
  <si>
    <t>実施日</t>
    <rPh sb="0" eb="3">
      <t>ジッシビ</t>
    </rPh>
    <phoneticPr fontId="4"/>
  </si>
  <si>
    <t>実施者</t>
    <rPh sb="0" eb="2">
      <t>ジッシ</t>
    </rPh>
    <rPh sb="2" eb="3">
      <t>シャ</t>
    </rPh>
    <phoneticPr fontId="4"/>
  </si>
  <si>
    <t>2017/12/21</t>
    <phoneticPr fontId="4"/>
  </si>
  <si>
    <t>TIS呉</t>
    <phoneticPr fontId="4"/>
  </si>
  <si>
    <t>シナリオ・ステップ.テスト番号</t>
    <phoneticPr fontId="4"/>
  </si>
  <si>
    <t>4.1.1.552～4.1.8.1239</t>
    <phoneticPr fontId="4"/>
  </si>
  <si>
    <t>4.2.1.1256～4.2.3.1513</t>
    <phoneticPr fontId="4"/>
  </si>
  <si>
    <t>対象データ
プロファイル</t>
    <rPh sb="0" eb="2">
      <t>タイショウ</t>
    </rPh>
    <phoneticPr fontId="4"/>
  </si>
  <si>
    <t>結果合計</t>
    <rPh sb="0" eb="2">
      <t>ケッカ</t>
    </rPh>
    <rPh sb="2" eb="4">
      <t>ゴウケイ</t>
    </rPh>
    <phoneticPr fontId="4"/>
  </si>
  <si>
    <t>関数自動計算</t>
    <rPh sb="0" eb="2">
      <t>カンスウ</t>
    </rPh>
    <rPh sb="2" eb="4">
      <t>ジドウ</t>
    </rPh>
    <rPh sb="4" eb="6">
      <t>ケイサン</t>
    </rPh>
    <phoneticPr fontId="4"/>
  </si>
  <si>
    <t>結果</t>
    <phoneticPr fontId="4"/>
  </si>
  <si>
    <t>検証対象</t>
    <rPh sb="0" eb="2">
      <t>ケンショウ</t>
    </rPh>
    <rPh sb="2" eb="4">
      <t>タイショウ</t>
    </rPh>
    <phoneticPr fontId="4"/>
  </si>
  <si>
    <t>ツール作成</t>
    <rPh sb="3" eb="5">
      <t>サクセイ</t>
    </rPh>
    <phoneticPr fontId="4"/>
  </si>
  <si>
    <t>ソース区分</t>
    <rPh sb="3" eb="5">
      <t>クブン</t>
    </rPh>
    <phoneticPr fontId="4"/>
  </si>
  <si>
    <t>想定結果</t>
    <rPh sb="0" eb="2">
      <t>ソウテイ</t>
    </rPh>
    <rPh sb="2" eb="4">
      <t>ケッカ</t>
    </rPh>
    <phoneticPr fontId="4"/>
  </si>
  <si>
    <t>リポジトリ</t>
    <phoneticPr fontId="4"/>
  </si>
  <si>
    <t>SQL文抽出</t>
    <rPh sb="3" eb="4">
      <t>ブン</t>
    </rPh>
    <rPh sb="4" eb="6">
      <t>チュウシュツ</t>
    </rPh>
    <phoneticPr fontId="4"/>
  </si>
  <si>
    <t>TE020の項目検証SQLフォルダのSQL文によりデータ抽出</t>
    <rPh sb="6" eb="8">
      <t>コウモク</t>
    </rPh>
    <rPh sb="8" eb="10">
      <t>ケンショウ</t>
    </rPh>
    <rPh sb="21" eb="22">
      <t>ブン</t>
    </rPh>
    <phoneticPr fontId="4"/>
  </si>
  <si>
    <t>IFデータ</t>
    <phoneticPr fontId="4"/>
  </si>
  <si>
    <t>IFデータ：</t>
    <phoneticPr fontId="4"/>
  </si>
  <si>
    <t>項目検証_IF_GFT_SWK00020_1～項目検証_IF_GFT_SWK00020_8</t>
  </si>
  <si>
    <t>リポジトリ：</t>
    <phoneticPr fontId="4"/>
  </si>
  <si>
    <t>項目検証_REPO_GFT_SWK00020_1～項目検証_REPO_GFT_SWK00020_8</t>
    <phoneticPr fontId="4"/>
  </si>
  <si>
    <t>明細1</t>
    <phoneticPr fontId="4"/>
  </si>
  <si>
    <t>明細2</t>
    <phoneticPr fontId="4"/>
  </si>
  <si>
    <t>明細3</t>
    <phoneticPr fontId="4"/>
  </si>
  <si>
    <t>明細4</t>
    <phoneticPr fontId="4"/>
  </si>
  <si>
    <t>明細5</t>
    <phoneticPr fontId="4"/>
  </si>
  <si>
    <t>明細6</t>
    <phoneticPr fontId="4"/>
  </si>
  <si>
    <t>明細7</t>
    <phoneticPr fontId="4"/>
  </si>
  <si>
    <t>明細8</t>
    <phoneticPr fontId="4"/>
  </si>
  <si>
    <t>仕訳番号：120101006A</t>
    <phoneticPr fontId="4"/>
  </si>
  <si>
    <t>仕訳ソース</t>
  </si>
  <si>
    <t>JOURNAL_SOURCE</t>
  </si>
  <si>
    <t>ヘッダー</t>
  </si>
  <si>
    <t>○</t>
  </si>
  <si>
    <t>定数</t>
  </si>
  <si>
    <t>カード業務</t>
  </si>
  <si>
    <t>仕訳バッチ名</t>
  </si>
  <si>
    <t>BATCH_NAME</t>
  </si>
  <si>
    <t>文字列結合</t>
  </si>
  <si>
    <t>120101006_20171211</t>
  </si>
  <si>
    <t>仕訳バッチ摘要</t>
  </si>
  <si>
    <t>BATCH_DESCRIPTION</t>
  </si>
  <si>
    <t>DFF9：起票部署(借)</t>
  </si>
  <si>
    <t>DFF_SEGMENT9_DR</t>
  </si>
  <si>
    <t>明細</t>
  </si>
  <si>
    <t>1A400</t>
  </si>
  <si>
    <t>-</t>
  </si>
  <si>
    <t>DFF9：起票部署(貸)</t>
  </si>
  <si>
    <t>DFF_SEGMENT9_CR</t>
  </si>
  <si>
    <t>仕訳ルールコード</t>
  </si>
  <si>
    <t>JOURNAL_RULE_CODE</t>
    <phoneticPr fontId="4"/>
  </si>
  <si>
    <t>管理用項目</t>
  </si>
  <si>
    <t>GFT_SWK00020</t>
  </si>
  <si>
    <t>元帳ID</t>
  </si>
  <si>
    <t>LEDGER_ID</t>
  </si>
  <si>
    <t>00000MUN</t>
    <phoneticPr fontId="4"/>
  </si>
  <si>
    <t>00000MUN</t>
  </si>
  <si>
    <t>営業単位</t>
  </si>
  <si>
    <t>ORG_ID</t>
  </si>
  <si>
    <t>00000MUN</t>
    <phoneticPr fontId="4"/>
  </si>
  <si>
    <t>仕訳カテゴリ</t>
  </si>
  <si>
    <t>JOURNAL_CATEGORY</t>
    <phoneticPr fontId="4"/>
  </si>
  <si>
    <t>49ギフト券番管理</t>
  </si>
  <si>
    <t>貸借調整区分</t>
  </si>
  <si>
    <t>BALANCE_ADJUSTMENT_TYPE</t>
  </si>
  <si>
    <t>貸借調整なし</t>
  </si>
  <si>
    <t>決算フラグ</t>
  </si>
  <si>
    <t>CLOSE_FLAG</t>
  </si>
  <si>
    <t>ヘッダー</t>
    <phoneticPr fontId="4"/>
  </si>
  <si>
    <t>計上日</t>
  </si>
  <si>
    <t>ACCOUNT_DATE</t>
  </si>
  <si>
    <t>IF項目</t>
  </si>
  <si>
    <t>2017/12/12</t>
  </si>
  <si>
    <t>通貨コード</t>
  </si>
  <si>
    <t>CURRENCY_CODE</t>
  </si>
  <si>
    <t>レート換算日</t>
  </si>
  <si>
    <t>CURRENCY_CONVERSION_DATE</t>
  </si>
  <si>
    <t>レート換算タイプ</t>
  </si>
  <si>
    <t>CURRENCY_CONVERSION_TYPE</t>
  </si>
  <si>
    <t>換算レート</t>
  </si>
  <si>
    <t>CURRENCY_CONVERSION_RATE</t>
  </si>
  <si>
    <t>仕訳名</t>
  </si>
  <si>
    <t>HEADER_NAME</t>
  </si>
  <si>
    <t>120101006A</t>
  </si>
  <si>
    <t>仕訳摘要</t>
  </si>
  <si>
    <t>HEADER_DESCRIPTION</t>
  </si>
  <si>
    <t>ギフトカード管理_発券登録_個人、法人、代理店、取次店FCのギフトカード発行</t>
  </si>
  <si>
    <t>DFF10：承認履歴(借)</t>
  </si>
  <si>
    <t>DFF_SEGMENT10_DR</t>
  </si>
  <si>
    <t>起票:起票部署起票扱い;承認:起票部署承認扱い</t>
  </si>
  <si>
    <t/>
  </si>
  <si>
    <t>DFF10：承認履歴(貸)</t>
  </si>
  <si>
    <t>DFF_SEGMENT10_CR</t>
    <phoneticPr fontId="4"/>
  </si>
  <si>
    <t>DFF16：仕訳番号(借)</t>
  </si>
  <si>
    <t>DFF_SEGMENT16_DR</t>
    <phoneticPr fontId="4"/>
  </si>
  <si>
    <t>DFF16：仕訳番号(貸)</t>
  </si>
  <si>
    <t>DFF_SEGMENT16_CR</t>
  </si>
  <si>
    <t>明細</t>
    <phoneticPr fontId="4"/>
  </si>
  <si>
    <t>明細No</t>
  </si>
  <si>
    <t>DETAIL_LINE_NUM</t>
  </si>
  <si>
    <t>1</t>
  </si>
  <si>
    <t>2</t>
  </si>
  <si>
    <t>3</t>
  </si>
  <si>
    <t>4</t>
  </si>
  <si>
    <t>5</t>
  </si>
  <si>
    <t>6</t>
  </si>
  <si>
    <t>7</t>
  </si>
  <si>
    <t>8</t>
  </si>
  <si>
    <t>貸借区分</t>
  </si>
  <si>
    <t>BALANCE_TYPE</t>
  </si>
  <si>
    <t>金額</t>
  </si>
  <si>
    <t>AMOUNT</t>
  </si>
  <si>
    <t>集計項目</t>
  </si>
  <si>
    <t>2000</t>
  </si>
  <si>
    <t>300</t>
  </si>
  <si>
    <t>7000</t>
  </si>
  <si>
    <t>900</t>
  </si>
  <si>
    <t>70</t>
  </si>
  <si>
    <t>換算済金額</t>
  </si>
  <si>
    <t>ACCOUNTED_AMOUNT</t>
  </si>
  <si>
    <t>AFF1：勘定科目(借)</t>
  </si>
  <si>
    <t>AFF_SEGMENT1_DR</t>
  </si>
  <si>
    <t>2730015200</t>
  </si>
  <si>
    <t>5113013080</t>
  </si>
  <si>
    <t>1470012300</t>
  </si>
  <si>
    <t>AFF2：組織(借)</t>
  </si>
  <si>
    <t>AFF_SEGMENT2_DR</t>
  </si>
  <si>
    <t>コード値変換</t>
  </si>
  <si>
    <t>コード値変換定義コード：変換マスタ_カード共通組織BS科目
コード値変換先：ITEM_1_TO
変換元項目名01：2730015200</t>
  </si>
  <si>
    <t>1F500</t>
  </si>
  <si>
    <t>コード値変換定義コード：変換マスタ_カード共通組織PL科目
コード値変換先：ITEM_1_TO
変換元項目名01：1F122001</t>
  </si>
  <si>
    <t>1F202</t>
  </si>
  <si>
    <t>コード値変換定義コード：変換マスタ_カード共通組織BS科目
コード値変換先：ITEM_1_TO
変換元項目名01：1470012300</t>
  </si>
  <si>
    <t>AFF3：事業(借)</t>
  </si>
  <si>
    <t>AFF_SEGMENT3_DR</t>
  </si>
  <si>
    <t>9990</t>
  </si>
  <si>
    <t>5005</t>
  </si>
  <si>
    <t>AFF4：相手先区分(借)</t>
  </si>
  <si>
    <t>AFF_SEGMENT4_DR</t>
  </si>
  <si>
    <t>99</t>
  </si>
  <si>
    <t>AFF5：フィールド１(借)</t>
  </si>
  <si>
    <t>AFF_SEGMENT5_DR</t>
  </si>
  <si>
    <t>0000000000</t>
  </si>
  <si>
    <t>AFF6：内部取引先(借)</t>
  </si>
  <si>
    <t>AFF_SEGMENT6_DR</t>
  </si>
  <si>
    <t>0000000000000000000</t>
  </si>
  <si>
    <t>AFF7：会社(借)</t>
  </si>
  <si>
    <t>AFF_SEGMENT7_DR</t>
  </si>
  <si>
    <t>00000</t>
  </si>
  <si>
    <t>明細摘要(借)</t>
  </si>
  <si>
    <t>DETAIL_DESCRIPTION_DR</t>
  </si>
  <si>
    <t>ギフトカード売上金額、ギフトカード決済方法区分：2、割引有無サイン：1＋0*</t>
  </si>
  <si>
    <t>ギフトカード割引額、ギフトカード決済方法区分：2、割引有無サイン：1*</t>
  </si>
  <si>
    <t>ギフトカード売上金額、ギフトカード決済方法区分：3、割引有無サイン：1＋0*</t>
  </si>
  <si>
    <t>ギフトカード割引額、ギフトカード決済方法区分：3、割引有無サイン：1*</t>
  </si>
  <si>
    <t>送料・箱代、ギフトカード決済方法区分：3、割引有無サイン：1＋0*</t>
  </si>
  <si>
    <t>消込参照(借)</t>
  </si>
  <si>
    <t>APPLY_REFERENCE_DR</t>
  </si>
  <si>
    <t>消込参照06A</t>
  </si>
  <si>
    <t>DFF1：決裁番号(借)</t>
  </si>
  <si>
    <t>DFF_SEGMENT1_DR</t>
  </si>
  <si>
    <t>DFF2：請求書番号(借)</t>
  </si>
  <si>
    <t>DFF_SEGMENT2_DR</t>
  </si>
  <si>
    <t>DFF3：消込期日(借)</t>
  </si>
  <si>
    <t>DFF_SEGMENT3_DR</t>
  </si>
  <si>
    <t>13-DEC-17</t>
  </si>
  <si>
    <t>2017/12/13</t>
    <phoneticPr fontId="4"/>
  </si>
  <si>
    <t>20171213</t>
    <phoneticPr fontId="4"/>
  </si>
  <si>
    <t>DFF4：【MUN帳簿】資金コード(借)</t>
  </si>
  <si>
    <t>DFF_SEGMENT4_DR</t>
  </si>
  <si>
    <t>DFF5：【MUN帳簿】入出金予定日(借)</t>
  </si>
  <si>
    <t>DFF_SEGMENT5_DR</t>
  </si>
  <si>
    <t>DFF6：税金コード(借)</t>
  </si>
  <si>
    <t>DFF_SEGMENT6_DR</t>
  </si>
  <si>
    <t>0000不課税</t>
  </si>
  <si>
    <t>DFF7：(未使用)(借)</t>
  </si>
  <si>
    <t>DFF_SEGMENT7_DR</t>
  </si>
  <si>
    <t>DFF8：繰延指定コード(借)</t>
  </si>
  <si>
    <t>DFF_SEGMENT8_DR</t>
  </si>
  <si>
    <t>DFF11：銘柄(借)</t>
  </si>
  <si>
    <t>DFF_SEGMENT11_DR</t>
  </si>
  <si>
    <t>DFF12：国際ブランド(借)</t>
  </si>
  <si>
    <t>DFF_SEGMENT12_DR</t>
  </si>
  <si>
    <t>DFF13：加盟店属性・受託先等(借)</t>
  </si>
  <si>
    <t>DFF_SEGMENT13_DR</t>
  </si>
  <si>
    <t>DFF14：商品・サービス(借)</t>
  </si>
  <si>
    <t>DFF_SEGMENT14_DR</t>
  </si>
  <si>
    <t>DFF15：予算パッケージ(借)</t>
    <phoneticPr fontId="4"/>
  </si>
  <si>
    <t>DFF_SEGMENT15_DR</t>
  </si>
  <si>
    <t>1F122001</t>
  </si>
  <si>
    <t>DFF18：インボイス番号(借)</t>
  </si>
  <si>
    <t>DFF_SEGMENT18_DR</t>
  </si>
  <si>
    <t>DFF19：入会経路(借)</t>
  </si>
  <si>
    <t>DFF_SEGMENT19_DR</t>
  </si>
  <si>
    <t>DFF20：収支分析用コード(借)</t>
  </si>
  <si>
    <t>DFF_SEGMENT20_DR</t>
  </si>
  <si>
    <t>条件分岐</t>
  </si>
  <si>
    <t>対象項目：ギフトカード券番体系区分
1の場合、0001
2の場合、0002
3の場合、0003
4の場合、0002</t>
  </si>
  <si>
    <t>0002</t>
  </si>
  <si>
    <t>0003</t>
  </si>
  <si>
    <t>0001</t>
  </si>
  <si>
    <t>AFF1：勘定科目(貸)</t>
  </si>
  <si>
    <t>AFF_SEGMENT1_CR</t>
  </si>
  <si>
    <t>2730011400</t>
  </si>
  <si>
    <t>4140099990</t>
  </si>
  <si>
    <t>AFF2：組織(貸)</t>
  </si>
  <si>
    <t>AFF_SEGMENT2_CR</t>
  </si>
  <si>
    <t>コード値変換定義コード：変換マスタ_カード共通組織BS科目
コード値変換先：ITEM_1_TO
変換元項目名01：2730011400</t>
  </si>
  <si>
    <t>AFF3：事業(貸)</t>
  </si>
  <si>
    <t>AFF_SEGMENT3_CR</t>
  </si>
  <si>
    <t>AFF4：相手先区分(貸)</t>
  </si>
  <si>
    <t>AFF_SEGMENT4_CR</t>
  </si>
  <si>
    <t>AFF5：フィールド１(貸)</t>
  </si>
  <si>
    <t>AFF_SEGMENT5_CR</t>
  </si>
  <si>
    <t>AFF6：内部取引先(貸)</t>
  </si>
  <si>
    <t>AFF_SEGMENT6_CR</t>
  </si>
  <si>
    <t>AFF7：会社(貸)</t>
  </si>
  <si>
    <t>AFF_SEGMENT7_CR</t>
  </si>
  <si>
    <t>明細摘要(貸)</t>
  </si>
  <si>
    <t>DETAIL_DESCRIPTION_CR</t>
  </si>
  <si>
    <t>ギフトカード発行額、ギフトカード決済方法区分：2、割引有無サイン：1＋0*</t>
  </si>
  <si>
    <t>ギフトカード発行額、ギフトカード決済方法区分：3、割引有無サイン：1＋0*</t>
  </si>
  <si>
    <t>消込参照(貸)</t>
  </si>
  <si>
    <t>APPLY_REFERENCE_CR</t>
  </si>
  <si>
    <t>DFF1：決裁番号(貸)</t>
  </si>
  <si>
    <t>DFF_SEGMENT1_CR</t>
  </si>
  <si>
    <t>DFF2：請求書番号(貸)</t>
  </si>
  <si>
    <t>DFF_SEGMENT2_CR</t>
  </si>
  <si>
    <t>DFF3：消込期日(貸)</t>
  </si>
  <si>
    <t>DFF_SEGMENT3_CR</t>
  </si>
  <si>
    <t>DFF4：【MUN帳簿】資金コード(貸)</t>
  </si>
  <si>
    <t>DFF_SEGMENT4_CR</t>
  </si>
  <si>
    <t>DFF5：【MUN帳簿】入出金予定日(貸)</t>
  </si>
  <si>
    <t>DFF_SEGMENT5_CR</t>
  </si>
  <si>
    <t>DFF6：税金コード(貸)</t>
  </si>
  <si>
    <t>DFF_SEGMENT6_CR</t>
  </si>
  <si>
    <t>1081課税収入一般8%</t>
  </si>
  <si>
    <t>DFF7：(未使用)(貸)</t>
  </si>
  <si>
    <t>DFF_SEGMENT7_CR</t>
  </si>
  <si>
    <t>DFF8：繰延指定コード(貸)</t>
  </si>
  <si>
    <t>DFF_SEGMENT8_CR</t>
  </si>
  <si>
    <t>DFF11：銘柄(貸)</t>
  </si>
  <si>
    <t>DFF_SEGMENT11_CR</t>
  </si>
  <si>
    <t>DFF12：国際ブランド(貸)</t>
  </si>
  <si>
    <t>DFF_SEGMENT12_CR</t>
  </si>
  <si>
    <t>DFF13：加盟店属性・受託先等(貸)</t>
  </si>
  <si>
    <t>DFF_SEGMENT13_CR</t>
  </si>
  <si>
    <t>DFF14：商品・サービス(貸)</t>
  </si>
  <si>
    <t>DFF_SEGMENT14_CR</t>
  </si>
  <si>
    <t>DFF15：予算パッケージ(貸)</t>
  </si>
  <si>
    <t>DFF_SEGMENT15_CR</t>
  </si>
  <si>
    <t>DFF18：インボイス番号(貸)</t>
  </si>
  <si>
    <t>DFF_SEGMENT18_CR</t>
  </si>
  <si>
    <t>DFF19：入会経路(貸)</t>
  </si>
  <si>
    <t>DFF_SEGMENT19_CR</t>
  </si>
  <si>
    <t>DFF20：収支分析用コード(貸)</t>
  </si>
  <si>
    <t>DFF_SEGMENT20_CR</t>
  </si>
  <si>
    <t>DETAIL_ITEM_VALUE_1</t>
    <phoneticPr fontId="4"/>
  </si>
  <si>
    <t>CDGFTA00001,20171211,2</t>
  </si>
  <si>
    <t>CDGFTA00001,20171211,3</t>
  </si>
  <si>
    <t>CDGFTA00001,20171211,7</t>
  </si>
  <si>
    <t>CDGFTA00001,20171211,9</t>
  </si>
  <si>
    <t>DETAIL_ITEM_VALUE_2</t>
  </si>
  <si>
    <t>11,</t>
  </si>
  <si>
    <t>13,</t>
  </si>
  <si>
    <t>DETAIL_ITEM_VALUE_3</t>
  </si>
  <si>
    <t>,,</t>
  </si>
  <si>
    <t>DETAIL_ITEM_VALUE_4</t>
  </si>
  <si>
    <t>,,,</t>
  </si>
  <si>
    <t>明細行単位項目値5：予備エリア04、契約管理番号(会員)</t>
  </si>
  <si>
    <t>DETAIL_ITEM_VALUE_5</t>
  </si>
  <si>
    <t>,</t>
  </si>
  <si>
    <t>DETAIL_ITEM_VALUE_6</t>
  </si>
  <si>
    <t>DETAIL_ITEM_VALUE_7</t>
  </si>
  <si>
    <t>,,,,</t>
  </si>
  <si>
    <t>DETAIL_ITEM_VALUE_8</t>
  </si>
  <si>
    <t>DETAIL_ITEM_VALUE_9</t>
  </si>
  <si>
    <t>DETAIL_ITEM_VALUE_10</t>
  </si>
  <si>
    <t>項目検証_IF_GFT_SWK00030_1～項目検証_IF_GFT_SWK00030_3</t>
    <phoneticPr fontId="4"/>
  </si>
  <si>
    <t>項目検証_REPO_GFT_SWK00030_1～項目検証_REPO_GFT_SWK00030_3</t>
    <phoneticPr fontId="4"/>
  </si>
  <si>
    <t>仕訳番号：120101006B</t>
    <phoneticPr fontId="4"/>
  </si>
  <si>
    <t>カード業務</t>
    <phoneticPr fontId="4"/>
  </si>
  <si>
    <t>120101006_20171211</t>
    <phoneticPr fontId="4"/>
  </si>
  <si>
    <t>GFT_SWK00030</t>
  </si>
  <si>
    <t>JOURNAL_CATEGORY</t>
    <phoneticPr fontId="4"/>
  </si>
  <si>
    <t>ヘッダー</t>
    <phoneticPr fontId="4"/>
  </si>
  <si>
    <t>120101006B</t>
  </si>
  <si>
    <t>ギフトカード管理_発券登録_ワコール券（代行）発行（法人販売）</t>
  </si>
  <si>
    <t>13000</t>
  </si>
  <si>
    <t>13000</t>
    <phoneticPr fontId="4"/>
  </si>
  <si>
    <t>14300</t>
  </si>
  <si>
    <t>1300</t>
  </si>
  <si>
    <t>1300</t>
    <phoneticPr fontId="4"/>
  </si>
  <si>
    <t>ギフトカード売上金額*</t>
  </si>
  <si>
    <t>ギフトカード割引額*</t>
  </si>
  <si>
    <t>消込参照06B</t>
  </si>
  <si>
    <t>ギフトカード発行額*</t>
  </si>
  <si>
    <t>DETAIL_ITEM_VALUE_1</t>
    <phoneticPr fontId="4"/>
  </si>
  <si>
    <t>CDGFTA00001,20171211,13</t>
  </si>
  <si>
    <t>○</t>
    <phoneticPr fontId="4"/>
  </si>
  <si>
    <t>C:\yyw\500_work\007.売上請求WG(01.売伝)\01_システム化シート</t>
    <phoneticPr fontId="4"/>
  </si>
  <si>
    <t>設定内容</t>
    <rPh sb="0" eb="2">
      <t>セッテイ</t>
    </rPh>
    <rPh sb="2" eb="4">
      <t>ナイヨウ</t>
    </rPh>
    <phoneticPr fontId="4"/>
  </si>
  <si>
    <t>DI:</t>
    <phoneticPr fontId="4"/>
  </si>
  <si>
    <t>文字型変換</t>
    <phoneticPr fontId="4"/>
  </si>
  <si>
    <t>IF項目</t>
    <phoneticPr fontId="4"/>
  </si>
  <si>
    <t>編集要領</t>
    <phoneticPr fontId="4"/>
  </si>
  <si>
    <t>DK:</t>
    <phoneticPr fontId="4"/>
  </si>
  <si>
    <t>消込期日</t>
    <phoneticPr fontId="4"/>
  </si>
  <si>
    <t>対象の値：消込期日
フォーマット："YYYYMMDD"</t>
    <phoneticPr fontId="4"/>
  </si>
  <si>
    <t>XXXXX</t>
    <phoneticPr fontId="4"/>
  </si>
  <si>
    <t>12345</t>
    <phoneticPr fontId="4"/>
  </si>
  <si>
    <t>属性１</t>
    <rPh sb="0" eb="2">
      <t>ゾクセイ</t>
    </rPh>
    <phoneticPr fontId="4"/>
  </si>
  <si>
    <t>属性２</t>
    <rPh sb="0" eb="2">
      <t>ゾクセイ</t>
    </rPh>
    <phoneticPr fontId="4"/>
  </si>
  <si>
    <t>属性３</t>
    <rPh sb="0" eb="2">
      <t>ゾクセイ</t>
    </rPh>
    <phoneticPr fontId="4"/>
  </si>
  <si>
    <t>値１</t>
    <rPh sb="0" eb="1">
      <t>アタイ</t>
    </rPh>
    <phoneticPr fontId="4"/>
  </si>
  <si>
    <t>値２</t>
    <rPh sb="0" eb="1">
      <t>アタイ</t>
    </rPh>
    <phoneticPr fontId="4"/>
  </si>
  <si>
    <t>値３</t>
    <rPh sb="0" eb="1">
      <t>アタイ</t>
    </rPh>
    <phoneticPr fontId="4"/>
  </si>
  <si>
    <t>ﾌｧｲﾙ名</t>
    <rPh sb="4" eb="5">
      <t>メイ</t>
    </rPh>
    <phoneticPr fontId="4"/>
  </si>
  <si>
    <t>対象ｼｰﾄ名</t>
    <rPh sb="0" eb="2">
      <t>タイショウ</t>
    </rPh>
    <rPh sb="5" eb="6">
      <t>メイ</t>
    </rPh>
    <phoneticPr fontId="4"/>
  </si>
  <si>
    <t>Main項目１</t>
    <rPh sb="4" eb="6">
      <t>コウモク</t>
    </rPh>
    <phoneticPr fontId="4"/>
  </si>
  <si>
    <t>ﾍｯﾀﾞｰ識別項目</t>
    <rPh sb="5" eb="7">
      <t>シキベツ</t>
    </rPh>
    <rPh sb="7" eb="9">
      <t>コウモク</t>
    </rPh>
    <phoneticPr fontId="4"/>
  </si>
  <si>
    <t>パターンA</t>
    <phoneticPr fontId="4"/>
  </si>
  <si>
    <t>ﾍｯﾀﾞｰ項目１</t>
    <rPh sb="5" eb="7">
      <t>コウモク</t>
    </rPh>
    <phoneticPr fontId="4"/>
  </si>
  <si>
    <t>パターンB</t>
    <phoneticPr fontId="4"/>
  </si>
  <si>
    <t>明細識別項目</t>
    <rPh sb="0" eb="2">
      <t>メイサイ</t>
    </rPh>
    <rPh sb="2" eb="4">
      <t>シキベツ</t>
    </rPh>
    <rPh sb="4" eb="6">
      <t>コウモク</t>
    </rPh>
    <phoneticPr fontId="4"/>
  </si>
  <si>
    <t>10001</t>
    <phoneticPr fontId="4"/>
  </si>
  <si>
    <t>10002</t>
    <phoneticPr fontId="4"/>
  </si>
  <si>
    <t>明細項目１</t>
    <rPh sb="0" eb="2">
      <t>メイサイ</t>
    </rPh>
    <rPh sb="2" eb="4">
      <t>コウモク</t>
    </rPh>
    <phoneticPr fontId="4"/>
  </si>
  <si>
    <t>10003</t>
    <phoneticPr fontId="4"/>
  </si>
  <si>
    <t>明細項目２</t>
    <rPh sb="0" eb="2">
      <t>メイサイ</t>
    </rPh>
    <rPh sb="2" eb="4">
      <t>コウモク</t>
    </rPh>
    <phoneticPr fontId="4"/>
  </si>
  <si>
    <t>Input</t>
    <phoneticPr fontId="4"/>
  </si>
  <si>
    <t>RN:CN</t>
    <phoneticPr fontId="4"/>
  </si>
  <si>
    <t>R1C1</t>
    <phoneticPr fontId="4"/>
  </si>
  <si>
    <t>RNC1</t>
    <phoneticPr fontId="4"/>
  </si>
  <si>
    <t>RNCN</t>
    <phoneticPr fontId="4"/>
  </si>
  <si>
    <t>R1CN</t>
    <phoneticPr fontId="4"/>
  </si>
  <si>
    <t>POSITION</t>
    <phoneticPr fontId="4"/>
  </si>
  <si>
    <t>M</t>
    <phoneticPr fontId="4"/>
  </si>
  <si>
    <t>H</t>
    <phoneticPr fontId="4"/>
  </si>
  <si>
    <t>D</t>
    <phoneticPr fontId="4"/>
  </si>
  <si>
    <t>TYPE</t>
    <phoneticPr fontId="4"/>
  </si>
  <si>
    <t>LABEL</t>
    <phoneticPr fontId="4"/>
  </si>
  <si>
    <t>S</t>
    <phoneticPr fontId="4"/>
  </si>
  <si>
    <t>BONEQTY</t>
    <phoneticPr fontId="4"/>
  </si>
  <si>
    <t>属性個数</t>
    <rPh sb="0" eb="2">
      <t>ゾクセイ</t>
    </rPh>
    <rPh sb="2" eb="4">
      <t>コスウ</t>
    </rPh>
    <phoneticPr fontId="4"/>
  </si>
  <si>
    <t>BONECNT</t>
    <phoneticPr fontId="4"/>
  </si>
  <si>
    <t>値個数</t>
    <rPh sb="0" eb="1">
      <t>アタイ</t>
    </rPh>
    <rPh sb="1" eb="3">
      <t>コスウ</t>
    </rPh>
    <phoneticPr fontId="4"/>
  </si>
  <si>
    <t>ROWS</t>
    <phoneticPr fontId="4"/>
  </si>
  <si>
    <t>COLS</t>
    <phoneticPr fontId="4"/>
  </si>
  <si>
    <t>$TARGET_ROW</t>
    <phoneticPr fontId="4"/>
  </si>
  <si>
    <t>1:2</t>
    <phoneticPr fontId="4"/>
  </si>
  <si>
    <t>$TARGET_ROW　+ 1</t>
    <phoneticPr fontId="4"/>
  </si>
  <si>
    <t>$TARGET_COL + 10</t>
    <phoneticPr fontId="4"/>
  </si>
  <si>
    <t>10:11</t>
    <phoneticPr fontId="4"/>
  </si>
  <si>
    <t>Key</t>
    <phoneticPr fontId="4"/>
  </si>
  <si>
    <t>Begin</t>
    <phoneticPr fontId="4"/>
  </si>
  <si>
    <t>Step1</t>
    <phoneticPr fontId="4"/>
  </si>
  <si>
    <t>骨作成</t>
    <rPh sb="0" eb="1">
      <t>ホネ</t>
    </rPh>
    <rPh sb="1" eb="3">
      <t>サクセイ</t>
    </rPh>
    <phoneticPr fontId="4"/>
  </si>
  <si>
    <t>Step2</t>
    <phoneticPr fontId="4"/>
  </si>
  <si>
    <t>各種初期化</t>
    <rPh sb="0" eb="2">
      <t>カクシュ</t>
    </rPh>
    <rPh sb="2" eb="5">
      <t>ショキカ</t>
    </rPh>
    <phoneticPr fontId="4"/>
  </si>
  <si>
    <t>ﾌｧｲﾙﾙｰﾌﾟ開始</t>
    <rPh sb="8" eb="10">
      <t>カイシ</t>
    </rPh>
    <phoneticPr fontId="4"/>
  </si>
  <si>
    <t xml:space="preserve"> </t>
    <phoneticPr fontId="4"/>
  </si>
  <si>
    <t>ﾌｧｲﾙ毎に</t>
    <rPh sb="4" eb="5">
      <t>ゴト</t>
    </rPh>
    <phoneticPr fontId="4"/>
  </si>
  <si>
    <t>ﾒｲﾝ項目の抽出及び作成</t>
    <rPh sb="3" eb="5">
      <t>コウモク</t>
    </rPh>
    <rPh sb="6" eb="8">
      <t>チュウシュツ</t>
    </rPh>
    <rPh sb="8" eb="9">
      <t>オヨ</t>
    </rPh>
    <rPh sb="10" eb="12">
      <t>サクセイ</t>
    </rPh>
    <phoneticPr fontId="4"/>
  </si>
  <si>
    <t>ﾍｯﾀﾞｰ項目の抽出及び作成</t>
    <rPh sb="5" eb="7">
      <t>コウモク</t>
    </rPh>
    <rPh sb="8" eb="10">
      <t>チュウシュツ</t>
    </rPh>
    <rPh sb="10" eb="11">
      <t>オヨ</t>
    </rPh>
    <rPh sb="12" eb="14">
      <t>サクセイ</t>
    </rPh>
    <phoneticPr fontId="4"/>
  </si>
  <si>
    <t>明細項目の抽出及び作成</t>
    <rPh sb="0" eb="2">
      <t>メイサイ</t>
    </rPh>
    <rPh sb="2" eb="4">
      <t>コウモク</t>
    </rPh>
    <rPh sb="5" eb="7">
      <t>チュウシュツ</t>
    </rPh>
    <rPh sb="7" eb="8">
      <t>オヨ</t>
    </rPh>
    <rPh sb="9" eb="11">
      <t>サクセイ</t>
    </rPh>
    <phoneticPr fontId="4"/>
  </si>
  <si>
    <t>ﾌｧｲﾙ毎に１個しかない</t>
    <rPh sb="4" eb="5">
      <t>ゴト</t>
    </rPh>
    <rPh sb="7" eb="8">
      <t>コ</t>
    </rPh>
    <phoneticPr fontId="4"/>
  </si>
  <si>
    <t>複数ﾍｯﾀﾞｰ可能</t>
    <rPh sb="0" eb="2">
      <t>フクスウ</t>
    </rPh>
    <rPh sb="7" eb="9">
      <t>カノウ</t>
    </rPh>
    <phoneticPr fontId="4"/>
  </si>
  <si>
    <t>ﾍｯﾀﾞｰ毎に複数明細可能</t>
    <rPh sb="5" eb="6">
      <t>ゴト</t>
    </rPh>
    <rPh sb="7" eb="9">
      <t>フクスウ</t>
    </rPh>
    <rPh sb="9" eb="11">
      <t>メイサイ</t>
    </rPh>
    <rPh sb="11" eb="13">
      <t>カノウ</t>
    </rPh>
    <phoneticPr fontId="4"/>
  </si>
  <si>
    <t>N</t>
    <phoneticPr fontId="4"/>
  </si>
  <si>
    <t>N * N</t>
    <phoneticPr fontId="4"/>
  </si>
  <si>
    <t>N * N * N</t>
    <phoneticPr fontId="4"/>
  </si>
  <si>
    <t>ﾌｧｲﾙﾙｰﾌﾟ終了</t>
    <rPh sb="8" eb="10">
      <t>シュウリョウ</t>
    </rPh>
    <phoneticPr fontId="4"/>
  </si>
  <si>
    <t>Step3</t>
    <phoneticPr fontId="4"/>
  </si>
  <si>
    <t>出力ｴﾘｱ及び値の設定</t>
    <rPh sb="0" eb="2">
      <t>シュツリョク</t>
    </rPh>
    <rPh sb="5" eb="6">
      <t>オヨ</t>
    </rPh>
    <rPh sb="7" eb="8">
      <t>アタイ</t>
    </rPh>
    <rPh sb="9" eb="11">
      <t>セッテイ</t>
    </rPh>
    <phoneticPr fontId="4"/>
  </si>
  <si>
    <t>Step4</t>
    <phoneticPr fontId="4"/>
  </si>
  <si>
    <t>終了処理</t>
    <rPh sb="0" eb="2">
      <t>シュウリョウ</t>
    </rPh>
    <rPh sb="2" eb="4">
      <t>ショリ</t>
    </rPh>
    <phoneticPr fontId="4"/>
  </si>
  <si>
    <t>各種初期化</t>
    <rPh sb="0" eb="2">
      <t>カクシュ</t>
    </rPh>
    <rPh sb="2" eb="5">
      <t>ショキカ</t>
    </rPh>
    <phoneticPr fontId="4"/>
  </si>
  <si>
    <t>論理名出力SW</t>
    <rPh sb="0" eb="2">
      <t>ロンリ</t>
    </rPh>
    <rPh sb="2" eb="3">
      <t>メイ</t>
    </rPh>
    <rPh sb="3" eb="5">
      <t>シュツリョク</t>
    </rPh>
    <phoneticPr fontId="4"/>
  </si>
  <si>
    <t>ﾀｲﾌﾟ名出力SW</t>
    <rPh sb="4" eb="5">
      <t>メイ</t>
    </rPh>
    <rPh sb="5" eb="7">
      <t>シュツリョク</t>
    </rPh>
    <phoneticPr fontId="4"/>
  </si>
  <si>
    <t>※論理名は必ず(3行目)に出力される</t>
    <rPh sb="1" eb="3">
      <t>ロンリ</t>
    </rPh>
    <rPh sb="3" eb="4">
      <t>メイ</t>
    </rPh>
    <rPh sb="5" eb="6">
      <t>カナラ</t>
    </rPh>
    <rPh sb="9" eb="11">
      <t>ギョウメ</t>
    </rPh>
    <rPh sb="13" eb="15">
      <t>シュツリョク</t>
    </rPh>
    <phoneticPr fontId="4"/>
  </si>
  <si>
    <t>１回</t>
  </si>
  <si>
    <t>２回</t>
  </si>
  <si>
    <t>分割</t>
  </si>
  <si>
    <t>分割(ボーナス併用)</t>
  </si>
  <si>
    <t>リボ</t>
  </si>
  <si>
    <t>ボーナス一括</t>
  </si>
  <si>
    <t>ボーナス二回</t>
  </si>
  <si>
    <t>一括</t>
  </si>
  <si>
    <t>02,03</t>
    <phoneticPr fontId="22"/>
  </si>
  <si>
    <t>00,01,05</t>
    <phoneticPr fontId="4"/>
  </si>
  <si>
    <t>02,03,06</t>
    <phoneticPr fontId="4"/>
  </si>
  <si>
    <t>D</t>
    <phoneticPr fontId="4"/>
  </si>
  <si>
    <t>科目コード</t>
    <phoneticPr fontId="4"/>
  </si>
  <si>
    <t>科目名称</t>
    <rPh sb="2" eb="4">
      <t>メイショウ</t>
    </rPh>
    <phoneticPr fontId="4"/>
  </si>
  <si>
    <t>M</t>
    <phoneticPr fontId="4"/>
  </si>
  <si>
    <t>M</t>
    <phoneticPr fontId="4"/>
  </si>
  <si>
    <t>CONDITIONS</t>
    <phoneticPr fontId="4"/>
  </si>
  <si>
    <t>UP_VALUE</t>
    <phoneticPr fontId="4"/>
  </si>
  <si>
    <t>X</t>
    <phoneticPr fontId="4"/>
  </si>
  <si>
    <t>RNC1</t>
    <phoneticPr fontId="4"/>
  </si>
  <si>
    <t>H</t>
    <phoneticPr fontId="4"/>
  </si>
  <si>
    <t>仕訳番号</t>
    <rPh sb="0" eb="2">
      <t>シワケ</t>
    </rPh>
    <rPh sb="2" eb="4">
      <t>バンゴウ</t>
    </rPh>
    <phoneticPr fontId="4"/>
  </si>
  <si>
    <t>1</t>
    <phoneticPr fontId="4"/>
  </si>
  <si>
    <t>10</t>
    <phoneticPr fontId="4"/>
  </si>
  <si>
    <t>データ抽出条件</t>
    <rPh sb="3" eb="5">
      <t>チュウシュツ</t>
    </rPh>
    <rPh sb="5" eb="7">
      <t>ジョウケン</t>
    </rPh>
    <phoneticPr fontId="4"/>
  </si>
  <si>
    <t>RNCN</t>
    <phoneticPr fontId="4"/>
  </si>
  <si>
    <t>7</t>
    <phoneticPr fontId="4"/>
  </si>
  <si>
    <t>$TARGET_ROW</t>
    <phoneticPr fontId="4"/>
  </si>
  <si>
    <t>$TARGET_ROW+37:+3:+1:+8:+1:+4:+6</t>
    <phoneticPr fontId="4"/>
  </si>
  <si>
    <t>仕訳明細毎行数</t>
    <rPh sb="0" eb="2">
      <t>シワケ</t>
    </rPh>
    <rPh sb="2" eb="4">
      <t>メイサイ</t>
    </rPh>
    <rPh sb="4" eb="5">
      <t>ゴト</t>
    </rPh>
    <rPh sb="5" eb="7">
      <t>ギョウスウ</t>
    </rPh>
    <phoneticPr fontId="4"/>
  </si>
  <si>
    <t>検証開始行</t>
    <rPh sb="0" eb="2">
      <t>ケンショウ</t>
    </rPh>
    <rPh sb="2" eb="4">
      <t>カイシ</t>
    </rPh>
    <rPh sb="4" eb="5">
      <t>ギョウ</t>
    </rPh>
    <phoneticPr fontId="4"/>
  </si>
  <si>
    <t>"○"の個数</t>
    <phoneticPr fontId="4"/>
  </si>
  <si>
    <t>"×"の個数</t>
    <phoneticPr fontId="4"/>
  </si>
  <si>
    <t>"-"の個数</t>
    <phoneticPr fontId="4"/>
  </si>
  <si>
    <t>備考</t>
    <rPh sb="0" eb="2">
      <t>ビコウ</t>
    </rPh>
    <phoneticPr fontId="209"/>
  </si>
  <si>
    <t>仕訳ﾙｰﾙ</t>
    <phoneticPr fontId="209"/>
  </si>
  <si>
    <t>仕訳ﾙｰﾙ明細</t>
    <phoneticPr fontId="209"/>
  </si>
  <si>
    <t>項目数</t>
    <rPh sb="0" eb="2">
      <t>コウモク</t>
    </rPh>
    <rPh sb="2" eb="3">
      <t>スウ</t>
    </rPh>
    <phoneticPr fontId="209"/>
  </si>
  <si>
    <t>セットアップシートから出力されるスクリプト実行時に「貸借調整無し」の場合、「N」に変換しDBへ登録しているため不一致</t>
    <rPh sb="30" eb="31">
      <t>ナ</t>
    </rPh>
    <phoneticPr fontId="209"/>
  </si>
  <si>
    <t xml:space="preserve">   IF項目</t>
  </si>
  <si>
    <t xml:space="preserve">   コード値変換</t>
    <phoneticPr fontId="209"/>
  </si>
  <si>
    <t xml:space="preserve">   条件分岐</t>
  </si>
  <si>
    <t xml:space="preserve">   -</t>
    <phoneticPr fontId="209"/>
  </si>
  <si>
    <t>設定しない項目</t>
    <rPh sb="0" eb="2">
      <t>セッテイ</t>
    </rPh>
    <rPh sb="5" eb="7">
      <t>コウモク</t>
    </rPh>
    <phoneticPr fontId="209"/>
  </si>
  <si>
    <t xml:space="preserve">    </t>
    <phoneticPr fontId="209"/>
  </si>
  <si>
    <t>検証不要項目。　例：借方明細に対する貸方項目</t>
    <rPh sb="0" eb="2">
      <t>ケンショウ</t>
    </rPh>
    <rPh sb="2" eb="4">
      <t>フヨウ</t>
    </rPh>
    <rPh sb="4" eb="6">
      <t>コウモク</t>
    </rPh>
    <rPh sb="8" eb="9">
      <t>レイ</t>
    </rPh>
    <rPh sb="10" eb="12">
      <t>カリカタ</t>
    </rPh>
    <rPh sb="12" eb="14">
      <t>メイサイ</t>
    </rPh>
    <rPh sb="15" eb="16">
      <t>タイ</t>
    </rPh>
    <rPh sb="18" eb="20">
      <t>カシカタ</t>
    </rPh>
    <rPh sb="20" eb="22">
      <t>コウモク</t>
    </rPh>
    <phoneticPr fontId="209"/>
  </si>
  <si>
    <t>N</t>
    <phoneticPr fontId="4"/>
  </si>
  <si>
    <t>Copyﾌﾗｸﾞ</t>
    <phoneticPr fontId="4"/>
  </si>
  <si>
    <t>RACA</t>
  </si>
  <si>
    <t>RACA</t>
    <phoneticPr fontId="4"/>
  </si>
  <si>
    <t>RRCA</t>
  </si>
  <si>
    <t>RRCA</t>
    <phoneticPr fontId="4"/>
  </si>
  <si>
    <t>RACR</t>
  </si>
  <si>
    <t>RACR</t>
    <phoneticPr fontId="4"/>
  </si>
  <si>
    <t>RRCR</t>
  </si>
  <si>
    <t>RRCR</t>
    <phoneticPr fontId="4"/>
  </si>
  <si>
    <t>R：相対、A絶対</t>
    <rPh sb="2" eb="4">
      <t>ソウタイ</t>
    </rPh>
    <rPh sb="6" eb="8">
      <t>ゼッタイ</t>
    </rPh>
    <phoneticPr fontId="4"/>
  </si>
  <si>
    <t>ADDRESSTYPE</t>
    <phoneticPr fontId="4"/>
  </si>
  <si>
    <t>LABEL(KEY)</t>
    <phoneticPr fontId="4"/>
  </si>
  <si>
    <t>2</t>
    <phoneticPr fontId="4"/>
  </si>
  <si>
    <t>M</t>
  </si>
  <si>
    <t>M</t>
    <phoneticPr fontId="4"/>
  </si>
  <si>
    <t>H</t>
  </si>
  <si>
    <t>H</t>
    <phoneticPr fontId="4"/>
  </si>
  <si>
    <t>D1</t>
  </si>
  <si>
    <t>D1</t>
    <phoneticPr fontId="4"/>
  </si>
  <si>
    <t>D2</t>
    <phoneticPr fontId="4"/>
  </si>
  <si>
    <t>RN:CN</t>
  </si>
  <si>
    <t>R1C1</t>
  </si>
  <si>
    <t>RNC1</t>
  </si>
  <si>
    <t>R1CN</t>
  </si>
  <si>
    <t>RNCN</t>
  </si>
  <si>
    <t>3</t>
    <phoneticPr fontId="4"/>
  </si>
  <si>
    <t>J</t>
    <phoneticPr fontId="4"/>
  </si>
  <si>
    <t>13</t>
    <phoneticPr fontId="4"/>
  </si>
  <si>
    <t>BQ:BR:BS:BT</t>
  </si>
  <si>
    <t>D2</t>
  </si>
  <si>
    <t>K_AP_PMT_MTHD_KG</t>
    <phoneticPr fontId="4"/>
  </si>
  <si>
    <t>D3</t>
    <phoneticPr fontId="4"/>
  </si>
  <si>
    <t>D4</t>
    <phoneticPr fontId="4"/>
  </si>
  <si>
    <t>=OFFSET(List!$A$3,0,0,COUNTA(List!$A:$A)-1,1)</t>
    <phoneticPr fontId="4"/>
  </si>
  <si>
    <t>TARGET</t>
    <phoneticPr fontId="4"/>
  </si>
  <si>
    <t>D3</t>
  </si>
  <si>
    <t>BU:+1:+1:+1</t>
  </si>
  <si>
    <t>番号+枝番</t>
  </si>
  <si>
    <t>共通抽出条件</t>
  </si>
  <si>
    <t>AK:AN:AO:AW:AX:BB:BH</t>
  </si>
  <si>
    <t>C:\ttt\test</t>
    <phoneticPr fontId="4"/>
  </si>
  <si>
    <t>借方</t>
  </si>
  <si>
    <t>貸方</t>
  </si>
  <si>
    <t>AK:+3:+1:+8:+1:+4:+6</t>
  </si>
  <si>
    <t>科目コード</t>
  </si>
  <si>
    <t>科目名称</t>
  </si>
  <si>
    <t>円貨換算済金額</t>
  </si>
  <si>
    <t>AFF4：相手先区分</t>
  </si>
  <si>
    <t>AFF5：フィールド１</t>
  </si>
  <si>
    <t>AFF6：内部取引先</t>
  </si>
  <si>
    <t>AFF7：会社</t>
  </si>
  <si>
    <t>明細摘要</t>
  </si>
  <si>
    <t>消込参照</t>
  </si>
  <si>
    <t>BY:+1:+1:+1</t>
  </si>
  <si>
    <t>CC:+1:+1:+1</t>
  </si>
  <si>
    <t>CG:+1:+1:+1</t>
  </si>
  <si>
    <t>CK:+1:+1:+1</t>
  </si>
  <si>
    <t>CO:+1:+1:+1</t>
  </si>
  <si>
    <t>CS:+1:+1:+1</t>
  </si>
  <si>
    <t>CW:+1:+1:+1</t>
  </si>
  <si>
    <t>IF定義書</t>
  </si>
  <si>
    <t>出力先リポジトリ</t>
  </si>
  <si>
    <t>抽出元テーブル（物理）</t>
  </si>
  <si>
    <t>抽出元テーブル（論理）</t>
  </si>
  <si>
    <t>DFF9：起票部署</t>
  </si>
  <si>
    <t>8</t>
    <phoneticPr fontId="4"/>
  </si>
  <si>
    <t>9</t>
    <phoneticPr fontId="4"/>
  </si>
  <si>
    <t>14</t>
    <phoneticPr fontId="4"/>
  </si>
  <si>
    <t>15</t>
    <phoneticPr fontId="4"/>
  </si>
  <si>
    <t>J:R:Z:AR</t>
  </si>
  <si>
    <t>仕訳ルール</t>
  </si>
  <si>
    <t>仕訳ルール名</t>
  </si>
  <si>
    <t>元帳</t>
  </si>
  <si>
    <t>計上日（自）</t>
  </si>
  <si>
    <t>計上日（至）</t>
  </si>
  <si>
    <t>有効日（自）</t>
  </si>
  <si>
    <t>有効日（至）</t>
  </si>
  <si>
    <t>有効フラグ</t>
  </si>
  <si>
    <t>連携方法</t>
  </si>
  <si>
    <t>+1</t>
    <phoneticPr fontId="4"/>
  </si>
  <si>
    <t>+6</t>
  </si>
  <si>
    <t>+7</t>
  </si>
  <si>
    <t>+8</t>
  </si>
  <si>
    <t>+9</t>
  </si>
  <si>
    <t>+10</t>
  </si>
  <si>
    <t>+11</t>
  </si>
  <si>
    <t>+12</t>
  </si>
  <si>
    <t>+13</t>
  </si>
  <si>
    <t>+14</t>
  </si>
  <si>
    <t>+15</t>
  </si>
  <si>
    <t>+18</t>
  </si>
  <si>
    <t>DFF10：承認履歴</t>
  </si>
  <si>
    <t>DFF16：仕訳番号</t>
  </si>
  <si>
    <t>+19</t>
  </si>
  <si>
    <t>+20</t>
  </si>
  <si>
    <t>+21</t>
  </si>
  <si>
    <t>+22</t>
  </si>
  <si>
    <t>+23</t>
  </si>
  <si>
    <t>+24</t>
  </si>
  <si>
    <t>+25</t>
  </si>
  <si>
    <t>+26</t>
  </si>
  <si>
    <t>F</t>
  </si>
  <si>
    <t>G</t>
  </si>
  <si>
    <t>R</t>
  </si>
  <si>
    <t>AD</t>
  </si>
  <si>
    <t>BI:+1:+1:+1</t>
  </si>
  <si>
    <t>BM:+1:+1:+1</t>
  </si>
  <si>
    <t>DFF1：決裁番号</t>
  </si>
  <si>
    <t>DFF2：請求書番号</t>
  </si>
  <si>
    <t>DFF4：【MUN帳簿】資金コード</t>
  </si>
  <si>
    <t>DFF5：【MUN帳簿】入出金予定日</t>
  </si>
  <si>
    <t>DFF6：税金コード</t>
  </si>
  <si>
    <t>DFF8：繰延指定コード</t>
  </si>
  <si>
    <t>DFF11：銘柄</t>
  </si>
  <si>
    <t>DFF12：国際ブランド</t>
  </si>
  <si>
    <t>DFF13：加盟店属性・受託先等</t>
  </si>
  <si>
    <t>DFF18：インボイス番号</t>
  </si>
  <si>
    <t>DFF19：入会経路</t>
  </si>
  <si>
    <t>DFF20：収支分析用コード</t>
  </si>
  <si>
    <t>GW:+1:+1:+1</t>
    <phoneticPr fontId="4"/>
  </si>
  <si>
    <t>GS:+1:+1:+1</t>
    <phoneticPr fontId="4"/>
  </si>
  <si>
    <t>GO:+1:+1:+1</t>
    <phoneticPr fontId="4"/>
  </si>
  <si>
    <t>GK:+1:+1:+1</t>
    <phoneticPr fontId="4"/>
  </si>
  <si>
    <t>GG:+1:+1:+1</t>
    <phoneticPr fontId="4"/>
  </si>
  <si>
    <t>DA:+1:+1:+1</t>
    <phoneticPr fontId="4"/>
  </si>
  <si>
    <t>DE:+1:+1:+1</t>
    <phoneticPr fontId="4"/>
  </si>
  <si>
    <t>DI:+1:+1:+1</t>
    <phoneticPr fontId="4"/>
  </si>
  <si>
    <t>DM:+1:+1:+1</t>
    <phoneticPr fontId="4"/>
  </si>
  <si>
    <t>DQ:+1:+1:+1</t>
    <phoneticPr fontId="4"/>
  </si>
  <si>
    <t>DU:+1:+1:+1</t>
    <phoneticPr fontId="4"/>
  </si>
  <si>
    <t>DY:+1:+1:+1</t>
    <phoneticPr fontId="4"/>
  </si>
  <si>
    <t>EC:+1:+1:+1</t>
    <phoneticPr fontId="4"/>
  </si>
  <si>
    <t>EG:+1:+1:+1</t>
    <phoneticPr fontId="4"/>
  </si>
  <si>
    <t>EK:+1:+1:+1</t>
    <phoneticPr fontId="4"/>
  </si>
  <si>
    <t>EO:+1:+1:+1</t>
    <phoneticPr fontId="4"/>
  </si>
  <si>
    <t>ES:+1:+1:+1</t>
    <phoneticPr fontId="4"/>
  </si>
  <si>
    <t>EW:+1:+1:+1</t>
    <phoneticPr fontId="4"/>
  </si>
  <si>
    <t>FA:+1:+1:+1</t>
    <phoneticPr fontId="4"/>
  </si>
  <si>
    <t>FE:+1:+1:+1</t>
    <phoneticPr fontId="4"/>
  </si>
  <si>
    <t>FI:+1:+1:+1</t>
    <phoneticPr fontId="4"/>
  </si>
  <si>
    <t>FM:+1:+1:+1</t>
    <phoneticPr fontId="4"/>
  </si>
  <si>
    <t>FQ:+1:+1:+1</t>
    <phoneticPr fontId="4"/>
  </si>
  <si>
    <t>FU:+1:+1:+1</t>
    <phoneticPr fontId="4"/>
  </si>
  <si>
    <t>FY:+1:+1:+1</t>
    <phoneticPr fontId="4"/>
  </si>
  <si>
    <t>GC:+1:+1:+1</t>
    <phoneticPr fontId="4"/>
  </si>
  <si>
    <t>ASSProperty</t>
  </si>
  <si>
    <t>outAnalysisSysSht</t>
  </si>
  <si>
    <t>AnalysisSysSht</t>
  </si>
  <si>
    <t>MEMO</t>
    <phoneticPr fontId="4"/>
  </si>
  <si>
    <t>M</t>
    <phoneticPr fontId="4"/>
  </si>
  <si>
    <t>Target</t>
    <phoneticPr fontId="4"/>
  </si>
  <si>
    <t>Profile</t>
    <phoneticPr fontId="4"/>
  </si>
  <si>
    <t>Output</t>
  </si>
  <si>
    <t>Config</t>
    <phoneticPr fontId="4"/>
  </si>
  <si>
    <t>Path</t>
    <phoneticPr fontId="4"/>
  </si>
  <si>
    <t>①Pathのみ記入であれば、全ﾌｫﾙﾀﾞ指定</t>
    <rPh sb="7" eb="9">
      <t>キニュウ</t>
    </rPh>
    <rPh sb="14" eb="15">
      <t>ゼン</t>
    </rPh>
    <rPh sb="20" eb="22">
      <t>シテイ</t>
    </rPh>
    <phoneticPr fontId="4"/>
  </si>
  <si>
    <t>③Sheet Nameのみ記入であれば、本Excelであること。</t>
    <rPh sb="13" eb="15">
      <t>キニュウ</t>
    </rPh>
    <rPh sb="20" eb="21">
      <t>ホン</t>
    </rPh>
    <phoneticPr fontId="4"/>
  </si>
  <si>
    <t>②File Nameに「FullName」であれば、Pathの記載不要。（例：c:\yyw\VbaSample.xlsm)</t>
    <rPh sb="31" eb="33">
      <t>キサイ</t>
    </rPh>
    <rPh sb="33" eb="35">
      <t>フヨウ</t>
    </rPh>
    <rPh sb="37" eb="38">
      <t>レイ</t>
    </rPh>
    <phoneticPr fontId="4"/>
  </si>
  <si>
    <t>Key</t>
    <phoneticPr fontId="4"/>
  </si>
  <si>
    <t>Target</t>
    <phoneticPr fontId="4"/>
  </si>
  <si>
    <t>Output</t>
    <phoneticPr fontId="4"/>
  </si>
  <si>
    <t>Profile</t>
    <phoneticPr fontId="4"/>
  </si>
  <si>
    <t>Param1</t>
    <phoneticPr fontId="4"/>
  </si>
  <si>
    <t>Param2</t>
    <phoneticPr fontId="4"/>
  </si>
  <si>
    <t>Param3</t>
    <phoneticPr fontId="4"/>
  </si>
  <si>
    <t>Param10</t>
  </si>
  <si>
    <t>Event-2</t>
    <phoneticPr fontId="4"/>
  </si>
  <si>
    <t>Event-1</t>
    <phoneticPr fontId="4"/>
  </si>
  <si>
    <t>1</t>
    <phoneticPr fontId="4"/>
  </si>
  <si>
    <t>Param1</t>
    <phoneticPr fontId="4"/>
  </si>
  <si>
    <t>fbCollectSQL</t>
    <phoneticPr fontId="4"/>
  </si>
  <si>
    <t>+0</t>
    <phoneticPr fontId="4"/>
  </si>
  <si>
    <t>+3</t>
    <phoneticPr fontId="4"/>
  </si>
  <si>
    <t>+4</t>
    <phoneticPr fontId="4"/>
  </si>
  <si>
    <t>+5</t>
    <phoneticPr fontId="4"/>
  </si>
  <si>
    <t>TargetFolder</t>
    <phoneticPr fontId="4"/>
  </si>
  <si>
    <t>OutputFolder</t>
    <phoneticPr fontId="4"/>
  </si>
  <si>
    <t>fbExpCmdBtn</t>
    <phoneticPr fontId="4"/>
  </si>
  <si>
    <t>fbImpCmdBtn</t>
    <phoneticPr fontId="4"/>
  </si>
  <si>
    <t>Event-X</t>
    <phoneticPr fontId="4"/>
  </si>
  <si>
    <t>C:\taTest\20180406受領_ITCデータ調整シート_オーソリ（カード拾得回収）.xls</t>
  </si>
  <si>
    <t>2.データプロファイル</t>
  </si>
  <si>
    <t>shidev</t>
  </si>
  <si>
    <t>ｽｷｰﾏ</t>
    <phoneticPr fontId="4"/>
  </si>
  <si>
    <t>C:\ttt\RULE_SQL\output</t>
  </si>
  <si>
    <t>UTF-8、LF</t>
    <phoneticPr fontId="4"/>
  </si>
  <si>
    <t>fbChkLogIF</t>
    <phoneticPr fontId="4"/>
  </si>
  <si>
    <t>fbVarTools</t>
    <phoneticPr fontId="4"/>
  </si>
  <si>
    <t>C:\ttt\RULE_SQL\output</t>
    <phoneticPr fontId="4"/>
  </si>
  <si>
    <t>Param1</t>
    <phoneticPr fontId="4"/>
  </si>
  <si>
    <t>Event-X</t>
    <phoneticPr fontId="4"/>
  </si>
  <si>
    <t>データ抽出条件</t>
    <phoneticPr fontId="4"/>
  </si>
  <si>
    <t>FuncFlg</t>
    <phoneticPr fontId="4"/>
  </si>
  <si>
    <t>CrtDS,GetCONDTN,CrtItcTe080</t>
    <phoneticPr fontId="4"/>
  </si>
  <si>
    <t>CrtItcTe080</t>
  </si>
  <si>
    <t>データ調整シート</t>
    <phoneticPr fontId="4"/>
  </si>
  <si>
    <t>C:\yyw\500_work\ITc1\TE080生成\20180511_【作成中】ITCデータ調整シート_会員事務（カード発行）.xls</t>
  </si>
  <si>
    <t>C:\yyw\500_work\ITc1\TE080生成\(ﾃﾝﾌﾟﾚｰﾄ)TE080_エビデンス_ITCデータ調整シート_複数仕訳ルール.xls</t>
  </si>
  <si>
    <t>C:\yyw\500_work\ITc1\TE080生成\TE080_エビデンス_ITCデータ調整シート_会員事務（カード発行）.xls</t>
  </si>
  <si>
    <t>ITC用TE080ﾃﾝﾌﾟﾚｰﾄ</t>
    <phoneticPr fontId="4"/>
  </si>
  <si>
    <t>ITC用TE080</t>
    <phoneticPr fontId="4"/>
  </si>
  <si>
    <t>取込ﾌｧｲﾙ</t>
    <phoneticPr fontId="4"/>
  </si>
  <si>
    <t>C:\yyw\500_work\ITc1\TE080生成\CDKA0001.csv</t>
  </si>
  <si>
    <t>Param6</t>
    <phoneticPr fontId="4"/>
  </si>
  <si>
    <t>Param7</t>
    <phoneticPr fontId="4"/>
  </si>
  <si>
    <t>Param8</t>
    <phoneticPr fontId="4"/>
  </si>
  <si>
    <t>Param9</t>
    <phoneticPr fontId="4"/>
  </si>
  <si>
    <t>Param10</t>
    <phoneticPr fontId="4"/>
  </si>
  <si>
    <t>AFF1：勘定科目</t>
    <phoneticPr fontId="4"/>
  </si>
  <si>
    <t>AFF2：組織</t>
    <phoneticPr fontId="4"/>
  </si>
  <si>
    <t>C:\ttt\test</t>
  </si>
  <si>
    <t>相手先区分</t>
  </si>
  <si>
    <t>フィールド１</t>
  </si>
  <si>
    <t>"0000000000"</t>
  </si>
  <si>
    <t>【未決】対象外</t>
  </si>
  <si>
    <t>会社</t>
  </si>
  <si>
    <t>"00000"</t>
  </si>
  <si>
    <t>【未決】</t>
  </si>
  <si>
    <t>税金コード</t>
  </si>
  <si>
    <t>"0000不課税"</t>
  </si>
  <si>
    <t>明細行単位項目値3</t>
  </si>
  <si>
    <t>","
+","</t>
  </si>
  <si>
    <t>明細行単位項目値5</t>
  </si>
  <si>
    <t>明細行単位項目値6</t>
  </si>
  <si>
    <t>明細行単位項目値8</t>
  </si>
  <si>
    <t>AFF3：事業</t>
    <phoneticPr fontId="4"/>
  </si>
  <si>
    <t>DFF14：商品・サービス</t>
    <phoneticPr fontId="4"/>
  </si>
  <si>
    <t>DFF15：予算パッケージ</t>
    <phoneticPr fontId="4"/>
  </si>
  <si>
    <t>プロセス番号</t>
    <phoneticPr fontId="4"/>
  </si>
  <si>
    <t>プロセス名</t>
    <phoneticPr fontId="4"/>
  </si>
  <si>
    <t>仕訳番号</t>
    <phoneticPr fontId="4"/>
  </si>
  <si>
    <t>仕訳パターン名称</t>
    <phoneticPr fontId="4"/>
  </si>
  <si>
    <t>明細No</t>
    <phoneticPr fontId="4"/>
  </si>
  <si>
    <t>ﾗﾍﾞﾙ</t>
    <phoneticPr fontId="4"/>
  </si>
  <si>
    <t>Y</t>
    <phoneticPr fontId="4"/>
  </si>
  <si>
    <t>Output</t>
    <phoneticPr fontId="4"/>
  </si>
  <si>
    <t>Config</t>
    <phoneticPr fontId="4"/>
  </si>
  <si>
    <t>チェック</t>
    <phoneticPr fontId="4"/>
  </si>
  <si>
    <t>出力</t>
    <phoneticPr fontId="4"/>
  </si>
  <si>
    <t>DFF3：消込期日</t>
    <phoneticPr fontId="4"/>
  </si>
  <si>
    <t>明細行単位項目値1：取引コード、取引作成日、処理通番</t>
    <phoneticPr fontId="4"/>
  </si>
  <si>
    <t>明細行単位項目値2：その他契約番号、予備エリア01</t>
    <phoneticPr fontId="4"/>
  </si>
  <si>
    <t>Param1</t>
    <phoneticPr fontId="4"/>
  </si>
  <si>
    <t>※【チェック】　＝　Y　の時、システム化シートに対して、下記の値チェックを行う。</t>
    <rPh sb="13" eb="14">
      <t>トキ</t>
    </rPh>
    <rPh sb="19" eb="20">
      <t>カ</t>
    </rPh>
    <rPh sb="24" eb="25">
      <t>タイ</t>
    </rPh>
    <rPh sb="28" eb="30">
      <t>カキ</t>
    </rPh>
    <rPh sb="31" eb="32">
      <t>アタイ</t>
    </rPh>
    <rPh sb="37" eb="38">
      <t>オコナ</t>
    </rPh>
    <phoneticPr fontId="4"/>
  </si>
  <si>
    <t>BS:勘定から変換</t>
    <phoneticPr fontId="4"/>
  </si>
  <si>
    <t>PL:＜予算パッケージの設定値＞から変換</t>
  </si>
  <si>
    <t>AFF2：組織</t>
    <phoneticPr fontId="4"/>
  </si>
  <si>
    <t>AFF3：事業</t>
    <phoneticPr fontId="4"/>
  </si>
  <si>
    <t>BS:9990(BS科目専用)</t>
    <phoneticPr fontId="4"/>
  </si>
  <si>
    <t>DFF14：商品・サービス</t>
    <phoneticPr fontId="4"/>
  </si>
  <si>
    <t>DFF15：予算パッケージ</t>
    <phoneticPr fontId="4"/>
  </si>
  <si>
    <t>BS:設定しない</t>
    <phoneticPr fontId="4"/>
  </si>
  <si>
    <t>②</t>
    <phoneticPr fontId="4"/>
  </si>
  <si>
    <t>③</t>
    <phoneticPr fontId="4"/>
  </si>
  <si>
    <t>④</t>
    <phoneticPr fontId="4"/>
  </si>
  <si>
    <t>⑤</t>
    <phoneticPr fontId="4"/>
  </si>
  <si>
    <t>①</t>
    <phoneticPr fontId="4"/>
  </si>
  <si>
    <t>明細行単位項目値1～10</t>
    <phoneticPr fontId="4"/>
  </si>
  <si>
    <t>※明細行単位項目値7　が　BSのみチェック</t>
    <phoneticPr fontId="4"/>
  </si>
  <si>
    <t>【仕訳明細情報】</t>
    <rPh sb="1" eb="3">
      <t>シワケ</t>
    </rPh>
    <rPh sb="3" eb="5">
      <t>メイサイ</t>
    </rPh>
    <rPh sb="5" eb="7">
      <t>ジョウホウ</t>
    </rPh>
    <phoneticPr fontId="4"/>
  </si>
  <si>
    <t>※値を設定しない</t>
    <rPh sb="1" eb="2">
      <t>アタイ</t>
    </rPh>
    <rPh sb="3" eb="5">
      <t>セッテイ</t>
    </rPh>
    <phoneticPr fontId="22"/>
  </si>
  <si>
    <t>※値を設定しない</t>
    <phoneticPr fontId="22"/>
  </si>
  <si>
    <t>領域</t>
    <rPh sb="0" eb="2">
      <t>リョウイキ</t>
    </rPh>
    <phoneticPr fontId="4"/>
  </si>
  <si>
    <t>勘定科目および金額</t>
    <rPh sb="0" eb="2">
      <t>カンジョウ</t>
    </rPh>
    <rPh sb="2" eb="4">
      <t>カモク</t>
    </rPh>
    <rPh sb="7" eb="9">
      <t>キンガク</t>
    </rPh>
    <phoneticPr fontId="4"/>
  </si>
  <si>
    <t>金額</t>
    <rPh sb="0" eb="2">
      <t>キンガク</t>
    </rPh>
    <phoneticPr fontId="4"/>
  </si>
  <si>
    <t>換算済金額</t>
    <rPh sb="0" eb="2">
      <t>カンサン</t>
    </rPh>
    <rPh sb="2" eb="3">
      <t>ズミ</t>
    </rPh>
    <rPh sb="3" eb="5">
      <t>キンガク</t>
    </rPh>
    <phoneticPr fontId="4"/>
  </si>
  <si>
    <t>AFF1：勘定科目</t>
    <rPh sb="5" eb="7">
      <t>カンジョウ</t>
    </rPh>
    <rPh sb="7" eb="9">
      <t>カモク</t>
    </rPh>
    <phoneticPr fontId="4"/>
  </si>
  <si>
    <t>AFF2：組織</t>
    <rPh sb="5" eb="7">
      <t>ソシキ</t>
    </rPh>
    <phoneticPr fontId="4"/>
  </si>
  <si>
    <t>AFF3：事業</t>
    <rPh sb="5" eb="7">
      <t>ジギョウ</t>
    </rPh>
    <phoneticPr fontId="4"/>
  </si>
  <si>
    <t>AFF4：相手先区分</t>
    <rPh sb="5" eb="8">
      <t>アイテサキ</t>
    </rPh>
    <rPh sb="8" eb="10">
      <t>クブン</t>
    </rPh>
    <phoneticPr fontId="4"/>
  </si>
  <si>
    <t>AFF5：フィールド１</t>
    <phoneticPr fontId="4"/>
  </si>
  <si>
    <t>AFF6：内部取引先</t>
    <phoneticPr fontId="4"/>
  </si>
  <si>
    <t>AFF7：会社</t>
    <phoneticPr fontId="4"/>
  </si>
  <si>
    <t>明細摘要</t>
    <rPh sb="0" eb="2">
      <t>メイサイ</t>
    </rPh>
    <rPh sb="2" eb="4">
      <t>テキヨウ</t>
    </rPh>
    <phoneticPr fontId="4"/>
  </si>
  <si>
    <t>消込参照</t>
    <phoneticPr fontId="4"/>
  </si>
  <si>
    <t>DFF1：決裁番号</t>
    <phoneticPr fontId="4"/>
  </si>
  <si>
    <t>DFF2：請求書番号</t>
    <rPh sb="5" eb="8">
      <t>セイキュウショ</t>
    </rPh>
    <rPh sb="8" eb="10">
      <t>バンゴウ</t>
    </rPh>
    <phoneticPr fontId="4"/>
  </si>
  <si>
    <t>DFF3：消込期日</t>
    <rPh sb="5" eb="7">
      <t>ケシコミ</t>
    </rPh>
    <rPh sb="7" eb="9">
      <t>キジツ</t>
    </rPh>
    <phoneticPr fontId="4"/>
  </si>
  <si>
    <t>DFF6：税金コード</t>
    <phoneticPr fontId="4"/>
  </si>
  <si>
    <t>DFF8：繰延指定コード</t>
    <rPh sb="5" eb="7">
      <t>クリノベ</t>
    </rPh>
    <rPh sb="7" eb="9">
      <t>シテイ</t>
    </rPh>
    <phoneticPr fontId="4"/>
  </si>
  <si>
    <t>DFF11：銘柄</t>
    <rPh sb="6" eb="8">
      <t>メイガラ</t>
    </rPh>
    <phoneticPr fontId="4"/>
  </si>
  <si>
    <t>DFF12：国際ブランド</t>
    <rPh sb="6" eb="8">
      <t>コクサイ</t>
    </rPh>
    <phoneticPr fontId="4"/>
  </si>
  <si>
    <t>DFF13：加盟店属性・受託先等</t>
    <rPh sb="6" eb="8">
      <t>カメイ</t>
    </rPh>
    <rPh sb="8" eb="9">
      <t>テン</t>
    </rPh>
    <rPh sb="9" eb="11">
      <t>ゾクセイ</t>
    </rPh>
    <rPh sb="12" eb="14">
      <t>ジュタク</t>
    </rPh>
    <rPh sb="14" eb="15">
      <t>サキ</t>
    </rPh>
    <rPh sb="15" eb="16">
      <t>トウ</t>
    </rPh>
    <phoneticPr fontId="4"/>
  </si>
  <si>
    <t>DFF14：商品・サービス</t>
    <rPh sb="6" eb="8">
      <t>ショウヒン</t>
    </rPh>
    <phoneticPr fontId="4"/>
  </si>
  <si>
    <t>DFF15：予算パッケージ</t>
    <rPh sb="6" eb="8">
      <t>ヨサン</t>
    </rPh>
    <phoneticPr fontId="4"/>
  </si>
  <si>
    <t>DFF18：インボイス番号</t>
    <rPh sb="11" eb="13">
      <t>バンゴウ</t>
    </rPh>
    <phoneticPr fontId="4"/>
  </si>
  <si>
    <t>DFF19：入会経路</t>
    <rPh sb="6" eb="8">
      <t>ニュウカイ</t>
    </rPh>
    <rPh sb="8" eb="10">
      <t>ケイロ</t>
    </rPh>
    <phoneticPr fontId="4"/>
  </si>
  <si>
    <t>DFF20：収支分析用コード</t>
    <rPh sb="6" eb="8">
      <t>シュウシ</t>
    </rPh>
    <rPh sb="8" eb="11">
      <t>ブンセキヨウ</t>
    </rPh>
    <phoneticPr fontId="4"/>
  </si>
  <si>
    <t>明細行単位項目値1：取引コード、取引作成日、処理通番</t>
    <rPh sb="0" eb="2">
      <t>メイサイ</t>
    </rPh>
    <rPh sb="2" eb="3">
      <t>ギョウ</t>
    </rPh>
    <rPh sb="3" eb="5">
      <t>タンイ</t>
    </rPh>
    <rPh sb="5" eb="7">
      <t>コウモク</t>
    </rPh>
    <rPh sb="7" eb="8">
      <t>チ</t>
    </rPh>
    <rPh sb="10" eb="12">
      <t>トリヒキ</t>
    </rPh>
    <rPh sb="16" eb="18">
      <t>トリヒキ</t>
    </rPh>
    <rPh sb="18" eb="21">
      <t>サクセイビ</t>
    </rPh>
    <rPh sb="22" eb="24">
      <t>ショリ</t>
    </rPh>
    <rPh sb="24" eb="26">
      <t>ツウバン</t>
    </rPh>
    <phoneticPr fontId="4"/>
  </si>
  <si>
    <t>明細行単位項目値2：その他契約番号、予備エリア01</t>
    <rPh sb="0" eb="2">
      <t>メイサイ</t>
    </rPh>
    <rPh sb="2" eb="3">
      <t>ギョウ</t>
    </rPh>
    <rPh sb="3" eb="5">
      <t>タンイ</t>
    </rPh>
    <rPh sb="5" eb="7">
      <t>コウモク</t>
    </rPh>
    <rPh sb="7" eb="8">
      <t>チ</t>
    </rPh>
    <rPh sb="12" eb="13">
      <t>タ</t>
    </rPh>
    <rPh sb="13" eb="15">
      <t>ケイヤク</t>
    </rPh>
    <rPh sb="15" eb="17">
      <t>バンゴウ</t>
    </rPh>
    <rPh sb="18" eb="20">
      <t>ヨビ</t>
    </rPh>
    <phoneticPr fontId="4"/>
  </si>
  <si>
    <t>明細行単位項目値3：資金繰りステータス、当方口座、予備エリア02</t>
    <rPh sb="0" eb="2">
      <t>メイサイ</t>
    </rPh>
    <rPh sb="2" eb="3">
      <t>ギョウ</t>
    </rPh>
    <rPh sb="3" eb="5">
      <t>タンイ</t>
    </rPh>
    <rPh sb="5" eb="7">
      <t>コウモク</t>
    </rPh>
    <rPh sb="7" eb="8">
      <t>チ</t>
    </rPh>
    <rPh sb="10" eb="12">
      <t>シキン</t>
    </rPh>
    <rPh sb="12" eb="13">
      <t>グ</t>
    </rPh>
    <rPh sb="20" eb="22">
      <t>トウホウ</t>
    </rPh>
    <rPh sb="22" eb="24">
      <t>コウザ</t>
    </rPh>
    <rPh sb="25" eb="27">
      <t>ヨビ</t>
    </rPh>
    <phoneticPr fontId="4"/>
  </si>
  <si>
    <t>明細行単位項目値4：国際ブランド区分、カード種別区分、獲得ルート区分、予備エリア03</t>
    <rPh sb="0" eb="2">
      <t>メイサイ</t>
    </rPh>
    <rPh sb="2" eb="3">
      <t>ギョウ</t>
    </rPh>
    <rPh sb="3" eb="5">
      <t>タンイ</t>
    </rPh>
    <rPh sb="5" eb="7">
      <t>コウモク</t>
    </rPh>
    <rPh sb="7" eb="8">
      <t>チ</t>
    </rPh>
    <rPh sb="10" eb="12">
      <t>コクサイ</t>
    </rPh>
    <rPh sb="16" eb="18">
      <t>クブン</t>
    </rPh>
    <rPh sb="22" eb="24">
      <t>シュベツ</t>
    </rPh>
    <rPh sb="24" eb="26">
      <t>クブン</t>
    </rPh>
    <rPh sb="27" eb="29">
      <t>カクトク</t>
    </rPh>
    <rPh sb="32" eb="34">
      <t>クブン</t>
    </rPh>
    <rPh sb="35" eb="37">
      <t>ヨビ</t>
    </rPh>
    <phoneticPr fontId="4"/>
  </si>
  <si>
    <t>明細行単位項目値5：予備エリア04、契約管理番号(会員)</t>
    <rPh sb="0" eb="2">
      <t>メイサイ</t>
    </rPh>
    <rPh sb="2" eb="3">
      <t>ギョウ</t>
    </rPh>
    <rPh sb="3" eb="5">
      <t>タンイ</t>
    </rPh>
    <rPh sb="5" eb="7">
      <t>コウモク</t>
    </rPh>
    <rPh sb="7" eb="8">
      <t>チ</t>
    </rPh>
    <rPh sb="10" eb="12">
      <t>ヨビ</t>
    </rPh>
    <rPh sb="18" eb="20">
      <t>ケイヤク</t>
    </rPh>
    <rPh sb="20" eb="22">
      <t>カンリ</t>
    </rPh>
    <rPh sb="22" eb="24">
      <t>バンゴウ</t>
    </rPh>
    <rPh sb="25" eb="27">
      <t>カイイン</t>
    </rPh>
    <phoneticPr fontId="4"/>
  </si>
  <si>
    <t>明細行単位項目値6：顧客管理番号、予備エリア05</t>
    <rPh sb="0" eb="2">
      <t>メイサイ</t>
    </rPh>
    <rPh sb="2" eb="3">
      <t>ギョウ</t>
    </rPh>
    <rPh sb="3" eb="5">
      <t>タンイ</t>
    </rPh>
    <rPh sb="5" eb="7">
      <t>コウモク</t>
    </rPh>
    <rPh sb="7" eb="8">
      <t>チ</t>
    </rPh>
    <rPh sb="10" eb="12">
      <t>コキャク</t>
    </rPh>
    <rPh sb="12" eb="14">
      <t>カンリ</t>
    </rPh>
    <rPh sb="14" eb="16">
      <t>バンゴウ</t>
    </rPh>
    <rPh sb="17" eb="19">
      <t>ヨビ</t>
    </rPh>
    <phoneticPr fontId="4"/>
  </si>
  <si>
    <t>明細行単位項目値7：会社コード、カード商品コード、カードブランド区分、加盟店採番識別区分、予備エリア06</t>
    <rPh sb="0" eb="2">
      <t>メイサイ</t>
    </rPh>
    <rPh sb="2" eb="3">
      <t>ギョウ</t>
    </rPh>
    <rPh sb="3" eb="5">
      <t>タンイ</t>
    </rPh>
    <rPh sb="5" eb="7">
      <t>コウモク</t>
    </rPh>
    <rPh sb="7" eb="8">
      <t>チ</t>
    </rPh>
    <rPh sb="10" eb="12">
      <t>カイシャ</t>
    </rPh>
    <rPh sb="19" eb="21">
      <t>ショウヒン</t>
    </rPh>
    <rPh sb="32" eb="34">
      <t>クブン</t>
    </rPh>
    <rPh sb="35" eb="37">
      <t>カメイ</t>
    </rPh>
    <rPh sb="37" eb="38">
      <t>テン</t>
    </rPh>
    <rPh sb="38" eb="40">
      <t>サイバン</t>
    </rPh>
    <rPh sb="40" eb="42">
      <t>シキベツ</t>
    </rPh>
    <rPh sb="42" eb="44">
      <t>クブン</t>
    </rPh>
    <rPh sb="45" eb="47">
      <t>ヨビ</t>
    </rPh>
    <phoneticPr fontId="4"/>
  </si>
  <si>
    <t>明細行単位項目値8：加盟店番号、予備エリア07</t>
    <rPh sb="0" eb="2">
      <t>メイサイ</t>
    </rPh>
    <rPh sb="2" eb="3">
      <t>ギョウ</t>
    </rPh>
    <rPh sb="3" eb="5">
      <t>タンイ</t>
    </rPh>
    <rPh sb="5" eb="7">
      <t>コウモク</t>
    </rPh>
    <rPh sb="7" eb="8">
      <t>チ</t>
    </rPh>
    <rPh sb="10" eb="12">
      <t>カメイ</t>
    </rPh>
    <rPh sb="12" eb="13">
      <t>テン</t>
    </rPh>
    <rPh sb="13" eb="15">
      <t>バンゴウ</t>
    </rPh>
    <rPh sb="16" eb="18">
      <t>ヨビ</t>
    </rPh>
    <phoneticPr fontId="4"/>
  </si>
  <si>
    <t>明細行単位項目値9：加盟店店舗番号、加盟店店舗業種コード、予備エリア08</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rPh sb="29" eb="31">
      <t>ヨビ</t>
    </rPh>
    <phoneticPr fontId="4"/>
  </si>
  <si>
    <t>明細行単位項目値10：契約管理番号(加盟店)、加盟店店舗取引形態区分、予備エリア09</t>
    <rPh sb="0" eb="2">
      <t>メイサイ</t>
    </rPh>
    <rPh sb="2" eb="3">
      <t>ギョウ</t>
    </rPh>
    <rPh sb="3" eb="5">
      <t>タンイ</t>
    </rPh>
    <rPh sb="5" eb="7">
      <t>コウモク</t>
    </rPh>
    <rPh sb="7" eb="8">
      <t>チ</t>
    </rPh>
    <rPh sb="11" eb="13">
      <t>ケイヤク</t>
    </rPh>
    <rPh sb="13" eb="15">
      <t>カンリ</t>
    </rPh>
    <rPh sb="15" eb="17">
      <t>バンゴウ</t>
    </rPh>
    <rPh sb="18" eb="20">
      <t>カメイ</t>
    </rPh>
    <rPh sb="20" eb="21">
      <t>テン</t>
    </rPh>
    <rPh sb="23" eb="25">
      <t>カメイ</t>
    </rPh>
    <rPh sb="25" eb="26">
      <t>テン</t>
    </rPh>
    <rPh sb="26" eb="28">
      <t>テンポ</t>
    </rPh>
    <rPh sb="28" eb="30">
      <t>トリヒキ</t>
    </rPh>
    <rPh sb="30" eb="32">
      <t>ケイタイ</t>
    </rPh>
    <rPh sb="32" eb="34">
      <t>クブン</t>
    </rPh>
    <rPh sb="35" eb="37">
      <t>ヨビ</t>
    </rPh>
    <phoneticPr fontId="4"/>
  </si>
  <si>
    <t>番号+枝番</t>
    <rPh sb="0" eb="2">
      <t>バンゴウ</t>
    </rPh>
    <rPh sb="3" eb="5">
      <t>エダバン</t>
    </rPh>
    <phoneticPr fontId="4"/>
  </si>
  <si>
    <t>明細No</t>
    <phoneticPr fontId="4"/>
  </si>
  <si>
    <t>借方</t>
    <rPh sb="0" eb="1">
      <t>カ</t>
    </rPh>
    <rPh sb="1" eb="2">
      <t>カタ</t>
    </rPh>
    <phoneticPr fontId="4"/>
  </si>
  <si>
    <t>貸方</t>
    <rPh sb="0" eb="1">
      <t>カ</t>
    </rPh>
    <rPh sb="1" eb="2">
      <t>カタ</t>
    </rPh>
    <phoneticPr fontId="4"/>
  </si>
  <si>
    <t>科目コード</t>
    <rPh sb="0" eb="2">
      <t>カモク</t>
    </rPh>
    <phoneticPr fontId="4"/>
  </si>
  <si>
    <t>科目名称</t>
    <rPh sb="0" eb="2">
      <t>カモク</t>
    </rPh>
    <rPh sb="2" eb="4">
      <t>メイショウ</t>
    </rPh>
    <phoneticPr fontId="4"/>
  </si>
  <si>
    <t>円貨換算済金額</t>
    <rPh sb="0" eb="2">
      <t>エンカ</t>
    </rPh>
    <rPh sb="2" eb="4">
      <t>カンザン</t>
    </rPh>
    <rPh sb="4" eb="5">
      <t>ズ</t>
    </rPh>
    <rPh sb="5" eb="7">
      <t>キンガク</t>
    </rPh>
    <phoneticPr fontId="4"/>
  </si>
  <si>
    <t>項目名</t>
    <rPh sb="0" eb="2">
      <t>コウモク</t>
    </rPh>
    <rPh sb="2" eb="3">
      <t>メイ</t>
    </rPh>
    <phoneticPr fontId="22"/>
  </si>
  <si>
    <t>編集要領</t>
    <rPh sb="0" eb="2">
      <t>ヘンシュウ</t>
    </rPh>
    <rPh sb="2" eb="4">
      <t>ヨウリョウ</t>
    </rPh>
    <phoneticPr fontId="4"/>
  </si>
  <si>
    <t>変数</t>
    <rPh sb="0" eb="2">
      <t>ヘンスウ</t>
    </rPh>
    <phoneticPr fontId="4"/>
  </si>
  <si>
    <t>コード値（例）</t>
    <rPh sb="3" eb="4">
      <t>チ</t>
    </rPh>
    <rPh sb="5" eb="6">
      <t>レイ</t>
    </rPh>
    <phoneticPr fontId="4"/>
  </si>
  <si>
    <t>説明</t>
    <rPh sb="0" eb="2">
      <t>セツメイ</t>
    </rPh>
    <phoneticPr fontId="4"/>
  </si>
  <si>
    <t>カード発行</t>
    <rPh sb="3" eb="5">
      <t>ハッコウ</t>
    </rPh>
    <phoneticPr fontId="4"/>
  </si>
  <si>
    <t>対象外</t>
    <rPh sb="0" eb="3">
      <t>タイショウガイ</t>
    </rPh>
    <phoneticPr fontId="22"/>
  </si>
  <si>
    <t>文字列結合</t>
    <rPh sb="0" eb="3">
      <t>モジレツ</t>
    </rPh>
    <rPh sb="3" eb="5">
      <t>ケツゴウ</t>
    </rPh>
    <phoneticPr fontId="190"/>
  </si>
  <si>
    <t>条件分岐</t>
    <rPh sb="0" eb="2">
      <t>ジョウケン</t>
    </rPh>
    <rPh sb="2" eb="4">
      <t>ブンキ</t>
    </rPh>
    <phoneticPr fontId="22"/>
  </si>
  <si>
    <t>Check</t>
    <phoneticPr fontId="4"/>
  </si>
  <si>
    <t>ASSChkTemplate</t>
    <phoneticPr fontId="4"/>
  </si>
  <si>
    <t>生カード貯蔵品</t>
  </si>
  <si>
    <t>勘定科目</t>
  </si>
  <si>
    <t>"08"</t>
  </si>
  <si>
    <t>業務委託先</t>
  </si>
  <si>
    <t>内部取引先</t>
  </si>
  <si>
    <t>"0000000000000000000"</t>
  </si>
  <si>
    <t>三菱ＵＦＪニコス株式会社</t>
  </si>
  <si>
    <t>"生カード貯蔵品*"</t>
  </si>
  <si>
    <t>決裁番号</t>
  </si>
  <si>
    <t>消込期日</t>
  </si>
  <si>
    <t>収支分析用コード</t>
  </si>
  <si>
    <t>対象項目：カードブランド区分
"1"の場合、"0001"
"2"の場合、"0002"
"3"の場合、"0003"</t>
  </si>
  <si>
    <t>文字列結合</t>
    <rPh sb="0" eb="3">
      <t>モジレツ</t>
    </rPh>
    <rPh sb="3" eb="5">
      <t>ケツゴウ</t>
    </rPh>
    <phoneticPr fontId="121"/>
  </si>
  <si>
    <t>明細行単位項目値1</t>
  </si>
  <si>
    <t>取引コード
+","
+#カード_取引作成日_文型
+","
+処理通番</t>
  </si>
  <si>
    <t>明細行単位項目値2</t>
  </si>
  <si>
    <t>その他契約番号
+","</t>
  </si>
  <si>
    <t>明細行単位項目値4</t>
  </si>
  <si>
    <t>","</t>
  </si>
  <si>
    <t>明細行単位項目値10</t>
  </si>
  <si>
    <t>【ASSChkTemplate】にてBS明細の設定値参照</t>
    <phoneticPr fontId="4"/>
  </si>
  <si>
    <t>100002</t>
  </si>
  <si>
    <t>2</t>
    <phoneticPr fontId="22"/>
  </si>
  <si>
    <t>1502710000</t>
    <phoneticPr fontId="22"/>
  </si>
  <si>
    <t>貯蔵品・生カード</t>
    <phoneticPr fontId="22"/>
  </si>
  <si>
    <t>生カード貯蔵品</t>
    <phoneticPr fontId="22"/>
  </si>
  <si>
    <t>"1502710000"</t>
    <phoneticPr fontId="22"/>
  </si>
  <si>
    <t>組織</t>
  </si>
  <si>
    <t>コード値変換定義コード："変換マスタ_カード共通組織BS科目"
コード値変換先："ITEM_1_TO"
変換元項目名01："1502710000"</t>
    <phoneticPr fontId="22"/>
  </si>
  <si>
    <t>事業</t>
  </si>
  <si>
    <t>"9990"</t>
  </si>
  <si>
    <t>BS科目専用</t>
  </si>
  <si>
    <t>文字型変換</t>
    <phoneticPr fontId="22"/>
  </si>
  <si>
    <t>対象の値：消込期日
フォーマット："YYYYMMDD"</t>
    <phoneticPr fontId="22"/>
  </si>
  <si>
    <t>【未決】</t>
    <phoneticPr fontId="22"/>
  </si>
  <si>
    <t>【未決】※「資金繰りステータス」、「当方口座」が未決</t>
    <phoneticPr fontId="22"/>
  </si>
  <si>
    <t>国際ブランド区分
+","
+","
+","</t>
  </si>
  <si>
    <t>明細行単位項目値7</t>
    <phoneticPr fontId="22"/>
  </si>
  <si>
    <t>","
+","
+カードブランド区分
+","
+","</t>
    <phoneticPr fontId="22"/>
  </si>
  <si>
    <t>明細行単位項目値9</t>
    <phoneticPr fontId="22"/>
  </si>
  <si>
    <t>※BS行をコピーしてください。　PLの場合、参照にできない項目があり、例：予算パッケージ、明細行単位項目値Nなど</t>
    <rPh sb="3" eb="4">
      <t>ギョウ</t>
    </rPh>
    <rPh sb="19" eb="21">
      <t>バアイ</t>
    </rPh>
    <rPh sb="22" eb="24">
      <t>サンショウ</t>
    </rPh>
    <rPh sb="29" eb="31">
      <t>コウモク</t>
    </rPh>
    <rPh sb="35" eb="36">
      <t>レイ</t>
    </rPh>
    <rPh sb="37" eb="39">
      <t>ヨサン</t>
    </rPh>
    <phoneticPr fontId="4"/>
  </si>
  <si>
    <t>shidev</t>
    <phoneticPr fontId="4"/>
  </si>
  <si>
    <t>apps</t>
    <phoneticPr fontId="4"/>
  </si>
  <si>
    <t>Q19H41_c</t>
    <phoneticPr fontId="4"/>
  </si>
  <si>
    <t>Oracle</t>
    <phoneticPr fontId="4"/>
  </si>
  <si>
    <t>DFF4：【MUN帳簿】資金コード</t>
    <phoneticPr fontId="4"/>
  </si>
  <si>
    <t>DFF5：【MUN帳簿】入出金予定日</t>
    <phoneticPr fontId="4"/>
  </si>
  <si>
    <t>select xjrm.JOURNAL_RULE_CODE,xjrm.DETAIL_LINE_NUM,xjrm.AFF_SEGMENT1_DR,xjrm.DFF_SEGMENT15_DR,xjrm.AFF_SEGMENT2_DR, xjrm.AFF_SEGMENT1_CR,xjrm.DFF_SEGMENT15_CR,xjrm.AFF_SEGMENT2_CR,xjrm.* from XXAE_JOURNAL_REPO_MUN xjrm  where xjrm.JOURNAL_RULE_CODE = 'URG_SWK00160' and  　xjrm. RECV_NUM = 3   and   xjrm.RECV_DATE = '2018/06/13'  order by xjrm.DETAIL_LINE_NUM</t>
    <phoneticPr fontId="4"/>
  </si>
</sst>
</file>

<file path=xl/styles.xml><?xml version="1.0" encoding="utf-8"?>
<styleSheet xmlns="http://schemas.openxmlformats.org/spreadsheetml/2006/main" xmlns:mc="http://schemas.openxmlformats.org/markup-compatibility/2006" xmlns:x14ac="http://schemas.microsoft.com/office/spreadsheetml/2009/9/ac" mc:Ignorable="x14ac">
  <numFmts count="131">
    <numFmt numFmtId="6" formatCode="&quot;¥&quot;#,##0;[Red]&quot;¥&quot;\-#,##0"/>
    <numFmt numFmtId="8" formatCode="&quot;¥&quot;#,##0.00;[Red]&quot;¥&quot;\-#,##0.00"/>
    <numFmt numFmtId="41" formatCode="_ * #,##0_ ;_ * \-#,##0_ ;_ * &quot;-&quot;_ ;_ @_ "/>
    <numFmt numFmtId="43" formatCode="_ * #,##0.00_ ;_ * \-#,##0.00_ ;_ * &quot;-&quot;??_ ;_ @_ "/>
    <numFmt numFmtId="176" formatCode="\(0\)"/>
    <numFmt numFmtId="177" formatCode="&quot;(&quot;0&quot;)&quot;&quot;～&quot;"/>
    <numFmt numFmtId="178" formatCode="&quot;(&quot;0&quot;分)&quot;"/>
    <numFmt numFmtId="179" formatCode="&quot;[&quot;0&quot;]&quot;&quot;～&quot;"/>
    <numFmt numFmtId="180" formatCode="#,##0.0_);\(#,##0.0\)"/>
    <numFmt numFmtId="181" formatCode="&quot;£&quot;_(#,##0.00_);&quot;£&quot;\(#,##0.00\)"/>
    <numFmt numFmtId="182" formatCode="0_%_);\(0\)_%;0_%_);@_%_)"/>
    <numFmt numFmtId="183" formatCode="#,##0.0_)\x;\(#,##0.0\)\x"/>
    <numFmt numFmtId="184" formatCode="#,##0.0_)_x;\(#,##0.0\)_x"/>
    <numFmt numFmtId="185" formatCode="0.0_)\%;\(0.0\)\%"/>
    <numFmt numFmtId="186" formatCode="#,##0.0_)_%;\(#,##0.0\)_%"/>
    <numFmt numFmtId="187" formatCode="&quot;～&quot;\(&quot;0&quot;\)"/>
    <numFmt numFmtId="188" formatCode="&quot;～&quot;&quot;[&quot;0&quot;]&quot;"/>
    <numFmt numFmtId="189" formatCode="&quot;£&quot;\ #,##0_);[Red]\(&quot;£&quot;\ #,##0\)"/>
    <numFmt numFmtId="190" formatCode="&quot;¥&quot;\ #,##0_);[Red]\(&quot;¥&quot;\ #,##0\)"/>
    <numFmt numFmtId="191" formatCode="\&lt;&quot;カ&quot;&quot;ー&quot;&quot;ド&quot;0&quot;呈&quot;&quot;示&quot;\&gt;"/>
    <numFmt numFmtId="192" formatCode="&quot;＜&quot;&quot;カ&quot;&quot;ー&quot;&quot;ド&quot;0&quot;呈&quot;&quot;示&quot;&quot;＞&quot;"/>
    <numFmt numFmtId="193" formatCode="_-&quot;&quot;* #,##0.00_-;\-&quot;&quot;* #,##0.00_-;_-&quot;&quot;* &quot;-&quot;??_-;_-@_-"/>
    <numFmt numFmtId="194" formatCode="_-&quot;&quot;* #,##0_-;\-&quot;&quot;* #,##0_-;_-&quot;&quot;* &quot;-&quot;_-;_-@_-"/>
    <numFmt numFmtId="195" formatCode="0\)"/>
    <numFmt numFmtId="196" formatCode="0.0%"/>
    <numFmt numFmtId="197" formatCode="0.0"/>
    <numFmt numFmtId="198" formatCode="0&quot;：&quot;00"/>
    <numFmt numFmtId="199" formatCode="#,##0.0_ "/>
    <numFmt numFmtId="200" formatCode="?"/>
    <numFmt numFmtId="201" formatCode="_(* #,##0.0_);_(* \(#,##0.0\);_(* &quot;-&quot;?_);@_)"/>
    <numFmt numFmtId="202" formatCode="&quot;•&quot;\ \ @"/>
    <numFmt numFmtId="203" formatCode="#,##0;\-#,##0;&quot;-&quot;"/>
    <numFmt numFmtId="204" formatCode="#,##0.00;[Red]\(#,##0.00\)"/>
    <numFmt numFmtId="205" formatCode="#,##0_%_);\(#,##0\)_%;#,##0_%_);@_%_)"/>
    <numFmt numFmtId="206" formatCode="#,##0_%_);\(#,##0\)_%;**;@_%_)"/>
    <numFmt numFmtId="207" formatCode="#,##0.00_%_);\(#,##0.00\)_%;#,##0.00_%_);@_%_)"/>
    <numFmt numFmtId="208" formatCode="#,##0.00_%_);\(#,##0.00\)_%;**;@_%_)"/>
    <numFmt numFmtId="209" formatCode="#,##0.000_%_);\(#,##0.000\)_%;**;@_%_)"/>
    <numFmt numFmtId="210" formatCode="#,##0.0_);[Red]\(#,##0.00\)"/>
    <numFmt numFmtId="211" formatCode="#,##0.0_%_);\(#,##0.0\)_%;**;@_%_)"/>
    <numFmt numFmtId="212" formatCode="yy/m"/>
    <numFmt numFmtId="213" formatCode="0.00_);\(0.00\);0.00"/>
    <numFmt numFmtId="214" formatCode="&quot;$&quot;#,##0;[Red]\-&quot;$&quot;#,##0"/>
    <numFmt numFmtId="215" formatCode="&quot;$&quot;#,##0.00_);[Red]\(&quot;$&quot;#,##0.00\)"/>
    <numFmt numFmtId="216" formatCode="&quot;$&quot;#,##0_%_);\(&quot;$&quot;#,##0\)_%;&quot;$&quot;#,##0_%_);@_%_)"/>
    <numFmt numFmtId="217" formatCode="&quot;$&quot;#,##0.00_%_);\(&quot;$&quot;#,##0.00\)_%;&quot;$&quot;#,##0.00_%_);@_%_)"/>
    <numFmt numFmtId="218" formatCode="&quot;$&quot;#,##0.00_%_);\(&quot;$&quot;#,##0.00\)_%;**;@_%_)"/>
    <numFmt numFmtId="219" formatCode="&quot;$&quot;#,##0.000_%_);\(&quot;$&quot;#,##0.000\)_%;**;@_%_)"/>
    <numFmt numFmtId="220" formatCode="&quot;$&quot;#,##0.0_%_);\(&quot;$&quot;#,##0.0\)_%;**;@_%_)"/>
    <numFmt numFmtId="221" formatCode="_-&quot;$&quot;* #,##0.00_-;\-&quot;$&quot;* #,##0.00_-;_-&quot;$&quot;* &quot;-&quot;??_-;_-@_-"/>
    <numFmt numFmtId="222" formatCode="&quot;$&quot;#,##0.0_);\(&quot;$&quot;#,##0.0\)"/>
    <numFmt numFmtId="223" formatCode="\ \ _•&quot;–&quot;\ \ \ \ @"/>
    <numFmt numFmtId="224" formatCode="m/d/yy_%_)"/>
    <numFmt numFmtId="225" formatCode="m/d/yy_%_);;**"/>
    <numFmt numFmtId="226" formatCode="dd\ mmm\ yyyy"/>
    <numFmt numFmtId="227" formatCode="_([$€]* #,##0.00_);_([$€]* \(#,##0.00\);_([$€]* &quot;-&quot;??_);_(@_)"/>
    <numFmt numFmtId="228" formatCode="\F0."/>
    <numFmt numFmtId="229" formatCode="yyyy/mm/dd"/>
    <numFmt numFmtId="230" formatCode="0.0\%_);\(0.0\%\);0.0\%_);@_%_)"/>
    <numFmt numFmtId="231" formatCode="#,##0;\(#,##0\);\-_)"/>
    <numFmt numFmtId="232" formatCode="#,##0.0_);\(#,##0.0\);\-_)"/>
    <numFmt numFmtId="233" formatCode="#,##0.00_);\(#,##0.00\);\-_)"/>
    <numFmt numFmtId="234" formatCode="0.00_);\(0.00\);0.00_)"/>
    <numFmt numFmtId="235" formatCode="&quot;#&quot;0"/>
    <numFmt numFmtId="236" formatCode="#\!\,##0;[Red]#\!\,##0&quot;-&quot;"/>
    <numFmt numFmtId="237" formatCode="#\!\,##0\!.00;[Red]#\!\,##0\!.00&quot;-&quot;"/>
    <numFmt numFmtId="238" formatCode="mmmm\-yy"/>
    <numFmt numFmtId="239" formatCode="#,##0&quot;｣&quot;_);\(#,##0&quot;｣&quot;\)"/>
    <numFmt numFmtId="240" formatCode="_(&quot;Cr$&quot;* #,##0_);_(&quot;Cr$&quot;* \(#,##0\);_(&quot;Cr$&quot;* &quot;-&quot;_);_(@_)"/>
    <numFmt numFmtId="241" formatCode="_(&quot;Cr$&quot;* #,##0.00_);_(&quot;Cr$&quot;* \(#,##0.00\);_(&quot;Cr$&quot;* &quot;-&quot;??_);_(@_)"/>
    <numFmt numFmtId="242" formatCode="&quot;$&quot;#,##0_);[Red]\(&quot;$&quot;#,##0\)"/>
    <numFmt numFmtId="243" formatCode="#,##0\ &quot;F&quot;;[Red]\-#,##0\ &quot;F&quot;"/>
    <numFmt numFmtId="244" formatCode="#,##0.0000_);\(#,##0.0000\)"/>
    <numFmt numFmtId="245" formatCode="&quot;[&quot;0&quot;]&quot;"/>
    <numFmt numFmtId="246" formatCode="0.0&quot;x&quot;;&quot;nm&quot;;\-_x"/>
    <numFmt numFmtId="247" formatCode="0.00&quot;x&quot;;&quot;nm&quot;;\-_x"/>
    <numFmt numFmtId="248" formatCode="0.0\x_)_);&quot;NM&quot;_x_)_);0.0\x_)_);@_%_)"/>
    <numFmt numFmtId="249" formatCode="#,##0.0_x_)_);&quot;NM&quot;_x_)_);#,##0.0_x_)_);@_x_)_)"/>
    <numFmt numFmtId="250" formatCode="0.0000&quot;  &quot;"/>
    <numFmt numFmtId="251" formatCode="_(* #,##0.0000_);_(* \(#,##0.0000\);_(* &quot;-&quot;??_);_(@_)"/>
    <numFmt numFmtId="252" formatCode="0.00_)"/>
    <numFmt numFmtId="253" formatCode="#,##0.0"/>
    <numFmt numFmtId="254" formatCode="#,##0_);\(#,##0\);\-_)"/>
    <numFmt numFmtId="255" formatCode="_-* #,##0.0_-;\-* #,##0.0_-;_-* &quot;-&quot;??_-;_-@_-"/>
    <numFmt numFmtId="256" formatCode="0.0%_);\(0.0%\);**;@_%_)"/>
    <numFmt numFmtId="257" formatCode="0%_);\(0%\);\-_%_)"/>
    <numFmt numFmtId="258" formatCode="0.0%_);\(0.0%\);\-_%_)"/>
    <numFmt numFmtId="259" formatCode="0.00%_);\(0.00%\);\-_%_)"/>
    <numFmt numFmtId="260" formatCode="0.00\%;\-0.00\%;0.00\%"/>
    <numFmt numFmtId="261" formatCode="&quot;$&quot;#,##0_);\(&quot;$&quot;#,##0\)"/>
    <numFmt numFmtId="262" formatCode="&quot;$&quot;#,##0;\-&quot;$&quot;#,##0"/>
    <numFmt numFmtId="263" formatCode="\Q0."/>
    <numFmt numFmtId="264" formatCode="\Q0\-0."/>
    <numFmt numFmtId="265" formatCode="0.00\x;\-0.00\x;0.00\x"/>
    <numFmt numFmtId="266" formatCode="##0.00000"/>
    <numFmt numFmtId="267" formatCode="_ * #,##0_)\ _R_$_ ;_ * \(#,##0\)\ _R_$_ ;_ * &quot;-&quot;_)\ _R_$_ ;_ @_ "/>
    <numFmt numFmtId="268" formatCode="_ * #,##0.00_)\ _R_$_ ;_ * \(#,##0.00\)\ _R_$_ ;_ * &quot;-&quot;??_)\ _R_$_ ;_ @_ "/>
    <numFmt numFmtId="269" formatCode="0.000_ "/>
    <numFmt numFmtId="270" formatCode="&quot;補&quot;&quot;問&quot;0."/>
    <numFmt numFmtId="271" formatCode="#,##0;\(#,##0\)"/>
    <numFmt numFmtId="272" formatCode="\$#,##0.0;\(\$##,#00.0\)"/>
    <numFmt numFmtId="273" formatCode="\$#,##0.00;\(\$##,#00.0\)"/>
    <numFmt numFmtId="274" formatCode="&quot;f.&quot;&quot;¥&quot;\!\ #\!\,##0_-;[Red]&quot;f.&quot;&quot;¥&quot;\!\ #\!\,##0&quot;¥&quot;\!\-"/>
    <numFmt numFmtId="275" formatCode="&quot;f.&quot;&quot;¥&quot;\!\ #\!\,##0\!.00_-;[Red]&quot;f.&quot;&quot;¥&quot;\!\ #\!\,##0\!.00&quot;¥&quot;\!\-"/>
    <numFmt numFmtId="276" formatCode="_(&quot;$&quot;* #,##0.00_);_(&quot;$&quot;* \(#,##0.00\);_(&quot;$&quot;* &quot;-&quot;??_);_(@_)"/>
    <numFmt numFmtId="277" formatCode="0_)"/>
    <numFmt numFmtId="278" formatCode="yyyy&quot;A&quot;"/>
    <numFmt numFmtId="279" formatCode="yyyy&quot;E&quot;"/>
    <numFmt numFmtId="280" formatCode="###0_)"/>
    <numFmt numFmtId="281" formatCode="&quot;･&quot;#,##0;[Red]\(&quot;･&quot;#,##0\)"/>
    <numFmt numFmtId="282" formatCode="yy/m/d"/>
    <numFmt numFmtId="283" formatCode="\$#,##0.00"/>
    <numFmt numFmtId="284" formatCode="0."/>
    <numFmt numFmtId="285" formatCode="&quot;(&quot;0&quot;)&quot;"/>
    <numFmt numFmtId="286" formatCode="_ &quot;｣､&quot;* #,##0_ ;_ &quot;｣､&quot;* \-#,##0_ ;_ &quot;｣､&quot;* &quot;-&quot;_ ;_ @_ "/>
    <numFmt numFmtId="287" formatCode="_(&quot;$&quot;* #,##0_);_(&quot;$&quot;* \(#,##0\);_(&quot;$&quot;* &quot;-&quot;_);_(@_)"/>
    <numFmt numFmtId="288" formatCode="&quot;(&quot;0%&quot;)   &quot;;[Red]\-&quot;(&quot;0%&quot;)   &quot;;&quot;－    &quot;"/>
    <numFmt numFmtId="289" formatCode="&quot;(&quot;0.00%&quot;)   &quot;;[Red]\-&quot;(&quot;0.00%&quot;)   &quot;;&quot;－    &quot;"/>
    <numFmt numFmtId="290" formatCode="0.00%;[Red]\-0.00%;&quot;－&quot;"/>
    <numFmt numFmtId="291" formatCode="\-0\-"/>
    <numFmt numFmtId="292" formatCode="General_)"/>
    <numFmt numFmtId="293" formatCode="\ #,##0%;&quot;△&quot;\ #,##0%"/>
    <numFmt numFmtId="294" formatCode="m/d"/>
    <numFmt numFmtId="295" formatCode="&quot;¥&quot;#,##0.00;\-&quot;¥&quot;#,##0.00"/>
    <numFmt numFmtId="296" formatCode="_-* #,##0_-;\-* #,##0_-;_-* &quot;-&quot;_-;_-@_-"/>
    <numFmt numFmtId="297" formatCode="#,##0.0&quot;人月&quot;"/>
    <numFmt numFmtId="298" formatCode="#,##0&quot; &quot;;[Red]&quot;▲&quot;#,##0&quot; &quot;"/>
    <numFmt numFmtId="299" formatCode="&quot;¥&quot;#,##0.00;[Red]\-&quot;¥&quot;#,##0.00"/>
    <numFmt numFmtId="300" formatCode="&quot;¥&quot;#,##0;[Red]\-&quot;¥&quot;#,##0"/>
    <numFmt numFmtId="301" formatCode="&quot;問&quot;0."/>
    <numFmt numFmtId="302" formatCode="&quot;問&quot;0\-0."/>
  </numFmts>
  <fonts count="21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9"/>
      <name val="ＭＳ Ｐゴシック"/>
      <family val="3"/>
      <charset val="128"/>
    </font>
    <font>
      <sz val="11"/>
      <name val="ＭＳ ゴシック"/>
      <family val="3"/>
      <charset val="128"/>
    </font>
    <font>
      <sz val="9"/>
      <name val="ＭＳ Ｐゴシック"/>
      <family val="3"/>
      <charset val="128"/>
    </font>
    <font>
      <sz val="9"/>
      <color indexed="9"/>
      <name val="ＭＳ Ｐゴシック"/>
      <family val="3"/>
      <charset val="128"/>
    </font>
    <font>
      <sz val="9"/>
      <color theme="0"/>
      <name val="ＭＳ Ｐゴシック"/>
      <family val="3"/>
      <charset val="128"/>
    </font>
    <font>
      <sz val="11"/>
      <color rgb="FFFF0000"/>
      <name val="ＭＳ Ｐゴシック"/>
      <family val="3"/>
      <charset val="128"/>
    </font>
    <font>
      <b/>
      <sz val="11"/>
      <color rgb="FFFF0000"/>
      <name val="ＭＳ Ｐゴシック"/>
      <family val="3"/>
      <charset val="128"/>
    </font>
    <font>
      <b/>
      <sz val="9"/>
      <color indexed="81"/>
      <name val="ＭＳ Ｐゴシック"/>
      <family val="3"/>
      <charset val="128"/>
    </font>
    <font>
      <b/>
      <sz val="11"/>
      <name val="ＭＳ ゴシック"/>
      <family val="3"/>
      <charset val="128"/>
    </font>
    <font>
      <b/>
      <sz val="12"/>
      <color rgb="FFFF0000"/>
      <name val="ＭＳ Ｐゴシック"/>
      <family val="3"/>
      <charset val="128"/>
    </font>
    <font>
      <b/>
      <sz val="11"/>
      <color theme="0"/>
      <name val="ＭＳ ゴシック"/>
      <family val="3"/>
      <charset val="128"/>
    </font>
    <font>
      <sz val="11"/>
      <color theme="1"/>
      <name val="ＭＳ Ｐゴシック"/>
      <family val="3"/>
      <charset val="128"/>
      <scheme val="minor"/>
    </font>
    <font>
      <b/>
      <sz val="12"/>
      <color theme="0"/>
      <name val="ＭＳ Ｐゴシック"/>
      <family val="3"/>
      <charset val="128"/>
    </font>
    <font>
      <b/>
      <sz val="11"/>
      <color rgb="FFFF0000"/>
      <name val="ＭＳ ゴシック"/>
      <family val="3"/>
      <charset val="128"/>
    </font>
    <font>
      <b/>
      <sz val="14"/>
      <name val="ＭＳ Ｐゴシック"/>
      <family val="3"/>
      <charset val="128"/>
    </font>
    <font>
      <sz val="6"/>
      <name val="ＭＳ Ｐゴシック"/>
      <family val="3"/>
      <charset val="128"/>
      <scheme val="minor"/>
    </font>
    <font>
      <sz val="11"/>
      <name val="明朝"/>
      <family val="1"/>
      <charset val="128"/>
    </font>
    <font>
      <sz val="9"/>
      <name val="中ゴシック体"/>
      <family val="3"/>
      <charset val="128"/>
    </font>
    <font>
      <sz val="8"/>
      <name val="ＭＳ Ｐゴシック"/>
      <family val="3"/>
      <charset val="128"/>
    </font>
    <font>
      <sz val="9"/>
      <name val="Arial"/>
      <family val="2"/>
    </font>
    <font>
      <sz val="10"/>
      <name val="Helv"/>
      <family val="2"/>
    </font>
    <font>
      <sz val="10"/>
      <name val="Arial"/>
      <family val="2"/>
    </font>
    <font>
      <sz val="11"/>
      <name val="Frutiger 45 Light"/>
      <family val="2"/>
    </font>
    <font>
      <sz val="10"/>
      <name val="ＭＳ ゴシック"/>
      <family val="3"/>
      <charset val="128"/>
    </font>
    <font>
      <sz val="12"/>
      <name val="Times New Roman"/>
      <family val="1"/>
    </font>
    <font>
      <u/>
      <sz val="8.25"/>
      <color indexed="36"/>
      <name val="‚l‚r ‚oƒSƒVƒbƒN"/>
      <family val="3"/>
    </font>
    <font>
      <sz val="11"/>
      <name val="‚l‚r ‚oƒSƒVƒbƒN"/>
      <family val="3"/>
    </font>
    <font>
      <u/>
      <sz val="8.25"/>
      <color indexed="36"/>
      <name val="lr oSVbN"/>
      <family val="3"/>
      <charset val="128"/>
    </font>
    <font>
      <u/>
      <sz val="11"/>
      <color indexed="36"/>
      <name val="lr oSVbN"/>
      <family val="3"/>
      <charset val="128"/>
    </font>
    <font>
      <u/>
      <sz val="11"/>
      <color indexed="12"/>
      <name val="lr oSVbN"/>
      <family val="3"/>
      <charset val="128"/>
    </font>
    <font>
      <sz val="10"/>
      <name val="lr ¾©"/>
      <family val="1"/>
    </font>
    <font>
      <sz val="11"/>
      <name val="lr ¾©"/>
      <family val="1"/>
    </font>
    <font>
      <sz val="10"/>
      <name val="細明朝体"/>
      <family val="3"/>
      <charset val="128"/>
    </font>
    <font>
      <sz val="14"/>
      <name val="ＭＳ ゴシック"/>
      <family val="3"/>
      <charset val="128"/>
    </font>
    <font>
      <sz val="10"/>
      <name val="ＭＳ 明朝"/>
      <family val="1"/>
      <charset val="128"/>
    </font>
    <font>
      <b/>
      <sz val="18"/>
      <color indexed="12"/>
      <name val="ＭＳ ゴシック"/>
      <family val="3"/>
      <charset val="128"/>
    </font>
    <font>
      <sz val="12"/>
      <name val="明朝"/>
      <family val="1"/>
      <charset val="128"/>
    </font>
    <font>
      <sz val="11"/>
      <color indexed="8"/>
      <name val="ＭＳ Ｐゴシック"/>
      <family val="3"/>
      <charset val="128"/>
    </font>
    <font>
      <b/>
      <sz val="12"/>
      <name val="ＭＳ ゴシック"/>
      <family val="3"/>
      <charset val="128"/>
    </font>
    <font>
      <sz val="11"/>
      <color indexed="9"/>
      <name val="ＭＳ Ｐゴシック"/>
      <family val="3"/>
      <charset val="128"/>
    </font>
    <font>
      <sz val="9"/>
      <name val="ＭＳ 明朝"/>
      <family val="1"/>
      <charset val="128"/>
    </font>
    <font>
      <sz val="8"/>
      <name val="Arial"/>
      <family val="2"/>
    </font>
    <font>
      <sz val="8"/>
      <name val="Times New Roman"/>
      <family val="1"/>
    </font>
    <font>
      <sz val="12"/>
      <name val="Arial"/>
      <family val="2"/>
    </font>
    <font>
      <sz val="11"/>
      <color indexed="20"/>
      <name val="ＭＳ Ｐゴシック"/>
      <family val="3"/>
      <charset val="128"/>
    </font>
    <font>
      <sz val="12"/>
      <name val="Tms Rmn"/>
      <family val="1"/>
    </font>
    <font>
      <b/>
      <sz val="12"/>
      <name val="Times New Roman"/>
      <family val="1"/>
    </font>
    <font>
      <b/>
      <sz val="8"/>
      <color indexed="24"/>
      <name val="Arial"/>
      <family val="2"/>
    </font>
    <font>
      <b/>
      <sz val="9"/>
      <color indexed="24"/>
      <name val="Arial"/>
      <family val="2"/>
    </font>
    <font>
      <b/>
      <sz val="11"/>
      <color indexed="24"/>
      <name val="Arial"/>
      <family val="2"/>
    </font>
    <font>
      <u val="singleAccounting"/>
      <sz val="10"/>
      <name val="Arial"/>
      <family val="2"/>
    </font>
    <font>
      <b/>
      <sz val="10"/>
      <color indexed="8"/>
      <name val="Times New Roman"/>
      <family val="1"/>
    </font>
    <font>
      <sz val="10"/>
      <color indexed="8"/>
      <name val="Arial"/>
      <family val="2"/>
    </font>
    <font>
      <b/>
      <sz val="11"/>
      <color indexed="52"/>
      <name val="ＭＳ Ｐゴシック"/>
      <family val="3"/>
      <charset val="128"/>
    </font>
    <font>
      <b/>
      <sz val="10"/>
      <name val="Helv"/>
      <family val="2"/>
    </font>
    <font>
      <b/>
      <sz val="8"/>
      <name val="Arial"/>
      <family val="2"/>
    </font>
    <font>
      <b/>
      <sz val="11"/>
      <color indexed="9"/>
      <name val="ＭＳ Ｐ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name val="Arial Narrow"/>
      <family val="2"/>
    </font>
    <font>
      <sz val="12"/>
      <name val="Frutiger 45 Light"/>
      <family val="2"/>
    </font>
    <font>
      <sz val="10"/>
      <name val="MS Sans Serif"/>
      <family val="2"/>
    </font>
    <font>
      <sz val="8"/>
      <name val="Palatino"/>
      <family val="1"/>
    </font>
    <font>
      <sz val="10"/>
      <color indexed="0"/>
      <name val="MS Sans Serif"/>
      <family val="2"/>
    </font>
    <font>
      <sz val="24"/>
      <name val="Arial"/>
      <family val="2"/>
    </font>
    <font>
      <sz val="10"/>
      <name val="MS Serif"/>
      <family val="1"/>
    </font>
    <font>
      <b/>
      <sz val="11"/>
      <name val="Arial"/>
      <family val="2"/>
    </font>
    <font>
      <sz val="11"/>
      <color indexed="12"/>
      <name val="Book Antiqua"/>
      <family val="1"/>
    </font>
    <font>
      <sz val="8"/>
      <color indexed="16"/>
      <name val="Palatino"/>
      <family val="1"/>
    </font>
    <font>
      <sz val="8"/>
      <color indexed="12"/>
      <name val="Times New Roman"/>
      <family val="1"/>
    </font>
    <font>
      <sz val="9"/>
      <name val="Frutiger 45 Light"/>
      <family val="2"/>
    </font>
    <font>
      <sz val="11"/>
      <name val="Times New Roman"/>
      <family val="1"/>
    </font>
    <font>
      <u val="doubleAccounting"/>
      <sz val="10"/>
      <name val="Arial"/>
      <family val="2"/>
    </font>
    <font>
      <sz val="10"/>
      <color indexed="12"/>
      <name val="Arial"/>
      <family val="2"/>
    </font>
    <font>
      <sz val="10"/>
      <color indexed="16"/>
      <name val="MS Serif"/>
      <family val="1"/>
    </font>
    <font>
      <sz val="9"/>
      <name val="Times New Roman"/>
      <family val="1"/>
    </font>
    <font>
      <i/>
      <sz val="11"/>
      <color indexed="23"/>
      <name val="ＭＳ Ｐゴシック"/>
      <family val="3"/>
      <charset val="128"/>
    </font>
    <font>
      <u/>
      <sz val="9"/>
      <color indexed="12"/>
      <name val="‚l‚r ‚oƒSƒVƒbƒN"/>
      <family val="3"/>
    </font>
    <font>
      <u/>
      <sz val="10"/>
      <color indexed="36"/>
      <name val="Arial"/>
      <family val="2"/>
    </font>
    <font>
      <sz val="7"/>
      <name val="Palatino"/>
      <family val="1"/>
    </font>
    <font>
      <sz val="10"/>
      <name val="Times New Roman"/>
      <family val="1"/>
    </font>
    <font>
      <sz val="11"/>
      <color indexed="17"/>
      <name val="ＭＳ Ｐゴシック"/>
      <family val="3"/>
      <charset val="128"/>
    </font>
    <font>
      <sz val="10"/>
      <color indexed="12"/>
      <name val="Times New Roman"/>
      <family val="1"/>
    </font>
    <font>
      <b/>
      <sz val="12"/>
      <color indexed="9"/>
      <name val="Tms Rmn"/>
      <family val="1"/>
    </font>
    <font>
      <b/>
      <sz val="12"/>
      <name val="Helv"/>
      <family val="2"/>
    </font>
    <font>
      <b/>
      <sz val="12"/>
      <name val="Arial"/>
      <family val="2"/>
    </font>
    <font>
      <i/>
      <sz val="14"/>
      <name val="Palatino"/>
      <family val="1"/>
    </font>
    <font>
      <b/>
      <sz val="11"/>
      <color indexed="56"/>
      <name val="ＭＳ Ｐゴシック"/>
      <family val="3"/>
      <charset val="128"/>
    </font>
    <font>
      <b/>
      <sz val="8"/>
      <name val="MS Sans Serif"/>
      <family val="2"/>
    </font>
    <font>
      <sz val="8"/>
      <name val="Tms Rmn"/>
      <family val="1"/>
    </font>
    <font>
      <u/>
      <sz val="8"/>
      <color indexed="12"/>
      <name val="Times New Roman"/>
      <family val="1"/>
    </font>
    <font>
      <u/>
      <sz val="10"/>
      <color indexed="12"/>
      <name val="Arial"/>
      <family val="2"/>
    </font>
    <font>
      <sz val="12"/>
      <name val="Helv"/>
      <family val="2"/>
    </font>
    <font>
      <sz val="11"/>
      <color indexed="62"/>
      <name val="ＭＳ Ｐゴシック"/>
      <family val="3"/>
      <charset val="128"/>
    </font>
    <font>
      <sz val="12"/>
      <color indexed="12"/>
      <name val="Times New Roman"/>
      <family val="1"/>
    </font>
    <font>
      <b/>
      <sz val="10"/>
      <name val="Arial"/>
      <family val="2"/>
    </font>
    <font>
      <sz val="11"/>
      <name val="ＭＳ 明朝"/>
      <family val="1"/>
      <charset val="128"/>
    </font>
    <font>
      <b/>
      <sz val="10"/>
      <color indexed="8"/>
      <name val="ＭＳ ゴシック"/>
      <family val="3"/>
      <charset val="128"/>
    </font>
    <font>
      <sz val="10"/>
      <color indexed="14"/>
      <name val="Arial"/>
      <family val="2"/>
    </font>
    <font>
      <sz val="11"/>
      <color indexed="52"/>
      <name val="ＭＳ Ｐゴシック"/>
      <family val="3"/>
      <charset val="128"/>
    </font>
    <font>
      <sz val="12"/>
      <color indexed="9"/>
      <name val="Helv"/>
      <family val="2"/>
    </font>
    <font>
      <b/>
      <sz val="11"/>
      <name val="Helv"/>
      <family val="2"/>
    </font>
    <font>
      <sz val="12"/>
      <name val="ＭＳ Ｐゴシック"/>
      <family val="3"/>
      <charset val="128"/>
    </font>
    <font>
      <sz val="10"/>
      <name val="ＭＳ Ｐ明朝"/>
      <family val="1"/>
      <charset val="128"/>
    </font>
    <font>
      <sz val="11"/>
      <name val="ＭＳ Ｐ明朝"/>
      <family val="1"/>
      <charset val="128"/>
    </font>
    <font>
      <sz val="12"/>
      <name val="ＭＳ Ｐ明朝"/>
      <family val="1"/>
      <charset val="128"/>
    </font>
    <font>
      <sz val="8"/>
      <name val="ＭＳ Ｐ明朝"/>
      <family val="1"/>
      <charset val="128"/>
    </font>
    <font>
      <sz val="9"/>
      <name val="ＭＳ Ｐ明朝"/>
      <family val="1"/>
      <charset val="128"/>
    </font>
    <font>
      <sz val="11"/>
      <color indexed="60"/>
      <name val="ＭＳ Ｐゴシック"/>
      <family val="3"/>
      <charset val="128"/>
    </font>
    <font>
      <sz val="7"/>
      <name val="Small Fonts"/>
      <family val="2"/>
    </font>
    <font>
      <b/>
      <i/>
      <sz val="16"/>
      <name val="Helv"/>
      <family val="2"/>
    </font>
    <font>
      <sz val="12"/>
      <name val="Osaka"/>
      <family val="3"/>
      <charset val="128"/>
    </font>
    <font>
      <sz val="11"/>
      <name val="HG丸ｺﾞｼｯｸM-PRO"/>
      <family val="3"/>
      <charset val="128"/>
    </font>
    <font>
      <sz val="11"/>
      <color indexed="10"/>
      <name val="明朝"/>
      <family val="1"/>
      <charset val="128"/>
    </font>
    <font>
      <sz val="10"/>
      <color indexed="8"/>
      <name val="_x001b_$B#M#S_x001b_(B _x001b_$B%4%7%C%/_x001b_(B"/>
      <family val="1"/>
    </font>
    <font>
      <sz val="11"/>
      <color indexed="8"/>
      <name val="Times New Roman"/>
      <family val="1"/>
    </font>
    <font>
      <b/>
      <i/>
      <sz val="10"/>
      <color indexed="8"/>
      <name val="_x001b_$B#M#S_x001b_(B _x001b_$B%4%7%C%/_x001b_(B"/>
      <family val="1"/>
    </font>
    <font>
      <b/>
      <i/>
      <sz val="11"/>
      <color indexed="8"/>
      <name val="Times New Roman"/>
      <family val="1"/>
    </font>
    <font>
      <b/>
      <sz val="10"/>
      <color indexed="9"/>
      <name val="_x001b_$B#M#S_x001b_(B _x001b_$B%4%7%C%/_x001b_(B"/>
      <family val="1"/>
    </font>
    <font>
      <b/>
      <sz val="11"/>
      <color indexed="16"/>
      <name val="Times New Roman"/>
      <family val="1"/>
    </font>
    <font>
      <b/>
      <sz val="10"/>
      <color indexed="17"/>
      <name val="_x001b_$B#M#S_x001b_(B _x001b_$B%4%7%C%/_x001b_(B"/>
      <family val="1"/>
    </font>
    <font>
      <b/>
      <sz val="16"/>
      <color indexed="13"/>
      <name val="_x001b_$B#M#S_x001b_(B _x001b_$B%4%7%C%/_x001b_(B"/>
      <family val="1"/>
    </font>
    <font>
      <b/>
      <sz val="11"/>
      <color indexed="63"/>
      <name val="ＭＳ Ｐゴシック"/>
      <family val="3"/>
      <charset val="128"/>
    </font>
    <font>
      <sz val="10"/>
      <color indexed="16"/>
      <name val="Helvetica-Black"/>
      <family val="2"/>
    </font>
    <font>
      <sz val="22"/>
      <name val="UBSHeadline"/>
      <family val="1"/>
    </font>
    <font>
      <sz val="10"/>
      <color indexed="10"/>
      <name val="Arial"/>
      <family val="2"/>
    </font>
    <font>
      <sz val="10"/>
      <name val="Tms Rmn"/>
      <family val="1"/>
    </font>
    <font>
      <b/>
      <sz val="10"/>
      <name val="MS Sans Serif"/>
      <family val="2"/>
    </font>
    <font>
      <sz val="8"/>
      <name val="Wingdings"/>
      <charset val="2"/>
    </font>
    <font>
      <b/>
      <sz val="12"/>
      <color indexed="8"/>
      <name val="ＭＳ ゴシック"/>
      <family val="3"/>
      <charset val="128"/>
    </font>
    <font>
      <sz val="8"/>
      <color indexed="16"/>
      <name val="Century Schoolbook"/>
      <family val="1"/>
    </font>
    <font>
      <sz val="8"/>
      <name val="Helv"/>
      <family val="2"/>
    </font>
    <font>
      <sz val="8"/>
      <color indexed="8"/>
      <name val="ＭＳ ゴシック"/>
      <family val="3"/>
      <charset val="128"/>
    </font>
    <font>
      <sz val="10"/>
      <color indexed="8"/>
      <name val="Times New Roman"/>
      <family val="1"/>
    </font>
    <font>
      <sz val="8"/>
      <color indexed="12"/>
      <name val="ＭＳ ゴシック"/>
      <family val="3"/>
      <charset val="128"/>
    </font>
    <font>
      <b/>
      <sz val="12"/>
      <color indexed="14"/>
      <name val="Arial"/>
      <family val="2"/>
    </font>
    <font>
      <sz val="12"/>
      <color indexed="8"/>
      <name val="Arial"/>
      <family val="2"/>
    </font>
    <font>
      <b/>
      <sz val="12"/>
      <color indexed="8"/>
      <name val="Arial"/>
      <family val="2"/>
    </font>
    <font>
      <sz val="10"/>
      <color indexed="23"/>
      <name val="MS Sans Serif"/>
      <family val="2"/>
    </font>
    <font>
      <b/>
      <i/>
      <sz val="10"/>
      <name val="Times New Roman"/>
      <family val="1"/>
    </font>
    <font>
      <sz val="8"/>
      <name val="MS Sans Serif"/>
      <family val="2"/>
    </font>
    <font>
      <sz val="14"/>
      <name val="ＭＳ Ｐゴシック"/>
      <family val="3"/>
      <charset val="128"/>
    </font>
    <font>
      <b/>
      <sz val="16"/>
      <name val="ＭＳ ゴシック"/>
      <family val="3"/>
      <charset val="128"/>
    </font>
    <font>
      <b/>
      <sz val="14"/>
      <name val="ＭＳ ゴシック"/>
      <family val="3"/>
      <charset val="128"/>
    </font>
    <font>
      <b/>
      <sz val="13"/>
      <name val="ＭＳ ゴシック"/>
      <family val="3"/>
      <charset val="128"/>
    </font>
    <font>
      <b/>
      <sz val="8"/>
      <color indexed="8"/>
      <name val="Helv"/>
      <family val="2"/>
    </font>
    <font>
      <b/>
      <sz val="9"/>
      <name val="Palatino"/>
      <family val="1"/>
    </font>
    <font>
      <sz val="9"/>
      <color indexed="21"/>
      <name val="Helvetica-Black"/>
      <family val="2"/>
    </font>
    <font>
      <sz val="10"/>
      <name val="Arial Narrow"/>
      <family val="2"/>
    </font>
    <font>
      <b/>
      <sz val="9"/>
      <name val="Arial"/>
      <family val="2"/>
    </font>
    <font>
      <sz val="9"/>
      <name val="Helvetica-Black"/>
      <family val="2"/>
    </font>
    <font>
      <sz val="10"/>
      <name val="Frutiger 45 Light"/>
      <family val="2"/>
    </font>
    <font>
      <b/>
      <sz val="9"/>
      <name val="Times New Roman"/>
      <family val="1"/>
    </font>
    <font>
      <b/>
      <sz val="16"/>
      <color indexed="62"/>
      <name val="Arial"/>
      <family val="2"/>
    </font>
    <font>
      <b/>
      <sz val="11"/>
      <color indexed="8"/>
      <name val="ＭＳ Ｐゴシック"/>
      <family val="3"/>
      <charset val="128"/>
    </font>
    <font>
      <sz val="8"/>
      <color indexed="8"/>
      <name val="Wingdings"/>
      <charset val="2"/>
    </font>
    <font>
      <sz val="11"/>
      <color indexed="10"/>
      <name val="ＭＳ Ｐゴシック"/>
      <family val="3"/>
      <charset val="128"/>
    </font>
    <font>
      <b/>
      <u/>
      <sz val="8"/>
      <name val="Times New Roman"/>
      <family val="1"/>
    </font>
    <font>
      <sz val="7"/>
      <name val="ＭＳ Ｐゴシック"/>
      <family val="3"/>
      <charset val="128"/>
    </font>
    <font>
      <sz val="8"/>
      <name val="中ゴシック体"/>
      <family val="3"/>
      <charset val="128"/>
    </font>
    <font>
      <sz val="10"/>
      <name val="中ゴシック体"/>
      <family val="3"/>
      <charset val="128"/>
    </font>
    <font>
      <sz val="22"/>
      <name val="ＭＳ 明朝"/>
      <family val="1"/>
      <charset val="128"/>
    </font>
    <font>
      <b/>
      <sz val="18"/>
      <color indexed="56"/>
      <name val="ＭＳ Ｐゴシック"/>
      <family val="3"/>
      <charset val="128"/>
    </font>
    <font>
      <u/>
      <sz val="9.35"/>
      <color indexed="12"/>
      <name val="ＭＳ Ｐゴシック"/>
      <family val="3"/>
      <charset val="128"/>
    </font>
    <font>
      <u/>
      <sz val="11"/>
      <color indexed="12"/>
      <name val="ＭＳ Ｐゴシック"/>
      <family val="3"/>
      <charset val="128"/>
    </font>
    <font>
      <sz val="10"/>
      <color indexed="39"/>
      <name val="ＭＳ ゴシック"/>
      <family val="3"/>
      <charset val="128"/>
    </font>
    <font>
      <sz val="11"/>
      <name val="ＨＧ丸ゴシックM"/>
      <family val="3"/>
      <charset val="128"/>
    </font>
    <font>
      <sz val="12"/>
      <name val="ＭＳ 明朝"/>
      <family val="1"/>
      <charset val="128"/>
    </font>
    <font>
      <sz val="12"/>
      <name val="ＭＳ ゴシック"/>
      <family val="3"/>
      <charset val="128"/>
    </font>
    <font>
      <b/>
      <sz val="15"/>
      <color indexed="56"/>
      <name val="ＭＳ Ｐゴシック"/>
      <family val="3"/>
      <charset val="128"/>
    </font>
    <font>
      <b/>
      <sz val="13"/>
      <color indexed="56"/>
      <name val="ＭＳ Ｐゴシック"/>
      <family val="3"/>
      <charset val="128"/>
    </font>
    <font>
      <b/>
      <sz val="9"/>
      <color indexed="9"/>
      <name val="ＭＳ Ｐゴシック"/>
      <family val="3"/>
      <charset val="128"/>
    </font>
    <font>
      <b/>
      <sz val="16"/>
      <name val="ＭＳ 明朝"/>
      <family val="1"/>
      <charset val="128"/>
    </font>
    <font>
      <sz val="12"/>
      <color indexed="9"/>
      <name val="明朝"/>
      <family val="1"/>
      <charset val="128"/>
    </font>
    <font>
      <sz val="11"/>
      <name val="Tahoma"/>
      <family val="2"/>
    </font>
    <font>
      <sz val="12"/>
      <name val="細明朝体"/>
      <family val="3"/>
      <charset val="128"/>
    </font>
    <font>
      <sz val="9"/>
      <name val="細明朝体"/>
      <family val="3"/>
      <charset val="128"/>
    </font>
    <font>
      <sz val="14"/>
      <name val="ＭＳ ・団"/>
      <family val="1"/>
      <charset val="128"/>
    </font>
    <font>
      <sz val="14"/>
      <name val="ＭＳ 明朝"/>
      <family val="1"/>
      <charset val="128"/>
    </font>
    <font>
      <sz val="8"/>
      <name val="ＭＳ ゴシック"/>
      <family val="3"/>
      <charset val="128"/>
    </font>
    <font>
      <b/>
      <u/>
      <sz val="14"/>
      <name val="Tahoma"/>
      <family val="2"/>
    </font>
    <font>
      <sz val="12"/>
      <name val="宋体"/>
      <charset val="128"/>
    </font>
    <font>
      <b/>
      <sz val="12"/>
      <name val="ＭＳ Ｐゴシック"/>
      <family val="3"/>
      <charset val="128"/>
    </font>
    <font>
      <sz val="16"/>
      <name val="ＭＳ ゴシック"/>
      <family val="3"/>
      <charset val="128"/>
    </font>
    <font>
      <sz val="9"/>
      <color theme="1"/>
      <name val="ＭＳ Ｐゴシック"/>
      <family val="3"/>
      <charset val="128"/>
    </font>
    <font>
      <sz val="10"/>
      <color indexed="8"/>
      <name val="ＭＳ Ｐゴシック"/>
      <family val="3"/>
      <charset val="128"/>
    </font>
    <font>
      <sz val="11"/>
      <color indexed="8"/>
      <name val="ＭＳ ゴシック"/>
      <family val="3"/>
      <charset val="128"/>
    </font>
    <font>
      <u/>
      <sz val="11"/>
      <color indexed="36"/>
      <name val="ＭＳ Ｐゴシック"/>
      <family val="3"/>
      <charset val="128"/>
    </font>
    <font>
      <sz val="8"/>
      <name val="ＦＡ 明朝"/>
      <family val="1"/>
      <charset val="128"/>
    </font>
    <font>
      <b/>
      <sz val="12"/>
      <name val="楲污澂厃嚃"/>
      <family val="3"/>
      <charset val="128"/>
    </font>
    <font>
      <sz val="10"/>
      <color indexed="8"/>
      <name val="楲污澂厃嚃"/>
      <family val="3"/>
      <charset val="128"/>
    </font>
    <font>
      <sz val="10"/>
      <name val="楲污澂厃嚃"/>
      <family val="3"/>
      <charset val="128"/>
    </font>
    <font>
      <sz val="9"/>
      <name val="ＭＳ Ｐゴシック"/>
      <family val="3"/>
      <charset val="128"/>
      <scheme val="minor"/>
    </font>
    <font>
      <u/>
      <sz val="8.25"/>
      <color indexed="12"/>
      <name val="ＭＳ Ｐゴシック"/>
      <family val="3"/>
      <charset val="128"/>
    </font>
    <font>
      <u/>
      <sz val="9"/>
      <color indexed="12"/>
      <name val="ＭＳ Ｐゴシック"/>
      <family val="3"/>
      <charset val="128"/>
      <scheme val="minor"/>
    </font>
    <font>
      <b/>
      <sz val="9"/>
      <color theme="1"/>
      <name val="ＭＳ Ｐゴシック"/>
      <family val="3"/>
      <charset val="128"/>
      <scheme val="minor"/>
    </font>
    <font>
      <u/>
      <sz val="11"/>
      <name val="ＭＳ Ｐゴシック"/>
      <family val="3"/>
      <charset val="128"/>
    </font>
    <font>
      <b/>
      <sz val="11"/>
      <name val="ＭＳ Ｐゴシック"/>
      <family val="3"/>
      <charset val="128"/>
      <scheme val="minor"/>
    </font>
    <font>
      <b/>
      <sz val="9"/>
      <name val="ＭＳ Ｐゴシック"/>
      <family val="3"/>
      <charset val="128"/>
      <scheme val="minor"/>
    </font>
    <font>
      <sz val="9"/>
      <color theme="1"/>
      <name val="ＭＳ Ｐゴシック"/>
      <family val="3"/>
      <charset val="128"/>
      <scheme val="minor"/>
    </font>
    <font>
      <sz val="11"/>
      <color theme="0"/>
      <name val="ＭＳ Ｐゴシック"/>
      <family val="2"/>
      <charset val="128"/>
      <scheme val="minor"/>
    </font>
    <font>
      <sz val="6"/>
      <name val="ＭＳ Ｐゴシック"/>
      <family val="2"/>
      <charset val="128"/>
      <scheme val="minor"/>
    </font>
    <font>
      <sz val="11"/>
      <color theme="1"/>
      <name val="ＭＳ Ｐゴシック"/>
      <family val="2"/>
      <scheme val="minor"/>
    </font>
    <font>
      <sz val="11"/>
      <color theme="0" tint="-0.499984740745262"/>
      <name val="ＭＳ Ｐゴシック"/>
      <family val="3"/>
      <charset val="128"/>
    </font>
    <font>
      <sz val="11"/>
      <color rgb="FF000000"/>
      <name val="ＭＳ Ｐゴシック"/>
      <family val="3"/>
      <charset val="128"/>
    </font>
    <font>
      <sz val="11"/>
      <color theme="0"/>
      <name val="ＭＳ Ｐゴシック"/>
      <family val="3"/>
      <charset val="128"/>
    </font>
    <font>
      <sz val="11"/>
      <name val="ＭＳ Ｐゴシック"/>
      <family val="3"/>
      <charset val="128"/>
      <scheme val="minor"/>
    </font>
    <font>
      <b/>
      <sz val="11"/>
      <color rgb="FFFF0000"/>
      <name val="ＭＳ Ｐゴシック"/>
      <family val="3"/>
      <charset val="128"/>
      <scheme val="minor"/>
    </font>
  </fonts>
  <fills count="81">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theme="1" tint="0.14999847407452621"/>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CCFFCC"/>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00B0F0"/>
        <bgColor indexed="64"/>
      </patternFill>
    </fill>
    <fill>
      <patternFill patternType="solid">
        <fgColor rgb="FFFFCCCC"/>
        <bgColor indexed="64"/>
      </patternFill>
    </fill>
    <fill>
      <patternFill patternType="solid">
        <f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9"/>
        <bgColor indexed="64"/>
      </patternFill>
    </fill>
    <fill>
      <patternFill patternType="solid">
        <fgColor indexed="22"/>
      </patternFill>
    </fill>
    <fill>
      <patternFill patternType="lightGray">
        <fgColor indexed="15"/>
      </patternFill>
    </fill>
    <fill>
      <patternFill patternType="solid">
        <fgColor indexed="26"/>
      </patternFill>
    </fill>
    <fill>
      <patternFill patternType="solid">
        <fgColor indexed="55"/>
      </patternFill>
    </fill>
    <fill>
      <patternFill patternType="solid">
        <fgColor indexed="12"/>
      </patternFill>
    </fill>
    <fill>
      <patternFill patternType="solid">
        <fgColor indexed="9"/>
      </patternFill>
    </fill>
    <fill>
      <patternFill patternType="lightGray">
        <fgColor indexed="12"/>
      </patternFill>
    </fill>
    <fill>
      <patternFill patternType="gray0625"/>
    </fill>
    <fill>
      <patternFill patternType="solid">
        <fgColor indexed="65"/>
        <bgColor indexed="64"/>
      </patternFill>
    </fill>
    <fill>
      <patternFill patternType="solid">
        <fgColor indexed="26"/>
        <bgColor indexed="64"/>
      </patternFill>
    </fill>
    <fill>
      <patternFill patternType="solid">
        <fgColor indexed="15"/>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13"/>
      </patternFill>
    </fill>
    <fill>
      <patternFill patternType="solid">
        <fgColor indexed="17"/>
      </patternFill>
    </fill>
    <fill>
      <patternFill patternType="mediumGray">
        <fgColor indexed="22"/>
      </patternFill>
    </fill>
    <fill>
      <patternFill patternType="darkVertical"/>
    </fill>
    <fill>
      <patternFill patternType="solid">
        <fgColor indexed="41"/>
      </patternFill>
    </fill>
    <fill>
      <patternFill patternType="solid">
        <fgColor indexed="44"/>
        <bgColor indexed="64"/>
      </patternFill>
    </fill>
    <fill>
      <patternFill patternType="solid">
        <fgColor indexed="16"/>
        <bgColor indexed="64"/>
      </patternFill>
    </fill>
    <fill>
      <patternFill patternType="solid">
        <fgColor indexed="8"/>
        <bgColor indexed="64"/>
      </patternFill>
    </fill>
    <fill>
      <patternFill patternType="solid">
        <fgColor indexed="55"/>
        <bgColor indexed="64"/>
      </patternFill>
    </fill>
    <fill>
      <patternFill patternType="solid">
        <fgColor indexed="24"/>
        <bgColor indexed="64"/>
      </patternFill>
    </fill>
    <fill>
      <patternFill patternType="lightGray">
        <bgColor indexed="12"/>
      </patternFill>
    </fill>
    <fill>
      <patternFill patternType="solid">
        <fgColor indexed="10"/>
        <bgColor indexed="64"/>
      </patternFill>
    </fill>
    <fill>
      <patternFill patternType="solid">
        <fgColor rgb="FFFF66FF"/>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rgb="FF00FF00"/>
        <bgColor indexed="64"/>
      </patternFill>
    </fill>
    <fill>
      <patternFill patternType="solid">
        <fgColor theme="1" tint="0.499984740745262"/>
        <bgColor indexed="64"/>
      </patternFill>
    </fill>
    <fill>
      <patternFill patternType="solid">
        <fgColor rgb="FF00FFFF"/>
        <bgColor indexed="64"/>
      </patternFill>
    </fill>
    <fill>
      <patternFill patternType="solid">
        <fgColor rgb="FFF0FFF0"/>
        <bgColor indexed="64"/>
      </patternFill>
    </fill>
    <fill>
      <patternFill patternType="solid">
        <fgColor theme="0" tint="-0.14996795556505021"/>
        <bgColor indexed="64"/>
      </patternFill>
    </fill>
  </fills>
  <borders count="105">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Down="1">
      <left/>
      <right style="thin">
        <color indexed="64"/>
      </right>
      <top/>
      <bottom style="thin">
        <color indexed="64"/>
      </bottom>
      <diagonal style="thin">
        <color indexed="64"/>
      </diagonal>
    </border>
    <border diagonalDown="1">
      <left style="thin">
        <color indexed="64"/>
      </left>
      <right/>
      <top style="thin">
        <color indexed="64"/>
      </top>
      <bottom/>
      <diagonal style="thin">
        <color auto="1"/>
      </diagonal>
    </border>
    <border>
      <left/>
      <right style="thin">
        <color indexed="64"/>
      </right>
      <top style="thin">
        <color indexed="64"/>
      </top>
      <bottom style="thin">
        <color indexed="64"/>
      </bottom>
      <diagonal/>
    </border>
    <border>
      <left style="medium">
        <color rgb="FF0000CC"/>
      </left>
      <right style="thin">
        <color theme="1"/>
      </right>
      <top style="medium">
        <color rgb="FF0000CC"/>
      </top>
      <bottom style="thin">
        <color theme="1"/>
      </bottom>
      <diagonal/>
    </border>
    <border>
      <left style="thin">
        <color theme="1"/>
      </left>
      <right style="thin">
        <color theme="1"/>
      </right>
      <top style="medium">
        <color rgb="FF0000CC"/>
      </top>
      <bottom style="thin">
        <color theme="1"/>
      </bottom>
      <diagonal/>
    </border>
    <border>
      <left style="thin">
        <color theme="1"/>
      </left>
      <right style="medium">
        <color rgb="FF0000CC"/>
      </right>
      <top style="medium">
        <color rgb="FF0000CC"/>
      </top>
      <bottom style="thin">
        <color theme="1"/>
      </bottom>
      <diagonal/>
    </border>
    <border>
      <left style="medium">
        <color rgb="FF0000CC"/>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000CC"/>
      </right>
      <top style="thin">
        <color theme="1"/>
      </top>
      <bottom style="thin">
        <color theme="1"/>
      </bottom>
      <diagonal/>
    </border>
    <border>
      <left style="medium">
        <color rgb="FF0000CC"/>
      </left>
      <right style="thin">
        <color theme="1"/>
      </right>
      <top style="thin">
        <color theme="1"/>
      </top>
      <bottom style="medium">
        <color rgb="FF0000CC"/>
      </bottom>
      <diagonal/>
    </border>
    <border>
      <left style="thin">
        <color theme="1"/>
      </left>
      <right style="thin">
        <color theme="1"/>
      </right>
      <top style="thin">
        <color theme="1"/>
      </top>
      <bottom style="medium">
        <color rgb="FF0000CC"/>
      </bottom>
      <diagonal/>
    </border>
    <border>
      <left style="thin">
        <color theme="1"/>
      </left>
      <right style="medium">
        <color rgb="FF0000CC"/>
      </right>
      <top style="thin">
        <color theme="1"/>
      </top>
      <bottom style="medium">
        <color rgb="FF0000CC"/>
      </bottom>
      <diagonal/>
    </border>
    <border>
      <left style="thick">
        <color rgb="FF0000FF"/>
      </left>
      <right/>
      <top/>
      <bottom/>
      <diagonal/>
    </border>
    <border>
      <left style="thick">
        <color rgb="FF0000FF"/>
      </left>
      <right/>
      <top style="thick">
        <color rgb="FF0000FF"/>
      </top>
      <bottom/>
      <diagonal/>
    </border>
    <border>
      <left/>
      <right/>
      <top style="thick">
        <color rgb="FF0000FF"/>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style="thick">
        <color rgb="FF0000FF"/>
      </top>
      <bottom/>
      <diagonal/>
    </border>
    <border>
      <left/>
      <right style="thick">
        <color rgb="FF0000FF"/>
      </right>
      <top/>
      <bottom/>
      <diagonal/>
    </border>
    <border>
      <left/>
      <right style="thick">
        <color rgb="FF0000FF"/>
      </right>
      <top/>
      <bottom style="thick">
        <color rgb="FF0000FF"/>
      </bottom>
      <diagonal/>
    </border>
    <border>
      <left/>
      <right/>
      <top style="double">
        <color auto="1"/>
      </top>
      <bottom style="double">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hair">
        <color indexed="64"/>
      </top>
      <bottom style="hair">
        <color indexed="64"/>
      </bottom>
      <diagonal/>
    </border>
    <border>
      <left/>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top style="thin">
        <color auto="1"/>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thin">
        <color indexed="64"/>
      </bottom>
      <diagonal/>
    </border>
    <border>
      <left/>
      <right/>
      <top/>
      <bottom style="medium">
        <color indexed="18"/>
      </bottom>
      <diagonal/>
    </border>
    <border>
      <left/>
      <right/>
      <top/>
      <bottom style="thin">
        <color indexed="8"/>
      </bottom>
      <diagonal/>
    </border>
    <border>
      <left style="thin">
        <color indexed="64"/>
      </left>
      <right style="dotted">
        <color indexed="64"/>
      </right>
      <top style="hair">
        <color indexed="64"/>
      </top>
      <bottom style="hair">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bottom style="dotted">
        <color indexed="64"/>
      </bottom>
      <diagonal/>
    </border>
    <border>
      <left/>
      <right/>
      <top style="medium">
        <color indexed="64"/>
      </top>
      <bottom style="medium">
        <color indexed="64"/>
      </bottom>
      <diagonal/>
    </border>
    <border>
      <left/>
      <right/>
      <top/>
      <bottom style="double">
        <color indexed="52"/>
      </bottom>
      <diagonal/>
    </border>
    <border>
      <left/>
      <right style="hair">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8"/>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thin">
        <color indexed="64"/>
      </top>
      <bottom/>
      <diagonal/>
    </border>
    <border>
      <left style="dashed">
        <color indexed="64"/>
      </left>
      <right/>
      <top style="hair">
        <color indexed="64"/>
      </top>
      <bottom/>
      <diagonal/>
    </border>
    <border>
      <left/>
      <right/>
      <top style="hair">
        <color indexed="64"/>
      </top>
      <bottom/>
      <diagonal/>
    </border>
    <border>
      <left/>
      <right style="dashed">
        <color indexed="64"/>
      </right>
      <top style="hair">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double">
        <color indexed="64"/>
      </top>
      <bottom/>
      <diagonal/>
    </border>
    <border>
      <left style="medium">
        <color rgb="FF0000CC"/>
      </left>
      <right style="thin">
        <color indexed="64"/>
      </right>
      <top style="thin">
        <color indexed="64"/>
      </top>
      <bottom/>
      <diagonal/>
    </border>
    <border>
      <left style="medium">
        <color rgb="FF0000CC"/>
      </left>
      <right style="thin">
        <color indexed="64"/>
      </right>
      <top style="thin">
        <color indexed="64"/>
      </top>
      <bottom style="medium">
        <color rgb="FF0000CC"/>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diagonal/>
    </border>
    <border>
      <left style="dashed">
        <color indexed="64"/>
      </left>
      <right style="dashed">
        <color indexed="64"/>
      </right>
      <top style="hair">
        <color indexed="64"/>
      </top>
      <bottom/>
      <diagonal/>
    </border>
    <border>
      <left style="dashed">
        <color indexed="64"/>
      </left>
      <right style="thin">
        <color indexed="64"/>
      </right>
      <top style="hair">
        <color indexed="64"/>
      </top>
      <bottom/>
      <diagonal/>
    </border>
  </borders>
  <cellStyleXfs count="1564">
    <xf numFmtId="0" fontId="0" fillId="0" borderId="0">
      <alignment vertical="center"/>
    </xf>
    <xf numFmtId="0" fontId="3" fillId="0" borderId="0">
      <alignment vertical="center"/>
    </xf>
    <xf numFmtId="0" fontId="18" fillId="0" borderId="0">
      <alignment vertical="center"/>
    </xf>
    <xf numFmtId="0" fontId="2" fillId="0" borderId="0">
      <alignment vertical="center"/>
    </xf>
    <xf numFmtId="0" fontId="3" fillId="0" borderId="0">
      <alignment vertical="center"/>
    </xf>
    <xf numFmtId="38" fontId="3" fillId="0" borderId="0" applyFont="0" applyFill="0" applyBorder="0" applyAlignment="0" applyProtection="0">
      <alignment vertical="center"/>
    </xf>
    <xf numFmtId="0" fontId="3" fillId="0" borderId="0"/>
    <xf numFmtId="0" fontId="18" fillId="0" borderId="0"/>
    <xf numFmtId="8" fontId="3" fillId="0" borderId="0" applyFont="0" applyFill="0" applyBorder="0" applyAlignment="0" applyProtection="0"/>
    <xf numFmtId="38" fontId="23" fillId="0" borderId="0" applyFont="0" applyFill="0" applyBorder="0" applyAlignment="0" applyProtection="0"/>
    <xf numFmtId="9" fontId="8" fillId="0" borderId="0" applyFont="0" applyFill="0" applyBorder="0" applyAlignment="0" applyProtection="0"/>
    <xf numFmtId="0" fontId="3" fillId="0" borderId="0"/>
    <xf numFmtId="176" fontId="24" fillId="0" borderId="0" applyFont="0" applyFill="0" applyBorder="0">
      <alignment horizontal="right" vertical="center"/>
    </xf>
    <xf numFmtId="177" fontId="25" fillId="0" borderId="0" applyFill="0" applyBorder="0">
      <alignment horizontal="right" vertical="center"/>
    </xf>
    <xf numFmtId="178" fontId="9" fillId="0" borderId="0" applyFill="0" applyBorder="0">
      <alignment horizontal="center" vertical="center"/>
    </xf>
    <xf numFmtId="9" fontId="23" fillId="0" borderId="0" applyFont="0" applyFill="0" applyBorder="0" applyAlignment="0" applyProtection="0"/>
    <xf numFmtId="179" fontId="25" fillId="0" borderId="0" applyFill="0" applyBorder="0">
      <alignment horizontal="right" vertical="center"/>
    </xf>
    <xf numFmtId="3" fontId="26" fillId="0" borderId="0"/>
    <xf numFmtId="3" fontId="26" fillId="0" borderId="0"/>
    <xf numFmtId="0" fontId="27" fillId="0" borderId="0"/>
    <xf numFmtId="0" fontId="28" fillId="0" borderId="0" applyFont="0" applyFill="0" applyBorder="0" applyAlignment="0" applyProtection="0"/>
    <xf numFmtId="180" fontId="28" fillId="0" borderId="0" applyFont="0" applyFill="0" applyBorder="0" applyAlignment="0" applyProtection="0"/>
    <xf numFmtId="181" fontId="28" fillId="0" borderId="0" applyFont="0" applyFill="0" applyBorder="0" applyAlignment="0" applyProtection="0"/>
    <xf numFmtId="180" fontId="28" fillId="0" borderId="0" applyFont="0" applyFill="0" applyBorder="0" applyAlignment="0" applyProtection="0"/>
    <xf numFmtId="39" fontId="28" fillId="0" borderId="0" applyFont="0" applyFill="0" applyBorder="0" applyAlignment="0" applyProtection="0"/>
    <xf numFmtId="180" fontId="28" fillId="0" borderId="0" applyFont="0" applyFill="0" applyBorder="0" applyAlignment="0" applyProtection="0"/>
    <xf numFmtId="39" fontId="28" fillId="0" borderId="0" applyFont="0" applyFill="0" applyBorder="0" applyAlignment="0" applyProtection="0"/>
    <xf numFmtId="39" fontId="28" fillId="0" borderId="0" applyFont="0" applyFill="0" applyBorder="0" applyAlignment="0" applyProtection="0"/>
    <xf numFmtId="39" fontId="28" fillId="0" borderId="0" applyFont="0" applyFill="0" applyBorder="0" applyAlignment="0" applyProtection="0"/>
    <xf numFmtId="180" fontId="28" fillId="0" borderId="0" applyFont="0" applyFill="0" applyBorder="0" applyAlignment="0" applyProtection="0"/>
    <xf numFmtId="182" fontId="26" fillId="0" borderId="0" applyFon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6" fillId="27" borderId="0" applyNumberFormat="0" applyFont="0" applyAlignment="0" applyProtection="0"/>
    <xf numFmtId="183" fontId="28" fillId="0" borderId="0" applyFont="0" applyFill="0" applyBorder="0" applyAlignment="0" applyProtection="0"/>
    <xf numFmtId="184" fontId="28" fillId="0" borderId="0" applyFont="0" applyFill="0" applyBorder="0" applyAlignment="0" applyProtection="0"/>
    <xf numFmtId="185" fontId="28" fillId="0" borderId="0" applyFont="0" applyFill="0" applyBorder="0" applyAlignment="0" applyProtection="0"/>
    <xf numFmtId="186" fontId="28" fillId="0" borderId="0" applyFon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9" fillId="0" borderId="54" applyNumberFormat="0" applyFill="0" applyProtection="0">
      <alignment horizontal="center"/>
    </xf>
    <xf numFmtId="0" fontId="28" fillId="0" borderId="55" applyNumberFormat="0" applyFont="0" applyFill="0" applyAlignment="0" applyProtection="0"/>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left"/>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Protection="0">
      <alignment horizontal="centerContinuous"/>
    </xf>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3" fontId="26" fillId="0" borderId="0"/>
    <xf numFmtId="38" fontId="30" fillId="0" borderId="0" applyFont="0" applyFill="0" applyBorder="0" applyAlignment="0" applyProtection="0"/>
    <xf numFmtId="3" fontId="26" fillId="0" borderId="0"/>
    <xf numFmtId="187" fontId="25" fillId="0" borderId="0" applyFill="0" applyBorder="0">
      <alignment horizontal="left" vertical="center"/>
    </xf>
    <xf numFmtId="188" fontId="25" fillId="0" borderId="0" applyFill="0" applyBorder="0">
      <alignment horizontal="left" vertical="center"/>
    </xf>
    <xf numFmtId="189" fontId="31" fillId="0" borderId="0" applyFont="0" applyFill="0" applyBorder="0" applyAlignment="0" applyProtection="0"/>
    <xf numFmtId="190" fontId="31" fillId="0" borderId="0" applyFont="0" applyFill="0" applyBorder="0" applyAlignment="0" applyProtection="0"/>
    <xf numFmtId="191" fontId="7" fillId="0" borderId="0" applyFill="0" applyBorder="0">
      <alignment horizontal="left" vertical="center"/>
    </xf>
    <xf numFmtId="192" fontId="9" fillId="0" borderId="0" applyFill="0" applyBorder="0">
      <alignment horizontal="centerContinuous" vertical="center"/>
    </xf>
    <xf numFmtId="14" fontId="30" fillId="0" borderId="0" applyNumberFormat="0">
      <alignment vertical="center"/>
    </xf>
    <xf numFmtId="0" fontId="32" fillId="0" borderId="0" applyNumberFormat="0" applyFill="0" applyBorder="0" applyAlignment="0" applyProtection="0">
      <alignment vertical="top"/>
      <protection locked="0"/>
    </xf>
    <xf numFmtId="0" fontId="33" fillId="0" borderId="0"/>
    <xf numFmtId="0" fontId="34" fillId="0" borderId="0" applyNumberFormat="0" applyFill="0" applyBorder="0" applyAlignment="0" applyProtection="0">
      <alignment vertical="top"/>
      <protection locked="0"/>
    </xf>
    <xf numFmtId="0" fontId="35" fillId="0" borderId="0" applyNumberFormat="0" applyFill="0" applyBorder="0" applyAlignment="0" applyProtection="0">
      <alignment vertical="top"/>
      <protection locked="0"/>
    </xf>
    <xf numFmtId="193" fontId="28" fillId="0" borderId="0" applyFont="0" applyFill="0" applyBorder="0" applyAlignment="0" applyProtection="0"/>
    <xf numFmtId="194" fontId="28" fillId="0" borderId="0" applyFont="0" applyFill="0" applyBorder="0" applyAlignment="0" applyProtection="0"/>
    <xf numFmtId="0" fontId="36" fillId="0" borderId="0" applyNumberFormat="0" applyFill="0" applyBorder="0" applyAlignment="0" applyProtection="0">
      <alignment vertical="top"/>
      <protection locked="0"/>
    </xf>
    <xf numFmtId="0" fontId="37" fillId="0" borderId="0"/>
    <xf numFmtId="0" fontId="38" fillId="0" borderId="0"/>
    <xf numFmtId="9" fontId="39" fillId="0" borderId="0" applyFont="0" applyFill="0" applyBorder="0">
      <alignment vertical="center"/>
    </xf>
    <xf numFmtId="195" fontId="24" fillId="0" borderId="0" applyFont="0" applyFill="0" applyBorder="0">
      <alignment horizontal="right" vertical="center"/>
    </xf>
    <xf numFmtId="0" fontId="8" fillId="0" borderId="0" applyBorder="0"/>
    <xf numFmtId="0" fontId="3" fillId="0" borderId="0"/>
    <xf numFmtId="196" fontId="39" fillId="0" borderId="0" applyFont="0" applyFill="0" applyBorder="0">
      <alignment vertical="center"/>
    </xf>
    <xf numFmtId="197" fontId="39" fillId="0" borderId="0" applyFont="0" applyFill="0" applyBorder="0">
      <alignment vertical="center"/>
    </xf>
    <xf numFmtId="198" fontId="9" fillId="0" borderId="0" applyFill="0" applyBorder="0">
      <alignment horizontal="center" vertical="center"/>
    </xf>
    <xf numFmtId="0" fontId="6" fillId="0" borderId="0" applyBorder="0" applyAlignment="0">
      <alignment horizontal="center" vertical="center"/>
    </xf>
    <xf numFmtId="0" fontId="40" fillId="0" borderId="0" applyNumberFormat="0" applyFill="0" applyBorder="0" applyAlignment="0" applyProtection="0"/>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3" fillId="0" borderId="1" applyNumberFormat="0">
      <alignment vertical="top" wrapText="1"/>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Fill="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0" fontId="6" fillId="0" borderId="0" applyBorder="0" applyAlignment="0">
      <alignment horizontal="center" vertical="center"/>
    </xf>
    <xf numFmtId="199" fontId="41" fillId="0" borderId="1" applyFill="0" applyBorder="0" applyProtection="0">
      <alignment vertical="center"/>
    </xf>
    <xf numFmtId="200" fontId="42" fillId="0" borderId="1">
      <alignment horizontal="right"/>
    </xf>
    <xf numFmtId="200" fontId="42" fillId="0" borderId="1">
      <alignment horizontal="right"/>
    </xf>
    <xf numFmtId="0" fontId="43" fillId="0" borderId="56" applyNumberFormat="0" applyFill="0" applyBorder="0" applyAlignment="0" applyProtection="0"/>
    <xf numFmtId="0" fontId="44" fillId="28" borderId="0" applyNumberFormat="0" applyBorder="0" applyAlignment="0" applyProtection="0">
      <alignment vertical="center"/>
    </xf>
    <xf numFmtId="0" fontId="44" fillId="29" borderId="0" applyNumberFormat="0" applyBorder="0" applyAlignment="0" applyProtection="0">
      <alignment vertical="center"/>
    </xf>
    <xf numFmtId="0" fontId="44" fillId="30" borderId="0" applyNumberFormat="0" applyBorder="0" applyAlignment="0" applyProtection="0">
      <alignment vertical="center"/>
    </xf>
    <xf numFmtId="0" fontId="44" fillId="31" borderId="0" applyNumberFormat="0" applyBorder="0" applyAlignment="0" applyProtection="0">
      <alignment vertical="center"/>
    </xf>
    <xf numFmtId="0" fontId="44" fillId="32" borderId="0" applyNumberFormat="0" applyBorder="0" applyAlignment="0" applyProtection="0">
      <alignment vertical="center"/>
    </xf>
    <xf numFmtId="0" fontId="44" fillId="33" borderId="0" applyNumberFormat="0" applyBorder="0" applyAlignment="0" applyProtection="0">
      <alignment vertical="center"/>
    </xf>
    <xf numFmtId="0" fontId="44" fillId="28" borderId="0" applyNumberFormat="0" applyBorder="0" applyAlignment="0" applyProtection="0">
      <alignment vertical="center"/>
    </xf>
    <xf numFmtId="0" fontId="44" fillId="28" borderId="0" applyNumberFormat="0" applyBorder="0" applyAlignment="0" applyProtection="0">
      <alignment vertical="center"/>
    </xf>
    <xf numFmtId="0" fontId="44" fillId="29" borderId="0" applyNumberFormat="0" applyBorder="0" applyAlignment="0" applyProtection="0">
      <alignment vertical="center"/>
    </xf>
    <xf numFmtId="0" fontId="44" fillId="29" borderId="0" applyNumberFormat="0" applyBorder="0" applyAlignment="0" applyProtection="0">
      <alignment vertical="center"/>
    </xf>
    <xf numFmtId="0" fontId="44" fillId="30" borderId="0" applyNumberFormat="0" applyBorder="0" applyAlignment="0" applyProtection="0">
      <alignment vertical="center"/>
    </xf>
    <xf numFmtId="0" fontId="44" fillId="30" borderId="0" applyNumberFormat="0" applyBorder="0" applyAlignment="0" applyProtection="0">
      <alignment vertical="center"/>
    </xf>
    <xf numFmtId="0" fontId="44" fillId="31" borderId="0" applyNumberFormat="0" applyBorder="0" applyAlignment="0" applyProtection="0">
      <alignment vertical="center"/>
    </xf>
    <xf numFmtId="0" fontId="44" fillId="31" borderId="0" applyNumberFormat="0" applyBorder="0" applyAlignment="0" applyProtection="0">
      <alignment vertical="center"/>
    </xf>
    <xf numFmtId="0" fontId="44" fillId="32" borderId="0" applyNumberFormat="0" applyBorder="0" applyAlignment="0" applyProtection="0">
      <alignment vertical="center"/>
    </xf>
    <xf numFmtId="0" fontId="44" fillId="32" borderId="0" applyNumberFormat="0" applyBorder="0" applyAlignment="0" applyProtection="0">
      <alignment vertical="center"/>
    </xf>
    <xf numFmtId="0" fontId="44" fillId="33" borderId="0" applyNumberFormat="0" applyBorder="0" applyAlignment="0" applyProtection="0">
      <alignment vertical="center"/>
    </xf>
    <xf numFmtId="0" fontId="44" fillId="33" borderId="0" applyNumberFormat="0" applyBorder="0" applyAlignment="0" applyProtection="0">
      <alignment vertical="center"/>
    </xf>
    <xf numFmtId="0" fontId="28" fillId="0" borderId="0"/>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4" fillId="36" borderId="0" applyNumberFormat="0" applyBorder="0" applyAlignment="0" applyProtection="0">
      <alignment vertical="center"/>
    </xf>
    <xf numFmtId="0" fontId="44" fillId="31" borderId="0" applyNumberFormat="0" applyBorder="0" applyAlignment="0" applyProtection="0">
      <alignment vertical="center"/>
    </xf>
    <xf numFmtId="0" fontId="44" fillId="34" borderId="0" applyNumberFormat="0" applyBorder="0" applyAlignment="0" applyProtection="0">
      <alignment vertical="center"/>
    </xf>
    <xf numFmtId="0" fontId="44" fillId="37" borderId="0" applyNumberFormat="0" applyBorder="0" applyAlignment="0" applyProtection="0">
      <alignment vertical="center"/>
    </xf>
    <xf numFmtId="0" fontId="44" fillId="34"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4" fillId="35" borderId="0" applyNumberFormat="0" applyBorder="0" applyAlignment="0" applyProtection="0">
      <alignment vertical="center"/>
    </xf>
    <xf numFmtId="0" fontId="44" fillId="36" borderId="0" applyNumberFormat="0" applyBorder="0" applyAlignment="0" applyProtection="0">
      <alignment vertical="center"/>
    </xf>
    <xf numFmtId="0" fontId="44" fillId="36" borderId="0" applyNumberFormat="0" applyBorder="0" applyAlignment="0" applyProtection="0">
      <alignment vertical="center"/>
    </xf>
    <xf numFmtId="0" fontId="44" fillId="31" borderId="0" applyNumberFormat="0" applyBorder="0" applyAlignment="0" applyProtection="0">
      <alignment vertical="center"/>
    </xf>
    <xf numFmtId="0" fontId="44" fillId="31" borderId="0" applyNumberFormat="0" applyBorder="0" applyAlignment="0" applyProtection="0">
      <alignment vertical="center"/>
    </xf>
    <xf numFmtId="0" fontId="44" fillId="34" borderId="0" applyNumberFormat="0" applyBorder="0" applyAlignment="0" applyProtection="0">
      <alignment vertical="center"/>
    </xf>
    <xf numFmtId="0" fontId="44" fillId="34" borderId="0" applyNumberFormat="0" applyBorder="0" applyAlignment="0" applyProtection="0">
      <alignment vertical="center"/>
    </xf>
    <xf numFmtId="0" fontId="44" fillId="37" borderId="0" applyNumberFormat="0" applyBorder="0" applyAlignment="0" applyProtection="0">
      <alignment vertical="center"/>
    </xf>
    <xf numFmtId="0" fontId="44" fillId="37" borderId="0" applyNumberFormat="0" applyBorder="0" applyAlignment="0" applyProtection="0">
      <alignment vertical="center"/>
    </xf>
    <xf numFmtId="0" fontId="45" fillId="0" borderId="0" applyFill="0" applyBorder="0"/>
    <xf numFmtId="0" fontId="15" fillId="0" borderId="0" applyFill="0" applyBorder="0"/>
    <xf numFmtId="0" fontId="46" fillId="38"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6" fillId="39" borderId="0" applyNumberFormat="0" applyBorder="0" applyAlignment="0" applyProtection="0">
      <alignment vertical="center"/>
    </xf>
    <xf numFmtId="0" fontId="46" fillId="40" borderId="0" applyNumberFormat="0" applyBorder="0" applyAlignment="0" applyProtection="0">
      <alignment vertical="center"/>
    </xf>
    <xf numFmtId="0" fontId="46" fillId="41" borderId="0" applyNumberFormat="0" applyBorder="0" applyAlignment="0" applyProtection="0">
      <alignment vertical="center"/>
    </xf>
    <xf numFmtId="0" fontId="46" fillId="38" borderId="0" applyNumberFormat="0" applyBorder="0" applyAlignment="0" applyProtection="0">
      <alignment vertical="center"/>
    </xf>
    <xf numFmtId="0" fontId="46" fillId="38" borderId="0" applyNumberFormat="0" applyBorder="0" applyAlignment="0" applyProtection="0">
      <alignment vertical="center"/>
    </xf>
    <xf numFmtId="0" fontId="46" fillId="35"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6" fillId="36" borderId="0" applyNumberFormat="0" applyBorder="0" applyAlignment="0" applyProtection="0">
      <alignment vertical="center"/>
    </xf>
    <xf numFmtId="0" fontId="46" fillId="39" borderId="0" applyNumberFormat="0" applyBorder="0" applyAlignment="0" applyProtection="0">
      <alignment vertical="center"/>
    </xf>
    <xf numFmtId="0" fontId="46" fillId="39" borderId="0" applyNumberFormat="0" applyBorder="0" applyAlignment="0" applyProtection="0">
      <alignment vertical="center"/>
    </xf>
    <xf numFmtId="0" fontId="46" fillId="40" borderId="0" applyNumberFormat="0" applyBorder="0" applyAlignment="0" applyProtection="0">
      <alignment vertical="center"/>
    </xf>
    <xf numFmtId="0" fontId="46" fillId="40" borderId="0" applyNumberFormat="0" applyBorder="0" applyAlignment="0" applyProtection="0">
      <alignment vertical="center"/>
    </xf>
    <xf numFmtId="0" fontId="46" fillId="41" borderId="0" applyNumberFormat="0" applyBorder="0" applyAlignment="0" applyProtection="0">
      <alignment vertical="center"/>
    </xf>
    <xf numFmtId="0" fontId="46" fillId="41" borderId="0" applyNumberFormat="0" applyBorder="0" applyAlignment="0" applyProtection="0">
      <alignment vertical="center"/>
    </xf>
    <xf numFmtId="0" fontId="27" fillId="0" borderId="0">
      <protection locked="0"/>
    </xf>
    <xf numFmtId="0" fontId="47" fillId="0" borderId="0"/>
    <xf numFmtId="0" fontId="46" fillId="42" borderId="0" applyNumberFormat="0" applyBorder="0" applyAlignment="0" applyProtection="0">
      <alignment vertical="center"/>
    </xf>
    <xf numFmtId="0" fontId="46" fillId="43" borderId="0" applyNumberFormat="0" applyBorder="0" applyAlignment="0" applyProtection="0">
      <alignment vertical="center"/>
    </xf>
    <xf numFmtId="0" fontId="46" fillId="44" borderId="0" applyNumberFormat="0" applyBorder="0" applyAlignment="0" applyProtection="0">
      <alignment vertical="center"/>
    </xf>
    <xf numFmtId="0" fontId="46" fillId="39" borderId="0" applyNumberFormat="0" applyBorder="0" applyAlignment="0" applyProtection="0">
      <alignment vertical="center"/>
    </xf>
    <xf numFmtId="0" fontId="46" fillId="40" borderId="0" applyNumberFormat="0" applyBorder="0" applyAlignment="0" applyProtection="0">
      <alignment vertical="center"/>
    </xf>
    <xf numFmtId="0" fontId="46" fillId="45" borderId="0" applyNumberFormat="0" applyBorder="0" applyAlignment="0" applyProtection="0">
      <alignment vertical="center"/>
    </xf>
    <xf numFmtId="0" fontId="48" fillId="0" borderId="0" applyNumberFormat="0" applyAlignment="0"/>
    <xf numFmtId="0" fontId="30" fillId="0" borderId="0"/>
    <xf numFmtId="0" fontId="49" fillId="0" borderId="0">
      <alignment horizontal="center" wrapText="1"/>
      <protection locked="0"/>
    </xf>
    <xf numFmtId="0" fontId="28" fillId="0" borderId="0" applyNumberFormat="0" applyFill="0" applyBorder="0" applyAlignment="0" applyProtection="0"/>
    <xf numFmtId="0" fontId="50" fillId="0" borderId="0" applyNumberFormat="0" applyFill="0" applyBorder="0" applyAlignment="0" applyProtection="0"/>
    <xf numFmtId="0" fontId="51" fillId="29" borderId="0" applyNumberFormat="0" applyBorder="0" applyAlignment="0" applyProtection="0">
      <alignment vertical="center"/>
    </xf>
    <xf numFmtId="0" fontId="28" fillId="46" borderId="0"/>
    <xf numFmtId="0" fontId="52" fillId="0" borderId="0" applyNumberFormat="0" applyFill="0" applyBorder="0" applyAlignment="0" applyProtection="0"/>
    <xf numFmtId="0" fontId="53" fillId="0" borderId="12" applyNumberFormat="0" applyFill="0" applyAlignment="0" applyProtection="0"/>
    <xf numFmtId="49" fontId="54" fillId="0" borderId="0" applyFont="0" applyFill="0" applyBorder="0" applyAlignment="0" applyProtection="0">
      <alignment horizontal="left"/>
    </xf>
    <xf numFmtId="201" fontId="26" fillId="0" borderId="0" applyAlignment="0" applyProtection="0"/>
    <xf numFmtId="196" fontId="48" fillId="0" borderId="0" applyFill="0" applyBorder="0" applyAlignment="0" applyProtection="0"/>
    <xf numFmtId="49" fontId="48" fillId="0" borderId="0" applyNumberFormat="0" applyAlignment="0" applyProtection="0">
      <alignment horizontal="left"/>
    </xf>
    <xf numFmtId="49" fontId="55" fillId="0" borderId="57" applyNumberFormat="0" applyAlignment="0" applyProtection="0">
      <alignment horizontal="left" wrapText="1"/>
    </xf>
    <xf numFmtId="49" fontId="55" fillId="0" borderId="0" applyNumberFormat="0" applyAlignment="0" applyProtection="0">
      <alignment horizontal="left" wrapText="1"/>
    </xf>
    <xf numFmtId="49" fontId="56" fillId="0" borderId="0" applyAlignment="0" applyProtection="0">
      <alignment horizontal="left"/>
    </xf>
    <xf numFmtId="0" fontId="57" fillId="0" borderId="0" applyFont="0" applyFill="0" applyBorder="0" applyAlignment="0" applyProtection="0"/>
    <xf numFmtId="202" fontId="31" fillId="0" borderId="0" applyFont="0" applyFill="0" applyBorder="0" applyAlignment="0" applyProtection="0"/>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58" fillId="0" borderId="0"/>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0" fontId="6" fillId="0" borderId="1">
      <alignment vertical="center"/>
    </xf>
    <xf numFmtId="203" fontId="59" fillId="0" borderId="0" applyFill="0" applyBorder="0" applyAlignment="0"/>
    <xf numFmtId="0" fontId="59" fillId="0" borderId="0" applyFill="0" applyBorder="0" applyAlignment="0"/>
    <xf numFmtId="0" fontId="28" fillId="0" borderId="0" applyFill="0" applyBorder="0" applyAlignment="0"/>
    <xf numFmtId="0" fontId="28" fillId="0" borderId="0" applyFill="0" applyBorder="0" applyAlignment="0"/>
    <xf numFmtId="0" fontId="28" fillId="0" borderId="0" applyFill="0" applyBorder="0" applyAlignment="0"/>
    <xf numFmtId="0" fontId="59" fillId="0" borderId="0" applyFill="0" applyBorder="0" applyAlignment="0"/>
    <xf numFmtId="0" fontId="28" fillId="0" borderId="0" applyFill="0" applyBorder="0" applyAlignment="0"/>
    <xf numFmtId="0" fontId="59" fillId="0" borderId="0" applyFill="0" applyBorder="0" applyAlignment="0"/>
    <xf numFmtId="0" fontId="60" fillId="47" borderId="58" applyNumberFormat="0" applyAlignment="0" applyProtection="0">
      <alignment vertical="center"/>
    </xf>
    <xf numFmtId="0" fontId="60" fillId="47" borderId="58" applyNumberFormat="0" applyAlignment="0" applyProtection="0">
      <alignment vertical="center"/>
    </xf>
    <xf numFmtId="0" fontId="48" fillId="48" borderId="0" applyNumberFormat="0" applyFont="0" applyBorder="0" applyAlignment="0">
      <protection locked="0"/>
    </xf>
    <xf numFmtId="0" fontId="61" fillId="0" borderId="0"/>
    <xf numFmtId="0" fontId="48" fillId="49" borderId="59" applyNumberFormat="0">
      <alignment horizontal="center" vertical="center" wrapText="1"/>
    </xf>
    <xf numFmtId="0" fontId="48" fillId="49" borderId="59" applyNumberFormat="0">
      <alignment horizontal="center" vertical="center" wrapText="1"/>
    </xf>
    <xf numFmtId="0" fontId="62" fillId="49" borderId="59" applyNumberFormat="0">
      <alignment horizontal="center" vertical="center" wrapText="1"/>
    </xf>
    <xf numFmtId="0" fontId="62" fillId="49" borderId="59" applyNumberFormat="0">
      <alignment horizontal="center" vertical="center" wrapText="1"/>
    </xf>
    <xf numFmtId="0" fontId="28" fillId="0" borderId="0" applyNumberFormat="0" applyFont="0" applyFill="0" applyBorder="0" applyProtection="0">
      <alignment horizontal="centerContinuous"/>
    </xf>
    <xf numFmtId="0" fontId="6" fillId="0" borderId="0">
      <alignment vertical="center"/>
    </xf>
    <xf numFmtId="0" fontId="6" fillId="0" borderId="1">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1">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 fillId="0" borderId="1">
      <alignment vertical="center"/>
    </xf>
    <xf numFmtId="0" fontId="6" fillId="0" borderId="0">
      <alignment vertical="center"/>
    </xf>
    <xf numFmtId="0" fontId="63" fillId="50" borderId="60" applyNumberFormat="0" applyAlignment="0" applyProtection="0">
      <alignment vertical="center"/>
    </xf>
    <xf numFmtId="0" fontId="28" fillId="0" borderId="0">
      <alignment horizontal="center" wrapText="1"/>
      <protection hidden="1"/>
    </xf>
    <xf numFmtId="0" fontId="64" fillId="51" borderId="0">
      <alignment horizontal="left"/>
    </xf>
    <xf numFmtId="0" fontId="65" fillId="51" borderId="0">
      <alignment horizontal="right"/>
    </xf>
    <xf numFmtId="0" fontId="66" fillId="52" borderId="0">
      <alignment horizontal="center"/>
    </xf>
    <xf numFmtId="0" fontId="67" fillId="0" borderId="0" applyNumberFormat="0" applyFill="0" applyBorder="0" applyAlignment="0"/>
    <xf numFmtId="0" fontId="65" fillId="51" borderId="0">
      <alignment horizontal="right"/>
    </xf>
    <xf numFmtId="0" fontId="66" fillId="52" borderId="0">
      <alignment horizontal="left"/>
    </xf>
    <xf numFmtId="0" fontId="68" fillId="0" borderId="0" applyFont="0" applyFill="0" applyBorder="0" applyAlignment="0" applyProtection="0"/>
    <xf numFmtId="38" fontId="28" fillId="0" borderId="0" applyFont="0" applyFill="0" applyBorder="0" applyAlignment="0" applyProtection="0"/>
    <xf numFmtId="38" fontId="3" fillId="0" borderId="0" applyFont="0" applyFill="0" applyBorder="0" applyAlignment="0" applyProtection="0">
      <alignment vertical="center"/>
    </xf>
    <xf numFmtId="38" fontId="44" fillId="0" borderId="0" applyFont="0" applyFill="0" applyBorder="0" applyAlignment="0" applyProtection="0">
      <alignment vertical="center"/>
    </xf>
    <xf numFmtId="0" fontId="28" fillId="0" borderId="0" applyFont="0" applyFill="0" applyBorder="0" applyAlignment="0" applyProtection="0"/>
    <xf numFmtId="204" fontId="69" fillId="0" borderId="0"/>
    <xf numFmtId="205" fontId="70" fillId="0" borderId="0" applyFont="0" applyFill="0" applyBorder="0" applyAlignment="0" applyProtection="0">
      <alignment horizontal="right"/>
    </xf>
    <xf numFmtId="206" fontId="70" fillId="0" borderId="0" applyFont="0" applyFill="0" applyBorder="0" applyAlignment="0" applyProtection="0"/>
    <xf numFmtId="207" fontId="70" fillId="0" borderId="0" applyFont="0" applyFill="0" applyBorder="0" applyAlignment="0" applyProtection="0">
      <alignment horizontal="right"/>
    </xf>
    <xf numFmtId="208" fontId="70" fillId="0" borderId="0" applyFont="0" applyFill="0" applyBorder="0" applyAlignment="0" applyProtection="0"/>
    <xf numFmtId="209" fontId="70" fillId="0" borderId="0" applyFont="0" applyFill="0" applyBorder="0" applyAlignment="0" applyProtection="0"/>
    <xf numFmtId="210" fontId="69" fillId="0" borderId="0"/>
    <xf numFmtId="211" fontId="70" fillId="0" borderId="0" applyFont="0" applyFill="0" applyBorder="0" applyAlignment="0" applyProtection="0"/>
    <xf numFmtId="212" fontId="3" fillId="0" borderId="0" applyFont="0" applyFill="0" applyBorder="0" applyAlignment="0" applyProtection="0"/>
    <xf numFmtId="0" fontId="71" fillId="0" borderId="0" applyNumberFormat="0" applyFill="0" applyBorder="0" applyAlignment="0" applyProtection="0"/>
    <xf numFmtId="0" fontId="72" fillId="53" borderId="0">
      <alignment horizontal="center" vertical="center" wrapText="1"/>
    </xf>
    <xf numFmtId="0" fontId="73" fillId="0" borderId="0" applyNumberFormat="0" applyAlignment="0">
      <alignment horizontal="left"/>
    </xf>
    <xf numFmtId="0" fontId="74" fillId="49" borderId="59" applyNumberFormat="0">
      <alignment horizontal="center" vertical="center" wrapText="1"/>
    </xf>
    <xf numFmtId="0" fontId="74" fillId="49" borderId="59" applyNumberFormat="0">
      <alignment horizontal="center" vertical="center" wrapText="1"/>
    </xf>
    <xf numFmtId="213" fontId="28" fillId="0" borderId="0" applyFill="0" applyBorder="0">
      <alignment horizontal="right"/>
      <protection locked="0"/>
    </xf>
    <xf numFmtId="214" fontId="28" fillId="0" borderId="0" applyFont="0" applyFill="0" applyBorder="0" applyAlignment="0" applyProtection="0"/>
    <xf numFmtId="0" fontId="28" fillId="0" borderId="0" applyFont="0" applyFill="0" applyBorder="0" applyAlignment="0" applyProtection="0"/>
    <xf numFmtId="215" fontId="75" fillId="0" borderId="61">
      <protection locked="0"/>
    </xf>
    <xf numFmtId="215" fontId="75" fillId="0" borderId="61">
      <protection locked="0"/>
    </xf>
    <xf numFmtId="216" fontId="70" fillId="0" borderId="0" applyFont="0" applyFill="0" applyBorder="0" applyAlignment="0" applyProtection="0">
      <alignment horizontal="right"/>
    </xf>
    <xf numFmtId="217" fontId="70" fillId="0" borderId="0" applyFont="0" applyFill="0" applyBorder="0" applyAlignment="0" applyProtection="0">
      <alignment horizontal="right"/>
    </xf>
    <xf numFmtId="218" fontId="76" fillId="0" borderId="0" applyFont="0" applyFill="0" applyBorder="0" applyAlignment="0" applyProtection="0"/>
    <xf numFmtId="219" fontId="76" fillId="0" borderId="0" applyFont="0" applyFill="0" applyBorder="0" applyAlignment="0" applyProtection="0"/>
    <xf numFmtId="220" fontId="70" fillId="0" borderId="0" applyFont="0" applyFill="0" applyBorder="0" applyAlignment="0" applyProtection="0"/>
    <xf numFmtId="221" fontId="28" fillId="0" borderId="0" applyFont="0" applyFill="0" applyBorder="0" applyAlignment="0" applyProtection="0"/>
    <xf numFmtId="0" fontId="71" fillId="0" borderId="0" applyNumberFormat="0" applyFill="0" applyBorder="0" applyAlignment="0" applyProtection="0"/>
    <xf numFmtId="222" fontId="77" fillId="0" borderId="0"/>
    <xf numFmtId="223" fontId="31" fillId="0" borderId="0" applyFont="0" applyFill="0" applyBorder="0" applyAlignment="0" applyProtection="0"/>
    <xf numFmtId="0" fontId="28" fillId="0" borderId="0">
      <alignment horizontal="right"/>
      <protection locked="0"/>
    </xf>
    <xf numFmtId="224" fontId="70" fillId="0" borderId="0" applyFont="0" applyFill="0" applyBorder="0" applyAlignment="0" applyProtection="0"/>
    <xf numFmtId="225" fontId="70" fillId="0" borderId="0" applyFont="0" applyFill="0" applyBorder="0" applyAlignment="0" applyProtection="0"/>
    <xf numFmtId="14" fontId="59" fillId="0" borderId="0" applyFill="0" applyBorder="0" applyAlignment="0"/>
    <xf numFmtId="226" fontId="78" fillId="0" borderId="0" applyFill="0" applyBorder="0" applyProtection="0"/>
    <xf numFmtId="14" fontId="78" fillId="0" borderId="0" applyFill="0" applyBorder="0" applyProtection="0"/>
    <xf numFmtId="0" fontId="68" fillId="0" borderId="0">
      <protection locked="0"/>
    </xf>
    <xf numFmtId="38" fontId="69" fillId="0" borderId="0" applyFont="0" applyFill="0" applyBorder="0" applyAlignment="0" applyProtection="0"/>
    <xf numFmtId="0" fontId="79" fillId="0" borderId="0" applyFont="0" applyFill="0" applyBorder="0" applyAlignment="0" applyProtection="0"/>
    <xf numFmtId="17" fontId="27" fillId="0" borderId="0" applyNumberFormat="0" applyFont="0" applyFill="0" applyBorder="0" applyAlignment="0" applyProtection="0">
      <alignment horizontal="right"/>
    </xf>
    <xf numFmtId="182" fontId="70" fillId="0" borderId="62" applyNumberFormat="0" applyFont="0" applyFill="0" applyAlignment="0" applyProtection="0"/>
    <xf numFmtId="0" fontId="80" fillId="0" borderId="0" applyFill="0" applyBorder="0" applyAlignment="0" applyProtection="0"/>
    <xf numFmtId="0" fontId="81" fillId="0" borderId="0" applyFill="0" applyBorder="0" applyAlignment="0"/>
    <xf numFmtId="0" fontId="81" fillId="0" borderId="0" applyFill="0" applyBorder="0" applyAlignment="0"/>
    <xf numFmtId="0" fontId="81" fillId="0" borderId="0" applyFill="0" applyBorder="0" applyAlignment="0"/>
    <xf numFmtId="0" fontId="28" fillId="0" borderId="0" applyFill="0" applyBorder="0" applyAlignment="0"/>
    <xf numFmtId="0" fontId="81" fillId="0" borderId="0" applyFill="0" applyBorder="0" applyAlignment="0"/>
    <xf numFmtId="0" fontId="82" fillId="0" borderId="0" applyNumberFormat="0" applyAlignment="0">
      <alignment horizontal="left"/>
    </xf>
    <xf numFmtId="0" fontId="83" fillId="0" borderId="0">
      <alignment horizontal="left"/>
    </xf>
    <xf numFmtId="227" fontId="28" fillId="0" borderId="0" applyFont="0" applyFill="0" applyBorder="0" applyAlignment="0" applyProtection="0"/>
    <xf numFmtId="0" fontId="84" fillId="0" borderId="0" applyNumberFormat="0" applyFill="0" applyBorder="0" applyAlignment="0" applyProtection="0">
      <alignment vertical="center"/>
    </xf>
    <xf numFmtId="228" fontId="6" fillId="0" borderId="0" applyFont="0" applyFill="0" applyBorder="0">
      <alignment vertical="center"/>
    </xf>
    <xf numFmtId="228" fontId="6" fillId="0" borderId="0" applyFill="0" applyBorder="0">
      <alignment vertical="center"/>
    </xf>
    <xf numFmtId="228" fontId="9" fillId="0" borderId="0" applyFill="0" applyBorder="0">
      <alignment vertical="center"/>
    </xf>
    <xf numFmtId="228" fontId="6" fillId="0" borderId="0" applyFont="0" applyFill="0" applyBorder="0">
      <alignment vertical="center"/>
    </xf>
    <xf numFmtId="0" fontId="30" fillId="0" borderId="0" applyFill="0" applyBorder="0"/>
    <xf numFmtId="0"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Fill="0" applyBorder="0" applyProtection="0">
      <alignment horizontal="left"/>
    </xf>
    <xf numFmtId="229" fontId="47" fillId="0" borderId="12"/>
    <xf numFmtId="0" fontId="88" fillId="0" borderId="0">
      <alignment vertical="center"/>
    </xf>
    <xf numFmtId="0" fontId="89" fillId="30" borderId="0" applyNumberFormat="0" applyBorder="0" applyAlignment="0" applyProtection="0">
      <alignment vertical="center"/>
    </xf>
    <xf numFmtId="38" fontId="48" fillId="3" borderId="0" applyNumberFormat="0" applyBorder="0" applyAlignment="0" applyProtection="0"/>
    <xf numFmtId="2" fontId="90" fillId="54" borderId="0"/>
    <xf numFmtId="230" fontId="70" fillId="0" borderId="0" applyFont="0" applyFill="0" applyBorder="0" applyAlignment="0" applyProtection="0">
      <alignment horizontal="right"/>
    </xf>
    <xf numFmtId="0" fontId="91" fillId="55" borderId="0"/>
    <xf numFmtId="0" fontId="92" fillId="0" borderId="0">
      <alignment horizontal="left"/>
    </xf>
    <xf numFmtId="0" fontId="93" fillId="0" borderId="63" applyNumberFormat="0" applyAlignment="0" applyProtection="0">
      <alignment horizontal="left" vertical="center"/>
    </xf>
    <xf numFmtId="0" fontId="93" fillId="0" borderId="5">
      <alignment horizontal="left" vertical="center"/>
    </xf>
    <xf numFmtId="0" fontId="93" fillId="0" borderId="5">
      <alignment horizontal="left" vertical="center"/>
    </xf>
    <xf numFmtId="0" fontId="93" fillId="0" borderId="5">
      <alignment horizontal="left" vertical="center"/>
    </xf>
    <xf numFmtId="0" fontId="93" fillId="0" borderId="5">
      <alignment horizontal="left" vertical="center"/>
    </xf>
    <xf numFmtId="0" fontId="71" fillId="0" borderId="0" applyNumberFormat="0" applyFill="0" applyBorder="0" applyAlignment="0" applyProtection="0"/>
    <xf numFmtId="0" fontId="71" fillId="0" borderId="0" applyNumberFormat="0" applyFill="0" applyBorder="0" applyAlignment="0" applyProtection="0"/>
    <xf numFmtId="0" fontId="94" fillId="0" borderId="0" applyProtection="0">
      <alignment horizontal="left"/>
    </xf>
    <xf numFmtId="0" fontId="95" fillId="0" borderId="0" applyNumberFormat="0" applyFill="0" applyBorder="0" applyAlignment="0" applyProtection="0">
      <alignment vertical="center"/>
    </xf>
    <xf numFmtId="0" fontId="96" fillId="0" borderId="2">
      <alignment horizontal="center"/>
    </xf>
    <xf numFmtId="0" fontId="96" fillId="0" borderId="0">
      <alignment horizontal="center"/>
    </xf>
    <xf numFmtId="0" fontId="97" fillId="0" borderId="0"/>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30" fillId="0" borderId="0" applyBorder="0"/>
    <xf numFmtId="0" fontId="68" fillId="0" borderId="0" applyNumberFormat="0" applyFill="0" applyBorder="0" applyAlignment="0" applyProtection="0"/>
    <xf numFmtId="0" fontId="68" fillId="0" borderId="0" applyNumberFormat="0" applyFill="0" applyBorder="0" applyAlignment="0" applyProtection="0"/>
    <xf numFmtId="10" fontId="48" fillId="56" borderId="1" applyNumberFormat="0" applyBorder="0" applyAlignment="0" applyProtection="0"/>
    <xf numFmtId="10" fontId="48" fillId="56" borderId="1" applyNumberFormat="0" applyBorder="0" applyAlignment="0" applyProtection="0"/>
    <xf numFmtId="180" fontId="100" fillId="57" borderId="0"/>
    <xf numFmtId="231" fontId="29" fillId="0" borderId="0" applyFill="0" applyBorder="0" applyProtection="0"/>
    <xf numFmtId="232" fontId="29" fillId="0" borderId="0" applyFill="0" applyBorder="0" applyProtection="0"/>
    <xf numFmtId="233" fontId="29" fillId="0" borderId="0" applyFill="0" applyBorder="0" applyProtection="0"/>
    <xf numFmtId="0" fontId="101" fillId="33" borderId="58" applyNumberFormat="0" applyAlignment="0" applyProtection="0">
      <alignment vertical="center"/>
    </xf>
    <xf numFmtId="180" fontId="102" fillId="0" borderId="0" applyNumberFormat="0" applyFill="0" applyBorder="0" applyAlignment="0">
      <protection locked="0"/>
    </xf>
    <xf numFmtId="0" fontId="28" fillId="0" borderId="0" applyFill="0" applyBorder="0">
      <alignment horizontal="right"/>
      <protection locked="0"/>
    </xf>
    <xf numFmtId="234" fontId="28" fillId="0" borderId="0" applyFill="0" applyBorder="0">
      <alignment horizontal="right"/>
      <protection locked="0"/>
    </xf>
    <xf numFmtId="0" fontId="103" fillId="58" borderId="59">
      <alignment horizontal="left" vertical="center" wrapText="1"/>
    </xf>
    <xf numFmtId="0" fontId="103" fillId="58" borderId="59">
      <alignment horizontal="left" vertical="center" wrapText="1"/>
    </xf>
    <xf numFmtId="0" fontId="30" fillId="0" borderId="0"/>
    <xf numFmtId="4" fontId="90" fillId="54" borderId="0"/>
    <xf numFmtId="235" fontId="6" fillId="0" borderId="0" applyFont="0" applyFill="0" applyBorder="0">
      <alignment vertical="center"/>
    </xf>
    <xf numFmtId="3" fontId="104" fillId="0" borderId="0" applyFill="0" applyBorder="0" applyAlignment="0" applyProtection="0">
      <alignment horizontal="right"/>
    </xf>
    <xf numFmtId="236" fontId="69" fillId="0" borderId="0" applyFont="0" applyFill="0" applyBorder="0" applyAlignment="0" applyProtection="0"/>
    <xf numFmtId="237" fontId="69" fillId="0" borderId="0" applyFont="0" applyFill="0" applyBorder="0" applyAlignment="0" applyProtection="0"/>
    <xf numFmtId="1" fontId="30" fillId="0" borderId="0" applyProtection="0">
      <protection locked="0"/>
    </xf>
    <xf numFmtId="0" fontId="99"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64" fillId="51" borderId="0">
      <alignment horizontal="left"/>
    </xf>
    <xf numFmtId="0" fontId="105" fillId="52" borderId="0">
      <alignment horizontal="left"/>
    </xf>
    <xf numFmtId="0" fontId="106" fillId="0" borderId="0" applyFill="0" applyBorder="0" applyAlignment="0"/>
    <xf numFmtId="0" fontId="106" fillId="0" borderId="0" applyFill="0" applyBorder="0" applyAlignment="0"/>
    <xf numFmtId="0" fontId="106" fillId="0" borderId="0" applyFill="0" applyBorder="0" applyAlignment="0"/>
    <xf numFmtId="0" fontId="28" fillId="0" borderId="0" applyFill="0" applyBorder="0" applyAlignment="0"/>
    <xf numFmtId="0" fontId="106" fillId="0" borderId="0" applyFill="0" applyBorder="0" applyAlignment="0"/>
    <xf numFmtId="0" fontId="107" fillId="0" borderId="64" applyNumberFormat="0" applyFill="0" applyAlignment="0" applyProtection="0">
      <alignment vertical="center"/>
    </xf>
    <xf numFmtId="180" fontId="108" fillId="51" borderId="0"/>
    <xf numFmtId="0" fontId="48" fillId="49" borderId="59" applyNumberFormat="0">
      <alignment horizontal="left" vertical="center" wrapText="1"/>
    </xf>
    <xf numFmtId="0" fontId="48" fillId="49" borderId="59" applyNumberFormat="0">
      <alignment horizontal="left" vertical="center" wrapText="1"/>
    </xf>
    <xf numFmtId="0" fontId="74" fillId="49" borderId="59" applyNumberFormat="0">
      <alignment horizontal="left" vertical="center" wrapText="1"/>
    </xf>
    <xf numFmtId="0" fontId="74" fillId="49" borderId="59" applyNumberFormat="0">
      <alignment horizontal="left" vertical="center" wrapText="1"/>
    </xf>
    <xf numFmtId="40" fontId="69" fillId="0" borderId="0" applyFont="0" applyFill="0" applyBorder="0" applyAlignment="0" applyProtection="0"/>
    <xf numFmtId="38" fontId="69" fillId="0" borderId="0" applyFont="0" applyFill="0" applyBorder="0" applyAlignment="0" applyProtection="0"/>
    <xf numFmtId="4" fontId="27" fillId="0" borderId="0" applyFont="0" applyFill="0" applyBorder="0" applyAlignment="0" applyProtection="0"/>
    <xf numFmtId="238" fontId="3" fillId="0" borderId="0" applyFont="0" applyFill="0" applyBorder="0" applyAlignment="0" applyProtection="0"/>
    <xf numFmtId="239" fontId="3" fillId="0" borderId="0" applyFont="0" applyFill="0" applyBorder="0" applyAlignment="0" applyProtection="0"/>
    <xf numFmtId="196" fontId="28" fillId="0" borderId="0"/>
    <xf numFmtId="0" fontId="109" fillId="0" borderId="2"/>
    <xf numFmtId="240" fontId="79" fillId="0" borderId="0" applyFont="0" applyFill="0" applyBorder="0" applyAlignment="0" applyProtection="0"/>
    <xf numFmtId="241" fontId="79" fillId="0" borderId="0" applyFont="0" applyFill="0" applyBorder="0" applyAlignment="0" applyProtection="0"/>
    <xf numFmtId="242" fontId="69" fillId="0" borderId="0" applyFont="0" applyFill="0" applyBorder="0" applyAlignment="0" applyProtection="0"/>
    <xf numFmtId="215" fontId="27" fillId="0" borderId="0" applyFont="0" applyFill="0" applyBorder="0" applyAlignment="0" applyProtection="0"/>
    <xf numFmtId="243" fontId="28" fillId="0" borderId="0" applyFont="0" applyFill="0" applyBorder="0" applyAlignment="0" applyProtection="0"/>
    <xf numFmtId="243" fontId="28" fillId="0" borderId="0" applyFont="0" applyFill="0" applyBorder="0" applyAlignment="0" applyProtection="0"/>
    <xf numFmtId="239" fontId="3" fillId="0" borderId="0" applyFont="0" applyFill="0" applyBorder="0" applyAlignment="0" applyProtection="0"/>
    <xf numFmtId="244" fontId="3" fillId="0" borderId="0" applyFont="0" applyFill="0" applyBorder="0" applyAlignment="0" applyProtection="0"/>
    <xf numFmtId="0" fontId="6" fillId="0" borderId="0" applyFill="0" applyBorder="0">
      <alignment vertical="center"/>
    </xf>
    <xf numFmtId="0" fontId="110" fillId="0" borderId="0" applyFill="0" applyBorder="0">
      <alignment vertical="center"/>
    </xf>
    <xf numFmtId="0" fontId="25" fillId="0" borderId="0" applyFill="0" applyBorder="0">
      <alignment vertical="center"/>
    </xf>
    <xf numFmtId="0" fontId="9" fillId="0" borderId="0" applyFill="0" applyBorder="0">
      <alignment vertical="center"/>
    </xf>
    <xf numFmtId="0" fontId="111" fillId="0" borderId="0" applyFill="0" applyBorder="0">
      <alignment vertical="center"/>
    </xf>
    <xf numFmtId="0" fontId="112" fillId="0" borderId="0"/>
    <xf numFmtId="0" fontId="113" fillId="0" borderId="0" applyFill="0" applyBorder="0">
      <alignment vertical="center"/>
    </xf>
    <xf numFmtId="0" fontId="113" fillId="0" borderId="0" applyFill="0" applyBorder="0">
      <alignment vertical="center"/>
    </xf>
    <xf numFmtId="0" fontId="114" fillId="0" borderId="0" applyFill="0" applyBorder="0">
      <alignment vertical="center"/>
    </xf>
    <xf numFmtId="0" fontId="115" fillId="0" borderId="0" applyFill="0" applyBorder="0">
      <alignment vertical="center"/>
    </xf>
    <xf numFmtId="245" fontId="25" fillId="0" borderId="0" applyBorder="0"/>
    <xf numFmtId="0" fontId="28" fillId="0" borderId="0" applyFont="0" applyFill="0" applyBorder="0" applyAlignment="0" applyProtection="0"/>
    <xf numFmtId="246" fontId="78" fillId="0" borderId="0" applyFill="0" applyBorder="0" applyProtection="0">
      <alignment horizontal="right"/>
    </xf>
    <xf numFmtId="247" fontId="78" fillId="0" borderId="0" applyFill="0" applyBorder="0" applyProtection="0">
      <alignment horizontal="right"/>
    </xf>
    <xf numFmtId="248" fontId="29" fillId="0" borderId="0" applyFont="0" applyFill="0" applyBorder="0" applyAlignment="0" applyProtection="0">
      <alignment horizontal="right"/>
    </xf>
    <xf numFmtId="249" fontId="70" fillId="0" borderId="0" applyFont="0" applyFill="0" applyBorder="0" applyAlignment="0" applyProtection="0">
      <alignment horizontal="right"/>
    </xf>
    <xf numFmtId="0" fontId="68" fillId="0" borderId="65" applyBorder="0" applyAlignment="0" applyProtection="0">
      <alignment horizontal="center"/>
    </xf>
    <xf numFmtId="0" fontId="116" fillId="27" borderId="0" applyNumberFormat="0" applyBorder="0" applyAlignment="0" applyProtection="0">
      <alignment vertical="center"/>
    </xf>
    <xf numFmtId="37" fontId="117" fillId="0" borderId="0"/>
    <xf numFmtId="0" fontId="26" fillId="59" borderId="0" applyNumberFormat="0" applyBorder="0" applyAlignment="0">
      <alignment horizontal="right"/>
      <protection hidden="1"/>
    </xf>
    <xf numFmtId="250" fontId="3" fillId="0" borderId="0"/>
    <xf numFmtId="251" fontId="23" fillId="0" borderId="0"/>
    <xf numFmtId="252" fontId="118" fillId="0" borderId="0"/>
    <xf numFmtId="0" fontId="3" fillId="0" borderId="0">
      <alignment vertical="center"/>
    </xf>
    <xf numFmtId="0" fontId="44" fillId="0" borderId="0">
      <alignment vertical="center"/>
    </xf>
    <xf numFmtId="0" fontId="3" fillId="0" borderId="0">
      <alignment vertical="center"/>
    </xf>
    <xf numFmtId="0" fontId="59" fillId="0" borderId="0"/>
    <xf numFmtId="0" fontId="28" fillId="0" borderId="0"/>
    <xf numFmtId="0" fontId="69" fillId="0" borderId="0"/>
    <xf numFmtId="0" fontId="44" fillId="49" borderId="66" applyNumberFormat="0" applyFont="0" applyAlignment="0" applyProtection="0">
      <alignment vertical="center"/>
    </xf>
    <xf numFmtId="0" fontId="44" fillId="49" borderId="66" applyNumberFormat="0" applyFont="0" applyAlignment="0" applyProtection="0">
      <alignment vertical="center"/>
    </xf>
    <xf numFmtId="0" fontId="119" fillId="0" borderId="35" applyNumberFormat="0" applyFont="0" applyFill="0" applyBorder="0">
      <alignment vertical="center"/>
    </xf>
    <xf numFmtId="253" fontId="26" fillId="0" borderId="8" applyBorder="0"/>
    <xf numFmtId="253" fontId="26" fillId="0" borderId="8" applyBorder="0"/>
    <xf numFmtId="253" fontId="26" fillId="0" borderId="8" applyBorder="0"/>
    <xf numFmtId="254" fontId="78" fillId="0" borderId="0" applyFill="0" applyBorder="0" applyProtection="0"/>
    <xf numFmtId="232" fontId="78" fillId="0" borderId="0" applyFill="0" applyBorder="0" applyProtection="0"/>
    <xf numFmtId="233" fontId="78" fillId="0" borderId="0" applyFill="0" applyBorder="0" applyProtection="0"/>
    <xf numFmtId="3" fontId="26" fillId="0" borderId="0" applyBorder="0"/>
    <xf numFmtId="180" fontId="83" fillId="0" borderId="0"/>
    <xf numFmtId="0" fontId="120" fillId="0" borderId="1" applyNumberFormat="0" applyBorder="0" applyAlignment="0">
      <alignment horizontal="center" vertical="center"/>
    </xf>
    <xf numFmtId="0" fontId="120" fillId="0" borderId="1" applyNumberFormat="0" applyBorder="0" applyAlignment="0">
      <alignment horizontal="center" vertical="center"/>
    </xf>
    <xf numFmtId="43" fontId="28" fillId="0" borderId="0" applyFont="0" applyFill="0" applyBorder="0" applyAlignment="0" applyProtection="0"/>
    <xf numFmtId="41" fontId="28" fillId="0" borderId="0" applyFont="0" applyFill="0" applyBorder="0" applyAlignment="0" applyProtection="0"/>
    <xf numFmtId="0" fontId="121" fillId="0" borderId="0"/>
    <xf numFmtId="0" fontId="68" fillId="0" borderId="0" applyNumberFormat="0" applyFill="0" applyBorder="0" applyAlignment="0" applyProtection="0"/>
    <xf numFmtId="0" fontId="29" fillId="56" borderId="0">
      <alignment horizontal="right"/>
    </xf>
    <xf numFmtId="204" fontId="122" fillId="52" borderId="0">
      <alignment horizontal="right"/>
    </xf>
    <xf numFmtId="40" fontId="123" fillId="60" borderId="0">
      <alignment horizontal="right"/>
    </xf>
    <xf numFmtId="0" fontId="124" fillId="61" borderId="0">
      <alignment horizontal="center"/>
    </xf>
    <xf numFmtId="0" fontId="125" fillId="60" borderId="0">
      <alignment horizontal="right"/>
    </xf>
    <xf numFmtId="0" fontId="126" fillId="62" borderId="0"/>
    <xf numFmtId="0" fontId="127" fillId="60" borderId="10"/>
    <xf numFmtId="0" fontId="128" fillId="52" borderId="0" applyBorder="0">
      <alignment horizontal="centerContinuous"/>
    </xf>
    <xf numFmtId="0" fontId="127" fillId="0" borderId="0" applyBorder="0">
      <alignment horizontal="centerContinuous"/>
    </xf>
    <xf numFmtId="0" fontId="129" fillId="62" borderId="0" applyBorder="0">
      <alignment horizontal="centerContinuous"/>
    </xf>
    <xf numFmtId="0" fontId="130" fillId="47" borderId="67" applyNumberFormat="0" applyAlignment="0" applyProtection="0">
      <alignment vertical="center"/>
    </xf>
    <xf numFmtId="1" fontId="131" fillId="0" borderId="0" applyProtection="0">
      <alignment horizontal="right" vertical="center"/>
    </xf>
    <xf numFmtId="49" fontId="132" fillId="0" borderId="12" applyFill="0" applyProtection="0">
      <alignment vertical="center"/>
    </xf>
    <xf numFmtId="14" fontId="49" fillId="0" borderId="0">
      <alignment horizontal="center" wrapText="1"/>
      <protection locked="0"/>
    </xf>
    <xf numFmtId="0" fontId="69" fillId="0" borderId="0" applyFont="0" applyFill="0" applyBorder="0" applyAlignment="0" applyProtection="0"/>
    <xf numFmtId="0" fontId="28" fillId="0" borderId="0" applyFont="0" applyFill="0" applyBorder="0" applyAlignment="0" applyProtection="0"/>
    <xf numFmtId="255" fontId="28" fillId="0" borderId="0" applyFont="0" applyFill="0" applyBorder="0" applyAlignment="0" applyProtection="0"/>
    <xf numFmtId="10" fontId="28" fillId="0" borderId="0" applyFont="0" applyFill="0" applyBorder="0" applyAlignment="0" applyProtection="0"/>
    <xf numFmtId="9" fontId="3" fillId="0" borderId="0" applyFont="0" applyFill="0" applyBorder="0" applyAlignment="0" applyProtection="0">
      <alignment vertical="center"/>
    </xf>
    <xf numFmtId="256" fontId="76" fillId="0" borderId="0" applyFont="0" applyFill="0" applyBorder="0" applyAlignment="0" applyProtection="0"/>
    <xf numFmtId="257" fontId="78" fillId="0" borderId="0" applyFill="0" applyBorder="0" applyProtection="0"/>
    <xf numFmtId="258" fontId="78" fillId="0" borderId="0" applyFill="0" applyBorder="0" applyProtection="0"/>
    <xf numFmtId="259" fontId="78" fillId="0" borderId="0" applyFill="0" applyBorder="0" applyProtection="0"/>
    <xf numFmtId="0" fontId="78" fillId="0" borderId="0" applyFill="0" applyBorder="0" applyProtection="0"/>
    <xf numFmtId="0" fontId="28" fillId="0" borderId="0" applyFont="0" applyFill="0" applyBorder="0" applyAlignment="0" applyProtection="0"/>
    <xf numFmtId="260" fontId="28" fillId="0" borderId="0" applyFill="0" applyBorder="0">
      <alignment horizontal="right"/>
      <protection locked="0"/>
    </xf>
    <xf numFmtId="13" fontId="28" fillId="0" borderId="0" applyFont="0" applyFill="0" applyProtection="0"/>
    <xf numFmtId="0" fontId="133" fillId="0" borderId="0" applyFill="0" applyBorder="0" applyAlignment="0"/>
    <xf numFmtId="0" fontId="133" fillId="0" borderId="0" applyFill="0" applyBorder="0" applyAlignment="0"/>
    <xf numFmtId="0" fontId="133" fillId="0" borderId="0" applyFill="0" applyBorder="0" applyAlignment="0"/>
    <xf numFmtId="0" fontId="28" fillId="0" borderId="0" applyFill="0" applyBorder="0" applyAlignment="0"/>
    <xf numFmtId="0" fontId="133" fillId="0" borderId="0" applyFill="0" applyBorder="0" applyAlignment="0"/>
    <xf numFmtId="4" fontId="83" fillId="0" borderId="0">
      <alignment horizontal="right"/>
    </xf>
    <xf numFmtId="261" fontId="27" fillId="0" borderId="0">
      <alignment horizontal="right"/>
    </xf>
    <xf numFmtId="262" fontId="134" fillId="0" borderId="0"/>
    <xf numFmtId="0" fontId="69" fillId="0" borderId="0" applyNumberFormat="0" applyFont="0" applyFill="0" applyBorder="0" applyAlignment="0" applyProtection="0">
      <alignment horizontal="left"/>
    </xf>
    <xf numFmtId="0" fontId="3" fillId="0" borderId="0" applyNumberFormat="0" applyFill="0" applyBorder="0" applyAlignment="0" applyProtection="0"/>
    <xf numFmtId="15" fontId="69" fillId="0" borderId="0" applyFont="0" applyFill="0" applyBorder="0" applyAlignment="0" applyProtection="0"/>
    <xf numFmtId="4" fontId="69" fillId="0" borderId="0" applyFont="0" applyFill="0" applyBorder="0" applyAlignment="0" applyProtection="0"/>
    <xf numFmtId="0" fontId="135" fillId="0" borderId="2">
      <alignment horizontal="center"/>
    </xf>
    <xf numFmtId="0" fontId="135" fillId="0" borderId="68">
      <alignment horizontal="center"/>
    </xf>
    <xf numFmtId="3" fontId="69" fillId="0" borderId="0" applyFont="0" applyFill="0" applyBorder="0" applyAlignment="0" applyProtection="0"/>
    <xf numFmtId="0" fontId="69" fillId="63" borderId="0" applyNumberFormat="0" applyFont="0" applyBorder="0" applyAlignment="0" applyProtection="0"/>
    <xf numFmtId="0" fontId="28" fillId="0" borderId="0">
      <alignment horizontal="right"/>
    </xf>
    <xf numFmtId="263" fontId="6" fillId="0" borderId="0" applyFont="0" applyFill="0" applyBorder="0">
      <alignment vertical="center"/>
    </xf>
    <xf numFmtId="263" fontId="6" fillId="0" borderId="0" applyFill="0" applyBorder="0">
      <alignment vertical="center"/>
    </xf>
    <xf numFmtId="263" fontId="9" fillId="0" borderId="0" applyFill="0" applyBorder="0">
      <alignment vertical="center"/>
    </xf>
    <xf numFmtId="263" fontId="24" fillId="0" borderId="0" applyFill="0" applyBorder="0">
      <alignment vertical="center"/>
    </xf>
    <xf numFmtId="264" fontId="6" fillId="0" borderId="0" applyFont="0" applyFill="0" applyBorder="0">
      <alignment vertical="center"/>
    </xf>
    <xf numFmtId="264" fontId="6" fillId="0" borderId="0" applyFill="0" applyBorder="0">
      <alignment horizontal="right" vertical="center"/>
    </xf>
    <xf numFmtId="264" fontId="9" fillId="0" borderId="0" applyFill="0" applyBorder="0">
      <alignment horizontal="right" vertical="center"/>
    </xf>
    <xf numFmtId="0" fontId="74" fillId="49" borderId="59" applyNumberFormat="0">
      <alignment horizontal="center" vertical="center" wrapText="1"/>
    </xf>
    <xf numFmtId="0" fontId="74" fillId="49" borderId="59" applyNumberFormat="0">
      <alignment horizontal="center" vertical="center" wrapText="1"/>
    </xf>
    <xf numFmtId="0" fontId="74" fillId="49" borderId="59" applyNumberFormat="0">
      <alignment horizontal="center" vertical="center" textRotation="90" wrapText="1"/>
    </xf>
    <xf numFmtId="0" fontId="74" fillId="49" borderId="59" applyNumberFormat="0">
      <alignment horizontal="center" vertical="center" textRotation="90" wrapText="1"/>
    </xf>
    <xf numFmtId="265" fontId="28" fillId="0" borderId="0">
      <alignment horizontal="right"/>
      <protection locked="0"/>
    </xf>
    <xf numFmtId="49" fontId="26" fillId="0" borderId="0">
      <alignment horizontal="right"/>
    </xf>
    <xf numFmtId="0" fontId="136" fillId="64" borderId="0" applyNumberFormat="0" applyFont="0" applyBorder="0" applyAlignment="0">
      <alignment horizontal="center"/>
    </xf>
    <xf numFmtId="0" fontId="105" fillId="27" borderId="0">
      <alignment horizontal="center"/>
    </xf>
    <xf numFmtId="49" fontId="137" fillId="52" borderId="0">
      <alignment horizontal="center"/>
    </xf>
    <xf numFmtId="4" fontId="138" fillId="0" borderId="0">
      <alignment horizontal="right"/>
    </xf>
    <xf numFmtId="30" fontId="139" fillId="0" borderId="0" applyNumberFormat="0" applyFill="0" applyBorder="0" applyAlignment="0" applyProtection="0">
      <alignment horizontal="left"/>
    </xf>
    <xf numFmtId="0" fontId="28" fillId="0" borderId="0">
      <alignment horizontal="right"/>
    </xf>
    <xf numFmtId="0" fontId="28" fillId="0" borderId="0">
      <alignment horizontal="right"/>
    </xf>
    <xf numFmtId="0" fontId="28" fillId="0" borderId="0" applyFill="0" applyBorder="0" applyProtection="0">
      <alignment horizontal="right"/>
    </xf>
    <xf numFmtId="0" fontId="28" fillId="0" borderId="0">
      <alignment horizontal="right"/>
    </xf>
    <xf numFmtId="0" fontId="65" fillId="51" borderId="0">
      <alignment horizontal="center"/>
    </xf>
    <xf numFmtId="0" fontId="65" fillId="51" borderId="0">
      <alignment horizontal="centerContinuous"/>
    </xf>
    <xf numFmtId="0" fontId="140" fillId="52" borderId="0">
      <alignment horizontal="left"/>
    </xf>
    <xf numFmtId="49" fontId="140" fillId="52" borderId="0">
      <alignment horizontal="center"/>
    </xf>
    <xf numFmtId="0" fontId="64" fillId="51" borderId="0">
      <alignment horizontal="left"/>
    </xf>
    <xf numFmtId="49" fontId="140" fillId="52" borderId="0">
      <alignment horizontal="left"/>
    </xf>
    <xf numFmtId="0" fontId="64" fillId="51" borderId="0">
      <alignment horizontal="centerContinuous"/>
    </xf>
    <xf numFmtId="0" fontId="64" fillId="51" borderId="0">
      <alignment horizontal="right"/>
    </xf>
    <xf numFmtId="49" fontId="105" fillId="52" borderId="0">
      <alignment horizontal="left"/>
    </xf>
    <xf numFmtId="0" fontId="65" fillId="51" borderId="0">
      <alignment horizontal="right"/>
    </xf>
    <xf numFmtId="0" fontId="74" fillId="49" borderId="59" applyNumberFormat="0">
      <alignment horizontal="right" vertical="center" wrapText="1"/>
    </xf>
    <xf numFmtId="0" fontId="74" fillId="49" borderId="59" applyNumberFormat="0">
      <alignment horizontal="right" vertical="center" wrapText="1"/>
    </xf>
    <xf numFmtId="0" fontId="141" fillId="0" borderId="55">
      <alignment horizontal="centerContinuous"/>
    </xf>
    <xf numFmtId="180" fontId="141" fillId="0" borderId="0"/>
    <xf numFmtId="0" fontId="141" fillId="0" borderId="55">
      <protection locked="0"/>
    </xf>
    <xf numFmtId="0" fontId="140" fillId="33" borderId="0">
      <alignment horizontal="center"/>
    </xf>
    <xf numFmtId="0" fontId="142" fillId="33" borderId="0">
      <alignment horizontal="center"/>
    </xf>
    <xf numFmtId="4" fontId="143" fillId="65" borderId="69" applyNumberFormat="0" applyProtection="0">
      <alignment horizontal="right" vertical="center"/>
    </xf>
    <xf numFmtId="4" fontId="144" fillId="59" borderId="69" applyNumberFormat="0" applyProtection="0">
      <alignment horizontal="right" vertical="center"/>
    </xf>
    <xf numFmtId="4" fontId="145" fillId="66" borderId="69" applyNumberFormat="0" applyProtection="0">
      <alignment horizontal="left" vertical="center" indent="1"/>
    </xf>
    <xf numFmtId="266" fontId="146" fillId="0" borderId="0" applyFill="0" applyBorder="0">
      <alignment horizontal="right"/>
      <protection hidden="1"/>
    </xf>
    <xf numFmtId="0" fontId="147" fillId="0" borderId="0">
      <alignment horizontal="left"/>
    </xf>
    <xf numFmtId="0" fontId="93" fillId="53" borderId="1">
      <alignment horizontal="center" vertical="center" wrapText="1"/>
      <protection hidden="1"/>
    </xf>
    <xf numFmtId="0" fontId="93" fillId="53" borderId="1">
      <alignment horizontal="center" vertical="center" wrapText="1"/>
      <protection hidden="1"/>
    </xf>
    <xf numFmtId="267" fontId="28" fillId="0" borderId="0" applyFont="0" applyFill="0" applyBorder="0" applyAlignment="0" applyProtection="0"/>
    <xf numFmtId="268" fontId="28" fillId="0" borderId="0" applyFont="0" applyFill="0" applyBorder="0" applyAlignment="0" applyProtection="0"/>
    <xf numFmtId="269" fontId="28" fillId="54" borderId="10">
      <alignment horizontal="center" vertical="center"/>
    </xf>
    <xf numFmtId="0" fontId="136" fillId="1" borderId="5" applyNumberFormat="0" applyFont="0" applyAlignment="0">
      <alignment horizontal="center"/>
    </xf>
    <xf numFmtId="0" fontId="136" fillId="1" borderId="5" applyNumberFormat="0" applyFont="0" applyAlignment="0">
      <alignment horizontal="center"/>
    </xf>
    <xf numFmtId="0" fontId="57" fillId="0" borderId="0" applyFill="0" applyBorder="0" applyAlignment="0" applyProtection="0"/>
    <xf numFmtId="176" fontId="25" fillId="0" borderId="0" applyBorder="0"/>
    <xf numFmtId="3" fontId="48" fillId="0" borderId="0"/>
    <xf numFmtId="0" fontId="148" fillId="0" borderId="0" applyNumberFormat="0" applyFill="0" applyBorder="0" applyAlignment="0">
      <alignment horizontal="center"/>
    </xf>
    <xf numFmtId="1" fontId="88" fillId="0" borderId="0" applyBorder="0">
      <alignment horizontal="left" vertical="top" wrapText="1"/>
    </xf>
    <xf numFmtId="270" fontId="6" fillId="0" borderId="0" applyFill="0" applyBorder="0">
      <alignment vertical="center"/>
    </xf>
    <xf numFmtId="0" fontId="69" fillId="0" borderId="0"/>
    <xf numFmtId="0" fontId="79" fillId="0" borderId="0"/>
    <xf numFmtId="37" fontId="149" fillId="0" borderId="0"/>
    <xf numFmtId="37" fontId="149" fillId="0" borderId="0"/>
    <xf numFmtId="37" fontId="149" fillId="0" borderId="0"/>
    <xf numFmtId="37" fontId="149" fillId="0" borderId="0"/>
    <xf numFmtId="37" fontId="149" fillId="0" borderId="0"/>
    <xf numFmtId="37" fontId="149" fillId="0" borderId="0"/>
    <xf numFmtId="37" fontId="149" fillId="0" borderId="0"/>
    <xf numFmtId="37" fontId="149" fillId="0" borderId="0"/>
    <xf numFmtId="0" fontId="28" fillId="0" borderId="0" applyNumberFormat="0" applyFill="0" applyBorder="0" applyProtection="0">
      <alignment horizontal="right" wrapText="1"/>
    </xf>
    <xf numFmtId="0" fontId="93" fillId="0" borderId="0" applyNumberFormat="0" applyFill="0" applyBorder="0">
      <alignment horizontal="center" wrapText="1"/>
    </xf>
    <xf numFmtId="0" fontId="103" fillId="0" borderId="0" applyNumberFormat="0" applyFill="0" applyBorder="0">
      <alignment horizontal="center" wrapText="1"/>
    </xf>
    <xf numFmtId="0" fontId="9" fillId="0" borderId="0"/>
    <xf numFmtId="0" fontId="109" fillId="0" borderId="0"/>
    <xf numFmtId="0" fontId="150" fillId="0" borderId="0" applyFill="0" applyBorder="0"/>
    <xf numFmtId="0" fontId="151" fillId="0" borderId="0" applyFill="0" applyBorder="0"/>
    <xf numFmtId="0" fontId="152" fillId="0" borderId="0" applyFill="0" applyBorder="0">
      <alignment vertical="top"/>
    </xf>
    <xf numFmtId="40" fontId="153" fillId="0" borderId="0" applyBorder="0">
      <alignment horizontal="right"/>
    </xf>
    <xf numFmtId="0" fontId="154" fillId="0" borderId="0" applyBorder="0" applyProtection="0">
      <alignment vertical="center"/>
    </xf>
    <xf numFmtId="182" fontId="154" fillId="0" borderId="12" applyBorder="0" applyProtection="0">
      <alignment horizontal="right" vertical="center"/>
    </xf>
    <xf numFmtId="0" fontId="155" fillId="67" borderId="0" applyBorder="0" applyProtection="0">
      <alignment horizontal="centerContinuous" vertical="center"/>
    </xf>
    <xf numFmtId="0" fontId="155" fillId="68" borderId="12" applyBorder="0" applyProtection="0">
      <alignment horizontal="centerContinuous" vertical="center"/>
    </xf>
    <xf numFmtId="0" fontId="156" fillId="0" borderId="0" applyBorder="0" applyProtection="0">
      <alignment vertical="center"/>
    </xf>
    <xf numFmtId="3" fontId="157" fillId="0" borderId="0" applyNumberFormat="0"/>
    <xf numFmtId="0" fontId="158" fillId="0" borderId="0" applyFill="0" applyBorder="0" applyProtection="0">
      <alignment horizontal="left"/>
    </xf>
    <xf numFmtId="0" fontId="87" fillId="0" borderId="6" applyFill="0" applyBorder="0" applyProtection="0">
      <alignment horizontal="left" vertical="top"/>
    </xf>
    <xf numFmtId="271" fontId="48" fillId="60" borderId="0" applyFont="0" applyFill="0" applyBorder="0" applyAlignment="0" applyProtection="0">
      <alignment vertical="center"/>
    </xf>
    <xf numFmtId="0" fontId="30" fillId="0" borderId="0">
      <alignment wrapText="1"/>
    </xf>
    <xf numFmtId="49" fontId="159" fillId="0" borderId="12">
      <alignment vertical="center"/>
    </xf>
    <xf numFmtId="49" fontId="59" fillId="0" borderId="0" applyFill="0" applyBorder="0" applyAlignment="0"/>
    <xf numFmtId="0" fontId="28" fillId="0" borderId="0" applyFill="0" applyBorder="0" applyAlignment="0"/>
    <xf numFmtId="0" fontId="28" fillId="0" borderId="0" applyFill="0" applyBorder="0" applyAlignment="0"/>
    <xf numFmtId="0" fontId="88" fillId="0" borderId="0" applyNumberFormat="0" applyFill="0" applyBorder="0" applyAlignment="0" applyProtection="0"/>
    <xf numFmtId="0" fontId="31" fillId="0" borderId="0" applyNumberFormat="0" applyFill="0" applyBorder="0" applyAlignment="0" applyProtection="0"/>
    <xf numFmtId="0" fontId="160" fillId="0" borderId="0">
      <alignment horizontal="center"/>
    </xf>
    <xf numFmtId="3" fontId="161" fillId="0" borderId="0"/>
    <xf numFmtId="0" fontId="28" fillId="0" borderId="12" applyFill="0" applyAlignment="0" applyProtection="0"/>
    <xf numFmtId="0" fontId="28" fillId="0" borderId="0" applyBorder="0"/>
    <xf numFmtId="0" fontId="157" fillId="0" borderId="5">
      <alignment horizontal="right" wrapText="1"/>
    </xf>
    <xf numFmtId="0" fontId="157" fillId="0" borderId="5">
      <alignment horizontal="right" wrapText="1"/>
    </xf>
    <xf numFmtId="0" fontId="71" fillId="0" borderId="0" applyNumberFormat="0" applyFill="0" applyBorder="0" applyAlignment="0" applyProtection="0"/>
    <xf numFmtId="3" fontId="157" fillId="0" borderId="12" applyNumberFormat="0"/>
    <xf numFmtId="0" fontId="162" fillId="0" borderId="70" applyNumberFormat="0" applyFill="0" applyAlignment="0" applyProtection="0">
      <alignment vertical="center"/>
    </xf>
    <xf numFmtId="0" fontId="41" fillId="0" borderId="0"/>
    <xf numFmtId="0" fontId="163" fillId="52" borderId="0">
      <alignment horizontal="center"/>
    </xf>
    <xf numFmtId="272" fontId="69" fillId="0" borderId="0"/>
    <xf numFmtId="273" fontId="69" fillId="0" borderId="0"/>
    <xf numFmtId="0" fontId="48" fillId="49" borderId="59" applyNumberFormat="0">
      <alignment horizontal="right" vertical="center" wrapText="1"/>
    </xf>
    <xf numFmtId="0" fontId="48" fillId="49" borderId="59" applyNumberFormat="0">
      <alignment horizontal="right" vertical="center" wrapText="1"/>
    </xf>
    <xf numFmtId="0" fontId="62" fillId="49" borderId="59" applyNumberFormat="0">
      <alignment horizontal="right" vertical="center" wrapText="1"/>
    </xf>
    <xf numFmtId="0" fontId="62" fillId="49" borderId="59" applyNumberFormat="0">
      <alignment horizontal="right" vertical="center" wrapText="1"/>
    </xf>
    <xf numFmtId="274" fontId="69" fillId="0" borderId="0" applyFont="0" applyFill="0" applyBorder="0" applyAlignment="0" applyProtection="0"/>
    <xf numFmtId="275" fontId="69" fillId="0" borderId="0" applyFont="0" applyFill="0" applyBorder="0" applyAlignment="0" applyProtection="0"/>
    <xf numFmtId="0" fontId="6" fillId="0" borderId="0">
      <alignment vertical="center"/>
    </xf>
    <xf numFmtId="0" fontId="69" fillId="0" borderId="0" applyFont="0" applyFill="0" applyBorder="0" applyAlignment="0" applyProtection="0"/>
    <xf numFmtId="0" fontId="69" fillId="0" borderId="0" applyFont="0" applyFill="0" applyBorder="0" applyAlignment="0" applyProtection="0"/>
    <xf numFmtId="0" fontId="164" fillId="0" borderId="0" applyNumberFormat="0" applyFill="0" applyBorder="0" applyAlignment="0" applyProtection="0">
      <alignment vertical="center"/>
    </xf>
    <xf numFmtId="276" fontId="79" fillId="0" borderId="0" applyFont="0" applyFill="0" applyBorder="0" applyAlignment="0" applyProtection="0"/>
    <xf numFmtId="277" fontId="165" fillId="0" borderId="0">
      <alignment horizontal="right"/>
      <protection locked="0"/>
    </xf>
    <xf numFmtId="278" fontId="78" fillId="0" borderId="0" applyFill="0" applyBorder="0" applyProtection="0"/>
    <xf numFmtId="279" fontId="78" fillId="0" borderId="0" applyFill="0" applyBorder="0" applyProtection="0"/>
    <xf numFmtId="0" fontId="29" fillId="0" borderId="12">
      <alignment horizontal="right"/>
    </xf>
    <xf numFmtId="280" fontId="157" fillId="0" borderId="12">
      <alignment horizontal="right"/>
    </xf>
    <xf numFmtId="281" fontId="69" fillId="0" borderId="0"/>
    <xf numFmtId="0" fontId="25" fillId="3" borderId="4"/>
    <xf numFmtId="0" fontId="25" fillId="3" borderId="4"/>
    <xf numFmtId="0" fontId="46" fillId="42" borderId="0" applyNumberFormat="0" applyBorder="0" applyAlignment="0" applyProtection="0">
      <alignment vertical="center"/>
    </xf>
    <xf numFmtId="0" fontId="46" fillId="42" borderId="0" applyNumberFormat="0" applyBorder="0" applyAlignment="0" applyProtection="0">
      <alignment vertical="center"/>
    </xf>
    <xf numFmtId="0" fontId="46" fillId="43" borderId="0" applyNumberFormat="0" applyBorder="0" applyAlignment="0" applyProtection="0">
      <alignment vertical="center"/>
    </xf>
    <xf numFmtId="0" fontId="46" fillId="43" borderId="0" applyNumberFormat="0" applyBorder="0" applyAlignment="0" applyProtection="0">
      <alignment vertical="center"/>
    </xf>
    <xf numFmtId="0" fontId="46" fillId="44" borderId="0" applyNumberFormat="0" applyBorder="0" applyAlignment="0" applyProtection="0">
      <alignment vertical="center"/>
    </xf>
    <xf numFmtId="0" fontId="46" fillId="44" borderId="0" applyNumberFormat="0" applyBorder="0" applyAlignment="0" applyProtection="0">
      <alignment vertical="center"/>
    </xf>
    <xf numFmtId="0" fontId="46" fillId="39" borderId="0" applyNumberFormat="0" applyBorder="0" applyAlignment="0" applyProtection="0">
      <alignment vertical="center"/>
    </xf>
    <xf numFmtId="0" fontId="46" fillId="39" borderId="0" applyNumberFormat="0" applyBorder="0" applyAlignment="0" applyProtection="0">
      <alignment vertical="center"/>
    </xf>
    <xf numFmtId="0" fontId="46" fillId="40" borderId="0" applyNumberFormat="0" applyBorder="0" applyAlignment="0" applyProtection="0">
      <alignment vertical="center"/>
    </xf>
    <xf numFmtId="0" fontId="46" fillId="40" borderId="0" applyNumberFormat="0" applyBorder="0" applyAlignment="0" applyProtection="0">
      <alignment vertical="center"/>
    </xf>
    <xf numFmtId="0" fontId="46" fillId="45" borderId="0" applyNumberFormat="0" applyBorder="0" applyAlignment="0" applyProtection="0">
      <alignment vertical="center"/>
    </xf>
    <xf numFmtId="0" fontId="46" fillId="45" borderId="0" applyNumberFormat="0" applyBorder="0" applyAlignment="0" applyProtection="0">
      <alignment vertical="center"/>
    </xf>
    <xf numFmtId="282" fontId="30" fillId="0" borderId="0" applyNumberFormat="0">
      <alignment vertical="center"/>
    </xf>
    <xf numFmtId="283" fontId="31" fillId="0" borderId="0"/>
    <xf numFmtId="0" fontId="28" fillId="0" borderId="0"/>
    <xf numFmtId="0" fontId="31" fillId="0" borderId="0"/>
    <xf numFmtId="1" fontId="31" fillId="0" borderId="0" applyNumberFormat="0"/>
    <xf numFmtId="284" fontId="6" fillId="0" borderId="0" applyFill="0" applyBorder="0">
      <alignment horizontal="right" vertical="center"/>
    </xf>
    <xf numFmtId="284" fontId="9" fillId="0" borderId="0" applyFill="0" applyBorder="0">
      <alignment horizontal="right" vertical="center"/>
    </xf>
    <xf numFmtId="284" fontId="24" fillId="0" borderId="0" applyFill="0" applyBorder="0">
      <alignment vertical="center"/>
    </xf>
    <xf numFmtId="284" fontId="6" fillId="0" borderId="0" applyFill="0" applyBorder="0">
      <alignment horizontal="right" vertical="center"/>
    </xf>
    <xf numFmtId="284" fontId="9" fillId="0" borderId="0" applyFill="0" applyBorder="0">
      <alignment horizontal="right" vertical="center"/>
    </xf>
    <xf numFmtId="284" fontId="24" fillId="0" borderId="0" applyFill="0" applyBorder="0">
      <alignment horizontal="right" vertical="center"/>
    </xf>
    <xf numFmtId="285" fontId="166" fillId="0" borderId="0" applyFill="0" applyBorder="0">
      <alignment horizontal="left" vertical="center"/>
    </xf>
    <xf numFmtId="285" fontId="25" fillId="0" borderId="0" applyFill="0" applyBorder="0">
      <alignment horizontal="left" vertical="center"/>
    </xf>
    <xf numFmtId="176" fontId="24" fillId="0" borderId="0" applyFill="0" applyBorder="0">
      <alignment horizontal="centerContinuous" vertical="center"/>
    </xf>
    <xf numFmtId="245" fontId="166" fillId="0" borderId="0" applyFill="0" applyBorder="0">
      <alignment horizontal="left" vertical="center"/>
    </xf>
    <xf numFmtId="245" fontId="25" fillId="0" borderId="0" applyFill="0" applyBorder="0">
      <alignment horizontal="left" vertical="center"/>
    </xf>
    <xf numFmtId="245" fontId="24" fillId="0" borderId="0" applyFill="0" applyBorder="0">
      <alignment horizontal="centerContinuous" vertical="center"/>
    </xf>
    <xf numFmtId="245" fontId="25" fillId="0" borderId="0" applyFill="0" applyBorder="0">
      <alignment vertical="center"/>
    </xf>
    <xf numFmtId="176" fontId="25" fillId="0" borderId="0" applyFill="0" applyBorder="0">
      <alignment vertical="center"/>
    </xf>
    <xf numFmtId="245" fontId="24" fillId="0" borderId="0" applyFill="0" applyBorder="0">
      <alignment vertical="center"/>
    </xf>
    <xf numFmtId="176" fontId="24" fillId="0" borderId="0" applyFill="0" applyBorder="0">
      <alignment vertical="center"/>
    </xf>
    <xf numFmtId="245" fontId="167" fillId="0" borderId="0" applyFill="0" applyBorder="0">
      <alignment vertical="center"/>
    </xf>
    <xf numFmtId="176" fontId="167" fillId="0" borderId="0" applyFill="0" applyBorder="0">
      <alignment vertical="center"/>
    </xf>
    <xf numFmtId="0" fontId="168" fillId="0" borderId="0" applyFill="0" applyBorder="0">
      <alignment vertical="center"/>
    </xf>
    <xf numFmtId="0" fontId="167" fillId="0" borderId="0" applyFill="0" applyBorder="0">
      <alignment vertical="center"/>
    </xf>
    <xf numFmtId="0" fontId="24" fillId="0" borderId="0" applyFill="0" applyBorder="0">
      <alignment vertical="center"/>
    </xf>
    <xf numFmtId="0" fontId="24" fillId="0" borderId="0" applyFill="0" applyBorder="0">
      <alignment horizontal="centerContinuous" vertical="center"/>
    </xf>
    <xf numFmtId="286" fontId="31" fillId="0" borderId="0" applyFont="0" applyFill="0" applyBorder="0" applyAlignment="0" applyProtection="0"/>
    <xf numFmtId="283" fontId="31" fillId="0" borderId="0" applyFont="0" applyFill="0" applyBorder="0" applyAlignment="0" applyProtection="0"/>
    <xf numFmtId="287" fontId="50" fillId="0" borderId="0" applyFont="0" applyFill="0" applyBorder="0" applyAlignment="0" applyProtection="0"/>
    <xf numFmtId="287" fontId="50" fillId="0" borderId="0" applyFont="0" applyFill="0" applyBorder="0" applyAlignment="0" applyProtection="0"/>
    <xf numFmtId="287" fontId="50" fillId="0" borderId="0" applyFont="0" applyFill="0" applyBorder="0" applyAlignment="0" applyProtection="0"/>
    <xf numFmtId="0" fontId="169" fillId="0" borderId="0">
      <alignment vertical="center"/>
    </xf>
    <xf numFmtId="0" fontId="170"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63" fillId="50" borderId="60" applyNumberFormat="0" applyAlignment="0" applyProtection="0">
      <alignment vertical="center"/>
    </xf>
    <xf numFmtId="0" fontId="63" fillId="50" borderId="60" applyNumberFormat="0" applyAlignment="0" applyProtection="0">
      <alignment vertical="center"/>
    </xf>
    <xf numFmtId="0" fontId="63" fillId="50" borderId="60" applyNumberFormat="0" applyAlignment="0" applyProtection="0">
      <alignment vertical="center"/>
    </xf>
    <xf numFmtId="0" fontId="63" fillId="50" borderId="60" applyNumberFormat="0" applyAlignment="0" applyProtection="0">
      <alignment vertical="center"/>
    </xf>
    <xf numFmtId="0" fontId="3" fillId="0" borderId="0">
      <alignment vertical="top" wrapText="1"/>
    </xf>
    <xf numFmtId="0" fontId="25" fillId="60" borderId="1"/>
    <xf numFmtId="0" fontId="116" fillId="27" borderId="0" applyNumberFormat="0" applyBorder="0" applyAlignment="0" applyProtection="0">
      <alignment vertical="center"/>
    </xf>
    <xf numFmtId="0" fontId="116" fillId="27" borderId="0" applyNumberFormat="0" applyBorder="0" applyAlignment="0" applyProtection="0">
      <alignment vertical="center"/>
    </xf>
    <xf numFmtId="56" fontId="4" fillId="0" borderId="0" applyNumberFormat="0" applyFill="0" applyBorder="0" applyAlignment="0" applyProtection="0">
      <alignment horizontal="center"/>
    </xf>
    <xf numFmtId="38" fontId="69" fillId="0" borderId="0" applyFont="0" applyFill="0" applyBorder="0" applyAlignment="0" applyProtection="0"/>
    <xf numFmtId="40" fontId="69" fillId="0" borderId="0" applyFont="0" applyFill="0" applyBorder="0" applyAlignment="0" applyProtection="0"/>
    <xf numFmtId="41" fontId="28" fillId="0" borderId="0" applyFont="0" applyFill="0" applyBorder="0" applyAlignment="0" applyProtection="0"/>
    <xf numFmtId="43" fontId="28" fillId="0" borderId="0" applyFont="0" applyFill="0" applyBorder="0" applyAlignment="0" applyProtection="0"/>
    <xf numFmtId="9" fontId="18" fillId="0" borderId="0" applyFont="0" applyFill="0" applyBorder="0" applyAlignment="0" applyProtection="0">
      <alignment vertical="center"/>
    </xf>
    <xf numFmtId="288" fontId="8" fillId="0" borderId="0" applyFont="0" applyFill="0" applyBorder="0" applyAlignment="0" applyProtection="0"/>
    <xf numFmtId="289" fontId="8" fillId="0" borderId="0" applyFont="0" applyFill="0" applyBorder="0" applyAlignment="0" applyProtection="0">
      <alignment vertical="top"/>
    </xf>
    <xf numFmtId="290" fontId="8" fillId="0" borderId="0" applyFont="0" applyFill="0" applyBorder="0" applyAlignment="0" applyProtection="0"/>
    <xf numFmtId="0" fontId="171" fillId="0" borderId="0" applyNumberFormat="0" applyFill="0" applyBorder="0" applyAlignment="0" applyProtection="0">
      <alignment vertical="top"/>
      <protection locked="0"/>
    </xf>
    <xf numFmtId="0" fontId="172" fillId="0" borderId="0" applyNumberFormat="0" applyFill="0" applyBorder="0" applyAlignment="0" applyProtection="0">
      <alignment vertical="top"/>
      <protection locked="0"/>
    </xf>
    <xf numFmtId="291" fontId="24" fillId="0" borderId="0" applyFill="0" applyBorder="0">
      <alignment horizontal="centerContinuous"/>
    </xf>
    <xf numFmtId="0" fontId="44" fillId="49" borderId="66" applyNumberFormat="0" applyFont="0" applyAlignment="0" applyProtection="0">
      <alignment vertical="center"/>
    </xf>
    <xf numFmtId="0" fontId="44" fillId="49" borderId="66" applyNumberFormat="0" applyFont="0" applyAlignment="0" applyProtection="0">
      <alignment vertical="center"/>
    </xf>
    <xf numFmtId="0" fontId="47" fillId="49" borderId="66" applyNumberFormat="0" applyFont="0" applyAlignment="0" applyProtection="0">
      <alignment vertical="center"/>
    </xf>
    <xf numFmtId="0" fontId="44" fillId="49" borderId="66" applyNumberFormat="0" applyFont="0" applyAlignment="0" applyProtection="0">
      <alignment vertical="center"/>
    </xf>
    <xf numFmtId="0" fontId="47" fillId="49" borderId="66" applyNumberFormat="0" applyFont="0" applyAlignment="0" applyProtection="0">
      <alignment vertical="center"/>
    </xf>
    <xf numFmtId="0" fontId="48" fillId="49" borderId="66" applyNumberFormat="0" applyFont="0" applyAlignment="0" applyProtection="0">
      <alignment vertical="center"/>
    </xf>
    <xf numFmtId="0" fontId="44" fillId="49" borderId="66" applyNumberFormat="0" applyFont="0" applyAlignment="0" applyProtection="0">
      <alignment vertical="center"/>
    </xf>
    <xf numFmtId="0" fontId="44" fillId="49" borderId="66" applyNumberFormat="0" applyFont="0" applyAlignment="0" applyProtection="0">
      <alignment vertical="center"/>
    </xf>
    <xf numFmtId="0" fontId="44" fillId="49" borderId="66" applyNumberFormat="0" applyFont="0" applyAlignment="0" applyProtection="0">
      <alignment vertical="center"/>
    </xf>
    <xf numFmtId="0" fontId="48" fillId="49" borderId="66" applyNumberFormat="0" applyFont="0" applyAlignment="0" applyProtection="0">
      <alignment vertical="center"/>
    </xf>
    <xf numFmtId="49" fontId="3" fillId="2" borderId="71">
      <alignment horizontal="center" vertical="center" wrapText="1"/>
    </xf>
    <xf numFmtId="0" fontId="107" fillId="0" borderId="64" applyNumberFormat="0" applyFill="0" applyAlignment="0" applyProtection="0">
      <alignment vertical="center"/>
    </xf>
    <xf numFmtId="0" fontId="107" fillId="0" borderId="64" applyNumberFormat="0" applyFill="0" applyAlignment="0" applyProtection="0">
      <alignment vertical="center"/>
    </xf>
    <xf numFmtId="3" fontId="104" fillId="0" borderId="0">
      <alignment horizontal="right"/>
    </xf>
    <xf numFmtId="0" fontId="104" fillId="0" borderId="0"/>
    <xf numFmtId="0" fontId="23" fillId="0" borderId="0"/>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292" fontId="27" fillId="0" borderId="4"/>
    <xf numFmtId="0" fontId="40" fillId="0" borderId="52"/>
    <xf numFmtId="0" fontId="3" fillId="0" borderId="72"/>
    <xf numFmtId="49" fontId="3" fillId="0" borderId="0">
      <alignment horizontal="right" vertical="center"/>
    </xf>
    <xf numFmtId="0" fontId="3" fillId="0" borderId="0">
      <alignment vertical="center"/>
    </xf>
    <xf numFmtId="0" fontId="173" fillId="0" borderId="0"/>
    <xf numFmtId="0" fontId="174" fillId="0" borderId="0"/>
    <xf numFmtId="0" fontId="175" fillId="0" borderId="0" applyBorder="0" applyAlignment="0" applyProtection="0"/>
    <xf numFmtId="3" fontId="104" fillId="0" borderId="0" applyBorder="0" applyProtection="0"/>
    <xf numFmtId="0" fontId="41" fillId="0" borderId="0">
      <alignment vertical="center"/>
    </xf>
    <xf numFmtId="3" fontId="104" fillId="0" borderId="0" applyBorder="0" applyProtection="0">
      <alignment horizontal="right"/>
    </xf>
    <xf numFmtId="0" fontId="60" fillId="47" borderId="58" applyNumberFormat="0" applyAlignment="0" applyProtection="0">
      <alignment vertical="center"/>
    </xf>
    <xf numFmtId="0" fontId="60" fillId="47" borderId="58" applyNumberFormat="0" applyAlignment="0" applyProtection="0">
      <alignment vertical="center"/>
    </xf>
    <xf numFmtId="0" fontId="60" fillId="47" borderId="58" applyNumberFormat="0" applyAlignment="0" applyProtection="0">
      <alignment vertical="center"/>
    </xf>
    <xf numFmtId="0" fontId="60" fillId="47" borderId="58" applyNumberFormat="0" applyAlignment="0" applyProtection="0">
      <alignment vertical="center"/>
    </xf>
    <xf numFmtId="0" fontId="60" fillId="47" borderId="58" applyNumberFormat="0" applyAlignment="0" applyProtection="0">
      <alignment vertical="center"/>
    </xf>
    <xf numFmtId="0" fontId="60" fillId="47" borderId="58" applyNumberFormat="0" applyAlignment="0" applyProtection="0">
      <alignment vertical="center"/>
    </xf>
    <xf numFmtId="0" fontId="164" fillId="0" borderId="0" applyNumberFormat="0" applyFill="0" applyBorder="0" applyAlignment="0" applyProtection="0">
      <alignment vertical="center"/>
    </xf>
    <xf numFmtId="0" fontId="164" fillId="0" borderId="0" applyNumberFormat="0" applyFill="0" applyBorder="0" applyAlignment="0" applyProtection="0">
      <alignment vertical="center"/>
    </xf>
    <xf numFmtId="4" fontId="69" fillId="0" borderId="0" applyFont="0" applyFill="0" applyBorder="0" applyAlignment="0" applyProtection="0"/>
    <xf numFmtId="38" fontId="176" fillId="0" borderId="0" applyFont="0" applyFill="0" applyBorder="0" applyAlignment="0" applyProtection="0"/>
    <xf numFmtId="38" fontId="3" fillId="0" borderId="0" applyFont="0" applyFill="0" applyBorder="0" applyAlignment="0" applyProtection="0"/>
    <xf numFmtId="40" fontId="3" fillId="0" borderId="0" applyFont="0" applyFill="0" applyBorder="0" applyAlignment="0" applyProtection="0"/>
    <xf numFmtId="38" fontId="3" fillId="0" borderId="0" applyFont="0" applyFill="0" applyBorder="0" applyAlignment="0" applyProtection="0">
      <alignment vertical="center"/>
    </xf>
    <xf numFmtId="38"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alignment vertical="center"/>
    </xf>
    <xf numFmtId="38" fontId="18" fillId="0" borderId="0" applyFont="0" applyFill="0" applyBorder="0" applyAlignment="0" applyProtection="0">
      <alignment vertical="center"/>
    </xf>
    <xf numFmtId="38" fontId="18" fillId="0" borderId="0" applyFont="0" applyFill="0" applyBorder="0" applyAlignment="0" applyProtection="0">
      <alignment vertical="center"/>
    </xf>
    <xf numFmtId="38" fontId="18" fillId="0" borderId="0" applyFont="0" applyFill="0" applyBorder="0" applyAlignment="0" applyProtection="0">
      <alignment vertical="center"/>
    </xf>
    <xf numFmtId="38" fontId="18" fillId="0" borderId="0" applyFont="0" applyFill="0" applyBorder="0" applyAlignment="0" applyProtection="0">
      <alignment vertical="center"/>
    </xf>
    <xf numFmtId="38" fontId="18" fillId="0" borderId="0" applyFont="0" applyFill="0" applyBorder="0" applyAlignment="0" applyProtection="0">
      <alignment vertical="center"/>
    </xf>
    <xf numFmtId="38" fontId="18" fillId="0" borderId="0" applyFont="0" applyFill="0" applyBorder="0" applyAlignment="0" applyProtection="0">
      <alignment vertical="center"/>
    </xf>
    <xf numFmtId="38" fontId="18" fillId="0" borderId="0" applyFont="0" applyFill="0" applyBorder="0" applyAlignment="0" applyProtection="0">
      <alignment vertical="center"/>
    </xf>
    <xf numFmtId="293" fontId="3" fillId="0" borderId="0">
      <alignment vertical="center"/>
    </xf>
    <xf numFmtId="294" fontId="3" fillId="0" borderId="0">
      <alignment vertical="center"/>
    </xf>
    <xf numFmtId="0" fontId="177" fillId="0" borderId="73" applyNumberFormat="0" applyFill="0" applyAlignment="0" applyProtection="0">
      <alignment vertical="center"/>
    </xf>
    <xf numFmtId="0" fontId="177" fillId="0" borderId="73" applyNumberFormat="0" applyFill="0" applyAlignment="0" applyProtection="0">
      <alignment vertical="center"/>
    </xf>
    <xf numFmtId="0" fontId="178" fillId="0" borderId="74" applyNumberFormat="0" applyFill="0" applyAlignment="0" applyProtection="0">
      <alignment vertical="center"/>
    </xf>
    <xf numFmtId="0" fontId="178" fillId="0" borderId="74" applyNumberFormat="0" applyFill="0" applyAlignment="0" applyProtection="0">
      <alignment vertical="center"/>
    </xf>
    <xf numFmtId="0" fontId="95" fillId="0" borderId="75" applyNumberFormat="0" applyFill="0" applyAlignment="0" applyProtection="0">
      <alignment vertical="center"/>
    </xf>
    <xf numFmtId="0" fontId="95" fillId="0" borderId="75"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79" fillId="69" borderId="0" applyNumberFormat="0" applyBorder="0" applyAlignment="0" applyProtection="0"/>
    <xf numFmtId="0" fontId="179" fillId="70" borderId="0" applyNumberFormat="0" applyBorder="0" applyAlignment="0" applyProtection="0"/>
    <xf numFmtId="0" fontId="21" fillId="0" borderId="0" applyFill="0" applyBorder="0" applyProtection="0"/>
    <xf numFmtId="0" fontId="180" fillId="0" borderId="0">
      <alignment horizontal="center"/>
    </xf>
    <xf numFmtId="0" fontId="181" fillId="71" borderId="2"/>
    <xf numFmtId="0" fontId="182" fillId="0" borderId="0">
      <alignment vertical="center"/>
    </xf>
    <xf numFmtId="0" fontId="39" fillId="0" borderId="0" applyFill="0" applyBorder="0">
      <alignment vertical="center"/>
    </xf>
    <xf numFmtId="0" fontId="183" fillId="0" borderId="0" applyFill="0" applyBorder="0">
      <alignment vertical="center"/>
    </xf>
    <xf numFmtId="0" fontId="184" fillId="0" borderId="0" applyFill="0" applyBorder="0">
      <alignment vertical="center"/>
    </xf>
    <xf numFmtId="49" fontId="185" fillId="0" borderId="0" applyNumberFormat="0" applyFont="0" applyBorder="0" applyAlignment="0">
      <alignment vertical="center"/>
    </xf>
    <xf numFmtId="49" fontId="186" fillId="0" borderId="0" applyNumberFormat="0" applyFont="0" applyBorder="0" applyAlignment="0">
      <alignment vertical="center"/>
    </xf>
    <xf numFmtId="0" fontId="162" fillId="0" borderId="70" applyNumberFormat="0" applyFill="0" applyAlignment="0" applyProtection="0">
      <alignment vertical="center"/>
    </xf>
    <xf numFmtId="0" fontId="162" fillId="0" borderId="70" applyNumberFormat="0" applyFill="0" applyAlignment="0" applyProtection="0">
      <alignment vertical="center"/>
    </xf>
    <xf numFmtId="0" fontId="162" fillId="0" borderId="70" applyNumberFormat="0" applyFill="0" applyAlignment="0" applyProtection="0">
      <alignment vertical="center"/>
    </xf>
    <xf numFmtId="0" fontId="162" fillId="0" borderId="70" applyNumberFormat="0" applyFill="0" applyAlignment="0" applyProtection="0">
      <alignment vertical="center"/>
    </xf>
    <xf numFmtId="0" fontId="162" fillId="0" borderId="70" applyNumberFormat="0" applyFill="0" applyAlignment="0" applyProtection="0">
      <alignment vertical="center"/>
    </xf>
    <xf numFmtId="0" fontId="162" fillId="0" borderId="70" applyNumberFormat="0" applyFill="0" applyAlignment="0" applyProtection="0">
      <alignment vertical="center"/>
    </xf>
    <xf numFmtId="0" fontId="130" fillId="47" borderId="67" applyNumberFormat="0" applyAlignment="0" applyProtection="0">
      <alignment vertical="center"/>
    </xf>
    <xf numFmtId="0" fontId="130" fillId="47" borderId="67" applyNumberFormat="0" applyAlignment="0" applyProtection="0">
      <alignment vertical="center"/>
    </xf>
    <xf numFmtId="0" fontId="130" fillId="47" borderId="67" applyNumberFormat="0" applyAlignment="0" applyProtection="0">
      <alignment vertical="center"/>
    </xf>
    <xf numFmtId="0" fontId="130" fillId="47" borderId="67" applyNumberFormat="0" applyAlignment="0" applyProtection="0">
      <alignment vertical="center"/>
    </xf>
    <xf numFmtId="0" fontId="130" fillId="47" borderId="67" applyNumberFormat="0" applyAlignment="0" applyProtection="0">
      <alignment vertical="center"/>
    </xf>
    <xf numFmtId="0" fontId="130" fillId="47" borderId="67" applyNumberFormat="0" applyAlignment="0" applyProtection="0">
      <alignment vertical="center"/>
    </xf>
    <xf numFmtId="295" fontId="187" fillId="0" borderId="0">
      <alignment vertical="center"/>
    </xf>
    <xf numFmtId="296" fontId="187" fillId="0" borderId="0" applyFont="0" applyFill="0" applyBorder="0" applyProtection="0">
      <alignment vertical="center"/>
    </xf>
    <xf numFmtId="0" fontId="188" fillId="0" borderId="0">
      <alignment vertical="center"/>
    </xf>
    <xf numFmtId="0" fontId="189" fillId="0" borderId="0"/>
    <xf numFmtId="297" fontId="23" fillId="0" borderId="0"/>
    <xf numFmtId="298" fontId="3" fillId="0" borderId="0" applyFont="0" applyFill="0" applyBorder="0" applyProtection="0">
      <alignment vertical="center"/>
    </xf>
    <xf numFmtId="0" fontId="104" fillId="0" borderId="0" applyNumberFormat="0" applyFont="0" applyFill="0" applyBorder="0">
      <alignment horizontal="left" vertical="top" wrapText="1"/>
    </xf>
    <xf numFmtId="0" fontId="182" fillId="0" borderId="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190" fillId="72" borderId="0" applyNumberFormat="0" applyFont="0" applyFill="0" applyBorder="0" applyAlignment="0" applyProtection="0">
      <protection locked="0"/>
    </xf>
    <xf numFmtId="49" fontId="191" fillId="0" borderId="76">
      <alignment horizontal="center" vertical="center" wrapText="1"/>
    </xf>
    <xf numFmtId="49" fontId="191" fillId="0" borderId="76">
      <alignment horizontal="center" vertical="center" wrapText="1"/>
    </xf>
    <xf numFmtId="0" fontId="121" fillId="47" borderId="0"/>
    <xf numFmtId="299" fontId="3" fillId="0" borderId="0" applyFont="0" applyFill="0" applyBorder="0" applyAlignment="0" applyProtection="0"/>
    <xf numFmtId="300" fontId="3" fillId="0" borderId="0" applyFont="0" applyFill="0" applyBorder="0" applyAlignment="0" applyProtection="0"/>
    <xf numFmtId="0" fontId="119" fillId="0" borderId="2"/>
    <xf numFmtId="0" fontId="43" fillId="0" borderId="77" applyFill="0" applyBorder="0" applyProtection="0">
      <alignment horizontal="left" vertical="center"/>
    </xf>
    <xf numFmtId="6" fontId="3" fillId="0" borderId="0" applyFont="0" applyFill="0" applyBorder="0" applyAlignment="0" applyProtection="0">
      <alignment vertical="center"/>
    </xf>
    <xf numFmtId="0" fontId="119" fillId="0" borderId="2"/>
    <xf numFmtId="0" fontId="115" fillId="0" borderId="12"/>
    <xf numFmtId="0" fontId="101" fillId="33" borderId="58" applyNumberFormat="0" applyAlignment="0" applyProtection="0">
      <alignment vertical="center"/>
    </xf>
    <xf numFmtId="0" fontId="101" fillId="33" borderId="58" applyNumberFormat="0" applyAlignment="0" applyProtection="0">
      <alignment vertical="center"/>
    </xf>
    <xf numFmtId="0" fontId="101" fillId="33" borderId="58" applyNumberFormat="0" applyAlignment="0" applyProtection="0">
      <alignment vertical="center"/>
    </xf>
    <xf numFmtId="0" fontId="101" fillId="33" borderId="58" applyNumberFormat="0" applyAlignment="0" applyProtection="0">
      <alignment vertical="center"/>
    </xf>
    <xf numFmtId="0" fontId="101" fillId="33" borderId="58" applyNumberFormat="0" applyAlignment="0" applyProtection="0">
      <alignment vertical="center"/>
    </xf>
    <xf numFmtId="0" fontId="101" fillId="33" borderId="58" applyNumberFormat="0" applyAlignment="0" applyProtection="0">
      <alignment vertical="center"/>
    </xf>
    <xf numFmtId="0" fontId="119" fillId="0" borderId="0"/>
    <xf numFmtId="0" fontId="3" fillId="0" borderId="0">
      <alignment vertical="center"/>
    </xf>
    <xf numFmtId="0" fontId="18" fillId="0" borderId="0">
      <alignment vertical="center"/>
    </xf>
    <xf numFmtId="0" fontId="3" fillId="0" borderId="0">
      <alignment vertical="center"/>
    </xf>
    <xf numFmtId="0" fontId="44" fillId="0" borderId="0">
      <alignment vertical="center"/>
    </xf>
    <xf numFmtId="0" fontId="44" fillId="0" borderId="0">
      <alignment vertical="center"/>
    </xf>
    <xf numFmtId="0" fontId="44" fillId="0" borderId="0">
      <alignment vertical="center"/>
    </xf>
    <xf numFmtId="0" fontId="3" fillId="0" borderId="0"/>
    <xf numFmtId="0" fontId="3" fillId="0" borderId="0">
      <alignment vertical="center"/>
    </xf>
    <xf numFmtId="0" fontId="3" fillId="0" borderId="0"/>
    <xf numFmtId="0" fontId="3" fillId="0" borderId="0"/>
    <xf numFmtId="0" fontId="25" fillId="0" borderId="0"/>
    <xf numFmtId="0" fontId="18" fillId="0" borderId="0">
      <alignment vertical="center"/>
    </xf>
    <xf numFmtId="0" fontId="25" fillId="0" borderId="0"/>
    <xf numFmtId="0" fontId="3" fillId="0" borderId="0"/>
    <xf numFmtId="0" fontId="25" fillId="0" borderId="0"/>
    <xf numFmtId="0" fontId="3" fillId="0" borderId="0"/>
    <xf numFmtId="0" fontId="3"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3" fillId="0" borderId="0">
      <alignment vertical="center"/>
    </xf>
    <xf numFmtId="0" fontId="18" fillId="0" borderId="0">
      <alignment vertical="center"/>
    </xf>
    <xf numFmtId="0" fontId="3" fillId="0" borderId="0"/>
    <xf numFmtId="0" fontId="47" fillId="0" borderId="0">
      <alignment vertical="top"/>
    </xf>
    <xf numFmtId="0" fontId="192" fillId="0" borderId="0">
      <alignment vertical="center"/>
    </xf>
    <xf numFmtId="0" fontId="3" fillId="0" borderId="0">
      <alignment vertical="center"/>
    </xf>
    <xf numFmtId="0" fontId="44" fillId="0" borderId="0">
      <alignment vertical="center"/>
    </xf>
    <xf numFmtId="0" fontId="3" fillId="0" borderId="0"/>
    <xf numFmtId="0" fontId="44" fillId="0" borderId="0">
      <alignment vertical="center"/>
    </xf>
    <xf numFmtId="0" fontId="44" fillId="0" borderId="0">
      <alignment vertical="center"/>
    </xf>
    <xf numFmtId="0" fontId="47" fillId="0" borderId="0">
      <alignment vertical="top"/>
    </xf>
    <xf numFmtId="0" fontId="3" fillId="0" borderId="0">
      <alignment vertical="center"/>
    </xf>
    <xf numFmtId="0" fontId="3" fillId="0" borderId="0"/>
    <xf numFmtId="0" fontId="18" fillId="0" borderId="0"/>
    <xf numFmtId="0" fontId="3" fillId="0" borderId="0"/>
    <xf numFmtId="0" fontId="47" fillId="0" borderId="0">
      <alignment vertical="top"/>
    </xf>
    <xf numFmtId="0" fontId="47" fillId="0" borderId="0">
      <alignment vertical="top"/>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3" fillId="0" borderId="0"/>
    <xf numFmtId="0" fontId="44" fillId="0" borderId="0">
      <alignment vertical="center"/>
    </xf>
    <xf numFmtId="0" fontId="44" fillId="0" borderId="0">
      <alignment vertical="center"/>
    </xf>
    <xf numFmtId="0" fontId="3"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3" fillId="0" borderId="0">
      <alignment vertical="center"/>
    </xf>
    <xf numFmtId="0" fontId="3" fillId="0" borderId="0"/>
    <xf numFmtId="0" fontId="193" fillId="0" borderId="0">
      <alignment vertical="center"/>
    </xf>
    <xf numFmtId="0" fontId="18" fillId="0" borderId="0">
      <alignment vertical="center"/>
    </xf>
    <xf numFmtId="0" fontId="44" fillId="0" borderId="0">
      <alignment vertical="center"/>
    </xf>
    <xf numFmtId="0" fontId="47" fillId="0" borderId="0"/>
    <xf numFmtId="0" fontId="44" fillId="0" borderId="0">
      <alignment vertical="center"/>
    </xf>
    <xf numFmtId="0" fontId="3" fillId="0" borderId="0">
      <alignment vertical="center"/>
    </xf>
    <xf numFmtId="0" fontId="3"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194" fillId="0" borderId="0">
      <alignment vertical="center"/>
    </xf>
    <xf numFmtId="0" fontId="194" fillId="0" borderId="0">
      <alignment vertical="center"/>
    </xf>
    <xf numFmtId="0" fontId="194" fillId="0" borderId="0">
      <alignment vertical="center"/>
    </xf>
    <xf numFmtId="0" fontId="194" fillId="0" borderId="0">
      <alignment vertical="center"/>
    </xf>
    <xf numFmtId="0" fontId="194" fillId="0" borderId="0">
      <alignment vertical="center"/>
    </xf>
    <xf numFmtId="0" fontId="194" fillId="0" borderId="0">
      <alignment vertical="center"/>
    </xf>
    <xf numFmtId="0" fontId="3" fillId="0" borderId="0"/>
    <xf numFmtId="0" fontId="3" fillId="0" borderId="0"/>
    <xf numFmtId="0" fontId="3" fillId="0" borderId="0">
      <alignment vertical="center"/>
    </xf>
    <xf numFmtId="0" fontId="9" fillId="0" borderId="0">
      <alignment vertical="center"/>
    </xf>
    <xf numFmtId="0" fontId="3" fillId="0" borderId="0">
      <alignment vertical="center"/>
    </xf>
    <xf numFmtId="0" fontId="47" fillId="0" borderId="0">
      <alignment vertical="top"/>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alignment vertical="center"/>
    </xf>
    <xf numFmtId="0" fontId="3" fillId="0" borderId="0">
      <alignment vertical="center"/>
    </xf>
    <xf numFmtId="0" fontId="44" fillId="0" borderId="0">
      <alignment vertical="center"/>
    </xf>
    <xf numFmtId="0" fontId="44" fillId="0" borderId="0">
      <alignment vertical="center"/>
    </xf>
    <xf numFmtId="0" fontId="44" fillId="0" borderId="0">
      <alignment vertical="center"/>
    </xf>
    <xf numFmtId="0" fontId="6" fillId="0" borderId="0" applyFill="0" applyBorder="0">
      <alignment vertical="center"/>
    </xf>
    <xf numFmtId="0" fontId="9" fillId="0" borderId="0" applyFill="0" applyBorder="0">
      <alignment vertical="center"/>
    </xf>
    <xf numFmtId="0" fontId="3" fillId="0" borderId="0"/>
    <xf numFmtId="0" fontId="175" fillId="0" borderId="0">
      <alignment horizontal="center" vertical="center"/>
    </xf>
    <xf numFmtId="0" fontId="39" fillId="0" borderId="0">
      <alignment vertical="center"/>
    </xf>
    <xf numFmtId="0" fontId="115" fillId="0" borderId="0"/>
    <xf numFmtId="0" fontId="115" fillId="0" borderId="0">
      <alignment vertical="center"/>
    </xf>
    <xf numFmtId="0" fontId="111" fillId="0" borderId="0">
      <alignment vertical="center"/>
    </xf>
    <xf numFmtId="0" fontId="111" fillId="0" borderId="0">
      <alignment vertical="center"/>
    </xf>
    <xf numFmtId="0" fontId="41" fillId="0" borderId="0">
      <alignment vertical="center"/>
    </xf>
    <xf numFmtId="0" fontId="111" fillId="0" borderId="0">
      <alignment vertical="center"/>
    </xf>
    <xf numFmtId="0" fontId="3" fillId="0" borderId="1">
      <alignment horizontal="left" vertical="top"/>
    </xf>
    <xf numFmtId="0" fontId="3" fillId="0" borderId="1">
      <alignment horizontal="left" vertical="top"/>
    </xf>
    <xf numFmtId="0" fontId="39" fillId="0" borderId="0" applyFill="0" applyBorder="0">
      <alignment vertical="center"/>
    </xf>
    <xf numFmtId="0" fontId="104" fillId="0" borderId="0"/>
    <xf numFmtId="0" fontId="195" fillId="0" borderId="0" applyNumberFormat="0" applyFill="0" applyBorder="0" applyAlignment="0" applyProtection="0">
      <alignment vertical="top"/>
      <protection locked="0"/>
    </xf>
    <xf numFmtId="0" fontId="195" fillId="0" borderId="0" applyNumberFormat="0" applyFill="0" applyBorder="0" applyAlignment="0" applyProtection="0">
      <alignment vertical="top"/>
      <protection locked="0"/>
    </xf>
    <xf numFmtId="0" fontId="196" fillId="0" borderId="0">
      <alignment vertical="center"/>
    </xf>
    <xf numFmtId="3" fontId="8" fillId="0" borderId="0" applyBorder="0" applyAlignment="0">
      <alignment horizontal="right"/>
      <protection locked="0"/>
    </xf>
    <xf numFmtId="3" fontId="47" fillId="0" borderId="0" applyBorder="0" applyAlignment="0">
      <alignment horizontal="right"/>
      <protection locked="0"/>
    </xf>
    <xf numFmtId="49" fontId="3" fillId="0" borderId="0"/>
    <xf numFmtId="270" fontId="6" fillId="0" borderId="0" applyFill="0" applyBorder="0">
      <alignment vertical="center"/>
    </xf>
    <xf numFmtId="0" fontId="185" fillId="0" borderId="0"/>
    <xf numFmtId="0" fontId="186" fillId="0" borderId="0"/>
    <xf numFmtId="0" fontId="3" fillId="0" borderId="0"/>
    <xf numFmtId="0" fontId="110" fillId="0" borderId="0"/>
    <xf numFmtId="0" fontId="3" fillId="0" borderId="0"/>
    <xf numFmtId="0" fontId="3" fillId="0" borderId="0"/>
    <xf numFmtId="301" fontId="6" fillId="0" borderId="0" applyFont="0" applyFill="0" applyBorder="0">
      <alignment vertical="center"/>
    </xf>
    <xf numFmtId="301" fontId="6" fillId="0" borderId="0" applyFill="0" applyBorder="0">
      <alignment vertical="center"/>
    </xf>
    <xf numFmtId="301" fontId="9" fillId="0" borderId="0" applyFill="0" applyBorder="0">
      <alignment vertical="center"/>
    </xf>
    <xf numFmtId="301" fontId="24" fillId="0" borderId="0" applyFill="0" applyBorder="0">
      <alignment horizontal="centerContinuous" vertical="center"/>
    </xf>
    <xf numFmtId="301" fontId="9" fillId="0" borderId="0" applyFill="0" applyBorder="0">
      <alignment vertical="center"/>
    </xf>
    <xf numFmtId="0" fontId="6" fillId="0" borderId="0" applyFont="0" applyFill="0" applyBorder="0" applyProtection="0">
      <alignment vertical="center"/>
    </xf>
    <xf numFmtId="302" fontId="6" fillId="0" borderId="0" applyFill="0" applyBorder="0">
      <alignment vertical="center"/>
    </xf>
    <xf numFmtId="302" fontId="9" fillId="0" borderId="0" applyFill="0" applyBorder="0">
      <alignment vertical="center"/>
    </xf>
    <xf numFmtId="0" fontId="89" fillId="30" borderId="0" applyNumberFormat="0" applyBorder="0" applyAlignment="0" applyProtection="0">
      <alignment vertical="center"/>
    </xf>
    <xf numFmtId="0" fontId="89" fillId="30" borderId="0" applyNumberFormat="0" applyBorder="0" applyAlignment="0" applyProtection="0">
      <alignment vertical="center"/>
    </xf>
    <xf numFmtId="0" fontId="197" fillId="0" borderId="5">
      <alignment horizontal="left" vertical="center"/>
    </xf>
    <xf numFmtId="0" fontId="198" fillId="0" borderId="0" applyFill="0" applyBorder="0" applyAlignment="0"/>
    <xf numFmtId="0" fontId="197" fillId="0" borderId="63" applyNumberFormat="0" applyAlignment="0" applyProtection="0">
      <alignment horizontal="left" vertical="center"/>
    </xf>
    <xf numFmtId="0" fontId="199" fillId="0" borderId="0"/>
    <xf numFmtId="0" fontId="30" fillId="0" borderId="0"/>
    <xf numFmtId="0" fontId="201" fillId="0" borderId="0" applyNumberFormat="0" applyFill="0" applyBorder="0" applyAlignment="0" applyProtection="0">
      <alignment vertical="top"/>
      <protection locked="0"/>
    </xf>
    <xf numFmtId="0" fontId="1" fillId="0" borderId="0">
      <alignment vertical="center"/>
    </xf>
    <xf numFmtId="0" fontId="210" fillId="0" borderId="0"/>
    <xf numFmtId="178" fontId="9" fillId="0" borderId="0" applyFill="0" applyBorder="0">
      <alignment horizontal="center" vertical="center"/>
    </xf>
    <xf numFmtId="192" fontId="9" fillId="0" borderId="0" applyFill="0" applyBorder="0">
      <alignment horizontal="centerContinuous" vertical="center"/>
    </xf>
    <xf numFmtId="198" fontId="9" fillId="0" borderId="0" applyFill="0" applyBorder="0">
      <alignment horizontal="center" vertical="center"/>
    </xf>
    <xf numFmtId="0" fontId="44" fillId="28" borderId="0" applyNumberFormat="0" applyBorder="0" applyAlignment="0" applyProtection="0">
      <alignment vertical="center"/>
    </xf>
    <xf numFmtId="0" fontId="44" fillId="29" borderId="0" applyNumberFormat="0" applyBorder="0" applyAlignment="0" applyProtection="0">
      <alignment vertical="center"/>
    </xf>
    <xf numFmtId="0" fontId="44" fillId="30" borderId="0" applyNumberFormat="0" applyBorder="0" applyAlignment="0" applyProtection="0">
      <alignment vertical="center"/>
    </xf>
    <xf numFmtId="0" fontId="44" fillId="31" borderId="0" applyNumberFormat="0" applyBorder="0" applyAlignment="0" applyProtection="0">
      <alignment vertical="center"/>
    </xf>
    <xf numFmtId="0" fontId="44" fillId="32" borderId="0" applyNumberFormat="0" applyBorder="0" applyAlignment="0" applyProtection="0">
      <alignment vertical="center"/>
    </xf>
    <xf numFmtId="0" fontId="44" fillId="33" borderId="0" applyNumberFormat="0" applyBorder="0" applyAlignment="0" applyProtection="0">
      <alignment vertical="center"/>
    </xf>
    <xf numFmtId="0" fontId="44" fillId="28" borderId="0" applyNumberFormat="0" applyBorder="0" applyAlignment="0" applyProtection="0">
      <alignment vertical="center"/>
    </xf>
    <xf numFmtId="0" fontId="44" fillId="28" borderId="0" applyNumberFormat="0" applyBorder="0" applyAlignment="0" applyProtection="0">
      <alignment vertical="center"/>
    </xf>
    <xf numFmtId="0" fontId="44" fillId="29" borderId="0" applyNumberFormat="0" applyBorder="0" applyAlignment="0" applyProtection="0">
      <alignment vertical="center"/>
    </xf>
    <xf numFmtId="0" fontId="44" fillId="29" borderId="0" applyNumberFormat="0" applyBorder="0" applyAlignment="0" applyProtection="0">
      <alignment vertical="center"/>
    </xf>
    <xf numFmtId="0" fontId="44" fillId="30" borderId="0" applyNumberFormat="0" applyBorder="0" applyAlignment="0" applyProtection="0">
      <alignment vertical="center"/>
    </xf>
    <xf numFmtId="0" fontId="44" fillId="30" borderId="0" applyNumberFormat="0" applyBorder="0" applyAlignment="0" applyProtection="0">
      <alignment vertical="center"/>
    </xf>
    <xf numFmtId="0" fontId="44" fillId="31" borderId="0" applyNumberFormat="0" applyBorder="0" applyAlignment="0" applyProtection="0">
      <alignment vertical="center"/>
    </xf>
    <xf numFmtId="0" fontId="44" fillId="31" borderId="0" applyNumberFormat="0" applyBorder="0" applyAlignment="0" applyProtection="0">
      <alignment vertical="center"/>
    </xf>
    <xf numFmtId="0" fontId="44" fillId="32" borderId="0" applyNumberFormat="0" applyBorder="0" applyAlignment="0" applyProtection="0">
      <alignment vertical="center"/>
    </xf>
    <xf numFmtId="0" fontId="44" fillId="32" borderId="0" applyNumberFormat="0" applyBorder="0" applyAlignment="0" applyProtection="0">
      <alignment vertical="center"/>
    </xf>
    <xf numFmtId="0" fontId="44" fillId="33" borderId="0" applyNumberFormat="0" applyBorder="0" applyAlignment="0" applyProtection="0">
      <alignment vertical="center"/>
    </xf>
    <xf numFmtId="0" fontId="44"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4" fillId="36" borderId="0" applyNumberFormat="0" applyBorder="0" applyAlignment="0" applyProtection="0">
      <alignment vertical="center"/>
    </xf>
    <xf numFmtId="0" fontId="44" fillId="31" borderId="0" applyNumberFormat="0" applyBorder="0" applyAlignment="0" applyProtection="0">
      <alignment vertical="center"/>
    </xf>
    <xf numFmtId="0" fontId="44" fillId="34" borderId="0" applyNumberFormat="0" applyBorder="0" applyAlignment="0" applyProtection="0">
      <alignment vertical="center"/>
    </xf>
    <xf numFmtId="0" fontId="44" fillId="37" borderId="0" applyNumberFormat="0" applyBorder="0" applyAlignment="0" applyProtection="0">
      <alignment vertical="center"/>
    </xf>
    <xf numFmtId="0" fontId="44" fillId="34"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4" fillId="35" borderId="0" applyNumberFormat="0" applyBorder="0" applyAlignment="0" applyProtection="0">
      <alignment vertical="center"/>
    </xf>
    <xf numFmtId="0" fontId="44" fillId="36" borderId="0" applyNumberFormat="0" applyBorder="0" applyAlignment="0" applyProtection="0">
      <alignment vertical="center"/>
    </xf>
    <xf numFmtId="0" fontId="44" fillId="36" borderId="0" applyNumberFormat="0" applyBorder="0" applyAlignment="0" applyProtection="0">
      <alignment vertical="center"/>
    </xf>
    <xf numFmtId="0" fontId="44" fillId="31" borderId="0" applyNumberFormat="0" applyBorder="0" applyAlignment="0" applyProtection="0">
      <alignment vertical="center"/>
    </xf>
    <xf numFmtId="0" fontId="44" fillId="31" borderId="0" applyNumberFormat="0" applyBorder="0" applyAlignment="0" applyProtection="0">
      <alignment vertical="center"/>
    </xf>
    <xf numFmtId="0" fontId="44" fillId="34" borderId="0" applyNumberFormat="0" applyBorder="0" applyAlignment="0" applyProtection="0">
      <alignment vertical="center"/>
    </xf>
    <xf numFmtId="0" fontId="44" fillId="34" borderId="0" applyNumberFormat="0" applyBorder="0" applyAlignment="0" applyProtection="0">
      <alignment vertical="center"/>
    </xf>
    <xf numFmtId="0" fontId="44" fillId="37" borderId="0" applyNumberFormat="0" applyBorder="0" applyAlignment="0" applyProtection="0">
      <alignment vertical="center"/>
    </xf>
    <xf numFmtId="0" fontId="44" fillId="37" borderId="0" applyNumberFormat="0" applyBorder="0" applyAlignment="0" applyProtection="0">
      <alignment vertical="center"/>
    </xf>
    <xf numFmtId="38" fontId="44" fillId="0" borderId="0" applyFont="0" applyFill="0" applyBorder="0" applyAlignment="0" applyProtection="0">
      <alignment vertical="center"/>
    </xf>
    <xf numFmtId="228" fontId="9" fillId="0" borderId="0" applyFill="0" applyBorder="0">
      <alignment vertical="center"/>
    </xf>
    <xf numFmtId="0" fontId="9" fillId="0" borderId="0" applyFill="0" applyBorder="0">
      <alignment vertical="center"/>
    </xf>
    <xf numFmtId="0" fontId="44" fillId="0" borderId="0">
      <alignment vertical="center"/>
    </xf>
    <xf numFmtId="0" fontId="44" fillId="49" borderId="83" applyNumberFormat="0" applyFont="0" applyAlignment="0" applyProtection="0">
      <alignment vertical="center"/>
    </xf>
    <xf numFmtId="0" fontId="44" fillId="49" borderId="83" applyNumberFormat="0" applyFont="0" applyAlignment="0" applyProtection="0">
      <alignment vertical="center"/>
    </xf>
    <xf numFmtId="263" fontId="9" fillId="0" borderId="0" applyFill="0" applyBorder="0">
      <alignment vertical="center"/>
    </xf>
    <xf numFmtId="264" fontId="9" fillId="0" borderId="0" applyFill="0" applyBorder="0">
      <alignment horizontal="right" vertical="center"/>
    </xf>
    <xf numFmtId="0" fontId="9" fillId="0" borderId="0"/>
    <xf numFmtId="284" fontId="9" fillId="0" borderId="0" applyFill="0" applyBorder="0">
      <alignment horizontal="right" vertical="center"/>
    </xf>
    <xf numFmtId="284" fontId="9" fillId="0" borderId="0" applyFill="0" applyBorder="0">
      <alignment horizontal="right" vertical="center"/>
    </xf>
    <xf numFmtId="56" fontId="4" fillId="0" borderId="0" applyNumberFormat="0" applyFill="0" applyBorder="0" applyAlignment="0" applyProtection="0">
      <alignment horizontal="center"/>
    </xf>
    <xf numFmtId="9" fontId="44" fillId="0" borderId="0" applyFont="0" applyFill="0" applyBorder="0" applyAlignment="0" applyProtection="0">
      <alignment vertical="center"/>
    </xf>
    <xf numFmtId="0" fontId="44" fillId="49" borderId="83" applyNumberFormat="0" applyFont="0" applyAlignment="0" applyProtection="0">
      <alignment vertical="center"/>
    </xf>
    <xf numFmtId="0" fontId="44" fillId="49" borderId="83" applyNumberFormat="0" applyFont="0" applyAlignment="0" applyProtection="0">
      <alignment vertical="center"/>
    </xf>
    <xf numFmtId="0" fontId="44" fillId="49" borderId="83" applyNumberFormat="0" applyFont="0" applyAlignment="0" applyProtection="0">
      <alignment vertical="center"/>
    </xf>
    <xf numFmtId="0" fontId="44" fillId="49" borderId="83" applyNumberFormat="0" applyFont="0" applyAlignment="0" applyProtection="0">
      <alignment vertical="center"/>
    </xf>
    <xf numFmtId="0" fontId="44" fillId="49" borderId="83" applyNumberFormat="0" applyFont="0" applyAlignment="0" applyProtection="0">
      <alignment vertical="center"/>
    </xf>
    <xf numFmtId="0" fontId="44" fillId="49" borderId="83" applyNumberFormat="0" applyFont="0" applyAlignment="0" applyProtection="0">
      <alignment vertical="center"/>
    </xf>
    <xf numFmtId="38" fontId="44" fillId="0" borderId="0" applyFont="0" applyFill="0" applyBorder="0" applyAlignment="0" applyProtection="0">
      <alignment vertical="center"/>
    </xf>
    <xf numFmtId="38" fontId="44" fillId="0" borderId="0" applyFont="0" applyFill="0" applyBorder="0" applyAlignment="0" applyProtection="0">
      <alignment vertical="center"/>
    </xf>
    <xf numFmtId="38" fontId="44" fillId="0" borderId="0" applyFont="0" applyFill="0" applyBorder="0" applyAlignment="0" applyProtection="0">
      <alignment vertical="center"/>
    </xf>
    <xf numFmtId="38" fontId="44" fillId="0" borderId="0" applyFont="0" applyFill="0" applyBorder="0" applyAlignment="0" applyProtection="0">
      <alignment vertical="center"/>
    </xf>
    <xf numFmtId="38" fontId="44" fillId="0" borderId="0" applyFont="0" applyFill="0" applyBorder="0" applyAlignment="0" applyProtection="0">
      <alignment vertical="center"/>
    </xf>
    <xf numFmtId="38" fontId="44" fillId="0" borderId="0" applyFont="0" applyFill="0" applyBorder="0" applyAlignment="0" applyProtection="0">
      <alignment vertical="center"/>
    </xf>
    <xf numFmtId="38" fontId="44" fillId="0" borderId="0" applyFont="0" applyFill="0" applyBorder="0" applyAlignment="0" applyProtection="0">
      <alignment vertical="center"/>
    </xf>
    <xf numFmtId="38" fontId="18" fillId="0" borderId="0" applyFont="0" applyFill="0" applyBorder="0" applyAlignment="0" applyProtection="0">
      <alignment vertical="center"/>
    </xf>
    <xf numFmtId="6" fontId="3" fillId="0" borderId="0" applyFont="0" applyFill="0" applyBorder="0" applyAlignment="0" applyProtection="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9" fillId="0" borderId="0">
      <alignment vertical="center"/>
    </xf>
    <xf numFmtId="0" fontId="44" fillId="0" borderId="0">
      <alignment vertical="center"/>
    </xf>
    <xf numFmtId="0" fontId="44" fillId="0" borderId="0">
      <alignment vertical="center"/>
    </xf>
    <xf numFmtId="0" fontId="44" fillId="0" borderId="0">
      <alignment vertical="center"/>
    </xf>
    <xf numFmtId="0"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1" fontId="9" fillId="0" borderId="0" applyFill="0" applyBorder="0">
      <alignment vertical="center"/>
    </xf>
    <xf numFmtId="302" fontId="9" fillId="0" borderId="0" applyFill="0" applyBorder="0">
      <alignment vertical="center"/>
    </xf>
  </cellStyleXfs>
  <cellXfs count="447">
    <xf numFmtId="0" fontId="0" fillId="0" borderId="0" xfId="0">
      <alignment vertical="center"/>
    </xf>
    <xf numFmtId="0" fontId="0" fillId="0" borderId="1" xfId="0" applyBorder="1">
      <alignment vertical="center"/>
    </xf>
    <xf numFmtId="0" fontId="5" fillId="2" borderId="1" xfId="0" applyFont="1" applyFill="1" applyBorder="1">
      <alignment vertical="center"/>
    </xf>
    <xf numFmtId="0" fontId="5" fillId="0" borderId="0" xfId="0" applyFont="1">
      <alignment vertical="center"/>
    </xf>
    <xf numFmtId="0" fontId="3" fillId="0" borderId="0" xfId="0" applyFont="1">
      <alignment vertical="center"/>
    </xf>
    <xf numFmtId="0" fontId="0" fillId="0" borderId="2" xfId="0" applyBorder="1">
      <alignment vertical="center"/>
    </xf>
    <xf numFmtId="0" fontId="6" fillId="0" borderId="0" xfId="0" applyFont="1">
      <alignment vertical="center"/>
    </xf>
    <xf numFmtId="0" fontId="0" fillId="0" borderId="0" xfId="0" quotePrefix="1">
      <alignment vertical="center"/>
    </xf>
    <xf numFmtId="0" fontId="0" fillId="3" borderId="1" xfId="0" applyFill="1" applyBorder="1">
      <alignment vertical="center"/>
    </xf>
    <xf numFmtId="0" fontId="8" fillId="0" borderId="0" xfId="0" applyNumberFormat="1" applyFont="1" applyBorder="1" applyAlignment="1">
      <alignment vertical="center"/>
    </xf>
    <xf numFmtId="49" fontId="9" fillId="0" borderId="1" xfId="0" applyNumberFormat="1" applyFont="1" applyBorder="1">
      <alignment vertical="center"/>
    </xf>
    <xf numFmtId="0" fontId="8" fillId="0" borderId="0" xfId="0" applyNumberFormat="1" applyFont="1" applyFill="1" applyBorder="1" applyAlignment="1">
      <alignment vertical="center"/>
    </xf>
    <xf numFmtId="49" fontId="0" fillId="0" borderId="0" xfId="0" applyNumberFormat="1">
      <alignment vertical="center"/>
    </xf>
    <xf numFmtId="49" fontId="7" fillId="5" borderId="1" xfId="0" applyNumberFormat="1" applyFont="1" applyFill="1" applyBorder="1">
      <alignment vertical="center"/>
    </xf>
    <xf numFmtId="49" fontId="9" fillId="5" borderId="1" xfId="0" applyNumberFormat="1" applyFont="1" applyFill="1" applyBorder="1">
      <alignment vertical="center"/>
    </xf>
    <xf numFmtId="49" fontId="11" fillId="6" borderId="1" xfId="0" applyNumberFormat="1" applyFont="1" applyFill="1" applyBorder="1">
      <alignment vertical="center"/>
    </xf>
    <xf numFmtId="0" fontId="10" fillId="4" borderId="1" xfId="0" applyFont="1" applyFill="1" applyBorder="1">
      <alignment vertical="center"/>
    </xf>
    <xf numFmtId="0" fontId="7" fillId="3" borderId="1" xfId="0" applyFont="1" applyFill="1" applyBorder="1">
      <alignment vertical="center"/>
    </xf>
    <xf numFmtId="49" fontId="9" fillId="0" borderId="1" xfId="0" applyNumberFormat="1" applyFont="1" applyFill="1" applyBorder="1">
      <alignment vertical="center"/>
    </xf>
    <xf numFmtId="0" fontId="9" fillId="0" borderId="1" xfId="0" applyFont="1" applyFill="1" applyBorder="1">
      <alignment vertical="center"/>
    </xf>
    <xf numFmtId="14" fontId="9" fillId="0" borderId="1" xfId="0" applyNumberFormat="1" applyFont="1" applyFill="1" applyBorder="1">
      <alignment vertical="center"/>
    </xf>
    <xf numFmtId="0" fontId="9" fillId="5" borderId="1" xfId="0" applyFont="1" applyFill="1" applyBorder="1">
      <alignment vertical="center"/>
    </xf>
    <xf numFmtId="0" fontId="9" fillId="5" borderId="1" xfId="0" applyNumberFormat="1" applyFont="1" applyFill="1" applyBorder="1">
      <alignment vertical="center"/>
    </xf>
    <xf numFmtId="0" fontId="9" fillId="0" borderId="0" xfId="0" applyFont="1">
      <alignment vertical="center"/>
    </xf>
    <xf numFmtId="49" fontId="6" fillId="8" borderId="1" xfId="0" applyNumberFormat="1" applyFont="1" applyFill="1" applyBorder="1">
      <alignment vertical="center"/>
    </xf>
    <xf numFmtId="0" fontId="6" fillId="8" borderId="1" xfId="0" applyFont="1" applyFill="1" applyBorder="1">
      <alignment vertical="center"/>
    </xf>
    <xf numFmtId="0" fontId="10" fillId="4" borderId="3" xfId="0" applyFont="1" applyFill="1" applyBorder="1">
      <alignment vertical="center"/>
    </xf>
    <xf numFmtId="0" fontId="9" fillId="9" borderId="4" xfId="0" applyFont="1" applyFill="1" applyBorder="1">
      <alignment vertical="center"/>
    </xf>
    <xf numFmtId="0" fontId="0" fillId="9" borderId="5" xfId="0" applyFill="1" applyBorder="1">
      <alignment vertical="center"/>
    </xf>
    <xf numFmtId="0" fontId="6" fillId="9" borderId="1" xfId="0" applyFont="1" applyFill="1" applyBorder="1">
      <alignment vertical="center"/>
    </xf>
    <xf numFmtId="0" fontId="6" fillId="10" borderId="1" xfId="0" applyFont="1" applyFill="1" applyBorder="1">
      <alignment vertical="center"/>
    </xf>
    <xf numFmtId="49" fontId="0" fillId="12" borderId="1" xfId="0" applyNumberFormat="1" applyFill="1" applyBorder="1">
      <alignment vertical="center"/>
    </xf>
    <xf numFmtId="49" fontId="0" fillId="0" borderId="1" xfId="0" applyNumberFormat="1" applyBorder="1">
      <alignment vertical="center"/>
    </xf>
    <xf numFmtId="49" fontId="5" fillId="8" borderId="1" xfId="0" applyNumberFormat="1" applyFont="1" applyFill="1" applyBorder="1">
      <alignment vertical="center"/>
    </xf>
    <xf numFmtId="0" fontId="10" fillId="7" borderId="1" xfId="0" applyFont="1" applyFill="1" applyBorder="1">
      <alignment vertical="center"/>
    </xf>
    <xf numFmtId="0" fontId="10" fillId="13" borderId="1" xfId="0" applyFont="1" applyFill="1" applyBorder="1">
      <alignment vertical="center"/>
    </xf>
    <xf numFmtId="0" fontId="9" fillId="8" borderId="1" xfId="0" applyNumberFormat="1" applyFont="1" applyFill="1" applyBorder="1">
      <alignment vertical="center"/>
    </xf>
    <xf numFmtId="49" fontId="9" fillId="8" borderId="1" xfId="0" applyNumberFormat="1" applyFont="1" applyFill="1" applyBorder="1">
      <alignment vertical="center"/>
    </xf>
    <xf numFmtId="49" fontId="0" fillId="0" borderId="1" xfId="0" applyNumberFormat="1" applyFill="1" applyBorder="1">
      <alignment vertical="center"/>
    </xf>
    <xf numFmtId="0" fontId="13" fillId="2" borderId="1" xfId="0" applyFont="1" applyFill="1" applyBorder="1">
      <alignment vertical="center"/>
    </xf>
    <xf numFmtId="49" fontId="5" fillId="11" borderId="1" xfId="0" applyNumberFormat="1" applyFont="1" applyFill="1" applyBorder="1" applyAlignment="1">
      <alignment horizontal="center" vertical="center"/>
    </xf>
    <xf numFmtId="49" fontId="0" fillId="11" borderId="1" xfId="0" applyNumberFormat="1" applyFill="1" applyBorder="1" applyAlignment="1">
      <alignment horizontal="center" vertical="center"/>
    </xf>
    <xf numFmtId="49" fontId="12" fillId="0" borderId="1" xfId="0" applyNumberFormat="1" applyFont="1" applyBorder="1">
      <alignment vertical="center"/>
    </xf>
    <xf numFmtId="49" fontId="5" fillId="17" borderId="1" xfId="0" applyNumberFormat="1" applyFont="1" applyFill="1" applyBorder="1">
      <alignment vertical="center"/>
    </xf>
    <xf numFmtId="49" fontId="5" fillId="0" borderId="1" xfId="0" applyNumberFormat="1" applyFont="1" applyBorder="1">
      <alignment vertical="center"/>
    </xf>
    <xf numFmtId="49" fontId="5" fillId="8" borderId="1" xfId="0" applyNumberFormat="1" applyFont="1" applyFill="1" applyBorder="1" applyAlignment="1">
      <alignment vertical="center" wrapText="1"/>
    </xf>
    <xf numFmtId="49" fontId="5" fillId="16" borderId="1" xfId="0" applyNumberFormat="1" applyFont="1" applyFill="1" applyBorder="1">
      <alignment vertical="center"/>
    </xf>
    <xf numFmtId="49" fontId="5" fillId="15" borderId="1" xfId="0" applyNumberFormat="1" applyFont="1" applyFill="1" applyBorder="1">
      <alignment vertical="center"/>
    </xf>
    <xf numFmtId="49" fontId="13" fillId="18" borderId="1" xfId="0" applyNumberFormat="1" applyFont="1" applyFill="1" applyBorder="1">
      <alignment vertical="center"/>
    </xf>
    <xf numFmtId="49" fontId="5" fillId="0" borderId="0" xfId="0" applyNumberFormat="1" applyFont="1" applyFill="1" applyBorder="1">
      <alignment vertical="center"/>
    </xf>
    <xf numFmtId="49" fontId="0" fillId="12" borderId="0" xfId="0" applyNumberFormat="1" applyFill="1">
      <alignment vertical="center"/>
    </xf>
    <xf numFmtId="49" fontId="5" fillId="11" borderId="1" xfId="0" applyNumberFormat="1" applyFont="1" applyFill="1" applyBorder="1">
      <alignment vertical="center"/>
    </xf>
    <xf numFmtId="49" fontId="5" fillId="14" borderId="1" xfId="0" applyNumberFormat="1" applyFont="1" applyFill="1" applyBorder="1">
      <alignment vertical="center"/>
    </xf>
    <xf numFmtId="49" fontId="0" fillId="0" borderId="7" xfId="0" applyNumberFormat="1" applyBorder="1">
      <alignment vertical="center"/>
    </xf>
    <xf numFmtId="49" fontId="0" fillId="0" borderId="8" xfId="0" applyNumberFormat="1" applyBorder="1">
      <alignment vertical="center"/>
    </xf>
    <xf numFmtId="49" fontId="0" fillId="0" borderId="9" xfId="0" applyNumberFormat="1" applyBorder="1">
      <alignment vertical="center"/>
    </xf>
    <xf numFmtId="49" fontId="0" fillId="0" borderId="6" xfId="0" applyNumberFormat="1" applyBorder="1">
      <alignment vertical="center"/>
    </xf>
    <xf numFmtId="49" fontId="0" fillId="0" borderId="0" xfId="0" applyNumberFormat="1" applyBorder="1">
      <alignment vertical="center"/>
    </xf>
    <xf numFmtId="49" fontId="0" fillId="0" borderId="10" xfId="0" applyNumberFormat="1" applyBorder="1">
      <alignment vertical="center"/>
    </xf>
    <xf numFmtId="49" fontId="0" fillId="0" borderId="11" xfId="0" applyNumberFormat="1" applyBorder="1">
      <alignment vertical="center"/>
    </xf>
    <xf numFmtId="49" fontId="0" fillId="0" borderId="12" xfId="0" applyNumberFormat="1" applyBorder="1">
      <alignment vertical="center"/>
    </xf>
    <xf numFmtId="49" fontId="0" fillId="0" borderId="13" xfId="0" applyNumberFormat="1" applyBorder="1">
      <alignment vertical="center"/>
    </xf>
    <xf numFmtId="0" fontId="0" fillId="0" borderId="6" xfId="0" applyNumberFormat="1" applyFill="1" applyBorder="1">
      <alignment vertical="center"/>
    </xf>
    <xf numFmtId="0" fontId="0" fillId="19" borderId="6" xfId="0" applyNumberFormat="1" applyFill="1" applyBorder="1">
      <alignment vertical="center"/>
    </xf>
    <xf numFmtId="0" fontId="0" fillId="12" borderId="0" xfId="0" applyNumberFormat="1" applyFill="1">
      <alignment vertical="center"/>
    </xf>
    <xf numFmtId="49" fontId="0" fillId="0" borderId="0" xfId="0" applyNumberFormat="1" applyFill="1">
      <alignment vertical="center"/>
    </xf>
    <xf numFmtId="49" fontId="5" fillId="0" borderId="1" xfId="0" applyNumberFormat="1" applyFont="1" applyFill="1" applyBorder="1">
      <alignment vertical="center"/>
    </xf>
    <xf numFmtId="49" fontId="5" fillId="0" borderId="1" xfId="0" applyNumberFormat="1" applyFont="1" applyFill="1" applyBorder="1" applyAlignment="1">
      <alignment vertical="center" wrapText="1"/>
    </xf>
    <xf numFmtId="0" fontId="12" fillId="0" borderId="1" xfId="0" applyNumberFormat="1" applyFont="1" applyBorder="1">
      <alignment vertical="center"/>
    </xf>
    <xf numFmtId="0" fontId="12" fillId="0" borderId="0" xfId="0" applyFont="1">
      <alignment vertical="center"/>
    </xf>
    <xf numFmtId="49" fontId="6" fillId="0" borderId="1" xfId="0" applyNumberFormat="1" applyFont="1" applyBorder="1">
      <alignment vertical="center"/>
    </xf>
    <xf numFmtId="0" fontId="12" fillId="8" borderId="1" xfId="0" applyNumberFormat="1" applyFont="1" applyFill="1" applyBorder="1">
      <alignment vertical="center"/>
    </xf>
    <xf numFmtId="49" fontId="0" fillId="14" borderId="0" xfId="0" applyNumberFormat="1" applyFill="1">
      <alignment vertical="center"/>
    </xf>
    <xf numFmtId="49" fontId="0" fillId="20" borderId="0" xfId="0" applyNumberFormat="1" applyFill="1">
      <alignment vertical="center"/>
    </xf>
    <xf numFmtId="49" fontId="0" fillId="8" borderId="0" xfId="0" applyNumberFormat="1" applyFill="1">
      <alignment vertical="center"/>
    </xf>
    <xf numFmtId="0" fontId="5" fillId="8" borderId="1" xfId="0" applyFont="1" applyFill="1" applyBorder="1" applyAlignment="1">
      <alignment horizontal="center" vertical="center"/>
    </xf>
    <xf numFmtId="0" fontId="9" fillId="0" borderId="1" xfId="0" applyFont="1" applyBorder="1">
      <alignment vertical="center"/>
    </xf>
    <xf numFmtId="0" fontId="0" fillId="0" borderId="0" xfId="0" applyFont="1">
      <alignment vertical="center"/>
    </xf>
    <xf numFmtId="0" fontId="5" fillId="6" borderId="1" xfId="0" applyFont="1" applyFill="1" applyBorder="1" applyAlignment="1">
      <alignment horizontal="center" vertical="center"/>
    </xf>
    <xf numFmtId="0" fontId="9" fillId="6" borderId="1" xfId="0" applyFont="1" applyFill="1" applyBorder="1">
      <alignment vertical="center"/>
    </xf>
    <xf numFmtId="14" fontId="9" fillId="0" borderId="1" xfId="0" applyNumberFormat="1" applyFont="1" applyBorder="1">
      <alignment vertical="center"/>
    </xf>
    <xf numFmtId="49" fontId="0" fillId="0" borderId="0" xfId="0" applyNumberFormat="1" applyAlignment="1">
      <alignment vertical="center"/>
    </xf>
    <xf numFmtId="49" fontId="5" fillId="8" borderId="9" xfId="0" applyNumberFormat="1" applyFont="1" applyFill="1" applyBorder="1" applyAlignment="1">
      <alignment horizontal="center" vertical="center"/>
    </xf>
    <xf numFmtId="49" fontId="5" fillId="8" borderId="15" xfId="0" applyNumberFormat="1" applyFont="1" applyFill="1" applyBorder="1" applyAlignment="1">
      <alignment vertical="center"/>
    </xf>
    <xf numFmtId="49" fontId="5" fillId="8" borderId="11" xfId="0" applyNumberFormat="1" applyFont="1" applyFill="1" applyBorder="1" applyAlignment="1">
      <alignment vertical="center"/>
    </xf>
    <xf numFmtId="49" fontId="5" fillId="8" borderId="14" xfId="0" applyNumberFormat="1" applyFont="1" applyFill="1" applyBorder="1" applyAlignment="1">
      <alignment vertical="center"/>
    </xf>
    <xf numFmtId="49" fontId="15" fillId="8" borderId="4" xfId="0" applyNumberFormat="1" applyFont="1" applyFill="1" applyBorder="1" applyAlignment="1">
      <alignment horizontal="left" vertical="center"/>
    </xf>
    <xf numFmtId="49" fontId="8" fillId="0" borderId="0" xfId="0" applyNumberFormat="1" applyFont="1">
      <alignment vertical="center"/>
    </xf>
    <xf numFmtId="49" fontId="0" fillId="8" borderId="1" xfId="0" applyNumberFormat="1" applyFill="1" applyBorder="1">
      <alignment vertical="center"/>
    </xf>
    <xf numFmtId="49" fontId="5" fillId="0" borderId="0" xfId="0" applyNumberFormat="1" applyFont="1" applyAlignment="1">
      <alignment horizontal="right" vertical="center"/>
    </xf>
    <xf numFmtId="49" fontId="5" fillId="11" borderId="1" xfId="0" applyNumberFormat="1" applyFont="1" applyFill="1" applyBorder="1" applyAlignment="1">
      <alignment vertical="center" wrapText="1"/>
    </xf>
    <xf numFmtId="0" fontId="12" fillId="0" borderId="1" xfId="0" applyNumberFormat="1" applyFont="1" applyFill="1" applyBorder="1">
      <alignment vertical="center"/>
    </xf>
    <xf numFmtId="49" fontId="16" fillId="11" borderId="1" xfId="0" applyNumberFormat="1" applyFont="1" applyFill="1" applyBorder="1">
      <alignment vertical="center"/>
    </xf>
    <xf numFmtId="49" fontId="16" fillId="0" borderId="1" xfId="0" applyNumberFormat="1" applyFont="1" applyFill="1" applyBorder="1">
      <alignment vertical="center"/>
    </xf>
    <xf numFmtId="49" fontId="8" fillId="0" borderId="4" xfId="0" applyNumberFormat="1" applyFont="1" applyBorder="1" applyAlignment="1">
      <alignment vertical="center"/>
    </xf>
    <xf numFmtId="49" fontId="8" fillId="0" borderId="5" xfId="0" applyNumberFormat="1" applyFont="1" applyBorder="1" applyAlignment="1">
      <alignment vertical="center"/>
    </xf>
    <xf numFmtId="49" fontId="8" fillId="0" borderId="16" xfId="0" applyNumberFormat="1" applyFont="1" applyBorder="1" applyAlignment="1">
      <alignment vertical="center"/>
    </xf>
    <xf numFmtId="49" fontId="9" fillId="0" borderId="0" xfId="0" applyNumberFormat="1" applyFont="1">
      <alignment vertical="center"/>
    </xf>
    <xf numFmtId="49" fontId="17" fillId="6" borderId="4" xfId="0" applyNumberFormat="1" applyFont="1" applyFill="1" applyBorder="1" applyAlignment="1">
      <alignment horizontal="left" vertical="center"/>
    </xf>
    <xf numFmtId="49" fontId="12" fillId="0" borderId="0" xfId="0" applyNumberFormat="1" applyFont="1">
      <alignment vertical="center"/>
    </xf>
    <xf numFmtId="49" fontId="17" fillId="0" borderId="8" xfId="0" applyNumberFormat="1" applyFont="1" applyFill="1" applyBorder="1" applyAlignment="1">
      <alignment horizontal="left" vertical="center"/>
    </xf>
    <xf numFmtId="49" fontId="8" fillId="0" borderId="8" xfId="0" applyNumberFormat="1" applyFont="1" applyFill="1" applyBorder="1" applyAlignment="1">
      <alignment vertical="center"/>
    </xf>
    <xf numFmtId="49" fontId="7" fillId="0" borderId="0" xfId="0" applyNumberFormat="1" applyFont="1">
      <alignment vertical="center"/>
    </xf>
    <xf numFmtId="49" fontId="15" fillId="8" borderId="17" xfId="0" applyNumberFormat="1" applyFont="1" applyFill="1" applyBorder="1" applyAlignment="1">
      <alignment horizontal="left" vertical="center"/>
    </xf>
    <xf numFmtId="49" fontId="8" fillId="0" borderId="18" xfId="0" applyNumberFormat="1" applyFont="1" applyBorder="1" applyAlignment="1">
      <alignment vertical="center"/>
    </xf>
    <xf numFmtId="49" fontId="8" fillId="0" borderId="19" xfId="0" applyNumberFormat="1" applyFont="1" applyBorder="1" applyAlignment="1">
      <alignment vertical="center"/>
    </xf>
    <xf numFmtId="49" fontId="15" fillId="8" borderId="20" xfId="0" applyNumberFormat="1" applyFont="1" applyFill="1" applyBorder="1" applyAlignment="1">
      <alignment horizontal="left" vertical="center"/>
    </xf>
    <xf numFmtId="49" fontId="8" fillId="0" borderId="21" xfId="0" applyNumberFormat="1" applyFont="1" applyBorder="1" applyAlignment="1">
      <alignment vertical="center"/>
    </xf>
    <xf numFmtId="49" fontId="8" fillId="0" borderId="22" xfId="0" applyNumberFormat="1" applyFont="1" applyBorder="1" applyAlignment="1">
      <alignment vertical="center"/>
    </xf>
    <xf numFmtId="49" fontId="15" fillId="8" borderId="23" xfId="0" applyNumberFormat="1" applyFont="1" applyFill="1" applyBorder="1" applyAlignment="1">
      <alignment horizontal="left" vertical="center"/>
    </xf>
    <xf numFmtId="49" fontId="8" fillId="0" borderId="24" xfId="0" applyNumberFormat="1" applyFont="1" applyBorder="1" applyAlignment="1">
      <alignment vertical="center"/>
    </xf>
    <xf numFmtId="49" fontId="8" fillId="0" borderId="25" xfId="0" applyNumberFormat="1" applyFont="1" applyBorder="1" applyAlignment="1">
      <alignment vertical="center"/>
    </xf>
    <xf numFmtId="49" fontId="0" fillId="0" borderId="26" xfId="0" applyNumberFormat="1" applyBorder="1">
      <alignment vertical="center"/>
    </xf>
    <xf numFmtId="49" fontId="0" fillId="0" borderId="27" xfId="0" applyNumberFormat="1" applyBorder="1">
      <alignment vertical="center"/>
    </xf>
    <xf numFmtId="49" fontId="0" fillId="0" borderId="28" xfId="0" applyNumberFormat="1" applyBorder="1">
      <alignment vertical="center"/>
    </xf>
    <xf numFmtId="49" fontId="0" fillId="0" borderId="29" xfId="0" applyNumberFormat="1" applyBorder="1">
      <alignment vertical="center"/>
    </xf>
    <xf numFmtId="49" fontId="0" fillId="0" borderId="30" xfId="0" applyNumberFormat="1" applyBorder="1">
      <alignment vertical="center"/>
    </xf>
    <xf numFmtId="49" fontId="0" fillId="0" borderId="31" xfId="0" applyNumberFormat="1" applyBorder="1">
      <alignment vertical="center"/>
    </xf>
    <xf numFmtId="49" fontId="0" fillId="0" borderId="32" xfId="0" applyNumberFormat="1" applyBorder="1">
      <alignment vertical="center"/>
    </xf>
    <xf numFmtId="49" fontId="0" fillId="0" borderId="33" xfId="0" applyNumberFormat="1" applyBorder="1">
      <alignment vertical="center"/>
    </xf>
    <xf numFmtId="49" fontId="0" fillId="0" borderId="1" xfId="0" applyNumberFormat="1" applyBorder="1" applyAlignment="1">
      <alignment vertical="center" wrapText="1"/>
    </xf>
    <xf numFmtId="49" fontId="0" fillId="0" borderId="3" xfId="0" applyNumberFormat="1" applyBorder="1">
      <alignment vertical="center"/>
    </xf>
    <xf numFmtId="49" fontId="5" fillId="21" borderId="3" xfId="0" applyNumberFormat="1" applyFont="1" applyFill="1" applyBorder="1" applyAlignment="1">
      <alignment vertical="center" wrapText="1"/>
    </xf>
    <xf numFmtId="49" fontId="5" fillId="21" borderId="3" xfId="0" applyNumberFormat="1" applyFont="1" applyFill="1" applyBorder="1">
      <alignment vertical="center"/>
    </xf>
    <xf numFmtId="49" fontId="15" fillId="8" borderId="21" xfId="0" applyNumberFormat="1" applyFont="1" applyFill="1" applyBorder="1" applyAlignment="1">
      <alignment vertical="center"/>
    </xf>
    <xf numFmtId="49" fontId="5" fillId="8" borderId="3" xfId="0" applyNumberFormat="1" applyFont="1" applyFill="1" applyBorder="1">
      <alignment vertical="center"/>
    </xf>
    <xf numFmtId="49" fontId="15" fillId="8" borderId="18" xfId="0" applyNumberFormat="1" applyFont="1" applyFill="1" applyBorder="1" applyAlignment="1">
      <alignment vertical="center"/>
    </xf>
    <xf numFmtId="49" fontId="15" fillId="8" borderId="24" xfId="0" applyNumberFormat="1" applyFont="1" applyFill="1" applyBorder="1" applyAlignment="1">
      <alignment vertical="center"/>
    </xf>
    <xf numFmtId="49" fontId="0" fillId="0" borderId="0" xfId="0" applyNumberFormat="1" applyFill="1" applyBorder="1">
      <alignment vertical="center"/>
    </xf>
    <xf numFmtId="49" fontId="0" fillId="22" borderId="34" xfId="0" applyNumberFormat="1" applyFill="1" applyBorder="1">
      <alignment vertical="center"/>
    </xf>
    <xf numFmtId="49" fontId="12" fillId="22" borderId="34" xfId="0" applyNumberFormat="1" applyFont="1" applyFill="1" applyBorder="1">
      <alignment vertical="center"/>
    </xf>
    <xf numFmtId="49" fontId="19" fillId="22" borderId="34" xfId="0" applyNumberFormat="1" applyFont="1" applyFill="1" applyBorder="1">
      <alignment vertical="center"/>
    </xf>
    <xf numFmtId="49" fontId="15" fillId="8" borderId="17" xfId="4" applyNumberFormat="1" applyFont="1" applyFill="1" applyBorder="1" applyAlignment="1">
      <alignment horizontal="left" vertical="center"/>
    </xf>
    <xf numFmtId="49" fontId="8" fillId="0" borderId="18" xfId="4" applyNumberFormat="1" applyFont="1" applyBorder="1" applyAlignment="1">
      <alignment vertical="center"/>
    </xf>
    <xf numFmtId="49" fontId="15" fillId="8" borderId="20" xfId="4" applyNumberFormat="1" applyFont="1" applyFill="1" applyBorder="1" applyAlignment="1">
      <alignment horizontal="left" vertical="center"/>
    </xf>
    <xf numFmtId="49" fontId="8" fillId="0" borderId="21" xfId="4" applyNumberFormat="1" applyFont="1" applyBorder="1" applyAlignment="1">
      <alignment vertical="center"/>
    </xf>
    <xf numFmtId="49" fontId="15" fillId="8" borderId="23" xfId="4" applyNumberFormat="1" applyFont="1" applyFill="1" applyBorder="1" applyAlignment="1">
      <alignment horizontal="left" vertical="center"/>
    </xf>
    <xf numFmtId="49" fontId="8" fillId="0" borderId="24" xfId="4" applyNumberFormat="1" applyFont="1" applyBorder="1" applyAlignment="1">
      <alignment vertical="center"/>
    </xf>
    <xf numFmtId="49" fontId="8" fillId="0" borderId="0" xfId="0" applyNumberFormat="1" applyFont="1" applyBorder="1" applyAlignment="1">
      <alignment vertical="center"/>
    </xf>
    <xf numFmtId="49" fontId="8" fillId="0" borderId="0" xfId="4" applyNumberFormat="1" applyFont="1" applyBorder="1" applyAlignment="1">
      <alignment vertical="center"/>
    </xf>
    <xf numFmtId="49" fontId="8" fillId="0" borderId="0" xfId="0" applyNumberFormat="1" applyFont="1" applyFill="1" applyBorder="1" applyAlignment="1">
      <alignment vertical="center"/>
    </xf>
    <xf numFmtId="49" fontId="15" fillId="0" borderId="0" xfId="0" applyNumberFormat="1" applyFont="1" applyFill="1" applyBorder="1" applyAlignment="1">
      <alignment vertical="center"/>
    </xf>
    <xf numFmtId="49" fontId="15" fillId="0" borderId="0" xfId="4" applyNumberFormat="1" applyFont="1" applyFill="1" applyBorder="1" applyAlignment="1">
      <alignment horizontal="left" vertical="center"/>
    </xf>
    <xf numFmtId="49" fontId="20" fillId="0" borderId="0" xfId="0" applyNumberFormat="1" applyFont="1" applyFill="1" applyBorder="1" applyAlignment="1">
      <alignment horizontal="left" vertical="center"/>
    </xf>
    <xf numFmtId="49" fontId="8" fillId="7" borderId="18" xfId="0" applyNumberFormat="1" applyFont="1" applyFill="1" applyBorder="1" applyAlignment="1">
      <alignment vertical="center"/>
    </xf>
    <xf numFmtId="49" fontId="8" fillId="7" borderId="21" xfId="0" applyNumberFormat="1" applyFont="1" applyFill="1" applyBorder="1" applyAlignment="1">
      <alignment vertical="center"/>
    </xf>
    <xf numFmtId="49" fontId="8" fillId="7" borderId="24" xfId="0" applyNumberFormat="1" applyFont="1" applyFill="1" applyBorder="1" applyAlignment="1">
      <alignment vertical="center"/>
    </xf>
    <xf numFmtId="49" fontId="5" fillId="23" borderId="1" xfId="0" applyNumberFormat="1" applyFont="1" applyFill="1" applyBorder="1">
      <alignment vertical="center"/>
    </xf>
    <xf numFmtId="49" fontId="5" fillId="24" borderId="1" xfId="0" applyNumberFormat="1" applyFont="1" applyFill="1" applyBorder="1">
      <alignment vertical="center"/>
    </xf>
    <xf numFmtId="0" fontId="0" fillId="10" borderId="1" xfId="0" applyFill="1" applyBorder="1">
      <alignment vertical="center"/>
    </xf>
    <xf numFmtId="49" fontId="0" fillId="10" borderId="1" xfId="0" applyNumberFormat="1" applyFill="1" applyBorder="1">
      <alignment vertical="center"/>
    </xf>
    <xf numFmtId="49" fontId="0" fillId="0" borderId="10" xfId="0" applyNumberFormat="1" applyFill="1" applyBorder="1">
      <alignment vertical="center"/>
    </xf>
    <xf numFmtId="49" fontId="0" fillId="21" borderId="1" xfId="0" applyNumberFormat="1" applyFill="1" applyBorder="1">
      <alignment vertical="center"/>
    </xf>
    <xf numFmtId="0" fontId="0" fillId="8" borderId="35" xfId="0" applyFill="1" applyBorder="1">
      <alignment vertical="center"/>
    </xf>
    <xf numFmtId="0" fontId="0" fillId="0" borderId="36" xfId="0" quotePrefix="1"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0" fontId="0" fillId="0" borderId="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5" fillId="25" borderId="1" xfId="0" applyFont="1" applyFill="1" applyBorder="1">
      <alignment vertical="center"/>
    </xf>
    <xf numFmtId="0" fontId="5" fillId="10" borderId="1" xfId="0" applyFont="1" applyFill="1" applyBorder="1">
      <alignment vertical="center"/>
    </xf>
    <xf numFmtId="0" fontId="5" fillId="0" borderId="1" xfId="0" applyFont="1" applyBorder="1">
      <alignment vertical="center"/>
    </xf>
    <xf numFmtId="0" fontId="0" fillId="11" borderId="1" xfId="0" applyFill="1" applyBorder="1">
      <alignment vertical="center"/>
    </xf>
    <xf numFmtId="0" fontId="0" fillId="8" borderId="1" xfId="0" applyFill="1" applyBorder="1">
      <alignment vertical="center"/>
    </xf>
    <xf numFmtId="0" fontId="0" fillId="25" borderId="1" xfId="0" applyFill="1" applyBorder="1">
      <alignment vertical="center"/>
    </xf>
    <xf numFmtId="49" fontId="0" fillId="0" borderId="1" xfId="0" quotePrefix="1" applyNumberFormat="1" applyBorder="1">
      <alignment vertical="center"/>
    </xf>
    <xf numFmtId="0" fontId="5" fillId="0" borderId="35" xfId="0" applyFont="1" applyBorder="1">
      <alignment vertical="center"/>
    </xf>
    <xf numFmtId="0" fontId="5" fillId="10" borderId="46" xfId="0" applyFont="1" applyFill="1" applyBorder="1">
      <alignment vertical="center"/>
    </xf>
    <xf numFmtId="0" fontId="5" fillId="26" borderId="47" xfId="0" applyFont="1" applyFill="1" applyBorder="1">
      <alignment vertical="center"/>
    </xf>
    <xf numFmtId="0" fontId="5" fillId="26" borderId="48" xfId="0" applyFont="1" applyFill="1" applyBorder="1">
      <alignment vertical="center"/>
    </xf>
    <xf numFmtId="0" fontId="0" fillId="0" borderId="45" xfId="0" applyBorder="1">
      <alignment vertical="center"/>
    </xf>
    <xf numFmtId="0" fontId="0" fillId="0" borderId="0" xfId="0" applyNumberFormat="1">
      <alignment vertical="center"/>
    </xf>
    <xf numFmtId="14" fontId="8" fillId="0" borderId="0" xfId="0" applyNumberFormat="1" applyFont="1" applyBorder="1" applyAlignment="1">
      <alignment vertical="center" wrapText="1"/>
    </xf>
    <xf numFmtId="49" fontId="200" fillId="0" borderId="6" xfId="1262" applyNumberFormat="1" applyFont="1" applyBorder="1" applyAlignment="1">
      <alignment horizontal="center" vertical="center" wrapText="1"/>
    </xf>
    <xf numFmtId="49" fontId="200" fillId="0" borderId="0" xfId="1262" applyNumberFormat="1" applyFont="1" applyBorder="1" applyAlignment="1">
      <alignment horizontal="center" vertical="center" wrapText="1"/>
    </xf>
    <xf numFmtId="49" fontId="200" fillId="60" borderId="0" xfId="1262" applyNumberFormat="1" applyFont="1" applyFill="1"/>
    <xf numFmtId="0" fontId="18" fillId="0" borderId="6" xfId="1257" applyBorder="1" applyAlignment="1">
      <alignment horizontal="center" vertical="center" wrapText="1"/>
    </xf>
    <xf numFmtId="0" fontId="18" fillId="0" borderId="0" xfId="1257" applyBorder="1" applyAlignment="1">
      <alignment horizontal="center" vertical="center" wrapText="1"/>
    </xf>
    <xf numFmtId="49" fontId="200" fillId="60" borderId="8" xfId="1262" applyNumberFormat="1" applyFont="1" applyFill="1" applyBorder="1" applyAlignment="1">
      <alignment horizontal="left"/>
    </xf>
    <xf numFmtId="49" fontId="200" fillId="60" borderId="0" xfId="1262" applyNumberFormat="1" applyFont="1" applyFill="1" applyBorder="1" applyAlignment="1">
      <alignment horizontal="left"/>
    </xf>
    <xf numFmtId="49" fontId="200" fillId="60" borderId="4" xfId="1262" applyNumberFormat="1" applyFont="1" applyFill="1" applyBorder="1" applyAlignment="1">
      <alignment horizontal="center" vertical="center" wrapText="1"/>
    </xf>
    <xf numFmtId="49" fontId="200" fillId="60" borderId="16" xfId="1262" applyNumberFormat="1" applyFont="1" applyFill="1" applyBorder="1" applyAlignment="1">
      <alignment horizontal="center" vertical="center" wrapText="1"/>
    </xf>
    <xf numFmtId="49" fontId="200" fillId="60" borderId="5" xfId="1262" applyNumberFormat="1" applyFont="1" applyFill="1" applyBorder="1" applyAlignment="1">
      <alignment horizontal="center" vertical="center" wrapText="1"/>
    </xf>
    <xf numFmtId="49" fontId="200" fillId="60" borderId="6" xfId="1262" applyNumberFormat="1" applyFont="1" applyFill="1" applyBorder="1"/>
    <xf numFmtId="49" fontId="200" fillId="60" borderId="0" xfId="1262" applyNumberFormat="1" applyFont="1" applyFill="1" applyBorder="1"/>
    <xf numFmtId="49" fontId="200" fillId="60" borderId="0" xfId="1262" applyNumberFormat="1" applyFont="1" applyFill="1" applyBorder="1" applyAlignment="1"/>
    <xf numFmtId="49" fontId="200" fillId="0" borderId="16" xfId="1262" applyNumberFormat="1" applyFont="1" applyBorder="1" applyAlignment="1">
      <alignment horizontal="center" vertical="center" wrapText="1"/>
    </xf>
    <xf numFmtId="0" fontId="18" fillId="0" borderId="6" xfId="1257" applyBorder="1" applyAlignment="1">
      <alignment horizontal="center" vertical="center"/>
    </xf>
    <xf numFmtId="0" fontId="18" fillId="0" borderId="0" xfId="1257" applyBorder="1" applyAlignment="1">
      <alignment horizontal="center" vertical="center"/>
    </xf>
    <xf numFmtId="0" fontId="202" fillId="0" borderId="0" xfId="1420" applyFont="1" applyBorder="1" applyAlignment="1" applyProtection="1"/>
    <xf numFmtId="0" fontId="203" fillId="73" borderId="1" xfId="1262" applyFont="1" applyFill="1" applyBorder="1" applyAlignment="1">
      <alignment horizontal="center" vertical="center"/>
    </xf>
    <xf numFmtId="49" fontId="200" fillId="60" borderId="1" xfId="1262" applyNumberFormat="1" applyFont="1" applyFill="1" applyBorder="1" applyAlignment="1"/>
    <xf numFmtId="49" fontId="203" fillId="12" borderId="1" xfId="1262" applyNumberFormat="1" applyFont="1" applyFill="1" applyBorder="1" applyAlignment="1">
      <alignment horizontal="center" vertical="center"/>
    </xf>
    <xf numFmtId="0" fontId="203" fillId="12" borderId="1" xfId="1262" applyFont="1" applyFill="1" applyBorder="1" applyAlignment="1">
      <alignment horizontal="center" vertical="center"/>
    </xf>
    <xf numFmtId="0" fontId="203" fillId="14" borderId="1" xfId="1262" applyFont="1" applyFill="1" applyBorder="1" applyAlignment="1">
      <alignment horizontal="center" vertical="center"/>
    </xf>
    <xf numFmtId="49" fontId="204" fillId="0" borderId="0" xfId="7" applyNumberFormat="1" applyFont="1"/>
    <xf numFmtId="0" fontId="5" fillId="0" borderId="0" xfId="1262" applyFont="1" applyAlignment="1">
      <alignment vertical="center"/>
    </xf>
    <xf numFmtId="0" fontId="3" fillId="0" borderId="0" xfId="1262" applyAlignment="1">
      <alignment vertical="center"/>
    </xf>
    <xf numFmtId="49" fontId="3" fillId="0" borderId="0" xfId="1262" applyNumberFormat="1" applyAlignment="1">
      <alignment vertical="center"/>
    </xf>
    <xf numFmtId="49" fontId="206" fillId="60" borderId="0" xfId="1262" applyNumberFormat="1" applyFont="1" applyFill="1" applyBorder="1" applyAlignment="1"/>
    <xf numFmtId="49" fontId="9" fillId="74" borderId="1" xfId="1379" applyNumberFormat="1" applyFont="1" applyFill="1" applyBorder="1" applyAlignment="1">
      <alignment wrapText="1"/>
    </xf>
    <xf numFmtId="49" fontId="9" fillId="74" borderId="1" xfId="1280" applyNumberFormat="1" applyFont="1" applyFill="1" applyBorder="1" applyAlignment="1">
      <alignment wrapText="1"/>
    </xf>
    <xf numFmtId="0" fontId="207" fillId="75" borderId="1" xfId="2" applyFont="1" applyFill="1" applyBorder="1">
      <alignment vertical="center"/>
    </xf>
    <xf numFmtId="0" fontId="9" fillId="0" borderId="1" xfId="1262" applyFont="1" applyBorder="1" applyAlignment="1">
      <alignment horizontal="center" vertical="center"/>
    </xf>
    <xf numFmtId="0" fontId="200" fillId="12" borderId="1" xfId="1262" applyNumberFormat="1" applyFont="1" applyFill="1" applyBorder="1" applyAlignment="1">
      <alignment horizontal="center" vertical="center"/>
    </xf>
    <xf numFmtId="0" fontId="200" fillId="12" borderId="1" xfId="2" applyFont="1" applyFill="1" applyBorder="1" applyAlignment="1">
      <alignment horizontal="center" vertical="center" wrapText="1"/>
    </xf>
    <xf numFmtId="49" fontId="200" fillId="12" borderId="1" xfId="2" applyNumberFormat="1" applyFont="1" applyFill="1" applyBorder="1">
      <alignment vertical="center"/>
    </xf>
    <xf numFmtId="0" fontId="200" fillId="12" borderId="1" xfId="1262" applyNumberFormat="1" applyFont="1" applyFill="1" applyBorder="1" applyAlignment="1"/>
    <xf numFmtId="49" fontId="207" fillId="0" borderId="1" xfId="1257" applyNumberFormat="1" applyFont="1" applyBorder="1">
      <alignment vertical="center"/>
    </xf>
    <xf numFmtId="49" fontId="200" fillId="12" borderId="1" xfId="1262" applyNumberFormat="1" applyFont="1" applyFill="1" applyBorder="1" applyAlignment="1">
      <alignment wrapText="1"/>
    </xf>
    <xf numFmtId="49" fontId="207" fillId="0" borderId="1" xfId="1338" applyNumberFormat="1" applyFont="1" applyBorder="1">
      <alignment vertical="center"/>
    </xf>
    <xf numFmtId="49" fontId="200" fillId="12" borderId="1" xfId="1262" applyNumberFormat="1" applyFont="1" applyFill="1" applyBorder="1" applyAlignment="1"/>
    <xf numFmtId="0" fontId="9" fillId="8" borderId="1" xfId="1262" applyFont="1" applyFill="1" applyBorder="1" applyAlignment="1">
      <alignment horizontal="center" vertical="center"/>
    </xf>
    <xf numFmtId="49" fontId="200" fillId="12" borderId="1" xfId="2" applyNumberFormat="1" applyFont="1" applyFill="1" applyBorder="1" applyAlignment="1">
      <alignment horizontal="left" vertical="center"/>
    </xf>
    <xf numFmtId="49" fontId="207" fillId="8" borderId="1" xfId="1257" applyNumberFormat="1" applyFont="1" applyFill="1" applyBorder="1">
      <alignment vertical="center"/>
    </xf>
    <xf numFmtId="49" fontId="200" fillId="12" borderId="78" xfId="2" applyNumberFormat="1" applyFont="1" applyFill="1" applyBorder="1">
      <alignment vertical="center"/>
    </xf>
    <xf numFmtId="49" fontId="200" fillId="12" borderId="1" xfId="2" applyNumberFormat="1" applyFont="1" applyFill="1" applyBorder="1" applyAlignment="1">
      <alignment vertical="center" wrapText="1"/>
    </xf>
    <xf numFmtId="49" fontId="200" fillId="0" borderId="1" xfId="2" applyNumberFormat="1" applyFont="1" applyFill="1" applyBorder="1">
      <alignment vertical="center"/>
    </xf>
    <xf numFmtId="49" fontId="200" fillId="60" borderId="1" xfId="1262" applyNumberFormat="1" applyFont="1" applyFill="1" applyBorder="1"/>
    <xf numFmtId="0" fontId="200" fillId="60" borderId="1" xfId="1262" applyNumberFormat="1" applyFont="1" applyFill="1" applyBorder="1" applyAlignment="1"/>
    <xf numFmtId="0" fontId="200" fillId="12" borderId="1" xfId="1262" applyNumberFormat="1" applyFont="1" applyFill="1" applyBorder="1" applyAlignment="1">
      <alignment wrapText="1"/>
    </xf>
    <xf numFmtId="49" fontId="207" fillId="0" borderId="1" xfId="1257" applyNumberFormat="1" applyFont="1" applyFill="1" applyBorder="1">
      <alignment vertical="center"/>
    </xf>
    <xf numFmtId="49" fontId="200" fillId="0" borderId="78" xfId="2" applyNumberFormat="1" applyFont="1" applyFill="1" applyBorder="1">
      <alignment vertical="center"/>
    </xf>
    <xf numFmtId="49" fontId="8" fillId="0" borderId="21" xfId="0" applyNumberFormat="1" applyFont="1" applyBorder="1" applyAlignment="1">
      <alignment vertical="center" wrapText="1"/>
    </xf>
    <xf numFmtId="0" fontId="5" fillId="10" borderId="82" xfId="0" applyFont="1" applyFill="1" applyBorder="1">
      <alignment vertical="center"/>
    </xf>
    <xf numFmtId="0" fontId="0" fillId="0" borderId="82" xfId="0" applyBorder="1">
      <alignment vertical="center"/>
    </xf>
    <xf numFmtId="0" fontId="5" fillId="0" borderId="82" xfId="0" applyFont="1" applyBorder="1">
      <alignment vertical="center"/>
    </xf>
    <xf numFmtId="0" fontId="5" fillId="25" borderId="82" xfId="0" applyFont="1" applyFill="1" applyBorder="1">
      <alignment vertical="center"/>
    </xf>
    <xf numFmtId="49" fontId="0" fillId="25" borderId="0" xfId="0" applyNumberFormat="1" applyFill="1">
      <alignment vertical="center"/>
    </xf>
    <xf numFmtId="49" fontId="5" fillId="19" borderId="1" xfId="0" applyNumberFormat="1" applyFont="1" applyFill="1" applyBorder="1">
      <alignment vertical="center"/>
    </xf>
    <xf numFmtId="49" fontId="21" fillId="0" borderId="0" xfId="0" applyNumberFormat="1" applyFont="1">
      <alignment vertical="center"/>
    </xf>
    <xf numFmtId="49" fontId="5" fillId="0" borderId="0" xfId="0" applyNumberFormat="1" applyFont="1">
      <alignment vertical="center"/>
    </xf>
    <xf numFmtId="49" fontId="5" fillId="10" borderId="79" xfId="0" applyNumberFormat="1" applyFont="1" applyFill="1" applyBorder="1" applyAlignment="1">
      <alignment vertical="center"/>
    </xf>
    <xf numFmtId="49" fontId="5" fillId="10" borderId="80" xfId="0" applyNumberFormat="1" applyFont="1" applyFill="1" applyBorder="1" applyAlignment="1">
      <alignment vertical="center"/>
    </xf>
    <xf numFmtId="49" fontId="5" fillId="10" borderId="81" xfId="0" applyNumberFormat="1" applyFont="1" applyFill="1" applyBorder="1" applyAlignment="1">
      <alignment vertical="center"/>
    </xf>
    <xf numFmtId="49" fontId="5" fillId="10" borderId="79" xfId="5" applyNumberFormat="1" applyFont="1" applyFill="1" applyBorder="1" applyAlignment="1">
      <alignment vertical="center"/>
    </xf>
    <xf numFmtId="49" fontId="5" fillId="10" borderId="80" xfId="5" applyNumberFormat="1" applyFont="1" applyFill="1" applyBorder="1" applyAlignment="1">
      <alignment vertical="center"/>
    </xf>
    <xf numFmtId="49" fontId="5" fillId="10" borderId="81" xfId="5" applyNumberFormat="1" applyFont="1" applyFill="1" applyBorder="1" applyAlignment="1">
      <alignment vertical="center"/>
    </xf>
    <xf numFmtId="49" fontId="5" fillId="0" borderId="0" xfId="0" applyNumberFormat="1" applyFont="1" applyBorder="1">
      <alignment vertical="center"/>
    </xf>
    <xf numFmtId="49" fontId="0" fillId="0" borderId="82" xfId="0" applyNumberFormat="1" applyBorder="1">
      <alignment vertical="center"/>
    </xf>
    <xf numFmtId="49" fontId="5" fillId="8" borderId="82" xfId="0" applyNumberFormat="1" applyFont="1" applyFill="1" applyBorder="1">
      <alignment vertical="center"/>
    </xf>
    <xf numFmtId="0" fontId="1" fillId="0" borderId="0" xfId="1421" applyFont="1">
      <alignment vertical="center"/>
    </xf>
    <xf numFmtId="49" fontId="3" fillId="15" borderId="82" xfId="6" applyNumberFormat="1" applyFont="1" applyFill="1" applyBorder="1" applyAlignment="1">
      <alignment horizontal="left"/>
    </xf>
    <xf numFmtId="0" fontId="1" fillId="10" borderId="82" xfId="1421" applyFont="1" applyFill="1" applyBorder="1">
      <alignment vertical="center"/>
    </xf>
    <xf numFmtId="0" fontId="1" fillId="76" borderId="82" xfId="1421" applyFont="1" applyFill="1" applyBorder="1">
      <alignment vertical="center"/>
    </xf>
    <xf numFmtId="49" fontId="3" fillId="15" borderId="79" xfId="6" applyNumberFormat="1" applyFont="1" applyFill="1" applyBorder="1" applyAlignment="1">
      <alignment horizontal="left"/>
    </xf>
    <xf numFmtId="0" fontId="208" fillId="0" borderId="0" xfId="1421" applyFont="1">
      <alignment vertical="center"/>
    </xf>
    <xf numFmtId="0" fontId="18" fillId="0" borderId="79" xfId="1422" applyFont="1" applyBorder="1" applyAlignment="1"/>
    <xf numFmtId="0" fontId="18" fillId="76" borderId="82" xfId="1422" applyFont="1" applyFill="1" applyBorder="1"/>
    <xf numFmtId="0" fontId="18" fillId="0" borderId="82" xfId="1422" applyFont="1" applyBorder="1" applyAlignment="1">
      <alignment vertical="center"/>
    </xf>
    <xf numFmtId="0" fontId="1" fillId="0" borderId="82" xfId="1421" applyFont="1" applyBorder="1">
      <alignment vertical="center"/>
    </xf>
    <xf numFmtId="0" fontId="18" fillId="0" borderId="49" xfId="1422" applyFont="1" applyBorder="1" applyAlignment="1"/>
    <xf numFmtId="0" fontId="18" fillId="0" borderId="50" xfId="1422" applyFont="1" applyBorder="1"/>
    <xf numFmtId="0" fontId="1" fillId="0" borderId="50" xfId="1421" applyFont="1" applyBorder="1">
      <alignment vertical="center"/>
    </xf>
    <xf numFmtId="0" fontId="18" fillId="0" borderId="51" xfId="1422" applyFont="1" applyBorder="1" applyAlignment="1"/>
    <xf numFmtId="0" fontId="18" fillId="0" borderId="51" xfId="1422" applyFont="1" applyBorder="1" applyAlignment="1">
      <alignment vertical="center"/>
    </xf>
    <xf numFmtId="0" fontId="1" fillId="0" borderId="82" xfId="1421" applyFont="1" applyBorder="1" applyAlignment="1">
      <alignment vertical="center" wrapText="1"/>
    </xf>
    <xf numFmtId="0" fontId="1" fillId="0" borderId="51" xfId="1421" applyFont="1" applyBorder="1">
      <alignment vertical="center"/>
    </xf>
    <xf numFmtId="0" fontId="1" fillId="0" borderId="52" xfId="1421" applyFont="1" applyBorder="1">
      <alignment vertical="center"/>
    </xf>
    <xf numFmtId="0" fontId="1" fillId="0" borderId="53" xfId="1421" applyFont="1" applyBorder="1">
      <alignment vertical="center"/>
    </xf>
    <xf numFmtId="0" fontId="18" fillId="0" borderId="53" xfId="1422" applyFont="1" applyBorder="1" applyAlignment="1">
      <alignment vertical="center"/>
    </xf>
    <xf numFmtId="0" fontId="18" fillId="8" borderId="82" xfId="1422" applyFont="1" applyFill="1" applyBorder="1" applyAlignment="1">
      <alignment vertical="center"/>
    </xf>
    <xf numFmtId="49" fontId="17" fillId="77" borderId="0" xfId="0" applyNumberFormat="1" applyFont="1" applyFill="1" applyBorder="1" applyAlignment="1">
      <alignment horizontal="left" vertical="center"/>
    </xf>
    <xf numFmtId="49" fontId="5" fillId="5" borderId="82" xfId="0" applyNumberFormat="1" applyFont="1" applyFill="1" applyBorder="1">
      <alignment vertical="center"/>
    </xf>
    <xf numFmtId="49" fontId="0" fillId="5" borderId="82" xfId="0" applyNumberFormat="1" applyFill="1" applyBorder="1">
      <alignment vertical="center"/>
    </xf>
    <xf numFmtId="49" fontId="0" fillId="5" borderId="0" xfId="0" applyNumberFormat="1" applyFill="1">
      <alignment vertical="center"/>
    </xf>
    <xf numFmtId="49" fontId="0" fillId="5" borderId="0" xfId="0" applyNumberFormat="1" applyFill="1" applyBorder="1">
      <alignment vertical="center"/>
    </xf>
    <xf numFmtId="0" fontId="0" fillId="0" borderId="82" xfId="0" applyNumberFormat="1" applyBorder="1">
      <alignment vertical="center"/>
    </xf>
    <xf numFmtId="0" fontId="0" fillId="25" borderId="0" xfId="0" applyNumberFormat="1" applyFill="1">
      <alignment vertical="center"/>
    </xf>
    <xf numFmtId="0" fontId="5" fillId="0" borderId="0" xfId="0" applyNumberFormat="1" applyFont="1">
      <alignment vertical="center"/>
    </xf>
    <xf numFmtId="0" fontId="0" fillId="76" borderId="0" xfId="0" applyFill="1">
      <alignment vertical="center"/>
    </xf>
    <xf numFmtId="49" fontId="5" fillId="76" borderId="82" xfId="0" applyNumberFormat="1" applyFont="1" applyFill="1" applyBorder="1" applyAlignment="1">
      <alignment horizontal="center" vertical="center"/>
    </xf>
    <xf numFmtId="49" fontId="0" fillId="0" borderId="82" xfId="0" applyNumberFormat="1" applyBorder="1" applyAlignment="1">
      <alignment horizontal="center" vertical="center"/>
    </xf>
    <xf numFmtId="49" fontId="0" fillId="0" borderId="0" xfId="0" applyNumberFormat="1" applyAlignment="1">
      <alignment horizontal="center" vertical="center"/>
    </xf>
    <xf numFmtId="49" fontId="0" fillId="0" borderId="82" xfId="0" applyNumberFormat="1" applyBorder="1" applyAlignment="1">
      <alignment horizontal="left" vertical="center"/>
    </xf>
    <xf numFmtId="49" fontId="17" fillId="6" borderId="82" xfId="0" applyNumberFormat="1" applyFont="1" applyFill="1" applyBorder="1" applyAlignment="1">
      <alignment horizontal="left" vertical="center"/>
    </xf>
    <xf numFmtId="49" fontId="8" fillId="0" borderId="82" xfId="0" applyNumberFormat="1" applyFont="1" applyBorder="1" applyAlignment="1">
      <alignment vertical="center"/>
    </xf>
    <xf numFmtId="49" fontId="5" fillId="21" borderId="82" xfId="0" applyNumberFormat="1" applyFont="1" applyFill="1" applyBorder="1">
      <alignment vertical="center"/>
    </xf>
    <xf numFmtId="49" fontId="211" fillId="0" borderId="0" xfId="0" applyNumberFormat="1" applyFont="1">
      <alignment vertical="center"/>
    </xf>
    <xf numFmtId="49" fontId="0" fillId="0" borderId="0" xfId="0" applyNumberFormat="1" applyFont="1">
      <alignment vertical="center"/>
    </xf>
    <xf numFmtId="0" fontId="5" fillId="10" borderId="82" xfId="0" applyNumberFormat="1" applyFont="1" applyFill="1" applyBorder="1" applyAlignment="1">
      <alignment horizontal="center" vertical="center"/>
    </xf>
    <xf numFmtId="49" fontId="5" fillId="10" borderId="82" xfId="0" applyNumberFormat="1" applyFont="1" applyFill="1" applyBorder="1" applyAlignment="1">
      <alignment horizontal="center" vertical="center"/>
    </xf>
    <xf numFmtId="0" fontId="5" fillId="76" borderId="1" xfId="0" applyFont="1" applyFill="1" applyBorder="1" applyAlignment="1">
      <alignment horizontal="center" vertical="center"/>
    </xf>
    <xf numFmtId="0" fontId="213" fillId="0" borderId="0" xfId="0" applyFont="1">
      <alignment vertical="center"/>
    </xf>
    <xf numFmtId="0" fontId="0" fillId="0" borderId="1" xfId="0" applyBorder="1" applyAlignment="1">
      <alignment horizontal="left" vertical="center"/>
    </xf>
    <xf numFmtId="0" fontId="0" fillId="0" borderId="1" xfId="0" applyFill="1" applyBorder="1" applyAlignment="1">
      <alignment horizontal="left" vertical="center"/>
    </xf>
    <xf numFmtId="0" fontId="0" fillId="7" borderId="1" xfId="0" applyFill="1" applyBorder="1" applyAlignment="1">
      <alignment horizontal="left" vertical="center"/>
    </xf>
    <xf numFmtId="0" fontId="0" fillId="10" borderId="82" xfId="0" applyFont="1" applyFill="1" applyBorder="1">
      <alignment vertical="center"/>
    </xf>
    <xf numFmtId="49" fontId="5" fillId="21" borderId="81" xfId="0" applyNumberFormat="1" applyFont="1" applyFill="1" applyBorder="1">
      <alignment vertical="center"/>
    </xf>
    <xf numFmtId="49" fontId="8" fillId="0" borderId="81" xfId="0" applyNumberFormat="1" applyFont="1" applyBorder="1" applyAlignment="1">
      <alignment vertical="center"/>
    </xf>
    <xf numFmtId="49" fontId="17" fillId="6" borderId="81" xfId="0" applyNumberFormat="1" applyFont="1" applyFill="1" applyBorder="1" applyAlignment="1">
      <alignment horizontal="left" vertical="center"/>
    </xf>
    <xf numFmtId="49" fontId="17" fillId="6" borderId="11" xfId="0" applyNumberFormat="1" applyFont="1" applyFill="1" applyBorder="1" applyAlignment="1">
      <alignment horizontal="left" vertical="center"/>
    </xf>
    <xf numFmtId="49" fontId="17" fillId="6" borderId="84" xfId="0" applyNumberFormat="1" applyFont="1" applyFill="1" applyBorder="1" applyAlignment="1">
      <alignment horizontal="left" vertical="center"/>
    </xf>
    <xf numFmtId="0" fontId="8" fillId="78" borderId="82" xfId="0" applyNumberFormat="1" applyFont="1" applyFill="1" applyBorder="1" applyAlignment="1">
      <alignment vertical="center"/>
    </xf>
    <xf numFmtId="49" fontId="211" fillId="78" borderId="91" xfId="0" applyNumberFormat="1" applyFont="1" applyFill="1" applyBorder="1" applyAlignment="1">
      <alignment vertical="top"/>
    </xf>
    <xf numFmtId="49" fontId="211" fillId="78" borderId="91" xfId="0" applyNumberFormat="1" applyFont="1" applyFill="1" applyBorder="1">
      <alignment vertical="center"/>
    </xf>
    <xf numFmtId="0" fontId="8" fillId="0" borderId="0" xfId="0" applyNumberFormat="1" applyFont="1" applyBorder="1" applyAlignment="1">
      <alignment vertical="center" wrapText="1"/>
    </xf>
    <xf numFmtId="49" fontId="0" fillId="78" borderId="82" xfId="0" applyNumberFormat="1" applyFill="1" applyBorder="1" applyAlignment="1">
      <alignment horizontal="left" vertical="center"/>
    </xf>
    <xf numFmtId="49" fontId="0" fillId="0" borderId="0" xfId="0" applyNumberFormat="1" applyBorder="1" applyAlignment="1">
      <alignment vertical="center"/>
    </xf>
    <xf numFmtId="49" fontId="0" fillId="0" borderId="26" xfId="0" applyNumberFormat="1" applyBorder="1" applyAlignment="1">
      <alignment vertical="center"/>
    </xf>
    <xf numFmtId="49" fontId="0" fillId="0" borderId="32" xfId="0" applyNumberFormat="1" applyBorder="1" applyAlignment="1">
      <alignment vertical="center"/>
    </xf>
    <xf numFmtId="49" fontId="8" fillId="0" borderId="18" xfId="0" applyNumberFormat="1" applyFont="1" applyFill="1" applyBorder="1" applyAlignment="1">
      <alignment vertical="center"/>
    </xf>
    <xf numFmtId="49" fontId="8" fillId="0" borderId="19" xfId="0" applyNumberFormat="1" applyFont="1" applyFill="1" applyBorder="1" applyAlignment="1">
      <alignment vertical="center"/>
    </xf>
    <xf numFmtId="49" fontId="5" fillId="0" borderId="93" xfId="0" applyNumberFormat="1" applyFont="1" applyFill="1" applyBorder="1" applyAlignment="1">
      <alignment vertical="center" wrapText="1"/>
    </xf>
    <xf numFmtId="49" fontId="5" fillId="0" borderId="94" xfId="0" applyNumberFormat="1" applyFont="1" applyFill="1" applyBorder="1" applyAlignment="1">
      <alignment vertical="center" wrapText="1"/>
    </xf>
    <xf numFmtId="49" fontId="8" fillId="0" borderId="24" xfId="0" applyNumberFormat="1" applyFont="1" applyFill="1" applyBorder="1" applyAlignment="1">
      <alignment vertical="center"/>
    </xf>
    <xf numFmtId="49" fontId="8" fillId="0" borderId="25" xfId="0" applyNumberFormat="1" applyFont="1" applyFill="1" applyBorder="1" applyAlignment="1">
      <alignment vertical="center"/>
    </xf>
    <xf numFmtId="49" fontId="0" fillId="0" borderId="0" xfId="0" applyNumberFormat="1">
      <alignment vertical="center"/>
    </xf>
    <xf numFmtId="49" fontId="0" fillId="79" borderId="35" xfId="0" applyNumberFormat="1" applyFill="1" applyBorder="1" applyAlignment="1">
      <alignment vertical="center"/>
    </xf>
    <xf numFmtId="49" fontId="0" fillId="79" borderId="36" xfId="0" applyNumberFormat="1" applyFill="1" applyBorder="1">
      <alignment vertical="center"/>
    </xf>
    <xf numFmtId="49" fontId="0" fillId="79" borderId="37" xfId="0" applyNumberFormat="1" applyFill="1" applyBorder="1">
      <alignment vertical="center"/>
    </xf>
    <xf numFmtId="49" fontId="0" fillId="79" borderId="0" xfId="0" applyNumberFormat="1" applyFill="1" applyBorder="1">
      <alignment vertical="center"/>
    </xf>
    <xf numFmtId="49" fontId="0" fillId="79" borderId="39" xfId="0" applyNumberFormat="1" applyFill="1" applyBorder="1">
      <alignment vertical="center"/>
    </xf>
    <xf numFmtId="49" fontId="0" fillId="79" borderId="2" xfId="0" applyNumberFormat="1" applyFill="1" applyBorder="1">
      <alignment vertical="center"/>
    </xf>
    <xf numFmtId="49" fontId="0" fillId="79" borderId="41" xfId="0" applyNumberFormat="1" applyFill="1" applyBorder="1">
      <alignment vertical="center"/>
    </xf>
    <xf numFmtId="49" fontId="0" fillId="79" borderId="38" xfId="0" applyNumberFormat="1" applyFill="1" applyBorder="1" applyAlignment="1">
      <alignment horizontal="right" vertical="center"/>
    </xf>
    <xf numFmtId="49" fontId="0" fillId="79" borderId="40" xfId="0" applyNumberFormat="1" applyFill="1" applyBorder="1" applyAlignment="1">
      <alignment horizontal="right" vertical="center"/>
    </xf>
    <xf numFmtId="49" fontId="0" fillId="79" borderId="0" xfId="0" applyNumberFormat="1" applyFill="1" applyBorder="1" applyAlignment="1">
      <alignment vertical="center" wrapText="1"/>
    </xf>
    <xf numFmtId="49" fontId="214" fillId="0" borderId="0" xfId="0" applyNumberFormat="1" applyFont="1">
      <alignment vertical="center"/>
    </xf>
    <xf numFmtId="49" fontId="205" fillId="0" borderId="0" xfId="0" applyNumberFormat="1" applyFont="1" applyFill="1">
      <alignment vertical="center"/>
    </xf>
    <xf numFmtId="49" fontId="8" fillId="80" borderId="99" xfId="0" applyNumberFormat="1" applyFont="1" applyFill="1" applyBorder="1">
      <alignment vertical="center"/>
    </xf>
    <xf numFmtId="49" fontId="8" fillId="80" borderId="101" xfId="0" applyNumberFormat="1" applyFont="1" applyFill="1" applyBorder="1">
      <alignment vertical="center"/>
    </xf>
    <xf numFmtId="49" fontId="214" fillId="0" borderId="79" xfId="0" applyNumberFormat="1" applyFont="1" applyBorder="1">
      <alignment vertical="center"/>
    </xf>
    <xf numFmtId="49" fontId="215" fillId="0" borderId="0" xfId="0" applyNumberFormat="1" applyFont="1">
      <alignment vertical="center"/>
    </xf>
    <xf numFmtId="38" fontId="214" fillId="0" borderId="52" xfId="1188" applyFont="1" applyFill="1" applyBorder="1" applyAlignment="1" applyProtection="1">
      <alignment vertical="center" wrapText="1"/>
      <protection locked="0"/>
    </xf>
    <xf numFmtId="49" fontId="214" fillId="0" borderId="52" xfId="0" applyNumberFormat="1" applyFont="1" applyFill="1" applyBorder="1" applyAlignment="1" applyProtection="1">
      <alignment vertical="center" wrapText="1"/>
      <protection locked="0"/>
    </xf>
    <xf numFmtId="49" fontId="214" fillId="0" borderId="52" xfId="0" applyNumberFormat="1" applyFont="1" applyBorder="1" applyAlignment="1" applyProtection="1">
      <alignment vertical="center" wrapText="1"/>
      <protection locked="0"/>
    </xf>
    <xf numFmtId="49" fontId="8" fillId="10" borderId="52" xfId="0" applyNumberFormat="1" applyFont="1" applyFill="1" applyBorder="1" applyAlignment="1" applyProtection="1">
      <alignment horizontal="center" vertical="center"/>
      <protection locked="0"/>
    </xf>
    <xf numFmtId="49" fontId="8" fillId="10" borderId="103" xfId="0" applyNumberFormat="1" applyFont="1" applyFill="1" applyBorder="1" applyProtection="1">
      <alignment vertical="center"/>
      <protection locked="0"/>
    </xf>
    <xf numFmtId="49" fontId="8" fillId="10" borderId="104" xfId="0" applyNumberFormat="1" applyFont="1" applyFill="1" applyBorder="1" applyProtection="1">
      <alignment vertical="center"/>
      <protection locked="0"/>
    </xf>
    <xf numFmtId="38" fontId="214" fillId="10" borderId="52" xfId="1188" applyFont="1" applyFill="1" applyBorder="1" applyAlignment="1" applyProtection="1">
      <alignment vertical="center" wrapText="1"/>
      <protection locked="0"/>
    </xf>
    <xf numFmtId="49" fontId="214" fillId="10" borderId="52" xfId="0" applyNumberFormat="1" applyFont="1" applyFill="1" applyBorder="1" applyAlignment="1" applyProtection="1">
      <alignment vertical="center" wrapText="1"/>
      <protection locked="0"/>
    </xf>
    <xf numFmtId="49" fontId="8" fillId="10" borderId="102" xfId="0" applyNumberFormat="1" applyFont="1" applyFill="1" applyBorder="1" applyAlignment="1" applyProtection="1">
      <alignment horizontal="center" vertical="center"/>
      <protection locked="0"/>
    </xf>
    <xf numFmtId="49" fontId="8" fillId="10" borderId="89" xfId="0" applyNumberFormat="1" applyFont="1" applyFill="1" applyBorder="1" applyAlignment="1" applyProtection="1">
      <alignment horizontal="center" vertical="center"/>
      <protection locked="0"/>
    </xf>
    <xf numFmtId="49" fontId="8" fillId="10" borderId="90" xfId="0" applyNumberFormat="1" applyFont="1" applyFill="1" applyBorder="1" applyAlignment="1" applyProtection="1">
      <alignment horizontal="center" vertical="center"/>
      <protection locked="0"/>
    </xf>
    <xf numFmtId="49" fontId="8" fillId="10" borderId="88" xfId="0" applyNumberFormat="1" applyFont="1" applyFill="1" applyBorder="1" applyAlignment="1" applyProtection="1">
      <alignment vertical="center"/>
      <protection locked="0"/>
    </xf>
    <xf numFmtId="0" fontId="0" fillId="10" borderId="89" xfId="0" applyFont="1" applyFill="1" applyBorder="1" applyAlignment="1" applyProtection="1">
      <alignment vertical="center"/>
      <protection locked="0"/>
    </xf>
    <xf numFmtId="0" fontId="0" fillId="10" borderId="90" xfId="0" applyFont="1" applyFill="1" applyBorder="1" applyAlignment="1" applyProtection="1">
      <alignment vertical="center"/>
      <protection locked="0"/>
    </xf>
    <xf numFmtId="0" fontId="0" fillId="10" borderId="89" xfId="0" applyFill="1" applyBorder="1" applyAlignment="1" applyProtection="1">
      <alignment vertical="center"/>
      <protection locked="0"/>
    </xf>
    <xf numFmtId="0" fontId="0" fillId="10" borderId="90" xfId="0" applyFill="1" applyBorder="1" applyAlignment="1" applyProtection="1">
      <alignment vertical="center"/>
      <protection locked="0"/>
    </xf>
    <xf numFmtId="49" fontId="214" fillId="5" borderId="87" xfId="0" applyNumberFormat="1" applyFont="1" applyFill="1" applyBorder="1" applyAlignment="1">
      <alignment vertical="top"/>
    </xf>
    <xf numFmtId="49" fontId="214" fillId="5" borderId="78" xfId="0" applyNumberFormat="1" applyFont="1" applyFill="1" applyBorder="1" applyAlignment="1">
      <alignment vertical="top"/>
    </xf>
    <xf numFmtId="49" fontId="8" fillId="5" borderId="79" xfId="0" applyNumberFormat="1" applyFont="1" applyFill="1" applyBorder="1" applyAlignment="1">
      <alignment vertical="center"/>
    </xf>
    <xf numFmtId="49" fontId="8" fillId="5" borderId="80" xfId="0" applyNumberFormat="1" applyFont="1" applyFill="1" applyBorder="1" applyAlignment="1">
      <alignment vertical="center"/>
    </xf>
    <xf numFmtId="49" fontId="8" fillId="5" borderId="98" xfId="0" applyNumberFormat="1" applyFont="1" applyFill="1" applyBorder="1" applyAlignment="1">
      <alignment vertical="center"/>
    </xf>
    <xf numFmtId="49" fontId="8" fillId="80" borderId="100" xfId="0" applyNumberFormat="1" applyFont="1" applyFill="1" applyBorder="1" applyAlignment="1">
      <alignment vertical="center"/>
    </xf>
    <xf numFmtId="49" fontId="8" fillId="80" borderId="80" xfId="0" applyNumberFormat="1" applyFont="1" applyFill="1" applyBorder="1" applyAlignment="1">
      <alignment vertical="center"/>
    </xf>
    <xf numFmtId="49" fontId="8" fillId="80" borderId="98" xfId="0" applyNumberFormat="1" applyFont="1" applyFill="1" applyBorder="1" applyAlignment="1">
      <alignment vertical="center"/>
    </xf>
    <xf numFmtId="0" fontId="0" fillId="0" borderId="78" xfId="0" applyBorder="1" applyAlignment="1">
      <alignment vertical="top"/>
    </xf>
    <xf numFmtId="49" fontId="214" fillId="10" borderId="7" xfId="0" applyNumberFormat="1" applyFont="1" applyFill="1" applyBorder="1" applyAlignment="1" applyProtection="1">
      <alignment horizontal="right" vertical="center"/>
      <protection locked="0"/>
    </xf>
    <xf numFmtId="49" fontId="214" fillId="10" borderId="9" xfId="0" applyNumberFormat="1" applyFont="1" applyFill="1" applyBorder="1" applyAlignment="1" applyProtection="1">
      <alignment horizontal="right" vertical="center"/>
      <protection locked="0"/>
    </xf>
    <xf numFmtId="49" fontId="214" fillId="10" borderId="6" xfId="0" applyNumberFormat="1" applyFont="1" applyFill="1" applyBorder="1" applyAlignment="1" applyProtection="1">
      <alignment horizontal="right" vertical="center"/>
      <protection locked="0"/>
    </xf>
    <xf numFmtId="49" fontId="214" fillId="10" borderId="10" xfId="0" applyNumberFormat="1" applyFont="1" applyFill="1" applyBorder="1" applyAlignment="1" applyProtection="1">
      <alignment horizontal="right" vertical="center"/>
      <protection locked="0"/>
    </xf>
    <xf numFmtId="49" fontId="8" fillId="10" borderId="6" xfId="0" applyNumberFormat="1" applyFont="1" applyFill="1" applyBorder="1" applyAlignment="1" applyProtection="1">
      <alignment vertical="center"/>
      <protection locked="0"/>
    </xf>
    <xf numFmtId="49" fontId="8" fillId="10" borderId="0" xfId="0" applyNumberFormat="1" applyFont="1" applyFill="1" applyBorder="1" applyAlignment="1" applyProtection="1">
      <alignment vertical="center"/>
      <protection locked="0"/>
    </xf>
    <xf numFmtId="49" fontId="8" fillId="10" borderId="10" xfId="0" applyNumberFormat="1" applyFont="1" applyFill="1" applyBorder="1" applyAlignment="1" applyProtection="1">
      <alignment vertical="center"/>
      <protection locked="0"/>
    </xf>
    <xf numFmtId="0" fontId="0" fillId="10" borderId="0" xfId="0" applyFill="1" applyBorder="1" applyAlignment="1" applyProtection="1">
      <alignment vertical="center"/>
      <protection locked="0"/>
    </xf>
    <xf numFmtId="0" fontId="0" fillId="10" borderId="10" xfId="0" applyFill="1" applyBorder="1" applyAlignment="1" applyProtection="1">
      <alignment vertical="center"/>
      <protection locked="0"/>
    </xf>
    <xf numFmtId="49" fontId="214" fillId="5" borderId="79" xfId="0" applyNumberFormat="1" applyFont="1" applyFill="1" applyBorder="1" applyAlignment="1">
      <alignment vertical="center"/>
    </xf>
    <xf numFmtId="0" fontId="0" fillId="0" borderId="80" xfId="0" applyBorder="1" applyAlignment="1">
      <alignment vertical="center"/>
    </xf>
    <xf numFmtId="0" fontId="0" fillId="0" borderId="81" xfId="0" applyBorder="1" applyAlignment="1">
      <alignment vertical="center"/>
    </xf>
    <xf numFmtId="49" fontId="214" fillId="80" borderId="95" xfId="0" applyNumberFormat="1" applyFont="1" applyFill="1" applyBorder="1" applyAlignment="1">
      <alignment horizontal="center" vertical="center" wrapText="1"/>
    </xf>
    <xf numFmtId="49" fontId="214" fillId="80" borderId="96" xfId="0" applyNumberFormat="1" applyFont="1" applyFill="1" applyBorder="1" applyAlignment="1">
      <alignment horizontal="center" vertical="center" wrapText="1"/>
    </xf>
    <xf numFmtId="49" fontId="214" fillId="80" borderId="11" xfId="0" applyNumberFormat="1" applyFont="1" applyFill="1" applyBorder="1" applyAlignment="1">
      <alignment horizontal="center" vertical="center" wrapText="1"/>
    </xf>
    <xf numFmtId="49" fontId="214" fillId="80" borderId="13" xfId="0" applyNumberFormat="1" applyFont="1" applyFill="1" applyBorder="1" applyAlignment="1">
      <alignment horizontal="center" vertical="center" wrapText="1"/>
    </xf>
    <xf numFmtId="49" fontId="8" fillId="80" borderId="87" xfId="0" applyNumberFormat="1" applyFont="1" applyFill="1" applyBorder="1" applyAlignment="1">
      <alignment horizontal="center" vertical="center" wrapText="1"/>
    </xf>
    <xf numFmtId="49" fontId="8" fillId="80" borderId="78" xfId="0" applyNumberFormat="1" applyFont="1" applyFill="1" applyBorder="1" applyAlignment="1">
      <alignment horizontal="center" vertical="center" wrapText="1"/>
    </xf>
    <xf numFmtId="49" fontId="8" fillId="80" borderId="95" xfId="0" applyNumberFormat="1" applyFont="1" applyFill="1" applyBorder="1" applyAlignment="1">
      <alignment vertical="center"/>
    </xf>
    <xf numFmtId="49" fontId="8" fillId="80" borderId="97" xfId="0" applyNumberFormat="1" applyFont="1" applyFill="1" applyBorder="1" applyAlignment="1">
      <alignment vertical="center"/>
    </xf>
    <xf numFmtId="49" fontId="8" fillId="80" borderId="96" xfId="0" applyNumberFormat="1" applyFont="1" applyFill="1" applyBorder="1" applyAlignment="1">
      <alignment vertical="center"/>
    </xf>
    <xf numFmtId="49" fontId="8" fillId="80" borderId="11" xfId="0" applyNumberFormat="1" applyFont="1" applyFill="1" applyBorder="1" applyAlignment="1">
      <alignment vertical="center"/>
    </xf>
    <xf numFmtId="49" fontId="8" fillId="80" borderId="12" xfId="0" applyNumberFormat="1" applyFont="1" applyFill="1" applyBorder="1" applyAlignment="1">
      <alignment vertical="center"/>
    </xf>
    <xf numFmtId="49" fontId="8" fillId="80" borderId="13" xfId="0" applyNumberFormat="1" applyFont="1" applyFill="1" applyBorder="1" applyAlignment="1">
      <alignment vertical="center"/>
    </xf>
    <xf numFmtId="49" fontId="8" fillId="80" borderId="95" xfId="0" applyNumberFormat="1" applyFont="1" applyFill="1" applyBorder="1" applyAlignment="1">
      <alignment vertical="top"/>
    </xf>
    <xf numFmtId="49" fontId="8" fillId="80" borderId="97" xfId="0" applyNumberFormat="1" applyFont="1" applyFill="1" applyBorder="1" applyAlignment="1">
      <alignment vertical="top"/>
    </xf>
    <xf numFmtId="49" fontId="8" fillId="80" borderId="96" xfId="0" applyNumberFormat="1" applyFont="1" applyFill="1" applyBorder="1" applyAlignment="1">
      <alignment vertical="top"/>
    </xf>
    <xf numFmtId="49" fontId="8" fillId="80" borderId="11" xfId="0" applyNumberFormat="1" applyFont="1" applyFill="1" applyBorder="1" applyAlignment="1">
      <alignment vertical="top"/>
    </xf>
    <xf numFmtId="49" fontId="8" fillId="80" borderId="12" xfId="0" applyNumberFormat="1" applyFont="1" applyFill="1" applyBorder="1" applyAlignment="1">
      <alignment vertical="top"/>
    </xf>
    <xf numFmtId="49" fontId="8" fillId="80" borderId="13" xfId="0" applyNumberFormat="1" applyFont="1" applyFill="1" applyBorder="1" applyAlignment="1">
      <alignment vertical="top"/>
    </xf>
    <xf numFmtId="0" fontId="214" fillId="5" borderId="79" xfId="0" applyNumberFormat="1" applyFont="1" applyFill="1" applyBorder="1" applyAlignment="1">
      <alignment vertical="center"/>
    </xf>
    <xf numFmtId="0" fontId="0" fillId="0" borderId="80" xfId="0" applyNumberFormat="1" applyBorder="1" applyAlignment="1">
      <alignment vertical="center"/>
    </xf>
    <xf numFmtId="0" fontId="0" fillId="0" borderId="81" xfId="0" applyNumberFormat="1" applyBorder="1" applyAlignment="1">
      <alignment vertical="center"/>
    </xf>
    <xf numFmtId="49" fontId="214" fillId="5" borderId="82" xfId="0" applyNumberFormat="1" applyFont="1" applyFill="1" applyBorder="1" applyAlignment="1">
      <alignment horizontal="center" vertical="center"/>
    </xf>
    <xf numFmtId="49" fontId="214" fillId="5" borderId="80" xfId="0" applyNumberFormat="1" applyFont="1" applyFill="1" applyBorder="1" applyAlignment="1">
      <alignment vertical="center"/>
    </xf>
    <xf numFmtId="49" fontId="214" fillId="5" borderId="81" xfId="0" applyNumberFormat="1" applyFont="1" applyFill="1" applyBorder="1" applyAlignment="1">
      <alignment vertical="center"/>
    </xf>
    <xf numFmtId="49" fontId="8" fillId="5" borderId="81" xfId="0" applyNumberFormat="1" applyFont="1" applyFill="1" applyBorder="1" applyAlignment="1">
      <alignment vertical="center"/>
    </xf>
    <xf numFmtId="49" fontId="8" fillId="0" borderId="42" xfId="0" applyNumberFormat="1" applyFont="1" applyFill="1" applyBorder="1" applyAlignment="1" applyProtection="1">
      <alignment vertical="center"/>
      <protection locked="0"/>
    </xf>
    <xf numFmtId="49" fontId="8" fillId="0" borderId="43" xfId="0" applyNumberFormat="1" applyFont="1" applyFill="1" applyBorder="1" applyAlignment="1" applyProtection="1">
      <alignment vertical="center"/>
      <protection locked="0"/>
    </xf>
    <xf numFmtId="49" fontId="8" fillId="0" borderId="44" xfId="0" applyNumberFormat="1" applyFont="1" applyFill="1" applyBorder="1" applyAlignment="1" applyProtection="1">
      <alignment vertical="center"/>
      <protection locked="0"/>
    </xf>
    <xf numFmtId="49" fontId="8" fillId="0" borderId="88" xfId="0" applyNumberFormat="1" applyFont="1" applyFill="1" applyBorder="1" applyAlignment="1" applyProtection="1">
      <alignment vertical="center" wrapText="1"/>
      <protection locked="0"/>
    </xf>
    <xf numFmtId="0" fontId="0" fillId="0" borderId="89" xfId="0" applyBorder="1" applyAlignment="1" applyProtection="1">
      <alignment vertical="center"/>
      <protection locked="0"/>
    </xf>
    <xf numFmtId="0" fontId="0" fillId="0" borderId="90" xfId="0" applyBorder="1" applyAlignment="1" applyProtection="1">
      <alignment vertical="center"/>
      <protection locked="0"/>
    </xf>
    <xf numFmtId="49" fontId="5" fillId="21" borderId="85" xfId="0" applyNumberFormat="1" applyFont="1" applyFill="1" applyBorder="1" applyAlignment="1">
      <alignment horizontal="center" vertical="center"/>
    </xf>
    <xf numFmtId="49" fontId="5" fillId="21" borderId="86" xfId="0" applyNumberFormat="1" applyFont="1" applyFill="1" applyBorder="1" applyAlignment="1">
      <alignment horizontal="center" vertical="center"/>
    </xf>
    <xf numFmtId="49" fontId="5" fillId="21" borderId="92" xfId="0" applyNumberFormat="1" applyFont="1" applyFill="1" applyBorder="1" applyAlignment="1">
      <alignment horizontal="center" vertical="center"/>
    </xf>
    <xf numFmtId="49" fontId="5" fillId="21" borderId="78" xfId="0" applyNumberFormat="1" applyFont="1" applyFill="1" applyBorder="1" applyAlignment="1">
      <alignment horizontal="center" vertical="center"/>
    </xf>
    <xf numFmtId="49" fontId="5" fillId="21" borderId="87" xfId="0" applyNumberFormat="1" applyFont="1" applyFill="1" applyBorder="1" applyAlignment="1">
      <alignment horizontal="center" vertical="center"/>
    </xf>
    <xf numFmtId="49" fontId="5" fillId="21" borderId="82" xfId="0" applyNumberFormat="1" applyFont="1" applyFill="1" applyBorder="1" applyAlignment="1">
      <alignment horizontal="center" vertical="center"/>
    </xf>
    <xf numFmtId="49" fontId="5" fillId="8" borderId="4" xfId="0" applyNumberFormat="1" applyFont="1" applyFill="1" applyBorder="1" applyAlignment="1">
      <alignment horizontal="left" vertical="center"/>
    </xf>
    <xf numFmtId="49" fontId="5" fillId="8" borderId="16" xfId="0" applyNumberFormat="1" applyFont="1" applyFill="1" applyBorder="1" applyAlignment="1">
      <alignment horizontal="left" vertical="center"/>
    </xf>
    <xf numFmtId="49" fontId="9" fillId="76" borderId="1" xfId="0" applyNumberFormat="1" applyFont="1" applyFill="1" applyBorder="1" applyAlignment="1">
      <alignment horizontal="center" vertical="center"/>
    </xf>
    <xf numFmtId="49" fontId="8" fillId="0" borderId="1" xfId="0" applyNumberFormat="1" applyFont="1" applyBorder="1" applyAlignment="1">
      <alignment horizontal="left" vertical="center"/>
    </xf>
    <xf numFmtId="49" fontId="200" fillId="2" borderId="4" xfId="1262" applyNumberFormat="1" applyFont="1" applyFill="1" applyBorder="1" applyAlignment="1">
      <alignment horizontal="center" vertical="center" wrapText="1"/>
    </xf>
    <xf numFmtId="49" fontId="200" fillId="0" borderId="16" xfId="1262" applyNumberFormat="1" applyFont="1" applyBorder="1" applyAlignment="1">
      <alignment horizontal="center" vertical="center" wrapText="1"/>
    </xf>
    <xf numFmtId="0" fontId="18" fillId="0" borderId="5" xfId="1257" applyBorder="1" applyAlignment="1">
      <alignment horizontal="center" vertical="center" wrapText="1"/>
    </xf>
    <xf numFmtId="0" fontId="18" fillId="0" borderId="16" xfId="1257" applyBorder="1" applyAlignment="1">
      <alignment horizontal="center" vertical="center" wrapText="1"/>
    </xf>
    <xf numFmtId="49" fontId="200" fillId="60" borderId="7" xfId="1262" quotePrefix="1" applyNumberFormat="1" applyFont="1" applyFill="1" applyBorder="1" applyAlignment="1">
      <alignment horizontal="center" vertical="center" wrapText="1"/>
    </xf>
    <xf numFmtId="49" fontId="200" fillId="0" borderId="9" xfId="1262" applyNumberFormat="1" applyFont="1" applyBorder="1" applyAlignment="1">
      <alignment horizontal="center" vertical="center" wrapText="1"/>
    </xf>
    <xf numFmtId="49" fontId="200" fillId="0" borderId="11" xfId="1262" applyNumberFormat="1" applyFont="1" applyBorder="1" applyAlignment="1">
      <alignment horizontal="center" vertical="center" wrapText="1"/>
    </xf>
    <xf numFmtId="49" fontId="200" fillId="0" borderId="13" xfId="1262" applyNumberFormat="1" applyFont="1" applyBorder="1" applyAlignment="1">
      <alignment horizontal="center" vertical="center" wrapText="1"/>
    </xf>
    <xf numFmtId="49" fontId="200" fillId="60" borderId="7" xfId="1262" applyNumberFormat="1" applyFont="1" applyFill="1" applyBorder="1" applyAlignment="1">
      <alignment horizontal="center" vertical="center" wrapText="1"/>
    </xf>
    <xf numFmtId="0" fontId="18" fillId="0" borderId="8" xfId="1257" applyBorder="1" applyAlignment="1">
      <alignment horizontal="center" vertical="center" wrapText="1"/>
    </xf>
    <xf numFmtId="0" fontId="18" fillId="0" borderId="9" xfId="1257" applyBorder="1" applyAlignment="1">
      <alignment horizontal="center" vertical="center" wrapText="1"/>
    </xf>
    <xf numFmtId="0" fontId="18" fillId="0" borderId="11" xfId="1257" applyBorder="1" applyAlignment="1">
      <alignment horizontal="center" vertical="center" wrapText="1"/>
    </xf>
    <xf numFmtId="0" fontId="18" fillId="0" borderId="12" xfId="1257" applyBorder="1" applyAlignment="1">
      <alignment horizontal="center" vertical="center" wrapText="1"/>
    </xf>
    <xf numFmtId="0" fontId="18" fillId="0" borderId="13" xfId="1257" applyBorder="1" applyAlignment="1">
      <alignment horizontal="center" vertical="center" wrapText="1"/>
    </xf>
    <xf numFmtId="49" fontId="200" fillId="0" borderId="7" xfId="1262" applyNumberFormat="1" applyFont="1" applyBorder="1" applyAlignment="1">
      <alignment horizontal="center" vertical="center" wrapText="1"/>
    </xf>
    <xf numFmtId="49" fontId="200" fillId="2" borderId="7" xfId="1262" applyNumberFormat="1" applyFont="1" applyFill="1" applyBorder="1" applyAlignment="1">
      <alignment horizontal="center" vertical="center" wrapText="1"/>
    </xf>
    <xf numFmtId="49" fontId="200" fillId="2" borderId="5" xfId="1262" applyNumberFormat="1" applyFont="1" applyFill="1" applyBorder="1" applyAlignment="1">
      <alignment horizontal="center" vertical="center" wrapText="1"/>
    </xf>
    <xf numFmtId="49" fontId="200" fillId="0" borderId="4" xfId="1262" applyNumberFormat="1" applyFont="1" applyBorder="1" applyAlignment="1">
      <alignment horizontal="center" vertical="center" wrapText="1"/>
    </xf>
    <xf numFmtId="49" fontId="200" fillId="0" borderId="5" xfId="1262" applyNumberFormat="1" applyFont="1" applyBorder="1" applyAlignment="1">
      <alignment horizontal="center" vertical="center" wrapText="1"/>
    </xf>
    <xf numFmtId="49" fontId="200" fillId="2" borderId="8" xfId="1262" applyNumberFormat="1" applyFont="1" applyFill="1" applyBorder="1" applyAlignment="1">
      <alignment horizontal="center" vertical="center" wrapText="1"/>
    </xf>
    <xf numFmtId="49" fontId="200" fillId="2" borderId="9" xfId="1262" applyNumberFormat="1" applyFont="1" applyFill="1" applyBorder="1" applyAlignment="1">
      <alignment horizontal="center" vertical="center" wrapText="1"/>
    </xf>
    <xf numFmtId="49" fontId="200" fillId="2" borderId="6" xfId="1262" applyNumberFormat="1" applyFont="1" applyFill="1" applyBorder="1" applyAlignment="1">
      <alignment horizontal="center" vertical="center" wrapText="1"/>
    </xf>
    <xf numFmtId="49" fontId="200" fillId="2" borderId="0" xfId="1262" applyNumberFormat="1" applyFont="1" applyFill="1" applyBorder="1" applyAlignment="1">
      <alignment horizontal="center" vertical="center" wrapText="1"/>
    </xf>
    <xf numFmtId="49" fontId="200" fillId="2" borderId="10" xfId="1262" applyNumberFormat="1" applyFont="1" applyFill="1" applyBorder="1" applyAlignment="1">
      <alignment horizontal="center" vertical="center" wrapText="1"/>
    </xf>
    <xf numFmtId="49" fontId="200" fillId="60" borderId="4" xfId="1262" applyNumberFormat="1" applyFont="1" applyFill="1" applyBorder="1" applyAlignment="1">
      <alignment horizontal="center" vertical="center" wrapText="1"/>
    </xf>
    <xf numFmtId="49" fontId="200" fillId="60" borderId="16" xfId="1262" applyNumberFormat="1" applyFont="1" applyFill="1" applyBorder="1" applyAlignment="1">
      <alignment horizontal="center" vertical="center" wrapText="1"/>
    </xf>
    <xf numFmtId="0" fontId="18" fillId="0" borderId="4" xfId="1257" applyBorder="1" applyAlignment="1">
      <alignment horizontal="center" vertical="center"/>
    </xf>
    <xf numFmtId="0" fontId="18" fillId="0" borderId="16" xfId="1257" applyBorder="1" applyAlignment="1">
      <alignment horizontal="center" vertical="center"/>
    </xf>
    <xf numFmtId="49" fontId="200" fillId="2" borderId="1" xfId="1262" applyNumberFormat="1" applyFont="1" applyFill="1" applyBorder="1" applyAlignment="1">
      <alignment horizontal="center" vertical="center" wrapText="1"/>
    </xf>
    <xf numFmtId="49" fontId="200" fillId="0" borderId="1" xfId="1262" applyNumberFormat="1" applyFont="1" applyBorder="1" applyAlignment="1">
      <alignment horizontal="center" vertical="center" wrapText="1"/>
    </xf>
    <xf numFmtId="0" fontId="3" fillId="0" borderId="1" xfId="1262" applyBorder="1" applyAlignment="1"/>
    <xf numFmtId="49" fontId="200" fillId="60" borderId="4" xfId="1262" applyNumberFormat="1" applyFont="1" applyFill="1" applyBorder="1" applyAlignment="1"/>
    <xf numFmtId="0" fontId="18" fillId="0" borderId="5" xfId="1257" applyBorder="1" applyAlignment="1"/>
    <xf numFmtId="0" fontId="18" fillId="0" borderId="16" xfId="1257" applyBorder="1" applyAlignment="1"/>
    <xf numFmtId="0" fontId="200" fillId="0" borderId="4" xfId="1420" applyFont="1" applyBorder="1" applyAlignment="1" applyProtection="1">
      <alignment horizontal="center"/>
    </xf>
    <xf numFmtId="0" fontId="18" fillId="0" borderId="5" xfId="1257" applyBorder="1" applyAlignment="1">
      <alignment horizontal="center"/>
    </xf>
    <xf numFmtId="0" fontId="18" fillId="0" borderId="16" xfId="1257" applyBorder="1" applyAlignment="1">
      <alignment horizontal="center"/>
    </xf>
    <xf numFmtId="0" fontId="18" fillId="0" borderId="5" xfId="1257" applyBorder="1" applyAlignment="1">
      <alignment horizontal="center" vertical="center"/>
    </xf>
    <xf numFmtId="0" fontId="205" fillId="0" borderId="1" xfId="1262" applyNumberFormat="1" applyFont="1" applyFill="1" applyBorder="1" applyAlignment="1">
      <alignment horizontal="center" vertical="center"/>
    </xf>
    <xf numFmtId="0" fontId="0" fillId="0" borderId="43" xfId="0" applyBorder="1" applyAlignment="1" applyProtection="1">
      <alignment vertical="center"/>
      <protection locked="0"/>
    </xf>
    <xf numFmtId="0" fontId="0" fillId="0" borderId="44" xfId="0" applyBorder="1" applyAlignment="1" applyProtection="1">
      <alignment vertical="center"/>
      <protection locked="0"/>
    </xf>
    <xf numFmtId="49" fontId="5" fillId="10" borderId="1" xfId="0" applyNumberFormat="1" applyFont="1" applyFill="1" applyBorder="1" applyAlignment="1">
      <alignment horizontal="center" vertical="center"/>
    </xf>
  </cellXfs>
  <cellStyles count="1564">
    <cellStyle name="_x0002_" xfId="8"/>
    <cellStyle name="_x0009__x000b_1,_x0009_" xfId="9"/>
    <cellStyle name="_x000c_ーセン_x000c_" xfId="10"/>
    <cellStyle name="_x000d__x000a_JournalTemplate=C:\COMFO\CTALK\JOURSTD.TPL_x000d__x000a_LbStateAddress=3 3 0 251 1 89 2 311_x000d__x000a_LbStateJou" xfId="11"/>
    <cellStyle name="(0)" xfId="12"/>
    <cellStyle name="(0)～" xfId="13"/>
    <cellStyle name="（0分）" xfId="14"/>
    <cellStyle name="（0分） 2" xfId="1423"/>
    <cellStyle name="?y" xfId="15"/>
    <cellStyle name="[0]～" xfId="16"/>
    <cellStyle name="_★アイテックツリタニ★資料" xfId="17"/>
    <cellStyle name="_★釣谷電子津山製作所★資料" xfId="18"/>
    <cellStyle name="_20100419　H30年業容" xfId="19"/>
    <cellStyle name="_20100820 経企G提出　H25ーH30 PL影響" xfId="20"/>
    <cellStyle name="_Comma" xfId="21"/>
    <cellStyle name="_Currency" xfId="22"/>
    <cellStyle name="_CurrencySpace" xfId="23"/>
    <cellStyle name="_CurrencySpace_Combined Estimates Model 02" xfId="24"/>
    <cellStyle name="_CurrencySpace_Ownership" xfId="25"/>
    <cellStyle name="_CurrencySpace_SOTP" xfId="26"/>
    <cellStyle name="_CurrencySpace_Switches" xfId="27"/>
    <cellStyle name="_CurrencySpace_Version 5" xfId="28"/>
    <cellStyle name="_CurrencySpace_Viceroy Cons Inputs" xfId="29"/>
    <cellStyle name="_Euro" xfId="30"/>
    <cellStyle name="_Heading" xfId="31"/>
    <cellStyle name="_Heading_0717002c" xfId="32"/>
    <cellStyle name="_Heading_0717002c.xls Chart 1" xfId="33"/>
    <cellStyle name="_Heading_0722021A" xfId="34"/>
    <cellStyle name="_Heading_07222002" xfId="35"/>
    <cellStyle name="_Heading_072402 R 11-25" xfId="36"/>
    <cellStyle name="_Heading_072402 R 11-26" xfId="37"/>
    <cellStyle name="_Headline" xfId="38"/>
    <cellStyle name="_Headline_0717002c" xfId="39"/>
    <cellStyle name="_Headline_0717002c.xls Chart 1" xfId="40"/>
    <cellStyle name="_Headline_0722021A" xfId="41"/>
    <cellStyle name="_Headline_07222002" xfId="42"/>
    <cellStyle name="_Headline_072402 R 11-25" xfId="43"/>
    <cellStyle name="_Headline_072402 R 11-26" xfId="44"/>
    <cellStyle name="_Highlight" xfId="45"/>
    <cellStyle name="_Multiple" xfId="46"/>
    <cellStyle name="_MultipleSpace" xfId="47"/>
    <cellStyle name="_Percent" xfId="48"/>
    <cellStyle name="_PercentSpace" xfId="49"/>
    <cellStyle name="_SubHeading" xfId="50"/>
    <cellStyle name="_SubHeading_0717002c" xfId="51"/>
    <cellStyle name="_SubHeading_0717002c.xls Chart 1" xfId="52"/>
    <cellStyle name="_SubHeading_0722021A" xfId="53"/>
    <cellStyle name="_SubHeading_07222002" xfId="54"/>
    <cellStyle name="_SubHeading_072402 R 11-25" xfId="55"/>
    <cellStyle name="_SubHeading_072402 R 11-26" xfId="56"/>
    <cellStyle name="_Table" xfId="57"/>
    <cellStyle name="_Table_0717002c" xfId="58"/>
    <cellStyle name="_Table_0717002c.xls Chart 1" xfId="59"/>
    <cellStyle name="_Table_0722021A" xfId="60"/>
    <cellStyle name="_Table_07222002" xfId="61"/>
    <cellStyle name="_Table_072402 R 11-25" xfId="62"/>
    <cellStyle name="_Table_072402 R 11-26" xfId="63"/>
    <cellStyle name="_TableHead" xfId="64"/>
    <cellStyle name="_TableHead_0717002c" xfId="65"/>
    <cellStyle name="_TableHead_0717002c.xls Chart 1" xfId="66"/>
    <cellStyle name="_TableHead_0722021A" xfId="67"/>
    <cellStyle name="_TableHead_07222002" xfId="68"/>
    <cellStyle name="_TableHead_072402 R 11-25" xfId="69"/>
    <cellStyle name="_TableHead_072402 R 11-26" xfId="70"/>
    <cellStyle name="_TableHeading" xfId="71"/>
    <cellStyle name="_TableHeading_0717002c" xfId="72"/>
    <cellStyle name="_TableHeading_0717002c.xls Chart 1" xfId="73"/>
    <cellStyle name="_TableHeading_0722021A" xfId="74"/>
    <cellStyle name="_TableHeading_07222002" xfId="75"/>
    <cellStyle name="_TableHeading_072402 R 11-25" xfId="76"/>
    <cellStyle name="_TableHeading_072402 R 11-26" xfId="77"/>
    <cellStyle name="_TableRowBorder" xfId="78"/>
    <cellStyle name="_TableRowHead" xfId="79"/>
    <cellStyle name="_TableRowHead_0717002c" xfId="80"/>
    <cellStyle name="_TableRowHead_0717002c.xls Chart 1" xfId="81"/>
    <cellStyle name="_TableRowHead_0722021A" xfId="82"/>
    <cellStyle name="_TableRowHead_07222002" xfId="83"/>
    <cellStyle name="_TableRowHead_072402 R 11-25" xfId="84"/>
    <cellStyle name="_TableRowHead_072402 R 11-26" xfId="85"/>
    <cellStyle name="_TableRowHeading" xfId="86"/>
    <cellStyle name="_TableRowHeading_0717002c" xfId="87"/>
    <cellStyle name="_TableRowHeading_0717002c.xls Chart 1" xfId="88"/>
    <cellStyle name="_TableRowHeading_0722021A" xfId="89"/>
    <cellStyle name="_TableRowHeading_07222002" xfId="90"/>
    <cellStyle name="_TableRowHeading_072402 R 11-25" xfId="91"/>
    <cellStyle name="_TableRowHeading_072402 R 11-26" xfId="92"/>
    <cellStyle name="_TableSuperHead" xfId="93"/>
    <cellStyle name="_TableSuperHead_0717002c" xfId="94"/>
    <cellStyle name="_TableSuperHead_0717002c.xls Chart 1" xfId="95"/>
    <cellStyle name="_TableSuperHead_0722021A" xfId="96"/>
    <cellStyle name="_TableSuperHead_07222002" xfId="97"/>
    <cellStyle name="_TableSuperHead_072402 R 11-25" xfId="98"/>
    <cellStyle name="_TableSuperHead_072402 R 11-26" xfId="99"/>
    <cellStyle name="_TableSuperHeading" xfId="100"/>
    <cellStyle name="_TableSuperHeading_0717002c" xfId="101"/>
    <cellStyle name="_TableSuperHeading_0717002c.xls Chart 1" xfId="102"/>
    <cellStyle name="_TableSuperHeading_0722021A" xfId="103"/>
    <cellStyle name="_TableSuperHeading_07222002" xfId="104"/>
    <cellStyle name="_TableSuperHeading_072402 R 11-25" xfId="105"/>
    <cellStyle name="_TableSuperHeading_072402 R 11-26" xfId="106"/>
    <cellStyle name="_TableText" xfId="107"/>
    <cellStyle name="_TableText_0717002c" xfId="108"/>
    <cellStyle name="_TableText_0717002c.xls Chart 1" xfId="109"/>
    <cellStyle name="_TableText_0722021A" xfId="110"/>
    <cellStyle name="_TableText_07222002" xfId="111"/>
    <cellStyle name="_TableText_072402 R 11-25" xfId="112"/>
    <cellStyle name="_TableText_072402 R 11-26" xfId="113"/>
    <cellStyle name="_ﾊﾟﾜｰﾄﾞｺﾑ中期計画" xfId="114"/>
    <cellStyle name="_ペンディング管理一..." xfId="115"/>
    <cellStyle name="_図表(ｱｲﾃｯｸﾂﾘﾀﾆ)" xfId="116"/>
    <cellStyle name="～(0)" xfId="117"/>
    <cellStyle name="～[0]" xfId="118"/>
    <cellStyle name="£ BP" xfId="119"/>
    <cellStyle name="¥ JY" xfId="120"/>
    <cellStyle name="&lt;カード○呈示&gt;" xfId="121"/>
    <cellStyle name="＜カード0呈示＞" xfId="122"/>
    <cellStyle name="＜カード0呈示＞ 2" xfId="1424"/>
    <cellStyle name="±ITYAT・覧" xfId="123"/>
    <cellStyle name="•\Ž¦Ï‚Ý‚ÌƒnƒCƒp[ƒŠƒ“ƒN" xfId="124"/>
    <cellStyle name="•W€_‚RŒÂ•Êƒvƒƒtƒ@ƒCƒ‹ƒIƒvƒVƒ‡ƒ“" xfId="125"/>
    <cellStyle name="\|IEEnCp[N" xfId="126"/>
    <cellStyle name="\¦ÏÝÌnCp[N" xfId="127"/>
    <cellStyle name="ÊÝ [0.00]_BTCSMOD1" xfId="128"/>
    <cellStyle name="ÊÝ_BTCSMOD1" xfId="129"/>
    <cellStyle name="nCp[N" xfId="130"/>
    <cellStyle name="W_@" xfId="131"/>
    <cellStyle name="Wdl" xfId="132"/>
    <cellStyle name="0%表示" xfId="133"/>
    <cellStyle name="0)" xfId="134"/>
    <cellStyle name="0,0_x000a__x000a_NA_x000a__x000a_" xfId="135"/>
    <cellStyle name="0,0_x000d__x000a_NA_x000d__x000a_" xfId="136"/>
    <cellStyle name="0.0%表示" xfId="137"/>
    <cellStyle name="0.0表示" xfId="138"/>
    <cellStyle name="0：00" xfId="139"/>
    <cellStyle name="0：00 2" xfId="1425"/>
    <cellStyle name="1" xfId="140"/>
    <cellStyle name="１" xfId="141"/>
    <cellStyle name="1_（210713） 21年度下期予算ベース案VRサマリー（成行）" xfId="142"/>
    <cellStyle name="1_（資料②）　中計試算用VR_21.08.31" xfId="143"/>
    <cellStyle name="1_（資料②）　中計試算用VR_21.08.31_【ベース】資金収支(22～24年度)ノーマル" xfId="144"/>
    <cellStyle name="1_【資料②】　中計ＳＩＭフォーマット_21.07.22　0907232115" xfId="145"/>
    <cellStyle name="1_【資料②】　中計ＳＩＭフォーマット_21.07.22　0907232115_【ベース】資金収支(22～24年度)ノーマル" xfId="146"/>
    <cellStyle name="1_■2008年■MUFGカード切換金額評価 門馬修正 " xfId="147"/>
    <cellStyle name="1_■2008年■MUFGカード切換金額評価 門馬修正 _【AMEXﾃﾞｭｱﾙ】御見積り説明書_20110217v3横江修正中_【UM切替】御見積り説明書_20110905_v2 " xfId="148"/>
    <cellStyle name="1_■2008年■MUFGカード切換金額評価 門馬修正 _【AMEXﾃﾞｭｱﾙ】御見積り説明書_20110217v3横江修正中_【UM切替】御見積り説明書_20110905_v3 " xfId="149"/>
    <cellStyle name="1_■2008年■MUFGカード切換金額評価 門馬修正 _【AMEXﾃﾞｭｱﾙ】御見積り説明書_20110217v3横江修正中_【UM切替】御見積り説明書_20110905_v4 " xfId="150"/>
    <cellStyle name="1_■2008年■MUFGカード切換金額評価 門馬修正 _【U15643】要件定義書(抜粋版)" xfId="151"/>
    <cellStyle name="1_■2008年■MUFGカード切換金額評価 門馬修正 _【U15643】要件定義書(抜粋版)_【U15643】要件定義書(抜粋版)" xfId="152"/>
    <cellStyle name="1_■2008年■MUFGカード切換金額評価 門馬修正 _【U15643】要件定義書(抜粋版)_【U15643】要件定義書(抜粋版)_【U16748】UM切替_要件定義書" xfId="153"/>
    <cellStyle name="1_■2008年■MUFGカード切換金額評価 門馬修正 _【U15643】要件定義書(抜粋版)_【U15643】要件定義書(抜粋版)_【U16748】UM切替_要件定義書_【U16748】UM切替_要件定義書" xfId="154"/>
    <cellStyle name="1_■2008年■MUFGカード切換金額評価 門馬修正 _【U15643】要件定義書(抜粋版)_【U15643】要件定義書(抜粋版)_３（２）①帳票一覧" xfId="155"/>
    <cellStyle name="1_■2008年■MUFGカード切換金額評価 門馬修正 _【U15643】要件定義書(抜粋版)_【U15643】要件定義書(抜粋版)_３（２）②画面一覧" xfId="156"/>
    <cellStyle name="1_■2008年■MUFGカード切換金額評価 門馬修正 _【U15643】要件定義書(抜粋版)_【U15643】要件定義書(抜粋版)_３（４）①外部データ一覧" xfId="157"/>
    <cellStyle name="1_■2008年■MUFGカード切換金額評価 門馬修正 _【U15643】要件定義書(抜粋版)_【U16748】UM切替_要件定義書" xfId="158"/>
    <cellStyle name="1_■2008年■MUFGカード切換金額評価 門馬修正 _【U15643】要件定義書(抜粋版)_【U16748】UM切替_要件定義書_【U16748】UM切替_要件定義書" xfId="159"/>
    <cellStyle name="1_■2008年■MUFGカード切換金額評価 門馬修正 _【U15643】要件定義書(抜粋版)_３（２）①帳票一覧" xfId="160"/>
    <cellStyle name="1_■2008年■MUFGカード切換金額評価 門馬修正 _【U15643】要件定義書(抜粋版)_３（２）②画面一覧" xfId="161"/>
    <cellStyle name="1_■2008年■MUFGカード切換金額評価 門馬修正 _【U15643】要件定義書(抜粋版)_３（４）①外部データ一覧" xfId="162"/>
    <cellStyle name="1_■2008年■MUFGカード切換金額評価 門馬修正 _【U15643】要件定義書(抜粋版)_ＡＭＥＸデュアル申込フロー図" xfId="163"/>
    <cellStyle name="1_■2008年■MUFGカード切換金額評価 門馬修正 _【U15643】要件定義書(抜粋版)_ＡＭＥＸデュアル申込フロー図_【U16748】UM切替_要件定義書" xfId="164"/>
    <cellStyle name="1_■2008年■MUFGカード切換金額評価 門馬修正 _【U15643】要件定義書(抜粋版)_ＡＭＥＸデュアル申込フロー図_【U16748】UM切替_要件定義書_【U16748】UM切替_要件定義書" xfId="165"/>
    <cellStyle name="1_■2008年■MUFGカード切換金額評価 門馬修正 _【U15643】要件定義書(抜粋版)_ＡＭＥＸデュアル申込フロー図_３（２）①帳票一覧" xfId="166"/>
    <cellStyle name="1_■2008年■MUFGカード切換金額評価 門馬修正 _【U15643】要件定義書(抜粋版)_ＡＭＥＸデュアル申込フロー図_３（２）②画面一覧" xfId="167"/>
    <cellStyle name="1_■2008年■MUFGカード切換金額評価 門馬修正 _【U15643】要件定義書(抜粋版)_ＡＭＥＸデュアル申込フロー図_３（４）①外部データ一覧" xfId="168"/>
    <cellStyle name="1_■2008年■MUFGカード切換金額評価 門馬修正 _【U16748】UM切替_要件定義書" xfId="169"/>
    <cellStyle name="1_■2008年■MUFGカード切換金額評価 門馬修正 _【U16748】UM切替_要件定義書_【U16748】UM切替_要件定義書" xfId="170"/>
    <cellStyle name="1_■2008年■MUFGカード切換金額評価 門馬修正 _３（２）①帳票一覧" xfId="171"/>
    <cellStyle name="1_■2008年■MUFGカード切換金額評価 門馬修正 _３（２）②画面一覧" xfId="172"/>
    <cellStyle name="1_■2008年■MUFGカード切換金額評価 門馬修正 _３（４）①外部データ一覧" xfId="173"/>
    <cellStyle name="1_ライフ殿本年度ｽｹｼﾞｭｰﾙ（2.0案）_■2008年■MUFGカード切換金額評価 門馬修正 " xfId="174"/>
    <cellStyle name="1_ライフ殿本年度ｽｹｼﾞｭｰﾙ（2.0案）_■2008年■MUFGカード切換金額評価 門馬修正 _【AMEXﾃﾞｭｱﾙ】御見積り説明書_20110217v3横江修正中_【UM切替】御見積り説明書_20110905_v2 " xfId="175"/>
    <cellStyle name="1_ライフ殿本年度ｽｹｼﾞｭｰﾙ（2.0案）_■2008年■MUFGカード切換金額評価 門馬修正 _【AMEXﾃﾞｭｱﾙ】御見積り説明書_20110217v3横江修正中_【UM切替】御見積り説明書_20110905_v3 " xfId="176"/>
    <cellStyle name="1_ライフ殿本年度ｽｹｼﾞｭｰﾙ（2.0案）_■2008年■MUFGカード切換金額評価 門馬修正 _【AMEXﾃﾞｭｱﾙ】御見積り説明書_20110217v3横江修正中_【UM切替】御見積り説明書_20110905_v4 " xfId="177"/>
    <cellStyle name="1_ライフ殿本年度ｽｹｼﾞｭｰﾙ（2.0案）_■2008年■MUFGカード切換金額評価 門馬修正 _【U15643】要件定義書(抜粋版)" xfId="178"/>
    <cellStyle name="1_ライフ殿本年度ｽｹｼﾞｭｰﾙ（2.0案）_■2008年■MUFGカード切換金額評価 門馬修正 _【U15643】要件定義書(抜粋版)_【U15643】要件定義書(抜粋版)" xfId="179"/>
    <cellStyle name="1_ライフ殿本年度ｽｹｼﾞｭｰﾙ（2.0案）_■2008年■MUFGカード切換金額評価 門馬修正 _【U15643】要件定義書(抜粋版)_【U15643】要件定義書(抜粋版)_【U16748】UM切替_要件定義書" xfId="180"/>
    <cellStyle name="1_ライフ殿本年度ｽｹｼﾞｭｰﾙ（2.0案）_■2008年■MUFGカード切換金額評価 門馬修正 _【U15643】要件定義書(抜粋版)_【U15643】要件定義書(抜粋版)_【U16748】UM切替_要件定義書_【U16748】UM切替_要件定義書" xfId="181"/>
    <cellStyle name="1_ライフ殿本年度ｽｹｼﾞｭｰﾙ（2.0案）_■2008年■MUFGカード切換金額評価 門馬修正 _【U15643】要件定義書(抜粋版)_【U15643】要件定義書(抜粋版)_３（２）①帳票一覧" xfId="182"/>
    <cellStyle name="1_ライフ殿本年度ｽｹｼﾞｭｰﾙ（2.0案）_■2008年■MUFGカード切換金額評価 門馬修正 _【U15643】要件定義書(抜粋版)_【U15643】要件定義書(抜粋版)_３（２）②画面一覧" xfId="183"/>
    <cellStyle name="1_ライフ殿本年度ｽｹｼﾞｭｰﾙ（2.0案）_■2008年■MUFGカード切換金額評価 門馬修正 _【U15643】要件定義書(抜粋版)_【U15643】要件定義書(抜粋版)_３（４）①外部データ一覧" xfId="184"/>
    <cellStyle name="1_ライフ殿本年度ｽｹｼﾞｭｰﾙ（2.0案）_■2008年■MUFGカード切換金額評価 門馬修正 _【U15643】要件定義書(抜粋版)_【U16748】UM切替_要件定義書" xfId="185"/>
    <cellStyle name="1_ライフ殿本年度ｽｹｼﾞｭｰﾙ（2.0案）_■2008年■MUFGカード切換金額評価 門馬修正 _【U15643】要件定義書(抜粋版)_【U16748】UM切替_要件定義書_【U16748】UM切替_要件定義書" xfId="186"/>
    <cellStyle name="1_ライフ殿本年度ｽｹｼﾞｭｰﾙ（2.0案）_■2008年■MUFGカード切換金額評価 門馬修正 _【U15643】要件定義書(抜粋版)_３（２）①帳票一覧" xfId="187"/>
    <cellStyle name="1_ライフ殿本年度ｽｹｼﾞｭｰﾙ（2.0案）_■2008年■MUFGカード切換金額評価 門馬修正 _【U15643】要件定義書(抜粋版)_３（２）②画面一覧" xfId="188"/>
    <cellStyle name="1_ライフ殿本年度ｽｹｼﾞｭｰﾙ（2.0案）_■2008年■MUFGカード切換金額評価 門馬修正 _【U15643】要件定義書(抜粋版)_３（４）①外部データ一覧" xfId="189"/>
    <cellStyle name="1_ライフ殿本年度ｽｹｼﾞｭｰﾙ（2.0案）_■2008年■MUFGカード切換金額評価 門馬修正 _【U15643】要件定義書(抜粋版)_ＡＭＥＸデュアル申込フロー図" xfId="190"/>
    <cellStyle name="1_ライフ殿本年度ｽｹｼﾞｭｰﾙ（2.0案）_■2008年■MUFGカード切換金額評価 門馬修正 _【U15643】要件定義書(抜粋版)_ＡＭＥＸデュアル申込フロー図_【U16748】UM切替_要件定義書" xfId="191"/>
    <cellStyle name="1_ライフ殿本年度ｽｹｼﾞｭｰﾙ（2.0案）_■2008年■MUFGカード切換金額評価 門馬修正 _【U15643】要件定義書(抜粋版)_ＡＭＥＸデュアル申込フロー図_【U16748】UM切替_要件定義書_【U16748】UM切替_要件定義書" xfId="192"/>
    <cellStyle name="1_ライフ殿本年度ｽｹｼﾞｭｰﾙ（2.0案）_■2008年■MUFGカード切換金額評価 門馬修正 _【U15643】要件定義書(抜粋版)_ＡＭＥＸデュアル申込フロー図_３（２）①帳票一覧" xfId="193"/>
    <cellStyle name="1_ライフ殿本年度ｽｹｼﾞｭｰﾙ（2.0案）_■2008年■MUFGカード切換金額評価 門馬修正 _【U15643】要件定義書(抜粋版)_ＡＭＥＸデュアル申込フロー図_３（２）②画面一覧" xfId="194"/>
    <cellStyle name="1_ライフ殿本年度ｽｹｼﾞｭｰﾙ（2.0案）_■2008年■MUFGカード切換金額評価 門馬修正 _【U15643】要件定義書(抜粋版)_ＡＭＥＸデュアル申込フロー図_３（４）①外部データ一覧" xfId="195"/>
    <cellStyle name="1_ライフ殿本年度ｽｹｼﾞｭｰﾙ（2.0案）_■2008年■MUFGカード切換金額評価 門馬修正 _【U16748】UM切替_要件定義書" xfId="196"/>
    <cellStyle name="1_ライフ殿本年度ｽｹｼﾞｭｰﾙ（2.0案）_■2008年■MUFGカード切換金額評価 門馬修正 _【U16748】UM切替_要件定義書_【U16748】UM切替_要件定義書" xfId="197"/>
    <cellStyle name="1_ライフ殿本年度ｽｹｼﾞｭｰﾙ（2.0案）_■2008年■MUFGカード切換金額評価 門馬修正 _３（２）①帳票一覧" xfId="198"/>
    <cellStyle name="1_ライフ殿本年度ｽｹｼﾞｭｰﾙ（2.0案）_■2008年■MUFGカード切換金額評価 門馬修正 _３（２）②画面一覧" xfId="199"/>
    <cellStyle name="1_ライフ殿本年度ｽｹｼﾞｭｰﾙ（2.0案）_■2008年■MUFGカード切換金額評価 門馬修正 _３（４）①外部データ一覧" xfId="200"/>
    <cellStyle name="1_ライフ殿本年度ｽｹｼﾞｭｰﾙ（2.0案）_ライフ要件定義書(分析1.7)_■2008年■MUFGカード切換金額評価 門馬修正 " xfId="201"/>
    <cellStyle name="1_ライフ殿本年度ｽｹｼﾞｭｰﾙ（2.0案）_ライフ要件定義書(分析1.7)_■2008年■MUFGカード切換金額評価 門馬修正 _【AMEXﾃﾞｭｱﾙ】御見積り説明書_20110217v3横江修正中_【UM切替】御見積り説明書_20110905_v2 " xfId="202"/>
    <cellStyle name="1_ライフ殿本年度ｽｹｼﾞｭｰﾙ（2.0案）_ライフ要件定義書(分析1.7)_■2008年■MUFGカード切換金額評価 門馬修正 _【AMEXﾃﾞｭｱﾙ】御見積り説明書_20110217v3横江修正中_【UM切替】御見積り説明書_20110905_v3 " xfId="203"/>
    <cellStyle name="1_ライフ殿本年度ｽｹｼﾞｭｰﾙ（2.0案）_ライフ要件定義書(分析1.7)_■2008年■MUFGカード切換金額評価 門馬修正 _【AMEXﾃﾞｭｱﾙ】御見積り説明書_20110217v3横江修正中_【UM切替】御見積り説明書_20110905_v4 " xfId="204"/>
    <cellStyle name="1_ライフ殿本年度ｽｹｼﾞｭｰﾙ（2.0案）_ライフ要件定義書(分析1.7)_■2008年■MUFGカード切換金額評価 門馬修正 _【U15643】要件定義書(抜粋版)" xfId="205"/>
    <cellStyle name="1_ライフ殿本年度ｽｹｼﾞｭｰﾙ（2.0案）_ライフ要件定義書(分析1.7)_■2008年■MUFGカード切換金額評価 門馬修正 _【U15643】要件定義書(抜粋版)_【U15643】要件定義書(抜粋版)" xfId="206"/>
    <cellStyle name="1_ライフ殿本年度ｽｹｼﾞｭｰﾙ（2.0案）_ライフ要件定義書(分析1.7)_■2008年■MUFGカード切換金額評価 門馬修正 _【U15643】要件定義書(抜粋版)_【U15643】要件定義書(抜粋版)_【U16748】UM切替_要件定義書" xfId="207"/>
    <cellStyle name="1_ライフ殿本年度ｽｹｼﾞｭｰﾙ（2.0案）_ライフ要件定義書(分析1.7)_■2008年■MUFGカード切換金額評価 門馬修正 _【U15643】要件定義書(抜粋版)_【U15643】要件定義書(抜粋版)_【U16748】UM切替_要件定義書_【U16748】UM切替_要件定義書" xfId="208"/>
    <cellStyle name="1_ライフ殿本年度ｽｹｼﾞｭｰﾙ（2.0案）_ライフ要件定義書(分析1.7)_■2008年■MUFGカード切換金額評価 門馬修正 _【U15643】要件定義書(抜粋版)_【U15643】要件定義書(抜粋版)_３（２）①帳票一覧" xfId="209"/>
    <cellStyle name="1_ライフ殿本年度ｽｹｼﾞｭｰﾙ（2.0案）_ライフ要件定義書(分析1.7)_■2008年■MUFGカード切換金額評価 門馬修正 _【U15643】要件定義書(抜粋版)_【U15643】要件定義書(抜粋版)_３（２）②画面一覧" xfId="210"/>
    <cellStyle name="1_ライフ殿本年度ｽｹｼﾞｭｰﾙ（2.0案）_ライフ要件定義書(分析1.7)_■2008年■MUFGカード切換金額評価 門馬修正 _【U15643】要件定義書(抜粋版)_【U15643】要件定義書(抜粋版)_３（４）①外部データ一覧" xfId="211"/>
    <cellStyle name="1_ライフ殿本年度ｽｹｼﾞｭｰﾙ（2.0案）_ライフ要件定義書(分析1.7)_■2008年■MUFGカード切換金額評価 門馬修正 _【U15643】要件定義書(抜粋版)_【U16748】UM切替_要件定義書" xfId="212"/>
    <cellStyle name="1_ライフ殿本年度ｽｹｼﾞｭｰﾙ（2.0案）_ライフ要件定義書(分析1.7)_■2008年■MUFGカード切換金額評価 門馬修正 _【U15643】要件定義書(抜粋版)_【U16748】UM切替_要件定義書_【U16748】UM切替_要件定義書" xfId="213"/>
    <cellStyle name="1_ライフ殿本年度ｽｹｼﾞｭｰﾙ（2.0案）_ライフ要件定義書(分析1.7)_■2008年■MUFGカード切換金額評価 門馬修正 _【U15643】要件定義書(抜粋版)_３（２）①帳票一覧" xfId="214"/>
    <cellStyle name="1_ライフ殿本年度ｽｹｼﾞｭｰﾙ（2.0案）_ライフ要件定義書(分析1.7)_■2008年■MUFGカード切換金額評価 門馬修正 _【U15643】要件定義書(抜粋版)_３（２）②画面一覧" xfId="215"/>
    <cellStyle name="1_ライフ殿本年度ｽｹｼﾞｭｰﾙ（2.0案）_ライフ要件定義書(分析1.7)_■2008年■MUFGカード切換金額評価 門馬修正 _【U15643】要件定義書(抜粋版)_３（４）①外部データ一覧" xfId="216"/>
    <cellStyle name="1_ライフ殿本年度ｽｹｼﾞｭｰﾙ（2.0案）_ライフ要件定義書(分析1.7)_■2008年■MUFGカード切換金額評価 門馬修正 _【U15643】要件定義書(抜粋版)_ＡＭＥＸデュアル申込フロー図" xfId="217"/>
    <cellStyle name="1_ライフ殿本年度ｽｹｼﾞｭｰﾙ（2.0案）_ライフ要件定義書(分析1.7)_■2008年■MUFGカード切換金額評価 門馬修正 _【U15643】要件定義書(抜粋版)_ＡＭＥＸデュアル申込フロー図_【U16748】UM切替_要件定義書" xfId="218"/>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xfId="219"/>
    <cellStyle name="1_ライフ殿本年度ｽｹｼﾞｭｰﾙ（2.0案）_ライフ要件定義書(分析1.7)_■2008年■MUFGカード切換金額評価 門馬修正 _【U15643】要件定義書(抜粋版)_ＡＭＥＸデュアル申込フロー図_３（２）①帳票一覧" xfId="220"/>
    <cellStyle name="1_ライフ殿本年度ｽｹｼﾞｭｰﾙ（2.0案）_ライフ要件定義書(分析1.7)_■2008年■MUFGカード切換金額評価 門馬修正 _【U15643】要件定義書(抜粋版)_ＡＭＥＸデュアル申込フロー図_３（２）②画面一覧" xfId="221"/>
    <cellStyle name="1_ライフ殿本年度ｽｹｼﾞｭｰﾙ（2.0案）_ライフ要件定義書(分析1.7)_■2008年■MUFGカード切換金額評価 門馬修正 _【U15643】要件定義書(抜粋版)_ＡＭＥＸデュアル申込フロー図_３（４）①外部データ一覧" xfId="222"/>
    <cellStyle name="1_ライフ殿本年度ｽｹｼﾞｭｰﾙ（2.0案）_ライフ要件定義書(分析1.7)_■2008年■MUFGカード切換金額評価 門馬修正 _【U16748】UM切替_要件定義書" xfId="223"/>
    <cellStyle name="1_ライフ殿本年度ｽｹｼﾞｭｰﾙ（2.0案）_ライフ要件定義書(分析1.7)_■2008年■MUFGカード切換金額評価 門馬修正 _【U16748】UM切替_要件定義書_【U16748】UM切替_要件定義書" xfId="224"/>
    <cellStyle name="1_ライフ殿本年度ｽｹｼﾞｭｰﾙ（2.0案）_ライフ要件定義書(分析1.7)_■2008年■MUFGカード切換金額評価 門馬修正 _３（２）①帳票一覧" xfId="225"/>
    <cellStyle name="1_ライフ殿本年度ｽｹｼﾞｭｰﾙ（2.0案）_ライフ要件定義書(分析1.7)_■2008年■MUFGカード切換金額評価 門馬修正 _３（２）②画面一覧" xfId="226"/>
    <cellStyle name="1_ライフ殿本年度ｽｹｼﾞｭｰﾙ（2.0案）_ライフ要件定義書(分析1.7)_■2008年■MUFGカード切換金額評価 門馬修正 _３（４）①外部データ一覧" xfId="227"/>
    <cellStyle name="1_ライフ殿本年度ｽｹｼﾞｭｰﾙ（2.0案）_体制図0707_■2008年■MUFGカード切換金額評価 門馬修正 " xfId="228"/>
    <cellStyle name="1_ライフ殿本年度ｽｹｼﾞｭｰﾙ（2.0案）_体制図0707_■2008年■MUFGカード切換金額評価 門馬修正 _【AMEXﾃﾞｭｱﾙ】御見積り説明書_20110217v3横江修正中_【UM切替】御見積り説明書_20110905_v2 " xfId="229"/>
    <cellStyle name="1_ライフ殿本年度ｽｹｼﾞｭｰﾙ（2.0案）_体制図0707_■2008年■MUFGカード切換金額評価 門馬修正 _【AMEXﾃﾞｭｱﾙ】御見積り説明書_20110217v3横江修正中_【UM切替】御見積り説明書_20110905_v3 " xfId="230"/>
    <cellStyle name="1_ライフ殿本年度ｽｹｼﾞｭｰﾙ（2.0案）_体制図0707_■2008年■MUFGカード切換金額評価 門馬修正 _【AMEXﾃﾞｭｱﾙ】御見積り説明書_20110217v3横江修正中_【UM切替】御見積り説明書_20110905_v4 " xfId="231"/>
    <cellStyle name="1_ライフ殿本年度ｽｹｼﾞｭｰﾙ（2.0案）_体制図0707_■2008年■MUFGカード切換金額評価 門馬修正 _【U15643】要件定義書(抜粋版)" xfId="232"/>
    <cellStyle name="1_ライフ殿本年度ｽｹｼﾞｭｰﾙ（2.0案）_体制図0707_■2008年■MUFGカード切換金額評価 門馬修正 _【U15643】要件定義書(抜粋版)_【U15643】要件定義書(抜粋版)" xfId="233"/>
    <cellStyle name="1_ライフ殿本年度ｽｹｼﾞｭｰﾙ（2.0案）_体制図0707_■2008年■MUFGカード切換金額評価 門馬修正 _【U15643】要件定義書(抜粋版)_【U15643】要件定義書(抜粋版)_【U16748】UM切替_要件定義書" xfId="234"/>
    <cellStyle name="1_ライフ殿本年度ｽｹｼﾞｭｰﾙ（2.0案）_体制図0707_■2008年■MUFGカード切換金額評価 門馬修正 _【U15643】要件定義書(抜粋版)_【U15643】要件定義書(抜粋版)_【U16748】UM切替_要件定義書_【U16748】UM切替_要件定義書" xfId="235"/>
    <cellStyle name="1_ライフ殿本年度ｽｹｼﾞｭｰﾙ（2.0案）_体制図0707_■2008年■MUFGカード切換金額評価 門馬修正 _【U15643】要件定義書(抜粋版)_【U15643】要件定義書(抜粋版)_３（２）①帳票一覧" xfId="236"/>
    <cellStyle name="1_ライフ殿本年度ｽｹｼﾞｭｰﾙ（2.0案）_体制図0707_■2008年■MUFGカード切換金額評価 門馬修正 _【U15643】要件定義書(抜粋版)_【U15643】要件定義書(抜粋版)_３（２）②画面一覧" xfId="237"/>
    <cellStyle name="1_ライフ殿本年度ｽｹｼﾞｭｰﾙ（2.0案）_体制図0707_■2008年■MUFGカード切換金額評価 門馬修正 _【U15643】要件定義書(抜粋版)_【U15643】要件定義書(抜粋版)_３（４）①外部データ一覧" xfId="238"/>
    <cellStyle name="1_ライフ殿本年度ｽｹｼﾞｭｰﾙ（2.0案）_体制図0707_■2008年■MUFGカード切換金額評価 門馬修正 _【U15643】要件定義書(抜粋版)_【U16748】UM切替_要件定義書" xfId="239"/>
    <cellStyle name="1_ライフ殿本年度ｽｹｼﾞｭｰﾙ（2.0案）_体制図0707_■2008年■MUFGカード切換金額評価 門馬修正 _【U15643】要件定義書(抜粋版)_【U16748】UM切替_要件定義書_【U16748】UM切替_要件定義書" xfId="240"/>
    <cellStyle name="1_ライフ殿本年度ｽｹｼﾞｭｰﾙ（2.0案）_体制図0707_■2008年■MUFGカード切換金額評価 門馬修正 _【U15643】要件定義書(抜粋版)_３（２）①帳票一覧" xfId="241"/>
    <cellStyle name="1_ライフ殿本年度ｽｹｼﾞｭｰﾙ（2.0案）_体制図0707_■2008年■MUFGカード切換金額評価 門馬修正 _【U15643】要件定義書(抜粋版)_３（２）②画面一覧" xfId="242"/>
    <cellStyle name="1_ライフ殿本年度ｽｹｼﾞｭｰﾙ（2.0案）_体制図0707_■2008年■MUFGカード切換金額評価 門馬修正 _【U15643】要件定義書(抜粋版)_３（４）①外部データ一覧" xfId="243"/>
    <cellStyle name="1_ライフ殿本年度ｽｹｼﾞｭｰﾙ（2.0案）_体制図0707_■2008年■MUFGカード切換金額評価 門馬修正 _【U15643】要件定義書(抜粋版)_ＡＭＥＸデュアル申込フロー図" xfId="244"/>
    <cellStyle name="1_ライフ殿本年度ｽｹｼﾞｭｰﾙ（2.0案）_体制図0707_■2008年■MUFGカード切換金額評価 門馬修正 _【U15643】要件定義書(抜粋版)_ＡＭＥＸデュアル申込フロー図_【U16748】UM切替_要件定義書" xfId="245"/>
    <cellStyle name="1_ライフ殿本年度ｽｹｼﾞｭｰﾙ（2.0案）_体制図0707_■2008年■MUFGカード切換金額評価 門馬修正 _【U15643】要件定義書(抜粋版)_ＡＭＥＸデュアル申込フロー図_【U16748】UM切替_要件定義書_【U16748】UM切替_要件定義書" xfId="246"/>
    <cellStyle name="1_ライフ殿本年度ｽｹｼﾞｭｰﾙ（2.0案）_体制図0707_■2008年■MUFGカード切換金額評価 門馬修正 _【U15643】要件定義書(抜粋版)_ＡＭＥＸデュアル申込フロー図_３（２）①帳票一覧" xfId="247"/>
    <cellStyle name="1_ライフ殿本年度ｽｹｼﾞｭｰﾙ（2.0案）_体制図0707_■2008年■MUFGカード切換金額評価 門馬修正 _【U15643】要件定義書(抜粋版)_ＡＭＥＸデュアル申込フロー図_３（２）②画面一覧" xfId="248"/>
    <cellStyle name="1_ライフ殿本年度ｽｹｼﾞｭｰﾙ（2.0案）_体制図0707_■2008年■MUFGカード切換金額評価 門馬修正 _【U15643】要件定義書(抜粋版)_ＡＭＥＸデュアル申込フロー図_３（４）①外部データ一覧" xfId="249"/>
    <cellStyle name="1_ライフ殿本年度ｽｹｼﾞｭｰﾙ（2.0案）_体制図0707_■2008年■MUFGカード切換金額評価 門馬修正 _【U16748】UM切替_要件定義書" xfId="250"/>
    <cellStyle name="1_ライフ殿本年度ｽｹｼﾞｭｰﾙ（2.0案）_体制図0707_■2008年■MUFGカード切換金額評価 門馬修正 _【U16748】UM切替_要件定義書_【U16748】UM切替_要件定義書" xfId="251"/>
    <cellStyle name="1_ライフ殿本年度ｽｹｼﾞｭｰﾙ（2.0案）_体制図0707_■2008年■MUFGカード切換金額評価 門馬修正 _３（２）①帳票一覧" xfId="252"/>
    <cellStyle name="1_ライフ殿本年度ｽｹｼﾞｭｰﾙ（2.0案）_体制図0707_■2008年■MUFGカード切換金額評価 門馬修正 _３（２）②画面一覧" xfId="253"/>
    <cellStyle name="1_ライフ殿本年度ｽｹｼﾞｭｰﾙ（2.0案）_体制図0707_■2008年■MUFGカード切換金額評価 門馬修正 _３（４）①外部データ一覧" xfId="254"/>
    <cellStyle name="1_ライフ殿本年度ｽｹｼﾞｭｰﾙ（2.0案）_要件定義書0712_■2008年■MUFGカード切換金額評価 門馬修正 " xfId="255"/>
    <cellStyle name="1_ライフ殿本年度ｽｹｼﾞｭｰﾙ（2.0案）_要件定義書0712_■2008年■MUFGカード切換金額評価 門馬修正 _【AMEXﾃﾞｭｱﾙ】御見積り説明書_20110217v3横江修正中_【UM切替】御見積り説明書_20110905_v2 " xfId="256"/>
    <cellStyle name="1_ライフ殿本年度ｽｹｼﾞｭｰﾙ（2.0案）_要件定義書0712_■2008年■MUFGカード切換金額評価 門馬修正 _【AMEXﾃﾞｭｱﾙ】御見積り説明書_20110217v3横江修正中_【UM切替】御見積り説明書_20110905_v3 " xfId="257"/>
    <cellStyle name="1_ライフ殿本年度ｽｹｼﾞｭｰﾙ（2.0案）_要件定義書0712_■2008年■MUFGカード切換金額評価 門馬修正 _【AMEXﾃﾞｭｱﾙ】御見積り説明書_20110217v3横江修正中_【UM切替】御見積り説明書_20110905_v4 " xfId="258"/>
    <cellStyle name="1_ライフ殿本年度ｽｹｼﾞｭｰﾙ（2.0案）_要件定義書0712_■2008年■MUFGカード切換金額評価 門馬修正 _【U15643】要件定義書(抜粋版)" xfId="259"/>
    <cellStyle name="1_ライフ殿本年度ｽｹｼﾞｭｰﾙ（2.0案）_要件定義書0712_■2008年■MUFGカード切換金額評価 門馬修正 _【U15643】要件定義書(抜粋版)_【U15643】要件定義書(抜粋版)" xfId="260"/>
    <cellStyle name="1_ライフ殿本年度ｽｹｼﾞｭｰﾙ（2.0案）_要件定義書0712_■2008年■MUFGカード切換金額評価 門馬修正 _【U15643】要件定義書(抜粋版)_【U15643】要件定義書(抜粋版)_【U16748】UM切替_要件定義書" xfId="261"/>
    <cellStyle name="1_ライフ殿本年度ｽｹｼﾞｭｰﾙ（2.0案）_要件定義書0712_■2008年■MUFGカード切換金額評価 門馬修正 _【U15643】要件定義書(抜粋版)_【U15643】要件定義書(抜粋版)_【U16748】UM切替_要件定義書_【U16748】UM切替_要件定義書" xfId="262"/>
    <cellStyle name="1_ライフ殿本年度ｽｹｼﾞｭｰﾙ（2.0案）_要件定義書0712_■2008年■MUFGカード切換金額評価 門馬修正 _【U15643】要件定義書(抜粋版)_【U15643】要件定義書(抜粋版)_３（２）①帳票一覧" xfId="263"/>
    <cellStyle name="1_ライフ殿本年度ｽｹｼﾞｭｰﾙ（2.0案）_要件定義書0712_■2008年■MUFGカード切換金額評価 門馬修正 _【U15643】要件定義書(抜粋版)_【U15643】要件定義書(抜粋版)_３（２）②画面一覧" xfId="264"/>
    <cellStyle name="1_ライフ殿本年度ｽｹｼﾞｭｰﾙ（2.0案）_要件定義書0712_■2008年■MUFGカード切換金額評価 門馬修正 _【U15643】要件定義書(抜粋版)_【U15643】要件定義書(抜粋版)_３（４）①外部データ一覧" xfId="265"/>
    <cellStyle name="1_ライフ殿本年度ｽｹｼﾞｭｰﾙ（2.0案）_要件定義書0712_■2008年■MUFGカード切換金額評価 門馬修正 _【U15643】要件定義書(抜粋版)_【U16748】UM切替_要件定義書" xfId="266"/>
    <cellStyle name="1_ライフ殿本年度ｽｹｼﾞｭｰﾙ（2.0案）_要件定義書0712_■2008年■MUFGカード切換金額評価 門馬修正 _【U15643】要件定義書(抜粋版)_【U16748】UM切替_要件定義書_【U16748】UM切替_要件定義書" xfId="267"/>
    <cellStyle name="1_ライフ殿本年度ｽｹｼﾞｭｰﾙ（2.0案）_要件定義書0712_■2008年■MUFGカード切換金額評価 門馬修正 _【U15643】要件定義書(抜粋版)_３（２）①帳票一覧" xfId="268"/>
    <cellStyle name="1_ライフ殿本年度ｽｹｼﾞｭｰﾙ（2.0案）_要件定義書0712_■2008年■MUFGカード切換金額評価 門馬修正 _【U15643】要件定義書(抜粋版)_３（２）②画面一覧" xfId="269"/>
    <cellStyle name="1_ライフ殿本年度ｽｹｼﾞｭｰﾙ（2.0案）_要件定義書0712_■2008年■MUFGカード切換金額評価 門馬修正 _【U15643】要件定義書(抜粋版)_３（４）①外部データ一覧" xfId="270"/>
    <cellStyle name="1_ライフ殿本年度ｽｹｼﾞｭｰﾙ（2.0案）_要件定義書0712_■2008年■MUFGカード切換金額評価 門馬修正 _【U15643】要件定義書(抜粋版)_ＡＭＥＸデュアル申込フロー図" xfId="271"/>
    <cellStyle name="1_ライフ殿本年度ｽｹｼﾞｭｰﾙ（2.0案）_要件定義書0712_■2008年■MUFGカード切換金額評価 門馬修正 _【U15643】要件定義書(抜粋版)_ＡＭＥＸデュアル申込フロー図_【U16748】UM切替_要件定義書" xfId="272"/>
    <cellStyle name="1_ライフ殿本年度ｽｹｼﾞｭｰﾙ（2.0案）_要件定義書0712_■2008年■MUFGカード切換金額評価 門馬修正 _【U15643】要件定義書(抜粋版)_ＡＭＥＸデュアル申込フロー図_【U16748】UM切替_要件定義書_【U16748】UM切替_要件定義書" xfId="273"/>
    <cellStyle name="1_ライフ殿本年度ｽｹｼﾞｭｰﾙ（2.0案）_要件定義書0712_■2008年■MUFGカード切換金額評価 門馬修正 _【U15643】要件定義書(抜粋版)_ＡＭＥＸデュアル申込フロー図_３（２）①帳票一覧" xfId="274"/>
    <cellStyle name="1_ライフ殿本年度ｽｹｼﾞｭｰﾙ（2.0案）_要件定義書0712_■2008年■MUFGカード切換金額評価 門馬修正 _【U15643】要件定義書(抜粋版)_ＡＭＥＸデュアル申込フロー図_３（２）②画面一覧" xfId="275"/>
    <cellStyle name="1_ライフ殿本年度ｽｹｼﾞｭｰﾙ（2.0案）_要件定義書0712_■2008年■MUFGカード切換金額評価 門馬修正 _【U15643】要件定義書(抜粋版)_ＡＭＥＸデュアル申込フロー図_３（４）①外部データ一覧" xfId="276"/>
    <cellStyle name="1_ライフ殿本年度ｽｹｼﾞｭｰﾙ（2.0案）_要件定義書0712_■2008年■MUFGカード切換金額評価 門馬修正 _【U16748】UM切替_要件定義書" xfId="277"/>
    <cellStyle name="1_ライフ殿本年度ｽｹｼﾞｭｰﾙ（2.0案）_要件定義書0712_■2008年■MUFGカード切換金額評価 門馬修正 _【U16748】UM切替_要件定義書_【U16748】UM切替_要件定義書" xfId="278"/>
    <cellStyle name="1_ライフ殿本年度ｽｹｼﾞｭｰﾙ（2.0案）_要件定義書0712_■2008年■MUFGカード切換金額評価 門馬修正 _３（２）①帳票一覧" xfId="279"/>
    <cellStyle name="1_ライフ殿本年度ｽｹｼﾞｭｰﾙ（2.0案）_要件定義書0712_■2008年■MUFGカード切換金額評価 門馬修正 _３（２）②画面一覧" xfId="280"/>
    <cellStyle name="1_ライフ殿本年度ｽｹｼﾞｭｰﾙ（2.0案）_要件定義書0712_■2008年■MUFGカード切換金額評価 門馬修正 _３（４）①外部データ一覧" xfId="281"/>
    <cellStyle name="1_ライフ要件定義書(1.3)吉武_■2008年■MUFGカード切換金額評価 門馬修正 " xfId="282"/>
    <cellStyle name="1_ライフ要件定義書(1.3)吉武_■2008年■MUFGカード切換金額評価 門馬修正 _【AMEXﾃﾞｭｱﾙ】御見積り説明書_20110217v3横江修正中_【UM切替】御見積り説明書_20110905_v2 " xfId="283"/>
    <cellStyle name="1_ライフ要件定義書(1.3)吉武_■2008年■MUFGカード切換金額評価 門馬修正 _【AMEXﾃﾞｭｱﾙ】御見積り説明書_20110217v3横江修正中_【UM切替】御見積り説明書_20110905_v3 " xfId="284"/>
    <cellStyle name="1_ライフ要件定義書(1.3)吉武_■2008年■MUFGカード切換金額評価 門馬修正 _【AMEXﾃﾞｭｱﾙ】御見積り説明書_20110217v3横江修正中_【UM切替】御見積り説明書_20110905_v4 " xfId="285"/>
    <cellStyle name="1_ライフ要件定義書(1.3)吉武_■2008年■MUFGカード切換金額評価 門馬修正 _【U15643】要件定義書(抜粋版)" xfId="286"/>
    <cellStyle name="1_ライフ要件定義書(1.3)吉武_■2008年■MUFGカード切換金額評価 門馬修正 _【U15643】要件定義書(抜粋版)_【U15643】要件定義書(抜粋版)" xfId="287"/>
    <cellStyle name="1_ライフ要件定義書(1.3)吉武_■2008年■MUFGカード切換金額評価 門馬修正 _【U15643】要件定義書(抜粋版)_【U15643】要件定義書(抜粋版)_【U16748】UM切替_要件定義書" xfId="288"/>
    <cellStyle name="1_ライフ要件定義書(1.3)吉武_■2008年■MUFGカード切換金額評価 門馬修正 _【U15643】要件定義書(抜粋版)_【U15643】要件定義書(抜粋版)_【U16748】UM切替_要件定義書_【U16748】UM切替_要件定義書" xfId="289"/>
    <cellStyle name="1_ライフ要件定義書(1.3)吉武_■2008年■MUFGカード切換金額評価 門馬修正 _【U15643】要件定義書(抜粋版)_【U15643】要件定義書(抜粋版)_３（２）①帳票一覧" xfId="290"/>
    <cellStyle name="1_ライフ要件定義書(1.3)吉武_■2008年■MUFGカード切換金額評価 門馬修正 _【U15643】要件定義書(抜粋版)_【U15643】要件定義書(抜粋版)_３（２）②画面一覧" xfId="291"/>
    <cellStyle name="1_ライフ要件定義書(1.3)吉武_■2008年■MUFGカード切換金額評価 門馬修正 _【U15643】要件定義書(抜粋版)_【U15643】要件定義書(抜粋版)_３（４）①外部データ一覧" xfId="292"/>
    <cellStyle name="1_ライフ要件定義書(1.3)吉武_■2008年■MUFGカード切換金額評価 門馬修正 _【U15643】要件定義書(抜粋版)_【U16748】UM切替_要件定義書" xfId="293"/>
    <cellStyle name="1_ライフ要件定義書(1.3)吉武_■2008年■MUFGカード切換金額評価 門馬修正 _【U15643】要件定義書(抜粋版)_【U16748】UM切替_要件定義書_【U16748】UM切替_要件定義書" xfId="294"/>
    <cellStyle name="1_ライフ要件定義書(1.3)吉武_■2008年■MUFGカード切換金額評価 門馬修正 _【U15643】要件定義書(抜粋版)_３（２）①帳票一覧" xfId="295"/>
    <cellStyle name="1_ライフ要件定義書(1.3)吉武_■2008年■MUFGカード切換金額評価 門馬修正 _【U15643】要件定義書(抜粋版)_３（２）②画面一覧" xfId="296"/>
    <cellStyle name="1_ライフ要件定義書(1.3)吉武_■2008年■MUFGカード切換金額評価 門馬修正 _【U15643】要件定義書(抜粋版)_３（４）①外部データ一覧" xfId="297"/>
    <cellStyle name="1_ライフ要件定義書(1.3)吉武_■2008年■MUFGカード切換金額評価 門馬修正 _【U15643】要件定義書(抜粋版)_ＡＭＥＸデュアル申込フロー図" xfId="298"/>
    <cellStyle name="1_ライフ要件定義書(1.3)吉武_■2008年■MUFGカード切換金額評価 門馬修正 _【U15643】要件定義書(抜粋版)_ＡＭＥＸデュアル申込フロー図_【U16748】UM切替_要件定義書" xfId="299"/>
    <cellStyle name="1_ライフ要件定義書(1.3)吉武_■2008年■MUFGカード切換金額評価 門馬修正 _【U15643】要件定義書(抜粋版)_ＡＭＥＸデュアル申込フロー図_【U16748】UM切替_要件定義書_【U16748】UM切替_要件定義書" xfId="300"/>
    <cellStyle name="1_ライフ要件定義書(1.3)吉武_■2008年■MUFGカード切換金額評価 門馬修正 _【U15643】要件定義書(抜粋版)_ＡＭＥＸデュアル申込フロー図_３（２）①帳票一覧" xfId="301"/>
    <cellStyle name="1_ライフ要件定義書(1.3)吉武_■2008年■MUFGカード切換金額評価 門馬修正 _【U15643】要件定義書(抜粋版)_ＡＭＥＸデュアル申込フロー図_３（２）②画面一覧" xfId="302"/>
    <cellStyle name="1_ライフ要件定義書(1.3)吉武_■2008年■MUFGカード切換金額評価 門馬修正 _【U15643】要件定義書(抜粋版)_ＡＭＥＸデュアル申込フロー図_３（４）①外部データ一覧" xfId="303"/>
    <cellStyle name="1_ライフ要件定義書(1.3)吉武_■2008年■MUFGカード切換金額評価 門馬修正 _【U16748】UM切替_要件定義書" xfId="304"/>
    <cellStyle name="1_ライフ要件定義書(1.3)吉武_■2008年■MUFGカード切換金額評価 門馬修正 _【U16748】UM切替_要件定義書_【U16748】UM切替_要件定義書" xfId="305"/>
    <cellStyle name="1_ライフ要件定義書(1.3)吉武_■2008年■MUFGカード切換金額評価 門馬修正 _３（２）①帳票一覧" xfId="306"/>
    <cellStyle name="1_ライフ要件定義書(1.3)吉武_■2008年■MUFGカード切換金額評価 門馬修正 _３（２）②画面一覧" xfId="307"/>
    <cellStyle name="1_ライフ要件定義書(1.3)吉武_■2008年■MUFGカード切換金額評価 門馬修正 _３（４）①外部データ一覧" xfId="308"/>
    <cellStyle name="1_ライフ要件定義書(1.3)吉武_ライフ要件定義書(分析1.7)_■2008年■MUFGカード切換金額評価 門馬修正 " xfId="309"/>
    <cellStyle name="1_ライフ要件定義書(1.3)吉武_ライフ要件定義書(分析1.7)_■2008年■MUFGカード切換金額評価 門馬修正 _【AMEXﾃﾞｭｱﾙ】御見積り説明書_20110217v3横江修正中_【UM切替】御見積り説明書_20110905_v2 " xfId="310"/>
    <cellStyle name="1_ライフ要件定義書(1.3)吉武_ライフ要件定義書(分析1.7)_■2008年■MUFGカード切換金額評価 門馬修正 _【AMEXﾃﾞｭｱﾙ】御見積り説明書_20110217v3横江修正中_【UM切替】御見積り説明書_20110905_v3 " xfId="311"/>
    <cellStyle name="1_ライフ要件定義書(1.3)吉武_ライフ要件定義書(分析1.7)_■2008年■MUFGカード切換金額評価 門馬修正 _【AMEXﾃﾞｭｱﾙ】御見積り説明書_20110217v3横江修正中_【UM切替】御見積り説明書_20110905_v4 " xfId="312"/>
    <cellStyle name="1_ライフ要件定義書(1.3)吉武_ライフ要件定義書(分析1.7)_■2008年■MUFGカード切換金額評価 門馬修正 _【U15643】要件定義書(抜粋版)" xfId="313"/>
    <cellStyle name="1_ライフ要件定義書(1.3)吉武_ライフ要件定義書(分析1.7)_■2008年■MUFGカード切換金額評価 門馬修正 _【U15643】要件定義書(抜粋版)_【U15643】要件定義書(抜粋版)" xfId="314"/>
    <cellStyle name="1_ライフ要件定義書(1.3)吉武_ライフ要件定義書(分析1.7)_■2008年■MUFGカード切換金額評価 門馬修正 _【U15643】要件定義書(抜粋版)_【U15643】要件定義書(抜粋版)_【U16748】UM切替_要件定義書" xfId="315"/>
    <cellStyle name="1_ライフ要件定義書(1.3)吉武_ライフ要件定義書(分析1.7)_■2008年■MUFGカード切換金額評価 門馬修正 _【U15643】要件定義書(抜粋版)_【U15643】要件定義書(抜粋版)_【U16748】UM切替_要件定義書_【U16748】UM切替_要件定義書" xfId="316"/>
    <cellStyle name="1_ライフ要件定義書(1.3)吉武_ライフ要件定義書(分析1.7)_■2008年■MUFGカード切換金額評価 門馬修正 _【U15643】要件定義書(抜粋版)_【U15643】要件定義書(抜粋版)_３（２）①帳票一覧" xfId="317"/>
    <cellStyle name="1_ライフ要件定義書(1.3)吉武_ライフ要件定義書(分析1.7)_■2008年■MUFGカード切換金額評価 門馬修正 _【U15643】要件定義書(抜粋版)_【U15643】要件定義書(抜粋版)_３（２）②画面一覧" xfId="318"/>
    <cellStyle name="1_ライフ要件定義書(1.3)吉武_ライフ要件定義書(分析1.7)_■2008年■MUFGカード切換金額評価 門馬修正 _【U15643】要件定義書(抜粋版)_【U15643】要件定義書(抜粋版)_３（４）①外部データ一覧" xfId="319"/>
    <cellStyle name="1_ライフ要件定義書(1.3)吉武_ライフ要件定義書(分析1.7)_■2008年■MUFGカード切換金額評価 門馬修正 _【U15643】要件定義書(抜粋版)_【U16748】UM切替_要件定義書" xfId="320"/>
    <cellStyle name="1_ライフ要件定義書(1.3)吉武_ライフ要件定義書(分析1.7)_■2008年■MUFGカード切換金額評価 門馬修正 _【U15643】要件定義書(抜粋版)_【U16748】UM切替_要件定義書_【U16748】UM切替_要件定義書" xfId="321"/>
    <cellStyle name="1_ライフ要件定義書(1.3)吉武_ライフ要件定義書(分析1.7)_■2008年■MUFGカード切換金額評価 門馬修正 _【U15643】要件定義書(抜粋版)_３（２）①帳票一覧" xfId="322"/>
    <cellStyle name="1_ライフ要件定義書(1.3)吉武_ライフ要件定義書(分析1.7)_■2008年■MUFGカード切換金額評価 門馬修正 _【U15643】要件定義書(抜粋版)_３（２）②画面一覧" xfId="323"/>
    <cellStyle name="1_ライフ要件定義書(1.3)吉武_ライフ要件定義書(分析1.7)_■2008年■MUFGカード切換金額評価 門馬修正 _【U15643】要件定義書(抜粋版)_３（４）①外部データ一覧" xfId="324"/>
    <cellStyle name="1_ライフ要件定義書(1.3)吉武_ライフ要件定義書(分析1.7)_■2008年■MUFGカード切換金額評価 門馬修正 _【U15643】要件定義書(抜粋版)_ＡＭＥＸデュアル申込フロー図" xfId="325"/>
    <cellStyle name="1_ライフ要件定義書(1.3)吉武_ライフ要件定義書(分析1.7)_■2008年■MUFGカード切換金額評価 門馬修正 _【U15643】要件定義書(抜粋版)_ＡＭＥＸデュアル申込フロー図_【U16748】UM切替_要件定義書" xfId="326"/>
    <cellStyle name="1_ライフ要件定義書(1.3)吉武_ライフ要件定義書(分析1.7)_■2008年■MUFGカード切換金額評価 門馬修正 _【U15643】要件定義書(抜粋版)_ＡＭＥＸデュアル申込フロー図_【U16748】UM切替_要件定義書_【U16748】UM切替_要件定義書" xfId="327"/>
    <cellStyle name="1_ライフ要件定義書(1.3)吉武_ライフ要件定義書(分析1.7)_■2008年■MUFGカード切換金額評価 門馬修正 _【U15643】要件定義書(抜粋版)_ＡＭＥＸデュアル申込フロー図_３（２）①帳票一覧" xfId="328"/>
    <cellStyle name="1_ライフ要件定義書(1.3)吉武_ライフ要件定義書(分析1.7)_■2008年■MUFGカード切換金額評価 門馬修正 _【U15643】要件定義書(抜粋版)_ＡＭＥＸデュアル申込フロー図_３（２）②画面一覧" xfId="329"/>
    <cellStyle name="1_ライフ要件定義書(1.3)吉武_ライフ要件定義書(分析1.7)_■2008年■MUFGカード切換金額評価 門馬修正 _【U15643】要件定義書(抜粋版)_ＡＭＥＸデュアル申込フロー図_３（４）①外部データ一覧" xfId="330"/>
    <cellStyle name="1_ライフ要件定義書(1.3)吉武_ライフ要件定義書(分析1.7)_■2008年■MUFGカード切換金額評価 門馬修正 _【U16748】UM切替_要件定義書" xfId="331"/>
    <cellStyle name="1_ライフ要件定義書(1.3)吉武_ライフ要件定義書(分析1.7)_■2008年■MUFGカード切換金額評価 門馬修正 _【U16748】UM切替_要件定義書_【U16748】UM切替_要件定義書" xfId="332"/>
    <cellStyle name="1_ライフ要件定義書(1.3)吉武_ライフ要件定義書(分析1.7)_■2008年■MUFGカード切換金額評価 門馬修正 _３（２）①帳票一覧" xfId="333"/>
    <cellStyle name="1_ライフ要件定義書(1.3)吉武_ライフ要件定義書(分析1.7)_■2008年■MUFGカード切換金額評価 門馬修正 _３（２）②画面一覧" xfId="334"/>
    <cellStyle name="1_ライフ要件定義書(1.3)吉武_ライフ要件定義書(分析1.7)_■2008年■MUFGカード切換金額評価 門馬修正 _３（４）①外部データ一覧" xfId="335"/>
    <cellStyle name="1_ライフ要件定義書(1.3)吉武_体制図0707_■2008年■MUFGカード切換金額評価 門馬修正 " xfId="336"/>
    <cellStyle name="1_ライフ要件定義書(1.3)吉武_体制図0707_■2008年■MUFGカード切換金額評価 門馬修正 _【AMEXﾃﾞｭｱﾙ】御見積り説明書_20110217v3横江修正中_【UM切替】御見積り説明書_20110905_v2 " xfId="337"/>
    <cellStyle name="1_ライフ要件定義書(1.3)吉武_体制図0707_■2008年■MUFGカード切換金額評価 門馬修正 _【AMEXﾃﾞｭｱﾙ】御見積り説明書_20110217v3横江修正中_【UM切替】御見積り説明書_20110905_v3 " xfId="338"/>
    <cellStyle name="1_ライフ要件定義書(1.3)吉武_体制図0707_■2008年■MUFGカード切換金額評価 門馬修正 _【AMEXﾃﾞｭｱﾙ】御見積り説明書_20110217v3横江修正中_【UM切替】御見積り説明書_20110905_v4 " xfId="339"/>
    <cellStyle name="1_ライフ要件定義書(1.3)吉武_体制図0707_■2008年■MUFGカード切換金額評価 門馬修正 _【U15643】要件定義書(抜粋版)" xfId="340"/>
    <cellStyle name="1_ライフ要件定義書(1.3)吉武_体制図0707_■2008年■MUFGカード切換金額評価 門馬修正 _【U15643】要件定義書(抜粋版)_【U15643】要件定義書(抜粋版)" xfId="341"/>
    <cellStyle name="1_ライフ要件定義書(1.3)吉武_体制図0707_■2008年■MUFGカード切換金額評価 門馬修正 _【U15643】要件定義書(抜粋版)_【U15643】要件定義書(抜粋版)_【U16748】UM切替_要件定義書" xfId="342"/>
    <cellStyle name="1_ライフ要件定義書(1.3)吉武_体制図0707_■2008年■MUFGカード切換金額評価 門馬修正 _【U15643】要件定義書(抜粋版)_【U15643】要件定義書(抜粋版)_【U16748】UM切替_要件定義書_【U16748】UM切替_要件定義書" xfId="343"/>
    <cellStyle name="1_ライフ要件定義書(1.3)吉武_体制図0707_■2008年■MUFGカード切換金額評価 門馬修正 _【U15643】要件定義書(抜粋版)_【U15643】要件定義書(抜粋版)_３（２）①帳票一覧" xfId="344"/>
    <cellStyle name="1_ライフ要件定義書(1.3)吉武_体制図0707_■2008年■MUFGカード切換金額評価 門馬修正 _【U15643】要件定義書(抜粋版)_【U15643】要件定義書(抜粋版)_３（２）②画面一覧" xfId="345"/>
    <cellStyle name="1_ライフ要件定義書(1.3)吉武_体制図0707_■2008年■MUFGカード切換金額評価 門馬修正 _【U15643】要件定義書(抜粋版)_【U15643】要件定義書(抜粋版)_３（４）①外部データ一覧" xfId="346"/>
    <cellStyle name="1_ライフ要件定義書(1.3)吉武_体制図0707_■2008年■MUFGカード切換金額評価 門馬修正 _【U15643】要件定義書(抜粋版)_【U16748】UM切替_要件定義書" xfId="347"/>
    <cellStyle name="1_ライフ要件定義書(1.3)吉武_体制図0707_■2008年■MUFGカード切換金額評価 門馬修正 _【U15643】要件定義書(抜粋版)_【U16748】UM切替_要件定義書_【U16748】UM切替_要件定義書" xfId="348"/>
    <cellStyle name="1_ライフ要件定義書(1.3)吉武_体制図0707_■2008年■MUFGカード切換金額評価 門馬修正 _【U15643】要件定義書(抜粋版)_３（２）①帳票一覧" xfId="349"/>
    <cellStyle name="1_ライフ要件定義書(1.3)吉武_体制図0707_■2008年■MUFGカード切換金額評価 門馬修正 _【U15643】要件定義書(抜粋版)_３（２）②画面一覧" xfId="350"/>
    <cellStyle name="1_ライフ要件定義書(1.3)吉武_体制図0707_■2008年■MUFGカード切換金額評価 門馬修正 _【U15643】要件定義書(抜粋版)_３（４）①外部データ一覧" xfId="351"/>
    <cellStyle name="1_ライフ要件定義書(1.3)吉武_体制図0707_■2008年■MUFGカード切換金額評価 門馬修正 _【U15643】要件定義書(抜粋版)_ＡＭＥＸデュアル申込フロー図" xfId="352"/>
    <cellStyle name="1_ライフ要件定義書(1.3)吉武_体制図0707_■2008年■MUFGカード切換金額評価 門馬修正 _【U15643】要件定義書(抜粋版)_ＡＭＥＸデュアル申込フロー図_【U16748】UM切替_要件定義書" xfId="353"/>
    <cellStyle name="1_ライフ要件定義書(1.3)吉武_体制図0707_■2008年■MUFGカード切換金額評価 門馬修正 _【U15643】要件定義書(抜粋版)_ＡＭＥＸデュアル申込フロー図_【U16748】UM切替_要件定義書_【U16748】UM切替_要件定義書" xfId="354"/>
    <cellStyle name="1_ライフ要件定義書(1.3)吉武_体制図0707_■2008年■MUFGカード切換金額評価 門馬修正 _【U15643】要件定義書(抜粋版)_ＡＭＥＸデュアル申込フロー図_３（２）①帳票一覧" xfId="355"/>
    <cellStyle name="1_ライフ要件定義書(1.3)吉武_体制図0707_■2008年■MUFGカード切換金額評価 門馬修正 _【U15643】要件定義書(抜粋版)_ＡＭＥＸデュアル申込フロー図_３（２）②画面一覧" xfId="356"/>
    <cellStyle name="1_ライフ要件定義書(1.3)吉武_体制図0707_■2008年■MUFGカード切換金額評価 門馬修正 _【U15643】要件定義書(抜粋版)_ＡＭＥＸデュアル申込フロー図_３（４）①外部データ一覧" xfId="357"/>
    <cellStyle name="1_ライフ要件定義書(1.3)吉武_体制図0707_■2008年■MUFGカード切換金額評価 門馬修正 _【U16748】UM切替_要件定義書" xfId="358"/>
    <cellStyle name="1_ライフ要件定義書(1.3)吉武_体制図0707_■2008年■MUFGカード切換金額評価 門馬修正 _【U16748】UM切替_要件定義書_【U16748】UM切替_要件定義書" xfId="359"/>
    <cellStyle name="1_ライフ要件定義書(1.3)吉武_体制図0707_■2008年■MUFGカード切換金額評価 門馬修正 _３（２）①帳票一覧" xfId="360"/>
    <cellStyle name="1_ライフ要件定義書(1.3)吉武_体制図0707_■2008年■MUFGカード切換金額評価 門馬修正 _３（２）②画面一覧" xfId="361"/>
    <cellStyle name="1_ライフ要件定義書(1.3)吉武_体制図0707_■2008年■MUFGカード切換金額評価 門馬修正 _３（４）①外部データ一覧" xfId="362"/>
    <cellStyle name="1_ライフ要件定義書(1.3)吉武_要件定義書0712_■2008年■MUFGカード切換金額評価 門馬修正 " xfId="363"/>
    <cellStyle name="1_ライフ要件定義書(1.3)吉武_要件定義書0712_■2008年■MUFGカード切換金額評価 門馬修正 _【AMEXﾃﾞｭｱﾙ】御見積り説明書_20110217v3横江修正中_【UM切替】御見積り説明書_20110905_v2 " xfId="364"/>
    <cellStyle name="1_ライフ要件定義書(1.3)吉武_要件定義書0712_■2008年■MUFGカード切換金額評価 門馬修正 _【AMEXﾃﾞｭｱﾙ】御見積り説明書_20110217v3横江修正中_【UM切替】御見積り説明書_20110905_v3 " xfId="365"/>
    <cellStyle name="1_ライフ要件定義書(1.3)吉武_要件定義書0712_■2008年■MUFGカード切換金額評価 門馬修正 _【AMEXﾃﾞｭｱﾙ】御見積り説明書_20110217v3横江修正中_【UM切替】御見積り説明書_20110905_v4 " xfId="366"/>
    <cellStyle name="1_ライフ要件定義書(1.3)吉武_要件定義書0712_■2008年■MUFGカード切換金額評価 門馬修正 _【U15643】要件定義書(抜粋版)" xfId="367"/>
    <cellStyle name="1_ライフ要件定義書(1.3)吉武_要件定義書0712_■2008年■MUFGカード切換金額評価 門馬修正 _【U15643】要件定義書(抜粋版)_【U15643】要件定義書(抜粋版)" xfId="368"/>
    <cellStyle name="1_ライフ要件定義書(1.3)吉武_要件定義書0712_■2008年■MUFGカード切換金額評価 門馬修正 _【U15643】要件定義書(抜粋版)_【U15643】要件定義書(抜粋版)_【U16748】UM切替_要件定義書" xfId="369"/>
    <cellStyle name="1_ライフ要件定義書(1.3)吉武_要件定義書0712_■2008年■MUFGカード切換金額評価 門馬修正 _【U15643】要件定義書(抜粋版)_【U15643】要件定義書(抜粋版)_【U16748】UM切替_要件定義書_【U16748】UM切替_要件定義書" xfId="370"/>
    <cellStyle name="1_ライフ要件定義書(1.3)吉武_要件定義書0712_■2008年■MUFGカード切換金額評価 門馬修正 _【U15643】要件定義書(抜粋版)_【U15643】要件定義書(抜粋版)_３（２）①帳票一覧" xfId="371"/>
    <cellStyle name="1_ライフ要件定義書(1.3)吉武_要件定義書0712_■2008年■MUFGカード切換金額評価 門馬修正 _【U15643】要件定義書(抜粋版)_【U15643】要件定義書(抜粋版)_３（２）②画面一覧" xfId="372"/>
    <cellStyle name="1_ライフ要件定義書(1.3)吉武_要件定義書0712_■2008年■MUFGカード切換金額評価 門馬修正 _【U15643】要件定義書(抜粋版)_【U15643】要件定義書(抜粋版)_３（４）①外部データ一覧" xfId="373"/>
    <cellStyle name="1_ライフ要件定義書(1.3)吉武_要件定義書0712_■2008年■MUFGカード切換金額評価 門馬修正 _【U15643】要件定義書(抜粋版)_【U16748】UM切替_要件定義書" xfId="374"/>
    <cellStyle name="1_ライフ要件定義書(1.3)吉武_要件定義書0712_■2008年■MUFGカード切換金額評価 門馬修正 _【U15643】要件定義書(抜粋版)_【U16748】UM切替_要件定義書_【U16748】UM切替_要件定義書" xfId="375"/>
    <cellStyle name="1_ライフ要件定義書(1.3)吉武_要件定義書0712_■2008年■MUFGカード切換金額評価 門馬修正 _【U15643】要件定義書(抜粋版)_３（２）①帳票一覧" xfId="376"/>
    <cellStyle name="1_ライフ要件定義書(1.3)吉武_要件定義書0712_■2008年■MUFGカード切換金額評価 門馬修正 _【U15643】要件定義書(抜粋版)_３（２）②画面一覧" xfId="377"/>
    <cellStyle name="1_ライフ要件定義書(1.3)吉武_要件定義書0712_■2008年■MUFGカード切換金額評価 門馬修正 _【U15643】要件定義書(抜粋版)_３（４）①外部データ一覧" xfId="378"/>
    <cellStyle name="1_ライフ要件定義書(1.3)吉武_要件定義書0712_■2008年■MUFGカード切換金額評価 門馬修正 _【U15643】要件定義書(抜粋版)_ＡＭＥＸデュアル申込フロー図" xfId="379"/>
    <cellStyle name="1_ライフ要件定義書(1.3)吉武_要件定義書0712_■2008年■MUFGカード切換金額評価 門馬修正 _【U15643】要件定義書(抜粋版)_ＡＭＥＸデュアル申込フロー図_【U16748】UM切替_要件定義書" xfId="380"/>
    <cellStyle name="1_ライフ要件定義書(1.3)吉武_要件定義書0712_■2008年■MUFGカード切換金額評価 門馬修正 _【U15643】要件定義書(抜粋版)_ＡＭＥＸデュアル申込フロー図_【U16748】UM切替_要件定義書_【U16748】UM切替_要件定義書" xfId="381"/>
    <cellStyle name="1_ライフ要件定義書(1.3)吉武_要件定義書0712_■2008年■MUFGカード切換金額評価 門馬修正 _【U15643】要件定義書(抜粋版)_ＡＭＥＸデュアル申込フロー図_３（２）①帳票一覧" xfId="382"/>
    <cellStyle name="1_ライフ要件定義書(1.3)吉武_要件定義書0712_■2008年■MUFGカード切換金額評価 門馬修正 _【U15643】要件定義書(抜粋版)_ＡＭＥＸデュアル申込フロー図_３（２）②画面一覧" xfId="383"/>
    <cellStyle name="1_ライフ要件定義書(1.3)吉武_要件定義書0712_■2008年■MUFGカード切換金額評価 門馬修正 _【U15643】要件定義書(抜粋版)_ＡＭＥＸデュアル申込フロー図_３（４）①外部データ一覧" xfId="384"/>
    <cellStyle name="1_ライフ要件定義書(1.3)吉武_要件定義書0712_■2008年■MUFGカード切換金額評価 門馬修正 _【U16748】UM切替_要件定義書" xfId="385"/>
    <cellStyle name="1_ライフ要件定義書(1.3)吉武_要件定義書0712_■2008年■MUFGカード切換金額評価 門馬修正 _【U16748】UM切替_要件定義書_【U16748】UM切替_要件定義書" xfId="386"/>
    <cellStyle name="1_ライフ要件定義書(1.3)吉武_要件定義書0712_■2008年■MUFGカード切換金額評価 門馬修正 _３（２）①帳票一覧" xfId="387"/>
    <cellStyle name="1_ライフ要件定義書(1.3)吉武_要件定義書0712_■2008年■MUFGカード切換金額評価 門馬修正 _３（２）②画面一覧" xfId="388"/>
    <cellStyle name="1_ライフ要件定義書(1.3)吉武_要件定義書0712_■2008年■MUFGカード切換金額評価 門馬修正 _３（４）①外部データ一覧" xfId="389"/>
    <cellStyle name="1_ライフ要件定義書(1.4)_■2008年■MUFGカード切換金額評価 門馬修正 " xfId="390"/>
    <cellStyle name="1_ライフ要件定義書(1.4)_■2008年■MUFGカード切換金額評価 門馬修正 _【AMEXﾃﾞｭｱﾙ】御見積り説明書_20110217v3横江修正中_【UM切替】御見積り説明書_20110905_v2 " xfId="391"/>
    <cellStyle name="1_ライフ要件定義書(1.4)_■2008年■MUFGカード切換金額評価 門馬修正 _【AMEXﾃﾞｭｱﾙ】御見積り説明書_20110217v3横江修正中_【UM切替】御見積り説明書_20110905_v3 " xfId="392"/>
    <cellStyle name="1_ライフ要件定義書(1.4)_■2008年■MUFGカード切換金額評価 門馬修正 _【AMEXﾃﾞｭｱﾙ】御見積り説明書_20110217v3横江修正中_【UM切替】御見積り説明書_20110905_v4 " xfId="393"/>
    <cellStyle name="1_ライフ要件定義書(1.4)_■2008年■MUFGカード切換金額評価 門馬修正 _【U15643】要件定義書(抜粋版)" xfId="394"/>
    <cellStyle name="1_ライフ要件定義書(1.4)_■2008年■MUFGカード切換金額評価 門馬修正 _【U15643】要件定義書(抜粋版)_【U15643】要件定義書(抜粋版)" xfId="395"/>
    <cellStyle name="1_ライフ要件定義書(1.4)_■2008年■MUFGカード切換金額評価 門馬修正 _【U15643】要件定義書(抜粋版)_【U15643】要件定義書(抜粋版)_【U16748】UM切替_要件定義書" xfId="396"/>
    <cellStyle name="1_ライフ要件定義書(1.4)_■2008年■MUFGカード切換金額評価 門馬修正 _【U15643】要件定義書(抜粋版)_【U15643】要件定義書(抜粋版)_【U16748】UM切替_要件定義書_【U16748】UM切替_要件定義書" xfId="397"/>
    <cellStyle name="1_ライフ要件定義書(1.4)_■2008年■MUFGカード切換金額評価 門馬修正 _【U15643】要件定義書(抜粋版)_【U15643】要件定義書(抜粋版)_３（２）①帳票一覧" xfId="398"/>
    <cellStyle name="1_ライフ要件定義書(1.4)_■2008年■MUFGカード切換金額評価 門馬修正 _【U15643】要件定義書(抜粋版)_【U15643】要件定義書(抜粋版)_３（２）②画面一覧" xfId="399"/>
    <cellStyle name="1_ライフ要件定義書(1.4)_■2008年■MUFGカード切換金額評価 門馬修正 _【U15643】要件定義書(抜粋版)_【U15643】要件定義書(抜粋版)_３（４）①外部データ一覧" xfId="400"/>
    <cellStyle name="1_ライフ要件定義書(1.4)_■2008年■MUFGカード切換金額評価 門馬修正 _【U15643】要件定義書(抜粋版)_【U16748】UM切替_要件定義書" xfId="401"/>
    <cellStyle name="1_ライフ要件定義書(1.4)_■2008年■MUFGカード切換金額評価 門馬修正 _【U15643】要件定義書(抜粋版)_【U16748】UM切替_要件定義書_【U16748】UM切替_要件定義書" xfId="402"/>
    <cellStyle name="1_ライフ要件定義書(1.4)_■2008年■MUFGカード切換金額評価 門馬修正 _【U15643】要件定義書(抜粋版)_３（２）①帳票一覧" xfId="403"/>
    <cellStyle name="1_ライフ要件定義書(1.4)_■2008年■MUFGカード切換金額評価 門馬修正 _【U15643】要件定義書(抜粋版)_３（２）②画面一覧" xfId="404"/>
    <cellStyle name="1_ライフ要件定義書(1.4)_■2008年■MUFGカード切換金額評価 門馬修正 _【U15643】要件定義書(抜粋版)_３（４）①外部データ一覧" xfId="405"/>
    <cellStyle name="1_ライフ要件定義書(1.4)_■2008年■MUFGカード切換金額評価 門馬修正 _【U15643】要件定義書(抜粋版)_ＡＭＥＸデュアル申込フロー図" xfId="406"/>
    <cellStyle name="1_ライフ要件定義書(1.4)_■2008年■MUFGカード切換金額評価 門馬修正 _【U15643】要件定義書(抜粋版)_ＡＭＥＸデュアル申込フロー図_【U16748】UM切替_要件定義書" xfId="407"/>
    <cellStyle name="1_ライフ要件定義書(1.4)_■2008年■MUFGカード切換金額評価 門馬修正 _【U15643】要件定義書(抜粋版)_ＡＭＥＸデュアル申込フロー図_【U16748】UM切替_要件定義書_【U16748】UM切替_要件定義書" xfId="408"/>
    <cellStyle name="1_ライフ要件定義書(1.4)_■2008年■MUFGカード切換金額評価 門馬修正 _【U15643】要件定義書(抜粋版)_ＡＭＥＸデュアル申込フロー図_３（２）①帳票一覧" xfId="409"/>
    <cellStyle name="1_ライフ要件定義書(1.4)_■2008年■MUFGカード切換金額評価 門馬修正 _【U15643】要件定義書(抜粋版)_ＡＭＥＸデュアル申込フロー図_３（２）②画面一覧" xfId="410"/>
    <cellStyle name="1_ライフ要件定義書(1.4)_■2008年■MUFGカード切換金額評価 門馬修正 _【U15643】要件定義書(抜粋版)_ＡＭＥＸデュアル申込フロー図_３（４）①外部データ一覧" xfId="411"/>
    <cellStyle name="1_ライフ要件定義書(1.4)_■2008年■MUFGカード切換金額評価 門馬修正 _【U16748】UM切替_要件定義書" xfId="412"/>
    <cellStyle name="1_ライフ要件定義書(1.4)_■2008年■MUFGカード切換金額評価 門馬修正 _【U16748】UM切替_要件定義書_【U16748】UM切替_要件定義書" xfId="413"/>
    <cellStyle name="1_ライフ要件定義書(1.4)_■2008年■MUFGカード切換金額評価 門馬修正 _３（２）①帳票一覧" xfId="414"/>
    <cellStyle name="1_ライフ要件定義書(1.4)_■2008年■MUFGカード切換金額評価 門馬修正 _３（２）②画面一覧" xfId="415"/>
    <cellStyle name="1_ライフ要件定義書(1.4)_■2008年■MUFGカード切換金額評価 門馬修正 _３（４）①外部データ一覧" xfId="416"/>
    <cellStyle name="1_ライフ要件定義書(1.4)_ライフ要件定義書(分析1.7)_■2008年■MUFGカード切換金額評価 門馬修正 " xfId="417"/>
    <cellStyle name="1_ライフ要件定義書(1.4)_ライフ要件定義書(分析1.7)_■2008年■MUFGカード切換金額評価 門馬修正 _【AMEXﾃﾞｭｱﾙ】御見積り説明書_20110217v3横江修正中_【UM切替】御見積り説明書_20110905_v2 " xfId="418"/>
    <cellStyle name="1_ライフ要件定義書(1.4)_ライフ要件定義書(分析1.7)_■2008年■MUFGカード切換金額評価 門馬修正 _【AMEXﾃﾞｭｱﾙ】御見積り説明書_20110217v3横江修正中_【UM切替】御見積り説明書_20110905_v3 " xfId="419"/>
    <cellStyle name="1_ライフ要件定義書(1.4)_ライフ要件定義書(分析1.7)_■2008年■MUFGカード切換金額評価 門馬修正 _【AMEXﾃﾞｭｱﾙ】御見積り説明書_20110217v3横江修正中_【UM切替】御見積り説明書_20110905_v4 " xfId="420"/>
    <cellStyle name="1_ライフ要件定義書(1.4)_ライフ要件定義書(分析1.7)_■2008年■MUFGカード切換金額評価 門馬修正 _【U15643】要件定義書(抜粋版)" xfId="421"/>
    <cellStyle name="1_ライフ要件定義書(1.4)_ライフ要件定義書(分析1.7)_■2008年■MUFGカード切換金額評価 門馬修正 _【U15643】要件定義書(抜粋版)_【U15643】要件定義書(抜粋版)" xfId="422"/>
    <cellStyle name="1_ライフ要件定義書(1.4)_ライフ要件定義書(分析1.7)_■2008年■MUFGカード切換金額評価 門馬修正 _【U15643】要件定義書(抜粋版)_【U15643】要件定義書(抜粋版)_【U16748】UM切替_要件定義書" xfId="423"/>
    <cellStyle name="1_ライフ要件定義書(1.4)_ライフ要件定義書(分析1.7)_■2008年■MUFGカード切換金額評価 門馬修正 _【U15643】要件定義書(抜粋版)_【U15643】要件定義書(抜粋版)_【U16748】UM切替_要件定義書_【U16748】UM切替_要件定義書" xfId="424"/>
    <cellStyle name="1_ライフ要件定義書(1.4)_ライフ要件定義書(分析1.7)_■2008年■MUFGカード切換金額評価 門馬修正 _【U15643】要件定義書(抜粋版)_【U15643】要件定義書(抜粋版)_３（２）①帳票一覧" xfId="425"/>
    <cellStyle name="1_ライフ要件定義書(1.4)_ライフ要件定義書(分析1.7)_■2008年■MUFGカード切換金額評価 門馬修正 _【U15643】要件定義書(抜粋版)_【U15643】要件定義書(抜粋版)_３（２）②画面一覧" xfId="426"/>
    <cellStyle name="1_ライフ要件定義書(1.4)_ライフ要件定義書(分析1.7)_■2008年■MUFGカード切換金額評価 門馬修正 _【U15643】要件定義書(抜粋版)_【U15643】要件定義書(抜粋版)_３（４）①外部データ一覧" xfId="427"/>
    <cellStyle name="1_ライフ要件定義書(1.4)_ライフ要件定義書(分析1.7)_■2008年■MUFGカード切換金額評価 門馬修正 _【U15643】要件定義書(抜粋版)_【U16748】UM切替_要件定義書" xfId="428"/>
    <cellStyle name="1_ライフ要件定義書(1.4)_ライフ要件定義書(分析1.7)_■2008年■MUFGカード切換金額評価 門馬修正 _【U15643】要件定義書(抜粋版)_【U16748】UM切替_要件定義書_【U16748】UM切替_要件定義書" xfId="429"/>
    <cellStyle name="1_ライフ要件定義書(1.4)_ライフ要件定義書(分析1.7)_■2008年■MUFGカード切換金額評価 門馬修正 _【U15643】要件定義書(抜粋版)_３（２）①帳票一覧" xfId="430"/>
    <cellStyle name="1_ライフ要件定義書(1.4)_ライフ要件定義書(分析1.7)_■2008年■MUFGカード切換金額評価 門馬修正 _【U15643】要件定義書(抜粋版)_３（２）②画面一覧" xfId="431"/>
    <cellStyle name="1_ライフ要件定義書(1.4)_ライフ要件定義書(分析1.7)_■2008年■MUFGカード切換金額評価 門馬修正 _【U15643】要件定義書(抜粋版)_３（４）①外部データ一覧" xfId="432"/>
    <cellStyle name="1_ライフ要件定義書(1.4)_ライフ要件定義書(分析1.7)_■2008年■MUFGカード切換金額評価 門馬修正 _【U15643】要件定義書(抜粋版)_ＡＭＥＸデュアル申込フロー図" xfId="433"/>
    <cellStyle name="1_ライフ要件定義書(1.4)_ライフ要件定義書(分析1.7)_■2008年■MUFGカード切換金額評価 門馬修正 _【U15643】要件定義書(抜粋版)_ＡＭＥＸデュアル申込フロー図_【U16748】UM切替_要件定義書" xfId="434"/>
    <cellStyle name="1_ライフ要件定義書(1.4)_ライフ要件定義書(分析1.7)_■2008年■MUFGカード切換金額評価 門馬修正 _【U15643】要件定義書(抜粋版)_ＡＭＥＸデュアル申込フロー図_【U16748】UM切替_要件定義書_【U16748】UM切替_要件定義書" xfId="435"/>
    <cellStyle name="1_ライフ要件定義書(1.4)_ライフ要件定義書(分析1.7)_■2008年■MUFGカード切換金額評価 門馬修正 _【U15643】要件定義書(抜粋版)_ＡＭＥＸデュアル申込フロー図_３（２）①帳票一覧" xfId="436"/>
    <cellStyle name="1_ライフ要件定義書(1.4)_ライフ要件定義書(分析1.7)_■2008年■MUFGカード切換金額評価 門馬修正 _【U15643】要件定義書(抜粋版)_ＡＭＥＸデュアル申込フロー図_３（２）②画面一覧" xfId="437"/>
    <cellStyle name="1_ライフ要件定義書(1.4)_ライフ要件定義書(分析1.7)_■2008年■MUFGカード切換金額評価 門馬修正 _【U15643】要件定義書(抜粋版)_ＡＭＥＸデュアル申込フロー図_３（４）①外部データ一覧" xfId="438"/>
    <cellStyle name="1_ライフ要件定義書(1.4)_ライフ要件定義書(分析1.7)_■2008年■MUFGカード切換金額評価 門馬修正 _【U16748】UM切替_要件定義書" xfId="439"/>
    <cellStyle name="1_ライフ要件定義書(1.4)_ライフ要件定義書(分析1.7)_■2008年■MUFGカード切換金額評価 門馬修正 _【U16748】UM切替_要件定義書_【U16748】UM切替_要件定義書" xfId="440"/>
    <cellStyle name="1_ライフ要件定義書(1.4)_ライフ要件定義書(分析1.7)_■2008年■MUFGカード切換金額評価 門馬修正 _３（２）①帳票一覧" xfId="441"/>
    <cellStyle name="1_ライフ要件定義書(1.4)_ライフ要件定義書(分析1.7)_■2008年■MUFGカード切換金額評価 門馬修正 _３（２）②画面一覧" xfId="442"/>
    <cellStyle name="1_ライフ要件定義書(1.4)_ライフ要件定義書(分析1.7)_■2008年■MUFGカード切換金額評価 門馬修正 _３（４）①外部データ一覧" xfId="443"/>
    <cellStyle name="1_ライフ要件定義書(1.4)_体制図0707_■2008年■MUFGカード切換金額評価 門馬修正 " xfId="444"/>
    <cellStyle name="1_ライフ要件定義書(1.4)_体制図0707_■2008年■MUFGカード切換金額評価 門馬修正 _【AMEXﾃﾞｭｱﾙ】御見積り説明書_20110217v3横江修正中_【UM切替】御見積り説明書_20110905_v2 " xfId="445"/>
    <cellStyle name="1_ライフ要件定義書(1.4)_体制図0707_■2008年■MUFGカード切換金額評価 門馬修正 _【AMEXﾃﾞｭｱﾙ】御見積り説明書_20110217v3横江修正中_【UM切替】御見積り説明書_20110905_v3 " xfId="446"/>
    <cellStyle name="1_ライフ要件定義書(1.4)_体制図0707_■2008年■MUFGカード切換金額評価 門馬修正 _【AMEXﾃﾞｭｱﾙ】御見積り説明書_20110217v3横江修正中_【UM切替】御見積り説明書_20110905_v4 " xfId="447"/>
    <cellStyle name="1_ライフ要件定義書(1.4)_体制図0707_■2008年■MUFGカード切換金額評価 門馬修正 _【U15643】要件定義書(抜粋版)" xfId="448"/>
    <cellStyle name="1_ライフ要件定義書(1.4)_体制図0707_■2008年■MUFGカード切換金額評価 門馬修正 _【U15643】要件定義書(抜粋版)_【U15643】要件定義書(抜粋版)" xfId="449"/>
    <cellStyle name="1_ライフ要件定義書(1.4)_体制図0707_■2008年■MUFGカード切換金額評価 門馬修正 _【U15643】要件定義書(抜粋版)_【U15643】要件定義書(抜粋版)_【U16748】UM切替_要件定義書" xfId="450"/>
    <cellStyle name="1_ライフ要件定義書(1.4)_体制図0707_■2008年■MUFGカード切換金額評価 門馬修正 _【U15643】要件定義書(抜粋版)_【U15643】要件定義書(抜粋版)_【U16748】UM切替_要件定義書_【U16748】UM切替_要件定義書" xfId="451"/>
    <cellStyle name="1_ライフ要件定義書(1.4)_体制図0707_■2008年■MUFGカード切換金額評価 門馬修正 _【U15643】要件定義書(抜粋版)_【U15643】要件定義書(抜粋版)_３（２）①帳票一覧" xfId="452"/>
    <cellStyle name="1_ライフ要件定義書(1.4)_体制図0707_■2008年■MUFGカード切換金額評価 門馬修正 _【U15643】要件定義書(抜粋版)_【U15643】要件定義書(抜粋版)_３（２）②画面一覧" xfId="453"/>
    <cellStyle name="1_ライフ要件定義書(1.4)_体制図0707_■2008年■MUFGカード切換金額評価 門馬修正 _【U15643】要件定義書(抜粋版)_【U15643】要件定義書(抜粋版)_３（４）①外部データ一覧" xfId="454"/>
    <cellStyle name="1_ライフ要件定義書(1.4)_体制図0707_■2008年■MUFGカード切換金額評価 門馬修正 _【U15643】要件定義書(抜粋版)_【U16748】UM切替_要件定義書" xfId="455"/>
    <cellStyle name="1_ライフ要件定義書(1.4)_体制図0707_■2008年■MUFGカード切換金額評価 門馬修正 _【U15643】要件定義書(抜粋版)_【U16748】UM切替_要件定義書_【U16748】UM切替_要件定義書" xfId="456"/>
    <cellStyle name="1_ライフ要件定義書(1.4)_体制図0707_■2008年■MUFGカード切換金額評価 門馬修正 _【U15643】要件定義書(抜粋版)_３（２）①帳票一覧" xfId="457"/>
    <cellStyle name="1_ライフ要件定義書(1.4)_体制図0707_■2008年■MUFGカード切換金額評価 門馬修正 _【U15643】要件定義書(抜粋版)_３（２）②画面一覧" xfId="458"/>
    <cellStyle name="1_ライフ要件定義書(1.4)_体制図0707_■2008年■MUFGカード切換金額評価 門馬修正 _【U15643】要件定義書(抜粋版)_３（４）①外部データ一覧" xfId="459"/>
    <cellStyle name="1_ライフ要件定義書(1.4)_体制図0707_■2008年■MUFGカード切換金額評価 門馬修正 _【U15643】要件定義書(抜粋版)_ＡＭＥＸデュアル申込フロー図" xfId="460"/>
    <cellStyle name="1_ライフ要件定義書(1.4)_体制図0707_■2008年■MUFGカード切換金額評価 門馬修正 _【U15643】要件定義書(抜粋版)_ＡＭＥＸデュアル申込フロー図_【U16748】UM切替_要件定義書" xfId="461"/>
    <cellStyle name="1_ライフ要件定義書(1.4)_体制図0707_■2008年■MUFGカード切換金額評価 門馬修正 _【U15643】要件定義書(抜粋版)_ＡＭＥＸデュアル申込フロー図_【U16748】UM切替_要件定義書_【U16748】UM切替_要件定義書" xfId="462"/>
    <cellStyle name="1_ライフ要件定義書(1.4)_体制図0707_■2008年■MUFGカード切換金額評価 門馬修正 _【U15643】要件定義書(抜粋版)_ＡＭＥＸデュアル申込フロー図_３（２）①帳票一覧" xfId="463"/>
    <cellStyle name="1_ライフ要件定義書(1.4)_体制図0707_■2008年■MUFGカード切換金額評価 門馬修正 _【U15643】要件定義書(抜粋版)_ＡＭＥＸデュアル申込フロー図_３（２）②画面一覧" xfId="464"/>
    <cellStyle name="1_ライフ要件定義書(1.4)_体制図0707_■2008年■MUFGカード切換金額評価 門馬修正 _【U15643】要件定義書(抜粋版)_ＡＭＥＸデュアル申込フロー図_３（４）①外部データ一覧" xfId="465"/>
    <cellStyle name="1_ライフ要件定義書(1.4)_体制図0707_■2008年■MUFGカード切換金額評価 門馬修正 _【U16748】UM切替_要件定義書" xfId="466"/>
    <cellStyle name="1_ライフ要件定義書(1.4)_体制図0707_■2008年■MUFGカード切換金額評価 門馬修正 _【U16748】UM切替_要件定義書_【U16748】UM切替_要件定義書" xfId="467"/>
    <cellStyle name="1_ライフ要件定義書(1.4)_体制図0707_■2008年■MUFGカード切換金額評価 門馬修正 _３（２）①帳票一覧" xfId="468"/>
    <cellStyle name="1_ライフ要件定義書(1.4)_体制図0707_■2008年■MUFGカード切換金額評価 門馬修正 _３（２）②画面一覧" xfId="469"/>
    <cellStyle name="1_ライフ要件定義書(1.4)_体制図0707_■2008年■MUFGカード切換金額評価 門馬修正 _３（４）①外部データ一覧" xfId="470"/>
    <cellStyle name="1_ライフ要件定義書(1.4)_要件定義書0712_■2008年■MUFGカード切換金額評価 門馬修正 " xfId="471"/>
    <cellStyle name="1_ライフ要件定義書(1.4)_要件定義書0712_■2008年■MUFGカード切換金額評価 門馬修正 _【AMEXﾃﾞｭｱﾙ】御見積り説明書_20110217v3横江修正中_【UM切替】御見積り説明書_20110905_v2 " xfId="472"/>
    <cellStyle name="1_ライフ要件定義書(1.4)_要件定義書0712_■2008年■MUFGカード切換金額評価 門馬修正 _【AMEXﾃﾞｭｱﾙ】御見積り説明書_20110217v3横江修正中_【UM切替】御見積り説明書_20110905_v3 " xfId="473"/>
    <cellStyle name="1_ライフ要件定義書(1.4)_要件定義書0712_■2008年■MUFGカード切換金額評価 門馬修正 _【AMEXﾃﾞｭｱﾙ】御見積り説明書_20110217v3横江修正中_【UM切替】御見積り説明書_20110905_v4 " xfId="474"/>
    <cellStyle name="1_ライフ要件定義書(1.4)_要件定義書0712_■2008年■MUFGカード切換金額評価 門馬修正 _【U15643】要件定義書(抜粋版)" xfId="475"/>
    <cellStyle name="1_ライフ要件定義書(1.4)_要件定義書0712_■2008年■MUFGカード切換金額評価 門馬修正 _【U15643】要件定義書(抜粋版)_【U15643】要件定義書(抜粋版)" xfId="476"/>
    <cellStyle name="1_ライフ要件定義書(1.4)_要件定義書0712_■2008年■MUFGカード切換金額評価 門馬修正 _【U15643】要件定義書(抜粋版)_【U15643】要件定義書(抜粋版)_【U16748】UM切替_要件定義書" xfId="477"/>
    <cellStyle name="1_ライフ要件定義書(1.4)_要件定義書0712_■2008年■MUFGカード切換金額評価 門馬修正 _【U15643】要件定義書(抜粋版)_【U15643】要件定義書(抜粋版)_【U16748】UM切替_要件定義書_【U16748】UM切替_要件定義書" xfId="478"/>
    <cellStyle name="1_ライフ要件定義書(1.4)_要件定義書0712_■2008年■MUFGカード切換金額評価 門馬修正 _【U15643】要件定義書(抜粋版)_【U15643】要件定義書(抜粋版)_３（２）①帳票一覧" xfId="479"/>
    <cellStyle name="1_ライフ要件定義書(1.4)_要件定義書0712_■2008年■MUFGカード切換金額評価 門馬修正 _【U15643】要件定義書(抜粋版)_【U15643】要件定義書(抜粋版)_３（２）②画面一覧" xfId="480"/>
    <cellStyle name="1_ライフ要件定義書(1.4)_要件定義書0712_■2008年■MUFGカード切換金額評価 門馬修正 _【U15643】要件定義書(抜粋版)_【U15643】要件定義書(抜粋版)_３（４）①外部データ一覧" xfId="481"/>
    <cellStyle name="1_ライフ要件定義書(1.4)_要件定義書0712_■2008年■MUFGカード切換金額評価 門馬修正 _【U15643】要件定義書(抜粋版)_【U16748】UM切替_要件定義書" xfId="482"/>
    <cellStyle name="1_ライフ要件定義書(1.4)_要件定義書0712_■2008年■MUFGカード切換金額評価 門馬修正 _【U15643】要件定義書(抜粋版)_【U16748】UM切替_要件定義書_【U16748】UM切替_要件定義書" xfId="483"/>
    <cellStyle name="1_ライフ要件定義書(1.4)_要件定義書0712_■2008年■MUFGカード切換金額評価 門馬修正 _【U15643】要件定義書(抜粋版)_３（２）①帳票一覧" xfId="484"/>
    <cellStyle name="1_ライフ要件定義書(1.4)_要件定義書0712_■2008年■MUFGカード切換金額評価 門馬修正 _【U15643】要件定義書(抜粋版)_３（２）②画面一覧" xfId="485"/>
    <cellStyle name="1_ライフ要件定義書(1.4)_要件定義書0712_■2008年■MUFGカード切換金額評価 門馬修正 _【U15643】要件定義書(抜粋版)_３（４）①外部データ一覧" xfId="486"/>
    <cellStyle name="1_ライフ要件定義書(1.4)_要件定義書0712_■2008年■MUFGカード切換金額評価 門馬修正 _【U15643】要件定義書(抜粋版)_ＡＭＥＸデュアル申込フロー図" xfId="487"/>
    <cellStyle name="1_ライフ要件定義書(1.4)_要件定義書0712_■2008年■MUFGカード切換金額評価 門馬修正 _【U15643】要件定義書(抜粋版)_ＡＭＥＸデュアル申込フロー図_【U16748】UM切替_要件定義書" xfId="488"/>
    <cellStyle name="1_ライフ要件定義書(1.4)_要件定義書0712_■2008年■MUFGカード切換金額評価 門馬修正 _【U15643】要件定義書(抜粋版)_ＡＭＥＸデュアル申込フロー図_【U16748】UM切替_要件定義書_【U16748】UM切替_要件定義書" xfId="489"/>
    <cellStyle name="1_ライフ要件定義書(1.4)_要件定義書0712_■2008年■MUFGカード切換金額評価 門馬修正 _【U15643】要件定義書(抜粋版)_ＡＭＥＸデュアル申込フロー図_３（２）①帳票一覧" xfId="490"/>
    <cellStyle name="1_ライフ要件定義書(1.4)_要件定義書0712_■2008年■MUFGカード切換金額評価 門馬修正 _【U15643】要件定義書(抜粋版)_ＡＭＥＸデュアル申込フロー図_３（２）②画面一覧" xfId="491"/>
    <cellStyle name="1_ライフ要件定義書(1.4)_要件定義書0712_■2008年■MUFGカード切換金額評価 門馬修正 _【U15643】要件定義書(抜粋版)_ＡＭＥＸデュアル申込フロー図_３（４）①外部データ一覧" xfId="492"/>
    <cellStyle name="1_ライフ要件定義書(1.4)_要件定義書0712_■2008年■MUFGカード切換金額評価 門馬修正 _【U16748】UM切替_要件定義書" xfId="493"/>
    <cellStyle name="1_ライフ要件定義書(1.4)_要件定義書0712_■2008年■MUFGカード切換金額評価 門馬修正 _【U16748】UM切替_要件定義書_【U16748】UM切替_要件定義書" xfId="494"/>
    <cellStyle name="1_ライフ要件定義書(1.4)_要件定義書0712_■2008年■MUFGカード切換金額評価 門馬修正 _３（２）①帳票一覧" xfId="495"/>
    <cellStyle name="1_ライフ要件定義書(1.4)_要件定義書0712_■2008年■MUFGカード切換金額評価 門馬修正 _３（２）②画面一覧" xfId="496"/>
    <cellStyle name="1_ライフ要件定義書(1.4)_要件定義書0712_■2008年■MUFGカード切換金額評価 門馬修正 _３（４）①外部データ一覧" xfId="497"/>
    <cellStyle name="1_企業ｲﾒｰｼﾞ" xfId="498"/>
    <cellStyle name="1_企業ｲﾒｰｼﾞ_（210713） 21年度下期予算ベース案VRサマリー（成行）" xfId="499"/>
    <cellStyle name="1_企業ｲﾒｰｼﾞ_（資料②）　中計試算用VR_21.08.31" xfId="500"/>
    <cellStyle name="1_企業ｲﾒｰｼﾞ_（資料②）　中計試算用VR_21.08.31_【ベース】資金収支(22～24年度)ノーマル" xfId="501"/>
    <cellStyle name="1_企業ｲﾒｰｼﾞ_【資料②】　中計ＳＩＭフォーマット_21.07.22　0907232115" xfId="502"/>
    <cellStyle name="1_企業ｲﾒｰｼﾞ_【資料②】　中計ＳＩＭフォーマット_21.07.22　0907232115_【ベース】資金収支(22～24年度)ノーマル" xfId="503"/>
    <cellStyle name="1_企業ｲﾒｰｼﾞ_金融費用(22～24年度)" xfId="504"/>
    <cellStyle name="1_企業ｲﾒｰｼﾞ_金融費用(22～24年度)_【ベース】資金収支(22～24年度)ノーマル" xfId="505"/>
    <cellStyle name="1_企業ｲﾒｰｼﾞ_資金収支(22)" xfId="506"/>
    <cellStyle name="1_企業ｲﾒｰｼﾞ_資金収支(22)_【ベース】資金収支(22～24年度)ノーマル" xfId="507"/>
    <cellStyle name="1_企業ｲﾒｰｼﾞ_資金収支(22～23年度ベース)" xfId="508"/>
    <cellStyle name="1_企業ｲﾒｰｼﾞ_資金収支(22～23年度ベース)_【ベース】資金収支(22～24年度)ノーマル" xfId="509"/>
    <cellStyle name="1_企業ｲﾒｰｼﾞ_資金収支(22～23年度ベース2)" xfId="510"/>
    <cellStyle name="1_企業ｲﾒｰｼﾞ_資金収支(22～23年度ベース2)_【ベース】資金収支(22～24年度)ノーマル" xfId="511"/>
    <cellStyle name="1_企業ｲﾒｰｼﾞ_資金収支(22～24年度)" xfId="512"/>
    <cellStyle name="1_企業ｲﾒｰｼﾞ_資金収支(22～24年度)_【ベース】資金収支(22～24年度)ノーマル" xfId="513"/>
    <cellStyle name="1_企業ｲﾒｰｼﾞ_中計試算用VR_21.01.09　★金融費用試算付き" xfId="514"/>
    <cellStyle name="1_企業ｲﾒｰｼﾞ_中計試算用VR_21.01.09　★金融費用試算付き_【ベース】資金収支(22～24年度)ノーマル" xfId="515"/>
    <cellStyle name="1_金融費用(22～24年度)" xfId="516"/>
    <cellStyle name="1_金融費用(22～24年度)_【ベース】資金収支(22～24年度)ノーマル" xfId="517"/>
    <cellStyle name="1_資金収支(22)" xfId="518"/>
    <cellStyle name="1_資金収支(22)_【ベース】資金収支(22～24年度)ノーマル" xfId="519"/>
    <cellStyle name="1_資金収支(22～23年度ベース)" xfId="520"/>
    <cellStyle name="1_資金収支(22～23年度ベース)_【ベース】資金収支(22～24年度)ノーマル" xfId="521"/>
    <cellStyle name="1_資金収支(22～23年度ベース2)" xfId="522"/>
    <cellStyle name="1_資金収支(22～23年度ベース2)_【ベース】資金収支(22～24年度)ノーマル" xfId="523"/>
    <cellStyle name="1_資金収支(22～24年度)" xfId="524"/>
    <cellStyle name="1_資金収支(22～24年度)_【ベース】資金収支(22～24年度)ノーマル" xfId="525"/>
    <cellStyle name="1_中計試算用VR_21.01.09　★金融費用試算付き" xfId="526"/>
    <cellStyle name="1_中計試算用VR_21.01.09　★金融費用試算付き_【ベース】資金収支(22～24年度)ノーマル" xfId="527"/>
    <cellStyle name="10p,表組,m" xfId="528"/>
    <cellStyle name="11.5" xfId="529"/>
    <cellStyle name="11.5 2" xfId="530"/>
    <cellStyle name="２" xfId="531"/>
    <cellStyle name="20% - Accent1" xfId="532"/>
    <cellStyle name="20% - Accent1 2" xfId="1426"/>
    <cellStyle name="20% - Accent2" xfId="533"/>
    <cellStyle name="20% - Accent2 2" xfId="1427"/>
    <cellStyle name="20% - Accent3" xfId="534"/>
    <cellStyle name="20% - Accent3 2" xfId="1428"/>
    <cellStyle name="20% - Accent4" xfId="535"/>
    <cellStyle name="20% - Accent4 2" xfId="1429"/>
    <cellStyle name="20% - Accent5" xfId="536"/>
    <cellStyle name="20% - Accent5 2" xfId="1430"/>
    <cellStyle name="20% - Accent6" xfId="537"/>
    <cellStyle name="20% - Accent6 2" xfId="1431"/>
    <cellStyle name="20% - アクセント 1 2" xfId="538"/>
    <cellStyle name="20% - アクセント 1 2 2" xfId="1432"/>
    <cellStyle name="20% - アクセント 1 3" xfId="539"/>
    <cellStyle name="20% - アクセント 1 3 2" xfId="1433"/>
    <cellStyle name="20% - アクセント 2 2" xfId="540"/>
    <cellStyle name="20% - アクセント 2 2 2" xfId="1434"/>
    <cellStyle name="20% - アクセント 2 3" xfId="541"/>
    <cellStyle name="20% - アクセント 2 3 2" xfId="1435"/>
    <cellStyle name="20% - アクセント 3 2" xfId="542"/>
    <cellStyle name="20% - アクセント 3 2 2" xfId="1436"/>
    <cellStyle name="20% - アクセント 3 3" xfId="543"/>
    <cellStyle name="20% - アクセント 3 3 2" xfId="1437"/>
    <cellStyle name="20% - アクセント 4 2" xfId="544"/>
    <cellStyle name="20% - アクセント 4 2 2" xfId="1438"/>
    <cellStyle name="20% - アクセント 4 3" xfId="545"/>
    <cellStyle name="20% - アクセント 4 3 2" xfId="1439"/>
    <cellStyle name="20% - アクセント 5 2" xfId="546"/>
    <cellStyle name="20% - アクセント 5 2 2" xfId="1440"/>
    <cellStyle name="20% - アクセント 5 3" xfId="547"/>
    <cellStyle name="20% - アクセント 5 3 2" xfId="1441"/>
    <cellStyle name="20% - アクセント 6 2" xfId="548"/>
    <cellStyle name="20% - アクセント 6 2 2" xfId="1442"/>
    <cellStyle name="20% - アクセント 6 3" xfId="549"/>
    <cellStyle name="20% - アクセント 6 3 2" xfId="1443"/>
    <cellStyle name="3232" xfId="550"/>
    <cellStyle name="40% - Accent1" xfId="551"/>
    <cellStyle name="40% - Accent1 2" xfId="1444"/>
    <cellStyle name="40% - Accent2" xfId="552"/>
    <cellStyle name="40% - Accent2 2" xfId="1445"/>
    <cellStyle name="40% - Accent3" xfId="553"/>
    <cellStyle name="40% - Accent3 2" xfId="1446"/>
    <cellStyle name="40% - Accent4" xfId="554"/>
    <cellStyle name="40% - Accent4 2" xfId="1447"/>
    <cellStyle name="40% - Accent5" xfId="555"/>
    <cellStyle name="40% - Accent5 2" xfId="1448"/>
    <cellStyle name="40% - Accent6" xfId="556"/>
    <cellStyle name="40% - Accent6 2" xfId="1449"/>
    <cellStyle name="40% - アクセント 1 2" xfId="557"/>
    <cellStyle name="40% - アクセント 1 2 2" xfId="1450"/>
    <cellStyle name="40% - アクセント 1 3" xfId="558"/>
    <cellStyle name="40% - アクセント 1 3 2" xfId="1451"/>
    <cellStyle name="40% - アクセント 2 2" xfId="559"/>
    <cellStyle name="40% - アクセント 2 2 2" xfId="1452"/>
    <cellStyle name="40% - アクセント 2 3" xfId="560"/>
    <cellStyle name="40% - アクセント 2 3 2" xfId="1453"/>
    <cellStyle name="40% - アクセント 3 2" xfId="561"/>
    <cellStyle name="40% - アクセント 3 2 2" xfId="1454"/>
    <cellStyle name="40% - アクセント 3 3" xfId="562"/>
    <cellStyle name="40% - アクセント 3 3 2" xfId="1455"/>
    <cellStyle name="40% - アクセント 4 2" xfId="563"/>
    <cellStyle name="40% - アクセント 4 2 2" xfId="1456"/>
    <cellStyle name="40% - アクセント 4 3" xfId="564"/>
    <cellStyle name="40% - アクセント 4 3 2" xfId="1457"/>
    <cellStyle name="40% - アクセント 5 2" xfId="565"/>
    <cellStyle name="40% - アクセント 5 2 2" xfId="1458"/>
    <cellStyle name="40% - アクセント 5 3" xfId="566"/>
    <cellStyle name="40% - アクセント 5 3 2" xfId="1459"/>
    <cellStyle name="40% - アクセント 6 2" xfId="567"/>
    <cellStyle name="40% - アクセント 6 2 2" xfId="1460"/>
    <cellStyle name="40% - アクセント 6 3" xfId="568"/>
    <cellStyle name="40% - アクセント 6 3 2" xfId="1461"/>
    <cellStyle name="4SUBSECTION" xfId="569"/>
    <cellStyle name="5SUBSECTION" xfId="570"/>
    <cellStyle name="60% - Accent1" xfId="571"/>
    <cellStyle name="60% - Accent2" xfId="572"/>
    <cellStyle name="60% - Accent3" xfId="573"/>
    <cellStyle name="60% - Accent4" xfId="574"/>
    <cellStyle name="60% - Accent5" xfId="575"/>
    <cellStyle name="60% - Accent6" xfId="576"/>
    <cellStyle name="60% - アクセント 1 2" xfId="577"/>
    <cellStyle name="60% - アクセント 1 3" xfId="578"/>
    <cellStyle name="60% - アクセント 2 2" xfId="579"/>
    <cellStyle name="60% - アクセント 2 3" xfId="580"/>
    <cellStyle name="60% - アクセント 3 2" xfId="581"/>
    <cellStyle name="60% - アクセント 3 3" xfId="582"/>
    <cellStyle name="60% - アクセント 4 2" xfId="583"/>
    <cellStyle name="60% - アクセント 4 3" xfId="584"/>
    <cellStyle name="60% - アクセント 5 2" xfId="585"/>
    <cellStyle name="60% - アクセント 5 3" xfId="586"/>
    <cellStyle name="60% - アクセント 6 2" xfId="587"/>
    <cellStyle name="60% - アクセント 6 3" xfId="588"/>
    <cellStyle name="6mal" xfId="589"/>
    <cellStyle name="9609" xfId="590"/>
    <cellStyle name="Accent1" xfId="591"/>
    <cellStyle name="Accent2" xfId="592"/>
    <cellStyle name="Accent3" xfId="593"/>
    <cellStyle name="Accent4" xfId="594"/>
    <cellStyle name="Accent5" xfId="595"/>
    <cellStyle name="Accent6" xfId="596"/>
    <cellStyle name="active" xfId="597"/>
    <cellStyle name="ando" xfId="598"/>
    <cellStyle name="args.style" xfId="599"/>
    <cellStyle name="Arial 10" xfId="600"/>
    <cellStyle name="Arial 12" xfId="601"/>
    <cellStyle name="Bad" xfId="602"/>
    <cellStyle name="Blank" xfId="603"/>
    <cellStyle name="Body" xfId="604"/>
    <cellStyle name="Bold/Border" xfId="605"/>
    <cellStyle name="Brand Align Left Text" xfId="606"/>
    <cellStyle name="Brand Default" xfId="607"/>
    <cellStyle name="Brand Percent" xfId="608"/>
    <cellStyle name="Brand Source" xfId="609"/>
    <cellStyle name="Brand Subtitle with Underline" xfId="610"/>
    <cellStyle name="Brand Subtitle without Underline" xfId="611"/>
    <cellStyle name="Brand Title" xfId="612"/>
    <cellStyle name="British Pound" xfId="613"/>
    <cellStyle name="Bullet" xfId="614"/>
    <cellStyle name="C" xfId="615"/>
    <cellStyle name="C 2" xfId="616"/>
    <cellStyle name="C_（210713） 21年度下期予算ベース案VRサマリー（成行）" xfId="617"/>
    <cellStyle name="C_（210713） 21年度下期予算ベース案VRサマリー（成行） 2" xfId="618"/>
    <cellStyle name="C_（資料②）　中計試算用VR_21.08.31" xfId="619"/>
    <cellStyle name="C_（資料②）　中計試算用VR_21.08.31 2" xfId="620"/>
    <cellStyle name="C_（資料②）　中計試算用VR_21.08.31_【ベース】資金収支(22～24年度)ノーマル" xfId="621"/>
    <cellStyle name="C_（資料②）　中計試算用VR_21.08.31_【ベース】資金収支(22～24年度)ノーマル 2" xfId="622"/>
    <cellStyle name="C_【資料②】　中計ＳＩＭフォーマット_21.07.22　0907232115" xfId="623"/>
    <cellStyle name="C_【資料②】　中計ＳＩＭフォーマット_21.07.22　0907232115 2" xfId="624"/>
    <cellStyle name="C_【資料②】　中計ＳＩＭフォーマット_21.07.22　0907232115_【ベース】資金収支(22～24年度)ノーマル" xfId="625"/>
    <cellStyle name="C_【資料②】　中計ＳＩＭフォーマット_21.07.22　0907232115_【ベース】資金収支(22～24年度)ノーマル 2" xfId="626"/>
    <cellStyle name="c_業績推移表" xfId="627"/>
    <cellStyle name="C_金融費用(22～24年度)" xfId="628"/>
    <cellStyle name="C_金融費用(22～24年度) 2" xfId="629"/>
    <cellStyle name="C_金融費用(22～24年度)_【ベース】資金収支(22～24年度)ノーマル" xfId="630"/>
    <cellStyle name="C_金融費用(22～24年度)_【ベース】資金収支(22～24年度)ノーマル 2" xfId="631"/>
    <cellStyle name="C_資金収支(22)" xfId="632"/>
    <cellStyle name="C_資金収支(22) 2" xfId="633"/>
    <cellStyle name="C_資金収支(22)_【ベース】資金収支(22～24年度)ノーマル" xfId="634"/>
    <cellStyle name="C_資金収支(22)_【ベース】資金収支(22～24年度)ノーマル 2" xfId="635"/>
    <cellStyle name="C_資金収支(22～23年度ベース)" xfId="636"/>
    <cellStyle name="C_資金収支(22～23年度ベース) 2" xfId="637"/>
    <cellStyle name="C_資金収支(22～23年度ベース)_【ベース】資金収支(22～24年度)ノーマル" xfId="638"/>
    <cellStyle name="C_資金収支(22～23年度ベース)_【ベース】資金収支(22～24年度)ノーマル 2" xfId="639"/>
    <cellStyle name="C_資金収支(22～23年度ベース2)" xfId="640"/>
    <cellStyle name="C_資金収支(22～23年度ベース2) 2" xfId="641"/>
    <cellStyle name="C_資金収支(22～23年度ベース2)_【ベース】資金収支(22～24年度)ノーマル" xfId="642"/>
    <cellStyle name="C_資金収支(22～23年度ベース2)_【ベース】資金収支(22～24年度)ノーマル 2" xfId="643"/>
    <cellStyle name="C_資金収支(22～24年度)" xfId="644"/>
    <cellStyle name="C_資金収支(22～24年度) 2" xfId="645"/>
    <cellStyle name="C_資金収支(22～24年度)_【ベース】資金収支(22～24年度)ノーマル" xfId="646"/>
    <cellStyle name="C_資金収支(22～24年度)_【ベース】資金収支(22～24年度)ノーマル 2" xfId="647"/>
    <cellStyle name="C_中計試算用VR_21.01.09　★金融費用試算付き" xfId="648"/>
    <cellStyle name="C_中計試算用VR_21.01.09　★金融費用試算付き 2" xfId="649"/>
    <cellStyle name="C_中計試算用VR_21.01.09　★金融費用試算付き_【ベース】資金収支(22～24年度)ノーマル" xfId="650"/>
    <cellStyle name="C_中計試算用VR_21.01.09　★金融費用試算付き_【ベース】資金収支(22～24年度)ノーマル 2" xfId="651"/>
    <cellStyle name="Calc Currency (0)" xfId="652"/>
    <cellStyle name="Calc Currency (2)" xfId="653"/>
    <cellStyle name="Calc Percent (0)" xfId="654"/>
    <cellStyle name="Calc Percent (1)" xfId="655"/>
    <cellStyle name="Calc Percent (2)" xfId="656"/>
    <cellStyle name="Calc Units (0)" xfId="657"/>
    <cellStyle name="Calc Units (1)" xfId="658"/>
    <cellStyle name="Calc Units (2)" xfId="659"/>
    <cellStyle name="Calculation" xfId="660"/>
    <cellStyle name="Calculation 2" xfId="661"/>
    <cellStyle name="Case" xfId="662"/>
    <cellStyle name="category" xfId="663"/>
    <cellStyle name="CategoryText" xfId="664"/>
    <cellStyle name="CategoryText 2" xfId="665"/>
    <cellStyle name="CategoryTextBold" xfId="666"/>
    <cellStyle name="CategoryTextBold 2" xfId="667"/>
    <cellStyle name="center across" xfId="668"/>
    <cellStyle name="CF" xfId="669"/>
    <cellStyle name="CFT" xfId="670"/>
    <cellStyle name="CFT 2" xfId="671"/>
    <cellStyle name="CFT0" xfId="672"/>
    <cellStyle name="CFT0(11ﾎﾟ)" xfId="673"/>
    <cellStyle name="CFT0（11ﾎﾟ）" xfId="674"/>
    <cellStyle name="CFT0(11ﾎﾟ) 2" xfId="675"/>
    <cellStyle name="CFT0(11ﾎﾟ) 3" xfId="676"/>
    <cellStyle name="CFT0(11ﾎﾟ)_（210713） 21年度下期予算ベース案VRサマリー（成行）" xfId="677"/>
    <cellStyle name="CFT0（11ﾎﾟ）_（210713） 21年度下期予算ベース案VRサマリー（成行）" xfId="678"/>
    <cellStyle name="CFT0(11ﾎﾟ)_（210713） 21年度下期予算ベース案VRサマリー（成行） 2" xfId="679"/>
    <cellStyle name="CFT0（11ﾎﾟ）_（資料②）　中計試算用VR_21.08.31" xfId="680"/>
    <cellStyle name="CFT0(11ﾎﾟ)_（資料②）　中計試算用VR_21.08.31 2" xfId="681"/>
    <cellStyle name="CFT0（11ﾎﾟ）_（資料②）　中計試算用VR_21.08.31_【ベース】資金収支(22～24年度)ノーマル" xfId="682"/>
    <cellStyle name="CFT0(11ﾎﾟ)_（資料②）　中計試算用VR_21.08.31_【ベース】資金収支(22～24年度)ノーマル 2" xfId="683"/>
    <cellStyle name="CFT0（11ﾎﾟ）_【資料②】　中計ＳＩＭフォーマット_21.07.22　0907232115" xfId="684"/>
    <cellStyle name="CFT0(11ﾎﾟ)_【資料②】　中計ＳＩＭフォーマット_21.07.22　0907232115 2" xfId="685"/>
    <cellStyle name="CFT0（11ﾎﾟ）_【資料②】　中計ＳＩＭフォーマット_21.07.22　0907232115_【ベース】資金収支(22～24年度)ノーマル" xfId="686"/>
    <cellStyle name="CFT0(11ﾎﾟ)_【資料②】　中計ＳＩＭフォーマット_21.07.22　0907232115_【ベース】資金収支(22～24年度)ノーマル 2" xfId="687"/>
    <cellStyle name="CFT0（11ﾎﾟ）_金融費用(22～24年度)" xfId="688"/>
    <cellStyle name="CFT0(11ﾎﾟ)_金融費用(22～24年度) 2" xfId="689"/>
    <cellStyle name="CFT0（11ﾎﾟ）_金融費用(22～24年度)_【ベース】資金収支(22～24年度)ノーマル" xfId="690"/>
    <cellStyle name="CFT0(11ﾎﾟ)_金融費用(22～24年度)_【ベース】資金収支(22～24年度)ノーマル 2" xfId="691"/>
    <cellStyle name="CFT0（11ﾎﾟ）_資金収支(22)" xfId="692"/>
    <cellStyle name="CFT0(11ﾎﾟ)_資金収支(22) 2" xfId="693"/>
    <cellStyle name="CFT0（11ﾎﾟ）_資金収支(22)_【ベース】資金収支(22～24年度)ノーマル" xfId="694"/>
    <cellStyle name="CFT0(11ﾎﾟ)_資金収支(22)_【ベース】資金収支(22～24年度)ノーマル 2" xfId="695"/>
    <cellStyle name="CFT0（11ﾎﾟ）_資金収支(22～23年度ベース)" xfId="696"/>
    <cellStyle name="CFT0(11ﾎﾟ)_資金収支(22～23年度ベース) 2" xfId="697"/>
    <cellStyle name="CFT0（11ﾎﾟ）_資金収支(22～23年度ベース)_【ベース】資金収支(22～24年度)ノーマル" xfId="698"/>
    <cellStyle name="CFT0(11ﾎﾟ)_資金収支(22～23年度ベース)_【ベース】資金収支(22～24年度)ノーマル 2" xfId="699"/>
    <cellStyle name="CFT0（11ﾎﾟ）_資金収支(22～23年度ベース2)" xfId="700"/>
    <cellStyle name="CFT0(11ﾎﾟ)_資金収支(22～23年度ベース2) 2" xfId="701"/>
    <cellStyle name="CFT0（11ﾎﾟ）_資金収支(22～23年度ベース2)_【ベース】資金収支(22～24年度)ノーマル" xfId="702"/>
    <cellStyle name="CFT0(11ﾎﾟ)_資金収支(22～23年度ベース2)_【ベース】資金収支(22～24年度)ノーマル 2" xfId="703"/>
    <cellStyle name="CFT0（11ﾎﾟ）_資金収支(22～24年度)" xfId="704"/>
    <cellStyle name="CFT0(11ﾎﾟ)_資金収支(22～24年度) 2" xfId="705"/>
    <cellStyle name="CFT0（11ﾎﾟ）_資金収支(22～24年度)_【ベース】資金収支(22～24年度)ノーマル" xfId="706"/>
    <cellStyle name="CFT0(11ﾎﾟ)_資金収支(22～24年度)_【ベース】資金収支(22～24年度)ノーマル 2" xfId="707"/>
    <cellStyle name="CFT0（11ﾎﾟ）_中計試算用VR_21.01.09　★金融費用試算付き" xfId="708"/>
    <cellStyle name="CFT0(11ﾎﾟ)_中計試算用VR_21.01.09　★金融費用試算付き 2" xfId="709"/>
    <cellStyle name="CFT0（11ﾎﾟ）_中計試算用VR_21.01.09　★金融費用試算付き_【ベース】資金収支(22～24年度)ノーマル" xfId="710"/>
    <cellStyle name="CFT0(11ﾎﾟ)_中計試算用VR_21.01.09　★金融費用試算付き_【ベース】資金収支(22～24年度)ノーマル 2" xfId="711"/>
    <cellStyle name="CFT0_（210713） 21年度下期予算ベース案VRサマリー（成行）" xfId="712"/>
    <cellStyle name="Check Cell" xfId="713"/>
    <cellStyle name="ColHeading" xfId="714"/>
    <cellStyle name="ColumnAttributeAbovePrompt" xfId="715"/>
    <cellStyle name="ColumnAttributePrompt" xfId="716"/>
    <cellStyle name="ColumnAttributeValue" xfId="717"/>
    <cellStyle name="ColumnHeading" xfId="718"/>
    <cellStyle name="ColumnHeadingPrompt" xfId="719"/>
    <cellStyle name="ColumnHeadingValue" xfId="720"/>
    <cellStyle name="comma - number" xfId="721"/>
    <cellStyle name="Comma [0]" xfId="722"/>
    <cellStyle name="Comma [0] 2" xfId="723"/>
    <cellStyle name="Comma [0] 2 2" xfId="724"/>
    <cellStyle name="Comma [0] 2 2 2" xfId="1462"/>
    <cellStyle name="Comma [00]" xfId="725"/>
    <cellStyle name="Comma [2]" xfId="726"/>
    <cellStyle name="Comma 0" xfId="727"/>
    <cellStyle name="Comma 0*" xfId="728"/>
    <cellStyle name="Comma 2" xfId="729"/>
    <cellStyle name="Comma 2*" xfId="730"/>
    <cellStyle name="Comma 3*" xfId="731"/>
    <cellStyle name="Comma(1)" xfId="732"/>
    <cellStyle name="Comma*" xfId="733"/>
    <cellStyle name="Comma_!!!GO" xfId="734"/>
    <cellStyle name="Comma0" xfId="735"/>
    <cellStyle name="Company" xfId="736"/>
    <cellStyle name="Copied" xfId="737"/>
    <cellStyle name="CTableHeading" xfId="738"/>
    <cellStyle name="CTableHeading 2" xfId="739"/>
    <cellStyle name="CurRatio" xfId="740"/>
    <cellStyle name="Currency [0]" xfId="741"/>
    <cellStyle name="Currency [00]" xfId="742"/>
    <cellStyle name="Currency [2]" xfId="743"/>
    <cellStyle name="Currency [2] 2" xfId="744"/>
    <cellStyle name="Currency 0" xfId="745"/>
    <cellStyle name="Currency 2" xfId="746"/>
    <cellStyle name="Currency 2*" xfId="747"/>
    <cellStyle name="Currency 3*" xfId="748"/>
    <cellStyle name="Currency*" xfId="749"/>
    <cellStyle name="Currency_!!!GO" xfId="750"/>
    <cellStyle name="Currency0" xfId="751"/>
    <cellStyle name="Currency1Blue" xfId="752"/>
    <cellStyle name="Dash" xfId="753"/>
    <cellStyle name="Date" xfId="754"/>
    <cellStyle name="Date Aligned" xfId="755"/>
    <cellStyle name="Date Aligned*" xfId="756"/>
    <cellStyle name="Date Short" xfId="757"/>
    <cellStyle name="Date, Long" xfId="758"/>
    <cellStyle name="Date, Short" xfId="759"/>
    <cellStyle name="Dezimal (0.0)" xfId="760"/>
    <cellStyle name="Dezimal [0]_Material Check" xfId="761"/>
    <cellStyle name="Dezimal_!!!GO" xfId="762"/>
    <cellStyle name="discount" xfId="763"/>
    <cellStyle name="Dotted Line" xfId="764"/>
    <cellStyle name="Double Accounting" xfId="765"/>
    <cellStyle name="Enter Currency (0)" xfId="766"/>
    <cellStyle name="Enter Currency (2)" xfId="767"/>
    <cellStyle name="Enter Units (0)" xfId="768"/>
    <cellStyle name="Enter Units (1)" xfId="769"/>
    <cellStyle name="Enter Units (2)" xfId="770"/>
    <cellStyle name="Entered" xfId="771"/>
    <cellStyle name="entry" xfId="772"/>
    <cellStyle name="Euro" xfId="773"/>
    <cellStyle name="Explanatory Text" xfId="774"/>
    <cellStyle name="F0." xfId="775"/>
    <cellStyle name="F0.(10ﾎﾟ）" xfId="776"/>
    <cellStyle name="F0.(9ﾎﾟ）" xfId="777"/>
    <cellStyle name="F0.(9ﾎﾟ） 2" xfId="1463"/>
    <cellStyle name="F0-0." xfId="778"/>
    <cellStyle name="FIXED" xfId="779"/>
    <cellStyle name="ƒnƒCƒp[ƒŠƒ“ƒN" xfId="780"/>
    <cellStyle name="Followed Hyperlink" xfId="781"/>
    <cellStyle name="Followed Hyperlink 2" xfId="782"/>
    <cellStyle name="Footnote" xfId="783"/>
    <cellStyle name="fuji" xfId="784"/>
    <cellStyle name="GBS Files" xfId="785"/>
    <cellStyle name="Good" xfId="786"/>
    <cellStyle name="Grey" xfId="787"/>
    <cellStyle name="Hard input" xfId="788"/>
    <cellStyle name="Hard Percent" xfId="789"/>
    <cellStyle name="Head 1" xfId="790"/>
    <cellStyle name="HEADER" xfId="791"/>
    <cellStyle name="Header1" xfId="792"/>
    <cellStyle name="Header2" xfId="793"/>
    <cellStyle name="Header2 2" xfId="794"/>
    <cellStyle name="Header2 3" xfId="795"/>
    <cellStyle name="Header2 4" xfId="796"/>
    <cellStyle name="Heading 1" xfId="797"/>
    <cellStyle name="Heading 2" xfId="798"/>
    <cellStyle name="Heading 3" xfId="799"/>
    <cellStyle name="Heading 4" xfId="800"/>
    <cellStyle name="HEADINGS" xfId="801"/>
    <cellStyle name="HEADINGSTOP" xfId="802"/>
    <cellStyle name="Helv" xfId="803"/>
    <cellStyle name="Hyperlink" xfId="804"/>
    <cellStyle name="Hyperlink 2" xfId="805"/>
    <cellStyle name="IBM(401K)" xfId="806"/>
    <cellStyle name="InLink" xfId="807"/>
    <cellStyle name="Input" xfId="808"/>
    <cellStyle name="Input [yellow]" xfId="809"/>
    <cellStyle name="Input [yellow] 2" xfId="810"/>
    <cellStyle name="Input Cells" xfId="811"/>
    <cellStyle name="Input, 0 dec" xfId="812"/>
    <cellStyle name="Input, 1 dec" xfId="813"/>
    <cellStyle name="Input, 2 dec" xfId="814"/>
    <cellStyle name="Input_(H221115)施策検討戦略MAPドラフトVer7.1（和田副社長レビュー用）★最終版" xfId="815"/>
    <cellStyle name="InputBlueFont" xfId="816"/>
    <cellStyle name="Integer" xfId="817"/>
    <cellStyle name="Item" xfId="818"/>
    <cellStyle name="ItemTypeClass" xfId="819"/>
    <cellStyle name="ItemTypeClass 2" xfId="820"/>
    <cellStyle name="J401K" xfId="821"/>
    <cellStyle name="James" xfId="822"/>
    <cellStyle name="JOB No. #0" xfId="823"/>
    <cellStyle name="KEIKAKU" xfId="824"/>
    <cellStyle name="Komma [0]_laroux" xfId="825"/>
    <cellStyle name="Komma_laroux" xfId="826"/>
    <cellStyle name="KWE標準" xfId="827"/>
    <cellStyle name="Lien hypertexte" xfId="828"/>
    <cellStyle name="Lien hypertexte visit?" xfId="829"/>
    <cellStyle name="Lien hypertexte visite" xfId="830"/>
    <cellStyle name="Lien hypertexte visité" xfId="831"/>
    <cellStyle name="Lien hypertexte visite_2002 06 30 Attach 09 Market Code" xfId="832"/>
    <cellStyle name="Lien hypertexte_Attach 17 Model Year" xfId="833"/>
    <cellStyle name="LineItemPrompt" xfId="834"/>
    <cellStyle name="LineItemValue" xfId="835"/>
    <cellStyle name="Link Currency (0)" xfId="836"/>
    <cellStyle name="Link Currency (2)" xfId="837"/>
    <cellStyle name="Link Units (0)" xfId="838"/>
    <cellStyle name="Link Units (1)" xfId="839"/>
    <cellStyle name="Link Units (2)" xfId="840"/>
    <cellStyle name="Linked Cell" xfId="841"/>
    <cellStyle name="Linked Cells" xfId="842"/>
    <cellStyle name="LTableFootNotes" xfId="843"/>
    <cellStyle name="LTableFootNotes 2" xfId="844"/>
    <cellStyle name="LTableHeading" xfId="845"/>
    <cellStyle name="LTableHeading 2" xfId="846"/>
    <cellStyle name="Migliaia_Foglio1" xfId="847"/>
    <cellStyle name="Millares [0]_96 Risk" xfId="848"/>
    <cellStyle name="Millares_5670-t123" xfId="849"/>
    <cellStyle name="Milliers [0]_!!!GO" xfId="850"/>
    <cellStyle name="Milliers_!!!GO" xfId="851"/>
    <cellStyle name="mine" xfId="852"/>
    <cellStyle name="Model" xfId="853"/>
    <cellStyle name="Moeda [0]_aola" xfId="854"/>
    <cellStyle name="Moeda_aola" xfId="855"/>
    <cellStyle name="Moneda [0]_96 Risk" xfId="856"/>
    <cellStyle name="Moneda_5670-t123" xfId="857"/>
    <cellStyle name="Monétaire [0]_!!!GO" xfId="858"/>
    <cellStyle name="Monétaire_!!!GO" xfId="859"/>
    <cellStyle name="Mon騁aire [0]_!!!GO" xfId="860"/>
    <cellStyle name="Mon騁aire_!!!GO" xfId="861"/>
    <cellStyle name="MSPｺﾞｼｯｸ10" xfId="862"/>
    <cellStyle name="MSPｺﾞｼｯｸ12" xfId="863"/>
    <cellStyle name="MSPｺﾞｼｯｸ8" xfId="864"/>
    <cellStyle name="MSPｺﾞｼｯｸ9" xfId="865"/>
    <cellStyle name="MSPｺﾞｼｯｸ9 2" xfId="1464"/>
    <cellStyle name="MSP明朝10" xfId="866"/>
    <cellStyle name="MSP明朝11" xfId="867"/>
    <cellStyle name="MSP明朝12" xfId="868"/>
    <cellStyle name="MSP明朝12 2" xfId="869"/>
    <cellStyle name="MSP明朝8" xfId="870"/>
    <cellStyle name="MSP明朝9" xfId="871"/>
    <cellStyle name="multi8" xfId="872"/>
    <cellStyle name="Multiple" xfId="873"/>
    <cellStyle name="Multiple, 1 dec" xfId="874"/>
    <cellStyle name="Multiple, 2 dec" xfId="875"/>
    <cellStyle name="Multiple_bristol1607" xfId="876"/>
    <cellStyle name="MultipleBelow" xfId="877"/>
    <cellStyle name="neg0.0" xfId="878"/>
    <cellStyle name="Neutral" xfId="879"/>
    <cellStyle name="no dec" xfId="880"/>
    <cellStyle name="Non_Input_Cell_Figures" xfId="881"/>
    <cellStyle name="Normal - Style1" xfId="882"/>
    <cellStyle name="Normal - Style1 2" xfId="883"/>
    <cellStyle name="Normal - Style1_環境構築手順書(参照)_20120914104126" xfId="884"/>
    <cellStyle name="Normal 2" xfId="885"/>
    <cellStyle name="Normal 2 2" xfId="886"/>
    <cellStyle name="Normal 2 2 2" xfId="1465"/>
    <cellStyle name="Normal 2_★F営収 総量規制影響整理_22.09.22" xfId="887"/>
    <cellStyle name="Normal 3" xfId="888"/>
    <cellStyle name="Normal_!!!GO" xfId="889"/>
    <cellStyle name="Normale_LSCO0697" xfId="890"/>
    <cellStyle name="Note" xfId="891"/>
    <cellStyle name="Note 2" xfId="892"/>
    <cellStyle name="Note 2 2" xfId="1466"/>
    <cellStyle name="Note 3" xfId="1467"/>
    <cellStyle name="nozawa" xfId="893"/>
    <cellStyle name="Number" xfId="894"/>
    <cellStyle name="Number 2" xfId="895"/>
    <cellStyle name="Number 3" xfId="896"/>
    <cellStyle name="Number, 0 dec" xfId="897"/>
    <cellStyle name="Number, 1 dec" xfId="898"/>
    <cellStyle name="Number, 2 dec" xfId="899"/>
    <cellStyle name="Number_★アイテックツリタニ★資料" xfId="900"/>
    <cellStyle name="o" xfId="901"/>
    <cellStyle name="Oasis" xfId="902"/>
    <cellStyle name="Oasis 2" xfId="903"/>
    <cellStyle name="Œ…‹æØ‚è [0.00]_Region Orders (2)" xfId="904"/>
    <cellStyle name="Œ…‹æØ‚è_Region Orders (2)" xfId="905"/>
    <cellStyle name="oft Excel]_x000d__x000a_Options5=1155_x000d__x000a_Pos=-12,9,1048,771_x000d__x000a_MRUFuncs=345,205,221,1,65,28,37,24,3,36_x000d__x000a_StickyPtX=574_x000d__x000a_StickyPtY=45" xfId="906"/>
    <cellStyle name="Output" xfId="907"/>
    <cellStyle name="Output (1dp#)" xfId="908"/>
    <cellStyle name="OUTPUT AMOUNTS" xfId="909"/>
    <cellStyle name="Output Amounts 2" xfId="910"/>
    <cellStyle name="OUTPUT COLUMN HEADINGS" xfId="911"/>
    <cellStyle name="Output Column Headings 2" xfId="912"/>
    <cellStyle name="OUTPUT LINE ITEMS" xfId="913"/>
    <cellStyle name="Output Line Items 2" xfId="914"/>
    <cellStyle name="OUTPUT REPORT HEADING" xfId="915"/>
    <cellStyle name="Output Report Heading 2" xfId="916"/>
    <cellStyle name="OUTPUT REPORT TITLE" xfId="917"/>
    <cellStyle name="Output_(H221115)施策検討戦略MAPドラフトVer7.1（和田副社長レビュー用）★最終版" xfId="918"/>
    <cellStyle name="Page Number" xfId="919"/>
    <cellStyle name="pb_page_heading_LS" xfId="920"/>
    <cellStyle name="per.style" xfId="921"/>
    <cellStyle name="Percent (0)" xfId="922"/>
    <cellStyle name="Percent [0]" xfId="923"/>
    <cellStyle name="Percent [00]" xfId="924"/>
    <cellStyle name="Percent [2]" xfId="925"/>
    <cellStyle name="Percent 2" xfId="926"/>
    <cellStyle name="Percent*" xfId="927"/>
    <cellStyle name="Percent, 0 dec" xfId="928"/>
    <cellStyle name="Percent, 1 dec" xfId="929"/>
    <cellStyle name="Percent, 2 dec" xfId="930"/>
    <cellStyle name="Percent, bp" xfId="931"/>
    <cellStyle name="Percent_#6 Temps &amp; Contractors" xfId="932"/>
    <cellStyle name="PercentChange" xfId="933"/>
    <cellStyle name="Pourcentage_pldt" xfId="934"/>
    <cellStyle name="PrePop Currency (0)" xfId="935"/>
    <cellStyle name="PrePop Currency (2)" xfId="936"/>
    <cellStyle name="PrePop Units (0)" xfId="937"/>
    <cellStyle name="PrePop Units (1)" xfId="938"/>
    <cellStyle name="PrePop Units (2)" xfId="939"/>
    <cellStyle name="price" xfId="940"/>
    <cellStyle name="Prices" xfId="941"/>
    <cellStyle name="pricing" xfId="942"/>
    <cellStyle name="PSChar" xfId="943"/>
    <cellStyle name="PSChar 2" xfId="944"/>
    <cellStyle name="PSDate" xfId="945"/>
    <cellStyle name="PSDec" xfId="946"/>
    <cellStyle name="PSHeading" xfId="947"/>
    <cellStyle name="PSHeading 2" xfId="948"/>
    <cellStyle name="PSInt" xfId="949"/>
    <cellStyle name="PSSpacer" xfId="950"/>
    <cellStyle name="Pub percent" xfId="951"/>
    <cellStyle name="Q0." xfId="952"/>
    <cellStyle name="Q0.(10ﾎﾟ）" xfId="953"/>
    <cellStyle name="Q0.(9ﾎﾟ）" xfId="954"/>
    <cellStyle name="Q0.(9ﾎﾟ） 2" xfId="1468"/>
    <cellStyle name="Q0._0209調査結果" xfId="955"/>
    <cellStyle name="Q0-0." xfId="956"/>
    <cellStyle name="Q0-0.(10ﾎﾟ）" xfId="957"/>
    <cellStyle name="Q0-0.(9ﾎﾟ）" xfId="958"/>
    <cellStyle name="Q0-0.(9ﾎﾟ） 2" xfId="1469"/>
    <cellStyle name="QuestionTextH" xfId="959"/>
    <cellStyle name="QuestionTextH 2" xfId="960"/>
    <cellStyle name="QuestionTextV" xfId="961"/>
    <cellStyle name="QuestionTextV 2" xfId="962"/>
    <cellStyle name="RatioX" xfId="963"/>
    <cellStyle name="Ref Numbers" xfId="964"/>
    <cellStyle name="regstoresfromspecstores" xfId="965"/>
    <cellStyle name="ReportTitlePrompt" xfId="966"/>
    <cellStyle name="ReportTitleValue" xfId="967"/>
    <cellStyle name="revised" xfId="968"/>
    <cellStyle name="RevList" xfId="969"/>
    <cellStyle name="Rmess" xfId="970"/>
    <cellStyle name="Rnumber" xfId="971"/>
    <cellStyle name="Rnumber 0d" xfId="972"/>
    <cellStyle name="Rnumber_eurosubs9" xfId="973"/>
    <cellStyle name="RowAcctAbovePrompt" xfId="974"/>
    <cellStyle name="RowAcctSOBAbovePrompt" xfId="975"/>
    <cellStyle name="RowAcctSOBValue" xfId="976"/>
    <cellStyle name="RowAcctValue" xfId="977"/>
    <cellStyle name="RowAttrAbovePrompt" xfId="978"/>
    <cellStyle name="RowAttrValue" xfId="979"/>
    <cellStyle name="RowColSetAbovePrompt" xfId="980"/>
    <cellStyle name="RowColSetLeftPrompt" xfId="981"/>
    <cellStyle name="RowColSetValue" xfId="982"/>
    <cellStyle name="RowLeftPrompt" xfId="983"/>
    <cellStyle name="RTableHeading" xfId="984"/>
    <cellStyle name="RTableHeading 2" xfId="985"/>
    <cellStyle name="s" xfId="986"/>
    <cellStyle name="s_DCFLBO Code" xfId="987"/>
    <cellStyle name="s_DCFLBO Code_1" xfId="988"/>
    <cellStyle name="SampleUsingFormatMask" xfId="989"/>
    <cellStyle name="SampleWithNoFormatMask" xfId="990"/>
    <cellStyle name="SAPBEXexcBad9" xfId="991"/>
    <cellStyle name="SAPBEXstdData" xfId="992"/>
    <cellStyle name="SAPBEXstdItem" xfId="993"/>
    <cellStyle name="ScripFactor" xfId="994"/>
    <cellStyle name="section" xfId="995"/>
    <cellStyle name="SectionHeading" xfId="996"/>
    <cellStyle name="SectionHeading 2" xfId="997"/>
    <cellStyle name="Separador de milhares [0]_Person" xfId="998"/>
    <cellStyle name="Separador de milhares_Person" xfId="999"/>
    <cellStyle name="SHADE" xfId="1000"/>
    <cellStyle name="SHADEDSTORES" xfId="1001"/>
    <cellStyle name="SHADEDSTORES 2" xfId="1002"/>
    <cellStyle name="Single Accounting" xfId="1003"/>
    <cellStyle name="single8" xfId="1004"/>
    <cellStyle name="Source Line" xfId="1005"/>
    <cellStyle name="specstores" xfId="1006"/>
    <cellStyle name="SPOl" xfId="1007"/>
    <cellStyle name="SQ0." xfId="1008"/>
    <cellStyle name="Standaard_laroux" xfId="1009"/>
    <cellStyle name="Standard_!!!GO" xfId="1010"/>
    <cellStyle name="STYL0 - ｽﾀｲﾙ1" xfId="1011"/>
    <cellStyle name="STYL1 - ｽﾀｲﾙ2" xfId="1012"/>
    <cellStyle name="STYL2 - ｽﾀｲﾙ3" xfId="1013"/>
    <cellStyle name="STYL3 - ｽﾀｲﾙ4" xfId="1014"/>
    <cellStyle name="STYL4 - ｽﾀｲﾙ5" xfId="1015"/>
    <cellStyle name="STYL5 - ｽﾀｲﾙ6" xfId="1016"/>
    <cellStyle name="STYL6 - ｽﾀｲﾙ7" xfId="1017"/>
    <cellStyle name="STYL7 - ｽﾀｲﾙ8" xfId="1018"/>
    <cellStyle name="Style 27" xfId="1019"/>
    <cellStyle name="Style 32" xfId="1020"/>
    <cellStyle name="Style 33" xfId="1021"/>
    <cellStyle name="style001" xfId="1022"/>
    <cellStyle name="style001 2" xfId="1470"/>
    <cellStyle name="subhead" xfId="1023"/>
    <cellStyle name="SUBSECTION" xfId="1024"/>
    <cellStyle name="SUBSUBSECTION" xfId="1025"/>
    <cellStyle name="SUBSUBSUBSECTION" xfId="1026"/>
    <cellStyle name="Subtotal" xfId="1027"/>
    <cellStyle name="Table Head" xfId="1028"/>
    <cellStyle name="Table Head Aligned" xfId="1029"/>
    <cellStyle name="Table Head Blue" xfId="1030"/>
    <cellStyle name="Table Head Green" xfId="1031"/>
    <cellStyle name="Table Head_0717002c" xfId="1032"/>
    <cellStyle name="Table Heading" xfId="1033"/>
    <cellStyle name="Table Title" xfId="1034"/>
    <cellStyle name="Table Units" xfId="1035"/>
    <cellStyle name="Table_Number" xfId="1036"/>
    <cellStyle name="TEMP" xfId="1037"/>
    <cellStyle name="test a style" xfId="1038"/>
    <cellStyle name="Text Indent A" xfId="1039"/>
    <cellStyle name="Text Indent B" xfId="1040"/>
    <cellStyle name="Text Indent C" xfId="1041"/>
    <cellStyle name="Times 10" xfId="1042"/>
    <cellStyle name="Times 12" xfId="1043"/>
    <cellStyle name="title" xfId="1044"/>
    <cellStyle name="Title Line" xfId="1045"/>
    <cellStyle name="Title_業績推移表" xfId="1046"/>
    <cellStyle name="Titles" xfId="1047"/>
    <cellStyle name="Top Row" xfId="1048"/>
    <cellStyle name="Top Row 2" xfId="1049"/>
    <cellStyle name="Total" xfId="1050"/>
    <cellStyle name="Total Row" xfId="1051"/>
    <cellStyle name="Total_(H221115)施策検討戦略MAPドラフトVer7.1（和田副社長レビュー用）★最終版" xfId="1052"/>
    <cellStyle name="umeda" xfId="1053"/>
    <cellStyle name="UploadThisRowValue" xfId="1054"/>
    <cellStyle name="USCurrency(1)" xfId="1055"/>
    <cellStyle name="USCurrency(2)" xfId="1056"/>
    <cellStyle name="Value" xfId="1057"/>
    <cellStyle name="Value 2" xfId="1058"/>
    <cellStyle name="ValueBold" xfId="1059"/>
    <cellStyle name="ValueBold 2" xfId="1060"/>
    <cellStyle name="Valuta [0]_laroux" xfId="1061"/>
    <cellStyle name="Valuta_laroux" xfId="1062"/>
    <cellStyle name="Ver1" xfId="1063"/>
    <cellStyle name="Währung [0]_Material Check" xfId="1064"/>
    <cellStyle name="Währung_Material Check" xfId="1065"/>
    <cellStyle name="Warning Text" xfId="1066"/>
    <cellStyle name="W臧rung_!!!GO" xfId="1067"/>
    <cellStyle name="Year" xfId="1068"/>
    <cellStyle name="Year, Actual" xfId="1069"/>
    <cellStyle name="Year, Expected" xfId="1070"/>
    <cellStyle name="Year_bristol1607" xfId="1071"/>
    <cellStyle name="YearFormat" xfId="1072"/>
    <cellStyle name="Yen" xfId="1073"/>
    <cellStyle name="あああ" xfId="1074"/>
    <cellStyle name="あああ 2" xfId="1075"/>
    <cellStyle name="アクセント 1 2" xfId="1076"/>
    <cellStyle name="アクセント 1 3" xfId="1077"/>
    <cellStyle name="アクセント 2 2" xfId="1078"/>
    <cellStyle name="アクセント 2 3" xfId="1079"/>
    <cellStyle name="アクセント 3 2" xfId="1080"/>
    <cellStyle name="アクセント 3 3" xfId="1081"/>
    <cellStyle name="アクセント 4 2" xfId="1082"/>
    <cellStyle name="アクセント 4 3" xfId="1083"/>
    <cellStyle name="アクセント 5 2" xfId="1084"/>
    <cellStyle name="アクセント 5 3" xfId="1085"/>
    <cellStyle name="アクセント 6 2" xfId="1086"/>
    <cellStyle name="アクセント 6 3" xfId="1087"/>
    <cellStyle name="ｱﾍﾞﾝﾄﾞ一覧" xfId="1088"/>
    <cellStyle name="ｳ｣ｹ訐laroux" xfId="1089"/>
    <cellStyle name="ｳ｣ｹ訐PERSONAL" xfId="1090"/>
    <cellStyle name="ｳ｣ｹ訐ﾓｲｼ" xfId="1091"/>
    <cellStyle name="ｳ｣ｹ訐ﾗ､ﾂ昉・" xfId="1092"/>
    <cellStyle name="ｶﾃ（10ﾎﾟ）" xfId="1093"/>
    <cellStyle name="ｶﾃ（9ﾎﾟ）" xfId="1094"/>
    <cellStyle name="ｶﾃ（9ﾎﾟ） 2" xfId="1471"/>
    <cellStyle name="カテゴリー" xfId="1095"/>
    <cellStyle name="ｶﾃｺﾞﾘｰ 10ﾎﾟ" xfId="1096"/>
    <cellStyle name="ｶﾃｺﾞﾘｰ 9ﾎﾟ" xfId="1097"/>
    <cellStyle name="ｶﾃｺﾞﾘｰ 9ﾎﾟ 2" xfId="1472"/>
    <cellStyle name="カテゴリー9" xfId="1098"/>
    <cellStyle name="ｶﾗﾑ(0)　7ﾎﾟ" xfId="1099"/>
    <cellStyle name="ｶﾗﾑ(0)　8ﾎﾟ" xfId="1100"/>
    <cellStyle name="カラム(S)" xfId="1101"/>
    <cellStyle name="ｶﾗﾑ[0］　7ﾎﾟ" xfId="1102"/>
    <cellStyle name="ｶﾗﾑ[0］　8ﾎﾟ" xfId="1103"/>
    <cellStyle name="カラム[M]" xfId="1104"/>
    <cellStyle name="ｶﾗﾑ8M[0]" xfId="1105"/>
    <cellStyle name="ｶﾗﾑ8S(0)" xfId="1106"/>
    <cellStyle name="ｶﾗﾑ9M[0]" xfId="1107"/>
    <cellStyle name="ｶﾗﾑ9S(0)" xfId="1108"/>
    <cellStyle name="ｶﾗﾑM[0]" xfId="1109"/>
    <cellStyle name="ｶﾗﾑS(0)" xfId="1110"/>
    <cellStyle name="ｺﾞｼｯｸ10" xfId="1111"/>
    <cellStyle name="ｺﾞｼｯｸ8" xfId="1112"/>
    <cellStyle name="ｺﾞｼｯｸ9" xfId="1113"/>
    <cellStyle name="ゴシック9" xfId="1114"/>
    <cellStyle name="ｻﾒ[0]_laroux" xfId="1115"/>
    <cellStyle name="ｻﾒ_1000A UNIX" xfId="1116"/>
    <cellStyle name="スタイル 1" xfId="1117"/>
    <cellStyle name="スタイル 2" xfId="1118"/>
    <cellStyle name="スタイル 3" xfId="1119"/>
    <cellStyle name="センター" xfId="1120"/>
    <cellStyle name="タイトル 2" xfId="1121"/>
    <cellStyle name="タイトル 3" xfId="1122"/>
    <cellStyle name="チェック セル 2" xfId="1123"/>
    <cellStyle name="チェック セル 2 2" xfId="1124"/>
    <cellStyle name="チェック セル 3" xfId="1125"/>
    <cellStyle name="チェック セル 3 2" xfId="1126"/>
    <cellStyle name="テキストボックス" xfId="1127"/>
    <cellStyle name="テストケースボディ" xfId="1128"/>
    <cellStyle name="どちらでもない 2" xfId="1129"/>
    <cellStyle name="どちらでもない 3" xfId="1130"/>
    <cellStyle name="なし" xfId="1131"/>
    <cellStyle name="なし 2" xfId="1473"/>
    <cellStyle name="ﾇｧﾎｻ[0]_laroux" xfId="1132"/>
    <cellStyle name="ﾇｧﾎｻ_laroux" xfId="1133"/>
    <cellStyle name="ﾇｧﾎｻｷﾖｸ0]_PERSONAL" xfId="1134"/>
    <cellStyle name="ﾇｧﾎｻｷﾖｸPERSONAL" xfId="1135"/>
    <cellStyle name="パーセント 2" xfId="1136"/>
    <cellStyle name="パーセント 2 2" xfId="1474"/>
    <cellStyle name="パーセント()" xfId="1137"/>
    <cellStyle name="パーセント(0.00)" xfId="1138"/>
    <cellStyle name="パーセント[0.00]" xfId="1139"/>
    <cellStyle name="ハイパーリンク" xfId="1420" builtinId="8"/>
    <cellStyle name="ハイパーリンク 2" xfId="1140"/>
    <cellStyle name="ハイパーリンク 2 7" xfId="1141"/>
    <cellStyle name="ページ" xfId="1142"/>
    <cellStyle name="メモ 2" xfId="1143"/>
    <cellStyle name="メモ 2 2" xfId="1144"/>
    <cellStyle name="メモ 2 2 2" xfId="1145"/>
    <cellStyle name="メモ 2 2 3" xfId="1475"/>
    <cellStyle name="メモ 2 3" xfId="1146"/>
    <cellStyle name="メモ 2 3 2" xfId="1476"/>
    <cellStyle name="メモ 2 4" xfId="1147"/>
    <cellStyle name="メモ 2 5" xfId="1148"/>
    <cellStyle name="メモ 2 6" xfId="1477"/>
    <cellStyle name="メモ 3" xfId="1149"/>
    <cellStyle name="メモ 3 2" xfId="1150"/>
    <cellStyle name="メモ 3 2 2" xfId="1478"/>
    <cellStyle name="メモ 3 3" xfId="1151"/>
    <cellStyle name="メモ 3 3 2" xfId="1479"/>
    <cellStyle name="メモ 3 4" xfId="1152"/>
    <cellStyle name="メモ 3 5" xfId="1480"/>
    <cellStyle name="リソース表" xfId="1153"/>
    <cellStyle name="リンク セル 2" xfId="1154"/>
    <cellStyle name="リンク セル 3" xfId="1155"/>
    <cellStyle name="ﾛｯｸ" xfId="1156"/>
    <cellStyle name="・'_x000c_・・・V_x0001_ｳ_x0018_ﾘ0_x0007__x0001__x0001_" xfId="1157"/>
    <cellStyle name="_x001d_・_x000c_ﾏ・_x000d_ﾂ・_x0001__x0016__x0011_F5_x0007__x0001__x0001_" xfId="1158"/>
    <cellStyle name="悪い 2" xfId="1159"/>
    <cellStyle name="悪い 3" xfId="1160"/>
    <cellStyle name="一般_Loan" xfId="1161"/>
    <cellStyle name="鵜" xfId="1162"/>
    <cellStyle name="下点線" xfId="1163"/>
    <cellStyle name="箇条書Key" xfId="1164"/>
    <cellStyle name="箇条書Value" xfId="1165"/>
    <cellStyle name="開発計画書スタイル" xfId="1166"/>
    <cellStyle name="丸ゴシック" xfId="1167"/>
    <cellStyle name="基準" xfId="1168"/>
    <cellStyle name="脚注資料" xfId="1169"/>
    <cellStyle name="型番" xfId="1170"/>
    <cellStyle name="計画" xfId="1171"/>
    <cellStyle name="計算 2" xfId="1172"/>
    <cellStyle name="計算 2 2" xfId="1173"/>
    <cellStyle name="計算 2 3" xfId="1174"/>
    <cellStyle name="計算 3" xfId="1175"/>
    <cellStyle name="計算 3 2" xfId="1176"/>
    <cellStyle name="計算 3 3" xfId="1177"/>
    <cellStyle name="警告文 2" xfId="1178"/>
    <cellStyle name="警告文 3" xfId="1179"/>
    <cellStyle name="桁蟻唇Ｆ [0.00]_20th" xfId="1180"/>
    <cellStyle name="桁蟻唇Ｆ_4Qtr (2)" xfId="1181"/>
    <cellStyle name="桁区Uり" xfId="1182"/>
    <cellStyle name="桁区切? [0.00]" xfId="1183"/>
    <cellStyle name="桁区切り" xfId="5" builtinId="6"/>
    <cellStyle name="桁区切り 2" xfId="1184"/>
    <cellStyle name="桁区切り 2 2" xfId="1185"/>
    <cellStyle name="桁区切り 2 3" xfId="1186"/>
    <cellStyle name="桁区切り 2 4" xfId="1187"/>
    <cellStyle name="桁区切り 3" xfId="1188"/>
    <cellStyle name="桁区切り 3 2" xfId="1189"/>
    <cellStyle name="桁区切り 3 2 2" xfId="1190"/>
    <cellStyle name="桁区切り 3 2 2 2" xfId="1481"/>
    <cellStyle name="桁区切り 3 2 3" xfId="1482"/>
    <cellStyle name="桁区切り 3 3" xfId="1191"/>
    <cellStyle name="桁区切り 3 3 2" xfId="1192"/>
    <cellStyle name="桁区切り 3 3 2 2" xfId="1483"/>
    <cellStyle name="桁区切り 3 3 3" xfId="1484"/>
    <cellStyle name="桁区切り 3 4" xfId="1193"/>
    <cellStyle name="桁区切り 3 4 2" xfId="1485"/>
    <cellStyle name="桁区切り 3 5" xfId="1486"/>
    <cellStyle name="桁区切り 4" xfId="1194"/>
    <cellStyle name="桁区切り 4 2" xfId="1487"/>
    <cellStyle name="桁区切り 5" xfId="1488"/>
    <cellStyle name="桁区切りﾌﾟﾗﾏｲ" xfId="1195"/>
    <cellStyle name="桁区切り括弧付き" xfId="1196"/>
    <cellStyle name="見出し 1 2" xfId="1197"/>
    <cellStyle name="見出し 1 3" xfId="1198"/>
    <cellStyle name="見出し 2 2" xfId="1199"/>
    <cellStyle name="見出し 2 3" xfId="1200"/>
    <cellStyle name="見出し 3 2" xfId="1201"/>
    <cellStyle name="見出し 3 3" xfId="1202"/>
    <cellStyle name="見出し 4 2" xfId="1203"/>
    <cellStyle name="見出し 4 3" xfId="1204"/>
    <cellStyle name="見出し（灰）" xfId="1205"/>
    <cellStyle name="見出し（青）" xfId="1206"/>
    <cellStyle name="見出し１" xfId="1207"/>
    <cellStyle name="見出し2" xfId="1208"/>
    <cellStyle name="見出し行" xfId="1209"/>
    <cellStyle name="項" xfId="1210"/>
    <cellStyle name="細明朝10" xfId="1211"/>
    <cellStyle name="細明朝12" xfId="1212"/>
    <cellStyle name="細明朝9" xfId="1213"/>
    <cellStyle name="仕撲form" xfId="1214"/>
    <cellStyle name="仕訳form" xfId="1215"/>
    <cellStyle name="集計 2" xfId="1216"/>
    <cellStyle name="集計 2 2" xfId="1217"/>
    <cellStyle name="集計 2 3" xfId="1218"/>
    <cellStyle name="集計 3" xfId="1219"/>
    <cellStyle name="集計 3 2" xfId="1220"/>
    <cellStyle name="集計 3 3" xfId="1221"/>
    <cellStyle name="出力 2" xfId="1222"/>
    <cellStyle name="出力 2 2" xfId="1223"/>
    <cellStyle name="出力 2 3" xfId="1224"/>
    <cellStyle name="出力 3" xfId="1225"/>
    <cellStyle name="出力 3 2" xfId="1226"/>
    <cellStyle name="出力 3 3" xfId="1227"/>
    <cellStyle name="少数１位" xfId="1228"/>
    <cellStyle name="少数２位" xfId="1229"/>
    <cellStyle name="章" xfId="1230"/>
    <cellStyle name="常规_TGI-D6611-PrjCode-nn SDP_ENO-R0703-Record of Customer Visiting and Interviewing(中英文对照模板)" xfId="1231"/>
    <cellStyle name="人月" xfId="1232"/>
    <cellStyle name="整数値" xfId="1233"/>
    <cellStyle name="折り返し" xfId="1234"/>
    <cellStyle name="節" xfId="1235"/>
    <cellStyle name="説明文 2" xfId="1236"/>
    <cellStyle name="説明文 3" xfId="1237"/>
    <cellStyle name="先週のﾃﾞｰﾀ" xfId="1238"/>
    <cellStyle name="線" xfId="1239"/>
    <cellStyle name="線_環境構築手順書(参照)_20120914104126" xfId="1240"/>
    <cellStyle name="選択行" xfId="1241"/>
    <cellStyle name="脱浦 [0.00]_~0007176" xfId="1242"/>
    <cellStyle name="脱浦_~0007176" xfId="1243"/>
    <cellStyle name="弾訊" xfId="1244"/>
    <cellStyle name="帳票" xfId="1245"/>
    <cellStyle name="通貨 2" xfId="1246"/>
    <cellStyle name="通貨 2 2" xfId="1489"/>
    <cellStyle name="底線" xfId="1247"/>
    <cellStyle name="統合ＤＢ" xfId="1248"/>
    <cellStyle name="入力 2" xfId="1249"/>
    <cellStyle name="入力 2 2" xfId="1250"/>
    <cellStyle name="入力 2 3" xfId="1251"/>
    <cellStyle name="入力 3" xfId="1252"/>
    <cellStyle name="入力 3 2" xfId="1253"/>
    <cellStyle name="入力 3 3" xfId="1254"/>
    <cellStyle name="標?_outline1" xfId="1255"/>
    <cellStyle name="標準" xfId="0" builtinId="0"/>
    <cellStyle name="標準 10" xfId="1256"/>
    <cellStyle name="標準 10 2" xfId="1257"/>
    <cellStyle name="標準 10 3" xfId="1258"/>
    <cellStyle name="標準 10 5 2" xfId="1259"/>
    <cellStyle name="標準 10 5 2 2" xfId="1260"/>
    <cellStyle name="標準 10 5 2 2 2" xfId="1490"/>
    <cellStyle name="標準 10 5 2 3" xfId="1491"/>
    <cellStyle name="標準 10 5 2_アプリケーション環境設計書（開発環境）" xfId="1261"/>
    <cellStyle name="標準 11" xfId="1262"/>
    <cellStyle name="標準 11 2" xfId="1263"/>
    <cellStyle name="標準 11 3" xfId="1264"/>
    <cellStyle name="標準 12" xfId="1265"/>
    <cellStyle name="標準 12 2" xfId="1266"/>
    <cellStyle name="標準 13" xfId="1267"/>
    <cellStyle name="標準 13 2" xfId="1268"/>
    <cellStyle name="標準 14" xfId="1269"/>
    <cellStyle name="標準 14 2" xfId="1270"/>
    <cellStyle name="標準 15" xfId="1271"/>
    <cellStyle name="標準 15 2" xfId="1272"/>
    <cellStyle name="標準 16" xfId="1273"/>
    <cellStyle name="標準 16 2" xfId="1274"/>
    <cellStyle name="標準 16 2 2" xfId="1275"/>
    <cellStyle name="標準 16 3" xfId="1276"/>
    <cellStyle name="標準 16 3 2" xfId="1277"/>
    <cellStyle name="標準 16 4" xfId="1278"/>
    <cellStyle name="標準 17" xfId="2"/>
    <cellStyle name="標準 18" xfId="1279"/>
    <cellStyle name="標準 18 2" xfId="1280"/>
    <cellStyle name="標準 19" xfId="1281"/>
    <cellStyle name="標準 2" xfId="4"/>
    <cellStyle name="標準 2 10" xfId="1282"/>
    <cellStyle name="標準 2 10 10" xfId="1283"/>
    <cellStyle name="標準 2 10 2" xfId="1492"/>
    <cellStyle name="標準 2 11" xfId="1284"/>
    <cellStyle name="標準 2 12" xfId="1285"/>
    <cellStyle name="標準 2 13" xfId="1286"/>
    <cellStyle name="標準 2 14" xfId="1287"/>
    <cellStyle name="標準 2 15" xfId="1422"/>
    <cellStyle name="標準 2 2" xfId="7"/>
    <cellStyle name="標準 2 2 2" xfId="1"/>
    <cellStyle name="標準 2 2 2 2" xfId="1288"/>
    <cellStyle name="標準 2 2 2 3" xfId="1493"/>
    <cellStyle name="標準 2 2 3" xfId="1289"/>
    <cellStyle name="標準 2 2 3 2" xfId="1290"/>
    <cellStyle name="標準 2 2 3 3" xfId="1494"/>
    <cellStyle name="標準 2 2 4" xfId="1291"/>
    <cellStyle name="標準 2 2 4 2" xfId="1495"/>
    <cellStyle name="標準 2 2 5" xfId="1292"/>
    <cellStyle name="標準 2 2 5 2" xfId="1496"/>
    <cellStyle name="標準 2 2 6" xfId="1293"/>
    <cellStyle name="標準 2 2_00クレジットイシュアシステム_要件定義の概要_～請求業務編～(参照)_20110704085141" xfId="1294"/>
    <cellStyle name="標準 2 3" xfId="1295"/>
    <cellStyle name="標準 2 3 2" xfId="1296"/>
    <cellStyle name="標準 2 3 3" xfId="1297"/>
    <cellStyle name="標準 2 33" xfId="1298"/>
    <cellStyle name="標準 2 34" xfId="1299"/>
    <cellStyle name="標準 2 4" xfId="1300"/>
    <cellStyle name="標準 2 4 2" xfId="1301"/>
    <cellStyle name="標準 2 4 2 2" xfId="1302"/>
    <cellStyle name="標準 2 4 2 2 2" xfId="1303"/>
    <cellStyle name="標準 2 4 2 2 2 2" xfId="1497"/>
    <cellStyle name="標準 2 4 2 2 3" xfId="1304"/>
    <cellStyle name="標準 2 4 2 2 3 2" xfId="1498"/>
    <cellStyle name="標準 2 4 2 2 4" xfId="1305"/>
    <cellStyle name="標準 2 4 2 2 4 2" xfId="1306"/>
    <cellStyle name="標準 2 4 2 2 4 2 2" xfId="1307"/>
    <cellStyle name="標準 2 4 2 2 4 2 2 2" xfId="1308"/>
    <cellStyle name="標準 2 4 2 2 4 2 2 2 2" xfId="1499"/>
    <cellStyle name="標準 2 4 2 2 4 2 2 3" xfId="1500"/>
    <cellStyle name="標準 2 4 2 2 4 2 2_アプリケーション環境設計書（開発環境）" xfId="1309"/>
    <cellStyle name="標準 2 4 2 2 4 2 3" xfId="1501"/>
    <cellStyle name="標準 2 4 2 2 4 2_アプリケーション環境設計書（開発環境）" xfId="1310"/>
    <cellStyle name="標準 2 4 2 2 4 3" xfId="1311"/>
    <cellStyle name="標準 2 4 2 2 4 3 2" xfId="1312"/>
    <cellStyle name="標準 2 4 2 2 4 3 2 2" xfId="1502"/>
    <cellStyle name="標準 2 4 2 2 4 3 3" xfId="1503"/>
    <cellStyle name="標準 2 4 2 2 4 3_アプリケーション環境設計書（開発環境）" xfId="1313"/>
    <cellStyle name="標準 2 4 2 2 4 4" xfId="1504"/>
    <cellStyle name="標準 2 4 2 2 4_アプリケーション環境設計書（開発環境）" xfId="1314"/>
    <cellStyle name="標準 2 4 2 2_アプリケーション環境設計書（開発環境）" xfId="1315"/>
    <cellStyle name="標準 2 4 2 3" xfId="1316"/>
    <cellStyle name="標準 2 4 2 3 2" xfId="1505"/>
    <cellStyle name="標準 2 4 2 4" xfId="1317"/>
    <cellStyle name="標準 2 4 2 4 2" xfId="1506"/>
    <cellStyle name="標準 2 4 2_アプリケーション環境設計書（開発環境）" xfId="1318"/>
    <cellStyle name="標準 2 4 3" xfId="1319"/>
    <cellStyle name="標準 2 4 3 2" xfId="1320"/>
    <cellStyle name="標準 2 4 3 2 2 2" xfId="1321"/>
    <cellStyle name="標準 2 4 3 2 2 2 2" xfId="1507"/>
    <cellStyle name="標準 2 4 3 2 2 3" xfId="1322"/>
    <cellStyle name="標準 2 4 3 2 2 3 2" xfId="1508"/>
    <cellStyle name="標準 2 4 4" xfId="1323"/>
    <cellStyle name="標準 2 4 7 2" xfId="1324"/>
    <cellStyle name="標準 2 4 7 2 2" xfId="1509"/>
    <cellStyle name="標準 2 4_アプリケーション環境設計書（開発環境）" xfId="1325"/>
    <cellStyle name="標準 2 5" xfId="1326"/>
    <cellStyle name="標準 2 5 2" xfId="1510"/>
    <cellStyle name="標準 2 5 2 2" xfId="1327"/>
    <cellStyle name="標準 2 5 2 2 2" xfId="1511"/>
    <cellStyle name="標準 2 5_アプリケーション環境設計書（開発環境）" xfId="1328"/>
    <cellStyle name="標準 2 6" xfId="1329"/>
    <cellStyle name="標準 2 6 2" xfId="1512"/>
    <cellStyle name="標準 2 7" xfId="1330"/>
    <cellStyle name="標準 2 7 2" xfId="1331"/>
    <cellStyle name="標準 2 7 3" xfId="1513"/>
    <cellStyle name="標準 2 8" xfId="1332"/>
    <cellStyle name="標準 2 8 2" xfId="1514"/>
    <cellStyle name="標準 2 9" xfId="1333"/>
    <cellStyle name="標準 2 9 2" xfId="1515"/>
    <cellStyle name="標準 2_&quot;ad_jbic.csv&quot;フォーマット横並(代表・殊ユーザー)" xfId="1334"/>
    <cellStyle name="標準 20" xfId="1335"/>
    <cellStyle name="標準 21" xfId="1336"/>
    <cellStyle name="標準 22" xfId="1337"/>
    <cellStyle name="標準 23" xfId="1338"/>
    <cellStyle name="標準 24" xfId="1421"/>
    <cellStyle name="標準 25" xfId="1516"/>
    <cellStyle name="標準 26" xfId="1517"/>
    <cellStyle name="標準 27" xfId="1518"/>
    <cellStyle name="標準 28" xfId="1519"/>
    <cellStyle name="標準 29" xfId="1520"/>
    <cellStyle name="標準 3" xfId="3"/>
    <cellStyle name="標準 3 18" xfId="1339"/>
    <cellStyle name="標準 3 2" xfId="1340"/>
    <cellStyle name="標準 3 2 2" xfId="1341"/>
    <cellStyle name="標準 3 3" xfId="1342"/>
    <cellStyle name="標準 3 4" xfId="1343"/>
    <cellStyle name="標準 3 5" xfId="1344"/>
    <cellStyle name="標準 3 5 2" xfId="1521"/>
    <cellStyle name="標準 3 6" xfId="1345"/>
    <cellStyle name="標準 3_&quot;ad_jbic.csv&quot;フォーマット横並(代表・殊ユーザー)" xfId="1346"/>
    <cellStyle name="標準 30" xfId="1522"/>
    <cellStyle name="標準 31" xfId="1523"/>
    <cellStyle name="標準 32" xfId="1524"/>
    <cellStyle name="標準 33" xfId="1525"/>
    <cellStyle name="標準 34" xfId="1526"/>
    <cellStyle name="標準 35" xfId="1527"/>
    <cellStyle name="標準 36" xfId="1528"/>
    <cellStyle name="標準 37" xfId="1529"/>
    <cellStyle name="標準 38" xfId="1530"/>
    <cellStyle name="標準 39" xfId="1531"/>
    <cellStyle name="標準 4" xfId="1347"/>
    <cellStyle name="標準 4 2" xfId="1348"/>
    <cellStyle name="標準 4 2 2" xfId="1349"/>
    <cellStyle name="標準 4 2 2 2" xfId="1532"/>
    <cellStyle name="標準 4 2 3" xfId="1350"/>
    <cellStyle name="標準 4 2 3 2" xfId="1533"/>
    <cellStyle name="標準 4 2 4" xfId="1351"/>
    <cellStyle name="標準 4 2 4 2" xfId="1534"/>
    <cellStyle name="標準 4 2 5" xfId="1352"/>
    <cellStyle name="標準 4 2 5 2" xfId="1535"/>
    <cellStyle name="標準 4 2 6" xfId="1353"/>
    <cellStyle name="標準 4 2 6 2" xfId="1536"/>
    <cellStyle name="標準 4 2 7" xfId="1354"/>
    <cellStyle name="標準 4 2 7 2" xfId="1537"/>
    <cellStyle name="標準 4 2_AP-030" xfId="1355"/>
    <cellStyle name="標準 4 3" xfId="1356"/>
    <cellStyle name="標準 4 4" xfId="1357"/>
    <cellStyle name="標準 4 5" xfId="1358"/>
    <cellStyle name="標準 4 6" xfId="1359"/>
    <cellStyle name="標準 4 7" xfId="1360"/>
    <cellStyle name="標準 4 8" xfId="1361"/>
    <cellStyle name="標準 4_（参考）コンカレントプログラム（FND-008）" xfId="1362"/>
    <cellStyle name="標準 40" xfId="1538"/>
    <cellStyle name="標準 41" xfId="1539"/>
    <cellStyle name="標準 42" xfId="1540"/>
    <cellStyle name="標準 43" xfId="1541"/>
    <cellStyle name="標準 44" xfId="1542"/>
    <cellStyle name="標準 45" xfId="1543"/>
    <cellStyle name="標準 46" xfId="1544"/>
    <cellStyle name="標準 5" xfId="1363"/>
    <cellStyle name="標準 5 2" xfId="1364"/>
    <cellStyle name="標準 5 2 2" xfId="1545"/>
    <cellStyle name="標準 5 3" xfId="1365"/>
    <cellStyle name="標準 5 4" xfId="1366"/>
    <cellStyle name="標準 6" xfId="1367"/>
    <cellStyle name="標準 6 2 2" xfId="1368"/>
    <cellStyle name="標準 7" xfId="1369"/>
    <cellStyle name="標準 7 2" xfId="1370"/>
    <cellStyle name="標準 8" xfId="1371"/>
    <cellStyle name="標準 8 2" xfId="1372"/>
    <cellStyle name="標準 9" xfId="1373"/>
    <cellStyle name="標準 9 2" xfId="1374"/>
    <cellStyle name="標準 9 2 2" xfId="1546"/>
    <cellStyle name="標準 9 4 2 2 2" xfId="1375"/>
    <cellStyle name="標準 9 4 2 2 2 2" xfId="1547"/>
    <cellStyle name="標準 9 6 2" xfId="1376"/>
    <cellStyle name="標準 9 6 2 2" xfId="1548"/>
    <cellStyle name="標準（10ﾎﾟ）" xfId="1377"/>
    <cellStyle name="標準（9ﾎﾟ）" xfId="1378"/>
    <cellStyle name="標準（9ﾎﾟ） 2" xfId="1549"/>
    <cellStyle name="標準_BR100（テーブルカラムマスタ）_区分名_仕訳コード_仕訳名_v0.5" xfId="1379"/>
    <cellStyle name="標準_BR100（仕訳ルールマスタ）_区分名_仕訳コード_仕訳名_v0.3" xfId="6"/>
    <cellStyle name="標準１" xfId="1380"/>
    <cellStyle name="標準10" xfId="1381"/>
    <cellStyle name="標準２" xfId="1382"/>
    <cellStyle name="標準A" xfId="1383"/>
    <cellStyle name="標準dp" xfId="1384"/>
    <cellStyle name="標準H" xfId="1385"/>
    <cellStyle name="標準oaf" xfId="1386"/>
    <cellStyle name="標準op" xfId="1387"/>
    <cellStyle name="標準TY" xfId="1388"/>
    <cellStyle name="標準TY 2" xfId="1389"/>
    <cellStyle name="標準細明朝10" xfId="1390"/>
    <cellStyle name="標準仕様書" xfId="1391"/>
    <cellStyle name="表旨巧・・ハイパーリンク" xfId="1392"/>
    <cellStyle name="表旨巧・・ハイパーリンク 2" xfId="1393"/>
    <cellStyle name="付表" xfId="1394"/>
    <cellStyle name="部門別" xfId="1395"/>
    <cellStyle name="部門別部別" xfId="1396"/>
    <cellStyle name="文字列" xfId="1397"/>
    <cellStyle name="補問0." xfId="1398"/>
    <cellStyle name="磨葬e義" xfId="1399"/>
    <cellStyle name="未定義" xfId="1400"/>
    <cellStyle name="未定義 2" xfId="1401"/>
    <cellStyle name="未定義 2 2" xfId="1402"/>
    <cellStyle name="未定義 3" xfId="1403"/>
    <cellStyle name="未定義_（サンプル）C_PJM_FND_MD120_アプリケーションセットアップ定義書_I1.0" xfId="1404"/>
    <cellStyle name="問0." xfId="1405"/>
    <cellStyle name="問0.(10ﾎﾟ）" xfId="1406"/>
    <cellStyle name="問0.(9ﾎﾟ）" xfId="1407"/>
    <cellStyle name="問0.（9ポ）" xfId="1408"/>
    <cellStyle name="問0.(9ﾎﾟ） 10" xfId="1550"/>
    <cellStyle name="問0.(9ﾎﾟ） 11" xfId="1551"/>
    <cellStyle name="問0.(9ﾎﾟ） 12" xfId="1552"/>
    <cellStyle name="問0.(9ﾎﾟ） 13" xfId="1553"/>
    <cellStyle name="問0.(9ﾎﾟ） 14" xfId="1554"/>
    <cellStyle name="問0.(9ﾎﾟ） 2" xfId="1555"/>
    <cellStyle name="問0.(9ﾎﾟ） 3" xfId="1556"/>
    <cellStyle name="問0.(9ﾎﾟ） 4" xfId="1557"/>
    <cellStyle name="問0.(9ﾎﾟ） 5" xfId="1558"/>
    <cellStyle name="問0.(9ﾎﾟ） 6" xfId="1559"/>
    <cellStyle name="問0.(9ﾎﾟ） 7" xfId="1560"/>
    <cellStyle name="問0.(9ﾎﾟ） 8" xfId="1561"/>
    <cellStyle name="問0.(9ﾎﾟ） 9" xfId="1562"/>
    <cellStyle name="問0.(9ﾎﾟ）_(H210723)【裏面】施策" xfId="1409"/>
    <cellStyle name="問0-0." xfId="1410"/>
    <cellStyle name="問0-0.(10ﾎﾟ）" xfId="1411"/>
    <cellStyle name="問0-0.(9ﾎﾟ）" xfId="1412"/>
    <cellStyle name="問0-0.(9ﾎﾟ） 2" xfId="1563"/>
    <cellStyle name="良い 2" xfId="1413"/>
    <cellStyle name="良い 3" xfId="1414"/>
    <cellStyle name="爲敲据⁹〨崩⡜⑜Ⱓ⌣⸰〰⥜ ‪ⴢ㼢弿㬠 彀㼠 弻䀠 †††††††††††††††††††††††††㠠᠇鰁묂堀뀽w" xfId="1415"/>
    <cellStyle name="捬䌠牵敲据⁹〨崩⡜⑜Ⱓ⌣⸰〰⥜ ‪ⴢ㼢弿㬠 彀㼠 弻䀠 †††††††††††††††††††††††††㠠᠇鰁묂堀뀽w" xfId="1416"/>
    <cellStyle name="爱敲据⁹〨崩⡜⑜Ⱓ⌣⸰〰⥜ ‪ⴢ㼢弿㬠 彀㼠 弻䀠 †††††††††††††††††††††††††㠠᠇鰁묂堀뀽w" xfId="1417"/>
    <cellStyle name="㠱䤭瑮牥敮⡴⑜Ⱓ⌣⸰〰⥜ ‪ⴢ㼢弿㬠 彀㼠 弻䀠 †††††††††††††††††††††††††㠠᠇鰁묂堀뀽w" xfId="1418"/>
    <cellStyle name="䨙準_GET002" xfId="1419"/>
  </cellStyles>
  <dxfs count="15">
    <dxf>
      <border>
        <top style="thin">
          <color auto="1"/>
        </top>
        <vertical/>
        <horizontal/>
      </border>
    </dxf>
    <dxf>
      <border>
        <top style="thin">
          <color auto="1"/>
        </top>
        <vertical/>
        <horizontal/>
      </border>
    </dxf>
    <dxf>
      <fill>
        <patternFill>
          <bgColor rgb="FFFFFF00"/>
        </patternFill>
      </fill>
    </dxf>
    <dxf>
      <border>
        <top style="thin">
          <color auto="1"/>
        </top>
        <vertical/>
        <horizontal/>
      </border>
    </dxf>
    <dxf>
      <border>
        <top style="thin">
          <color auto="1"/>
        </top>
        <vertical/>
        <horizontal/>
      </border>
    </dxf>
    <dxf>
      <fill>
        <patternFill>
          <bgColor rgb="FFFFFF00"/>
        </patternFill>
      </fill>
    </dxf>
    <dxf>
      <border>
        <top style="thin">
          <color auto="1"/>
        </top>
        <vertical/>
        <horizontal/>
      </border>
    </dxf>
    <dxf>
      <border>
        <top style="thin">
          <color auto="1"/>
        </top>
        <vertical/>
        <horizontal/>
      </border>
    </dxf>
    <dxf>
      <fill>
        <patternFill>
          <bgColor rgb="FFFFFF00"/>
        </patternFill>
      </fill>
    </dxf>
    <dxf>
      <border>
        <top style="thin">
          <color auto="1"/>
        </top>
        <vertical/>
        <horizontal/>
      </border>
    </dxf>
    <dxf>
      <border>
        <top style="thin">
          <color auto="1"/>
        </top>
        <vertical/>
        <horizontal/>
      </border>
    </dxf>
    <dxf>
      <fill>
        <patternFill>
          <bgColor rgb="FFFFFF00"/>
        </patternFill>
      </fill>
    </dxf>
    <dxf>
      <border>
        <top style="thin">
          <color auto="1"/>
        </top>
        <vertical/>
        <horizontal/>
      </border>
    </dxf>
    <dxf>
      <border>
        <top style="thin">
          <color auto="1"/>
        </top>
        <vertical/>
        <horizontal/>
      </border>
    </dxf>
    <dxf>
      <fill>
        <patternFill>
          <bgColor rgb="FFFFFF00"/>
        </patternFill>
      </fill>
    </dxf>
  </dxfs>
  <tableStyles count="0" defaultTableStyle="TableStyleMedium2" defaultPivotStyle="PivotStyleLight16"/>
  <colors>
    <mruColors>
      <color rgb="FF0000CC"/>
      <color rgb="FF99FFCC"/>
      <color rgb="FF00FFFF"/>
      <color rgb="FFCCFFCC"/>
      <color rgb="FFFFCCCC"/>
      <color rgb="FF00FF00"/>
      <color rgb="FF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16" fmlaLink="$K$2" fmlaRange="$G$3:$G$30" noThreeD="1" sel="1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32</xdr:row>
      <xdr:rowOff>0</xdr:rowOff>
    </xdr:from>
    <xdr:to>
      <xdr:col>14</xdr:col>
      <xdr:colOff>80427</xdr:colOff>
      <xdr:row>69</xdr:row>
      <xdr:rowOff>75974</xdr:rowOff>
    </xdr:to>
    <xdr:pic>
      <xdr:nvPicPr>
        <xdr:cNvPr id="2" name="図 1"/>
        <xdr:cNvPicPr>
          <a:picLocks noChangeAspect="1"/>
        </xdr:cNvPicPr>
      </xdr:nvPicPr>
      <xdr:blipFill>
        <a:blip xmlns:r="http://schemas.openxmlformats.org/officeDocument/2006/relationships" r:embed="rId1"/>
        <a:stretch>
          <a:fillRect/>
        </a:stretch>
      </xdr:blipFill>
      <xdr:spPr>
        <a:xfrm>
          <a:off x="5423647" y="5378824"/>
          <a:ext cx="6523809" cy="6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xdr:colOff>
      <xdr:row>36</xdr:row>
      <xdr:rowOff>0</xdr:rowOff>
    </xdr:from>
    <xdr:to>
      <xdr:col>13</xdr:col>
      <xdr:colOff>437030</xdr:colOff>
      <xdr:row>138</xdr:row>
      <xdr:rowOff>100853</xdr:rowOff>
    </xdr:to>
    <xdr:pic>
      <xdr:nvPicPr>
        <xdr:cNvPr id="2" name="図 1"/>
        <xdr:cNvPicPr>
          <a:picLocks noChangeAspect="1"/>
        </xdr:cNvPicPr>
      </xdr:nvPicPr>
      <xdr:blipFill rotWithShape="1">
        <a:blip xmlns:r="http://schemas.openxmlformats.org/officeDocument/2006/relationships" r:embed="rId1"/>
        <a:srcRect r="53233" b="9141"/>
        <a:stretch/>
      </xdr:blipFill>
      <xdr:spPr>
        <a:xfrm>
          <a:off x="4583207" y="6790765"/>
          <a:ext cx="7037294" cy="17245853"/>
        </a:xfrm>
        <a:prstGeom prst="rect">
          <a:avLst/>
        </a:prstGeom>
      </xdr:spPr>
    </xdr:pic>
    <xdr:clientData/>
  </xdr:twoCellAnchor>
  <xdr:twoCellAnchor editAs="oneCell">
    <xdr:from>
      <xdr:col>14</xdr:col>
      <xdr:colOff>1</xdr:colOff>
      <xdr:row>36</xdr:row>
      <xdr:rowOff>0</xdr:rowOff>
    </xdr:from>
    <xdr:to>
      <xdr:col>23</xdr:col>
      <xdr:colOff>381001</xdr:colOff>
      <xdr:row>82</xdr:row>
      <xdr:rowOff>134470</xdr:rowOff>
    </xdr:to>
    <xdr:pic>
      <xdr:nvPicPr>
        <xdr:cNvPr id="3" name="図 2"/>
        <xdr:cNvPicPr>
          <a:picLocks noChangeAspect="1"/>
        </xdr:cNvPicPr>
      </xdr:nvPicPr>
      <xdr:blipFill rotWithShape="1">
        <a:blip xmlns:r="http://schemas.openxmlformats.org/officeDocument/2006/relationships" r:embed="rId2"/>
        <a:srcRect r="56584" b="13328"/>
        <a:stretch/>
      </xdr:blipFill>
      <xdr:spPr>
        <a:xfrm>
          <a:off x="11867030" y="6096000"/>
          <a:ext cx="6533030" cy="78665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14</xdr:row>
          <xdr:rowOff>142875</xdr:rowOff>
        </xdr:from>
        <xdr:to>
          <xdr:col>1</xdr:col>
          <xdr:colOff>428625</xdr:colOff>
          <xdr:row>16</xdr:row>
          <xdr:rowOff>114300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twoCellAnchor>
    <xdr:from>
      <xdr:col>11</xdr:col>
      <xdr:colOff>417979</xdr:colOff>
      <xdr:row>0</xdr:row>
      <xdr:rowOff>128866</xdr:rowOff>
    </xdr:from>
    <xdr:to>
      <xdr:col>18</xdr:col>
      <xdr:colOff>11205</xdr:colOff>
      <xdr:row>38</xdr:row>
      <xdr:rowOff>44824</xdr:rowOff>
    </xdr:to>
    <xdr:sp macro="" textlink="">
      <xdr:nvSpPr>
        <xdr:cNvPr id="4" name="角丸四角形 3"/>
        <xdr:cNvSpPr/>
      </xdr:nvSpPr>
      <xdr:spPr>
        <a:xfrm>
          <a:off x="8900832" y="128866"/>
          <a:ext cx="4378138" cy="630331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en-US" altLang="ja-JP" sz="1050"/>
            <a:t>【</a:t>
          </a:r>
          <a:r>
            <a:rPr kumimoji="1" lang="ja-JP" altLang="en-US" sz="1050"/>
            <a:t>使用手順</a:t>
          </a:r>
          <a:r>
            <a:rPr kumimoji="1" lang="en-US" altLang="ja-JP" sz="1050"/>
            <a:t>】</a:t>
          </a:r>
        </a:p>
        <a:p>
          <a:pPr algn="l"/>
          <a:r>
            <a:rPr kumimoji="1" lang="en-US" altLang="ja-JP" sz="1050"/>
            <a:t>1. Config</a:t>
          </a:r>
          <a:r>
            <a:rPr kumimoji="1" lang="ja-JP" altLang="en-US" sz="1050"/>
            <a:t>シートの右側リストボックスより、データ取得元</a:t>
          </a:r>
          <a:r>
            <a:rPr kumimoji="1" lang="en-US" altLang="ja-JP" sz="1050"/>
            <a:t>DB</a:t>
          </a:r>
          <a:r>
            <a:rPr kumimoji="1" lang="ja-JP" altLang="en-US" sz="1050"/>
            <a:t>を選択する。</a:t>
          </a:r>
          <a:endParaRPr kumimoji="1" lang="en-US" altLang="ja-JP" sz="1050"/>
        </a:p>
        <a:p>
          <a:pPr algn="l"/>
          <a:r>
            <a:rPr kumimoji="1" lang="ja-JP" altLang="en-US" sz="1050"/>
            <a:t>　→</a:t>
          </a:r>
          <a:r>
            <a:rPr kumimoji="1" lang="en-US" altLang="ja-JP" sz="1050"/>
            <a:t>B</a:t>
          </a:r>
          <a:r>
            <a:rPr kumimoji="1" lang="ja-JP" altLang="en-US" sz="1050"/>
            <a:t>列に</a:t>
          </a:r>
          <a:r>
            <a:rPr kumimoji="1" lang="en-US" altLang="ja-JP" sz="1050"/>
            <a:t>DB</a:t>
          </a:r>
          <a:r>
            <a:rPr kumimoji="1" lang="ja-JP" altLang="en-US" sz="1050"/>
            <a:t>名、ﾕｰｻﾞｰ、ﾊﾟｽﾜｰﾄﾞ、ｽｷｰﾏが自動セットされる。</a:t>
          </a:r>
          <a:endParaRPr kumimoji="1" lang="en-US" altLang="ja-JP" sz="1050"/>
        </a:p>
        <a:p>
          <a:pPr algn="l"/>
          <a:r>
            <a:rPr kumimoji="1" lang="en-US" altLang="ja-JP" sz="1050"/>
            <a:t>2. Sql</a:t>
          </a:r>
          <a:r>
            <a:rPr kumimoji="1" lang="ja-JP" altLang="en-US" sz="1050"/>
            <a:t>シートにデータ取得</a:t>
          </a:r>
          <a:r>
            <a:rPr kumimoji="1" lang="en-US" altLang="ja-JP" sz="1050"/>
            <a:t>SQL</a:t>
          </a:r>
          <a:r>
            <a:rPr kumimoji="1" lang="ja-JP" altLang="en-US" sz="1050"/>
            <a:t>を記入する。</a:t>
          </a:r>
          <a:endParaRPr kumimoji="1" lang="en-US" altLang="ja-JP" sz="1050"/>
        </a:p>
        <a:p>
          <a:pPr algn="l"/>
          <a:r>
            <a:rPr kumimoji="1" lang="en-US" altLang="ja-JP" sz="1050"/>
            <a:t>3. Config</a:t>
          </a:r>
          <a:r>
            <a:rPr kumimoji="1" lang="ja-JP" altLang="en-US" sz="1050"/>
            <a:t>シートの</a:t>
          </a:r>
          <a:r>
            <a:rPr kumimoji="1" lang="en-US" altLang="ja-JP" sz="1050"/>
            <a:t>SQL</a:t>
          </a:r>
          <a:r>
            <a:rPr kumimoji="1" lang="ja-JP" altLang="en-US" sz="1050"/>
            <a:t>実行ボタン押下する。</a:t>
          </a:r>
          <a:endParaRPr kumimoji="1" lang="en-US" altLang="ja-JP" sz="1050"/>
        </a:p>
        <a:p>
          <a:pPr algn="l"/>
          <a:r>
            <a:rPr kumimoji="1" lang="ja-JP" altLang="en-US" sz="1050"/>
            <a:t>　→</a:t>
          </a:r>
          <a:r>
            <a:rPr kumimoji="1" lang="en-US" altLang="ja-JP" sz="1050"/>
            <a:t>Sheet1</a:t>
          </a:r>
          <a:r>
            <a:rPr kumimoji="1" lang="ja-JP" altLang="en-US" sz="1050"/>
            <a:t>が自動作成され、</a:t>
          </a:r>
          <a:r>
            <a:rPr kumimoji="1" lang="en-US" altLang="ja-JP" sz="1050"/>
            <a:t>SQL</a:t>
          </a:r>
          <a:r>
            <a:rPr kumimoji="1" lang="ja-JP" altLang="en-US" sz="1050"/>
            <a:t>実行結果出力される。</a:t>
          </a:r>
          <a:endParaRPr kumimoji="1" lang="en-US" altLang="ja-JP" sz="1050"/>
        </a:p>
        <a:p>
          <a:pPr algn="l"/>
          <a:r>
            <a:rPr kumimoji="1" lang="ja-JP" altLang="en-US" sz="1050"/>
            <a:t>　　　</a:t>
          </a:r>
          <a:r>
            <a:rPr kumimoji="1" lang="en-US" altLang="ja-JP" sz="1050"/>
            <a:t>Config</a:t>
          </a:r>
          <a:r>
            <a:rPr kumimoji="1" lang="ja-JP" altLang="en-US" sz="1050"/>
            <a:t>シートにて</a:t>
          </a:r>
          <a:r>
            <a:rPr kumimoji="1" lang="en-US" altLang="ja-JP" sz="1050"/>
            <a:t>VALUES</a:t>
          </a:r>
          <a:r>
            <a:rPr kumimoji="1" lang="ja-JP" altLang="en-US" sz="1050"/>
            <a:t>出力を</a:t>
          </a:r>
          <a:r>
            <a:rPr kumimoji="1" lang="en-US" altLang="ja-JP" sz="1050"/>
            <a:t>Y</a:t>
          </a:r>
          <a:r>
            <a:rPr kumimoji="1" lang="ja-JP" altLang="en-US" sz="1050"/>
            <a:t>にしていれば、</a:t>
          </a:r>
          <a:endParaRPr kumimoji="1" lang="en-US" altLang="ja-JP" sz="1050"/>
        </a:p>
        <a:p>
          <a:pPr algn="l"/>
          <a:r>
            <a:rPr kumimoji="1" lang="ja-JP" altLang="en-US" sz="1050"/>
            <a:t>　　　</a:t>
          </a:r>
          <a:r>
            <a:rPr kumimoji="1" lang="en-US" altLang="ja-JP" sz="1050"/>
            <a:t>INSERT SQL</a:t>
          </a:r>
          <a:r>
            <a:rPr kumimoji="1" lang="ja-JP" altLang="en-US" sz="1050"/>
            <a:t>向けの</a:t>
          </a:r>
          <a:r>
            <a:rPr kumimoji="1" lang="en-US" altLang="ja-JP" sz="1050"/>
            <a:t>VALUES</a:t>
          </a:r>
          <a:r>
            <a:rPr kumimoji="1" lang="ja-JP" altLang="en-US" sz="1050"/>
            <a:t>句も出力される。</a:t>
          </a:r>
          <a:endParaRPr kumimoji="1" lang="en-US" altLang="ja-JP" sz="1050"/>
        </a:p>
        <a:p>
          <a:pPr algn="l"/>
          <a:endParaRPr kumimoji="1" lang="en-US" altLang="ja-JP" sz="1050"/>
        </a:p>
        <a:p>
          <a:pPr algn="l"/>
          <a:r>
            <a:rPr kumimoji="1" lang="en-US" altLang="ja-JP" sz="1050"/>
            <a:t>【</a:t>
          </a:r>
          <a:r>
            <a:rPr kumimoji="1" lang="ja-JP" altLang="en-US" sz="1050"/>
            <a:t>注意点</a:t>
          </a:r>
          <a:r>
            <a:rPr kumimoji="1" lang="en-US" altLang="ja-JP" sz="1050"/>
            <a:t>】</a:t>
          </a:r>
        </a:p>
        <a:p>
          <a:pPr algn="l"/>
          <a:r>
            <a:rPr kumimoji="1" lang="en-US" altLang="ja-JP" sz="1050"/>
            <a:t>1. </a:t>
          </a:r>
          <a:r>
            <a:rPr kumimoji="1" lang="ja-JP" altLang="en-US" sz="1050" strike="dblStrike" baseline="0"/>
            <a:t>日付</a:t>
          </a:r>
          <a:r>
            <a:rPr kumimoji="1" lang="en-US" altLang="ja-JP" sz="1050" strike="dblStrike" baseline="0"/>
            <a:t>"1900-01-01"</a:t>
          </a:r>
          <a:r>
            <a:rPr kumimoji="1" lang="ja-JP" altLang="en-US" sz="1050" strike="dblStrike" baseline="0"/>
            <a:t>を</a:t>
          </a:r>
          <a:r>
            <a:rPr kumimoji="1" lang="en-US" altLang="ja-JP" sz="1050" strike="dblStrike" baseline="0"/>
            <a:t>SELECT</a:t>
          </a:r>
          <a:r>
            <a:rPr kumimoji="1" lang="ja-JP" altLang="en-US" sz="1050" strike="dblStrike" baseline="0"/>
            <a:t>した際に、</a:t>
          </a:r>
          <a:r>
            <a:rPr kumimoji="1" lang="en-US" altLang="ja-JP" sz="1050" strike="dblStrike" baseline="0"/>
            <a:t>Sheet1</a:t>
          </a:r>
          <a:r>
            <a:rPr kumimoji="1" lang="ja-JP" altLang="en-US" sz="1050" strike="dblStrike" baseline="0"/>
            <a:t>への書き出し値が</a:t>
          </a:r>
          <a:endParaRPr kumimoji="1" lang="en-US" altLang="ja-JP" sz="1050" strike="dblStrike" baseline="0"/>
        </a:p>
        <a:p>
          <a:pPr algn="l"/>
          <a:r>
            <a:rPr kumimoji="1" lang="ja-JP" altLang="en-US" sz="1050" strike="dblStrike" baseline="0"/>
            <a:t>　　</a:t>
          </a:r>
          <a:r>
            <a:rPr kumimoji="1" lang="en-US" altLang="ja-JP" sz="1050" strike="dblStrike" baseline="0"/>
            <a:t>1900/01/02</a:t>
          </a:r>
          <a:r>
            <a:rPr kumimoji="1" lang="ja-JP" altLang="en-US" sz="1050" strike="dblStrike" baseline="0"/>
            <a:t>となる不具合があるので、必要であれば</a:t>
          </a:r>
          <a:endParaRPr kumimoji="1" lang="en-US" altLang="ja-JP" sz="1050" strike="dblStrike" baseline="0"/>
        </a:p>
        <a:p>
          <a:pPr algn="l"/>
          <a:r>
            <a:rPr kumimoji="1" lang="ja-JP" altLang="en-US" sz="1050" strike="dblStrike" baseline="0"/>
            <a:t>　　</a:t>
          </a:r>
          <a:r>
            <a:rPr kumimoji="1" lang="en-US" altLang="ja-JP" sz="1050" strike="dblStrike" baseline="0"/>
            <a:t>Sheet1</a:t>
          </a:r>
          <a:r>
            <a:rPr kumimoji="1" lang="ja-JP" altLang="en-US" sz="1050" strike="dblStrike" baseline="0"/>
            <a:t>の値を手動で</a:t>
          </a:r>
          <a:r>
            <a:rPr kumimoji="1" lang="en-US" altLang="ja-JP" sz="1050" strike="dblStrike" baseline="0"/>
            <a:t>1900/01/01</a:t>
          </a:r>
          <a:r>
            <a:rPr kumimoji="1" lang="ja-JP" altLang="en-US" sz="1050" strike="dblStrike" baseline="0"/>
            <a:t>に書き換えること。</a:t>
          </a:r>
          <a:endParaRPr kumimoji="1" lang="en-US" altLang="ja-JP" sz="1050" strike="dblStrike" baseline="0"/>
        </a:p>
        <a:p>
          <a:pPr algn="l"/>
          <a:r>
            <a:rPr kumimoji="1" lang="ja-JP" altLang="en-US" sz="1050"/>
            <a:t>　</a:t>
          </a:r>
          <a:r>
            <a:rPr kumimoji="1" lang="en-US" altLang="ja-JP" sz="1050"/>
            <a:t>2013/10/08</a:t>
          </a:r>
          <a:r>
            <a:rPr kumimoji="1" lang="ja-JP" altLang="en-US" sz="1050"/>
            <a:t>修正し、上記問題に対応した。</a:t>
          </a:r>
          <a:endParaRPr kumimoji="1" lang="en-US" altLang="ja-JP" sz="1050"/>
        </a:p>
        <a:p>
          <a:pPr algn="l"/>
          <a:endParaRPr kumimoji="1" lang="en-US" altLang="ja-JP" sz="1050"/>
        </a:p>
        <a:p>
          <a:pPr algn="l"/>
          <a:r>
            <a:rPr kumimoji="1" lang="ja-JP" altLang="en-US" sz="1050"/>
            <a:t>但し以下の場合は対応できない</a:t>
          </a:r>
          <a:endParaRPr kumimoji="1" lang="en-US" altLang="ja-JP" sz="1050"/>
        </a:p>
        <a:p>
          <a:pPr algn="l"/>
          <a:r>
            <a:rPr kumimoji="1" lang="en-US" altLang="ja-JP" sz="1050"/>
            <a:t>   ※</a:t>
          </a:r>
          <a:r>
            <a:rPr kumimoji="1" lang="ja-JP" altLang="en-US" sz="1050"/>
            <a:t>日付型だがフィールドから定義が取れない場合</a:t>
          </a:r>
          <a:endParaRPr kumimoji="1" lang="en-US" altLang="ja-JP" sz="1050"/>
        </a:p>
        <a:p>
          <a:pPr algn="l"/>
          <a:r>
            <a:rPr lang="en-US" altLang="ja-JP" sz="1100" b="0" i="0" u="none" strike="noStrike" baseline="0" smtClean="0">
              <a:solidFill>
                <a:schemeClr val="dk1"/>
              </a:solidFill>
              <a:latin typeface="+mn-lt"/>
              <a:ea typeface="+mn-ea"/>
              <a:cs typeface="+mn-cs"/>
            </a:rPr>
            <a:t>SELECT DATE('1900-01-01') FROM (VALUES 1) A</a:t>
          </a:r>
        </a:p>
        <a:p>
          <a:pPr algn="l"/>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以下の場合は対応可能</a:t>
          </a:r>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　存在する</a:t>
          </a:r>
          <a:r>
            <a:rPr kumimoji="1" lang="en-US" altLang="ja-JP" sz="1100" b="0" i="0" u="none" strike="noStrike" baseline="0" smtClean="0">
              <a:solidFill>
                <a:schemeClr val="dk1"/>
              </a:solidFill>
              <a:latin typeface="+mn-lt"/>
              <a:ea typeface="+mn-ea"/>
              <a:cs typeface="+mn-cs"/>
            </a:rPr>
            <a:t>Date</a:t>
          </a:r>
          <a:r>
            <a:rPr kumimoji="1" lang="ja-JP" altLang="en-US" sz="1100" b="0" i="0" u="none" strike="noStrike" baseline="0" smtClean="0">
              <a:solidFill>
                <a:schemeClr val="dk1"/>
              </a:solidFill>
              <a:latin typeface="+mn-lt"/>
              <a:ea typeface="+mn-ea"/>
              <a:cs typeface="+mn-cs"/>
            </a:rPr>
            <a:t>型フィールドを別名とした場合</a:t>
          </a:r>
          <a:endParaRPr kumimoji="1" lang="en-US" altLang="ja-JP" sz="1050"/>
        </a:p>
        <a:p>
          <a:pPr algn="l"/>
          <a:r>
            <a:rPr lang="en-US" altLang="ja-JP" sz="1100" b="0" i="0" u="none" strike="noStrike">
              <a:solidFill>
                <a:schemeClr val="dk1"/>
              </a:solidFill>
              <a:effectLst/>
              <a:latin typeface="+mn-lt"/>
              <a:ea typeface="+mn-ea"/>
              <a:cs typeface="+mn-cs"/>
            </a:rPr>
            <a:t>SELECT DATE('1900-01-01') K_PRCESS_DT FROM (VALUES 1) A</a:t>
          </a:r>
        </a:p>
        <a:p>
          <a:pPr algn="l"/>
          <a:endParaRPr kumimoji="1" lang="en-US" altLang="ja-JP" sz="1050"/>
        </a:p>
        <a:p>
          <a:r>
            <a:rPr kumimoji="1" lang="en-US" altLang="ja-JP" sz="1100">
              <a:solidFill>
                <a:schemeClr val="dk1"/>
              </a:solidFill>
              <a:effectLst/>
              <a:latin typeface="+mn-lt"/>
              <a:ea typeface="+mn-ea"/>
              <a:cs typeface="+mn-cs"/>
            </a:rPr>
            <a:t>2 </a:t>
          </a:r>
          <a:r>
            <a:rPr kumimoji="1" lang="ja-JP" altLang="en-US" sz="1100">
              <a:solidFill>
                <a:schemeClr val="dk1"/>
              </a:solidFill>
              <a:effectLst/>
              <a:latin typeface="+mn-lt"/>
              <a:ea typeface="+mn-ea"/>
              <a:cs typeface="+mn-cs"/>
            </a:rPr>
            <a:t>タイムスタンプ型のミリ秒以下は取得できない。</a:t>
          </a:r>
          <a:endParaRPr kumimoji="1" lang="en-US" altLang="ja-JP" sz="1100">
            <a:solidFill>
              <a:schemeClr val="dk1"/>
            </a:solidFill>
            <a:effectLst/>
            <a:latin typeface="+mn-lt"/>
            <a:ea typeface="+mn-ea"/>
            <a:cs typeface="+mn-cs"/>
          </a:endParaRPr>
        </a:p>
        <a:p>
          <a:endParaRPr kumimoji="1" lang="en-US" altLang="ja-JP" sz="1050"/>
        </a:p>
        <a:p>
          <a:pPr algn="l"/>
          <a:r>
            <a:rPr kumimoji="1" lang="en-US" altLang="ja-JP" sz="1050"/>
            <a:t>3 </a:t>
          </a:r>
          <a:r>
            <a:rPr kumimoji="1" lang="ja-JP" altLang="en-US" sz="1050"/>
            <a:t>当</a:t>
          </a:r>
          <a:r>
            <a:rPr kumimoji="1" lang="en-US" altLang="ja-JP" sz="1050"/>
            <a:t>Book</a:t>
          </a:r>
          <a:r>
            <a:rPr kumimoji="1" lang="ja-JP" altLang="en-US" sz="1050"/>
            <a:t>の「</a:t>
          </a:r>
          <a:r>
            <a:rPr kumimoji="1" lang="en-US" altLang="ja-JP" sz="1050"/>
            <a:t>Sql</a:t>
          </a:r>
          <a:r>
            <a:rPr kumimoji="1" lang="ja-JP" altLang="en-US" sz="1050"/>
            <a:t>」「</a:t>
          </a:r>
          <a:r>
            <a:rPr kumimoji="1" lang="en-US" altLang="ja-JP" sz="1050"/>
            <a:t>Config</a:t>
          </a:r>
          <a:r>
            <a:rPr kumimoji="1" lang="ja-JP" altLang="en-US" sz="1050"/>
            <a:t>」以外のシートは任意で追加・削除して</a:t>
          </a:r>
          <a:endParaRPr kumimoji="1" lang="en-US" altLang="ja-JP" sz="1050"/>
        </a:p>
        <a:p>
          <a:pPr algn="l"/>
          <a:r>
            <a:rPr kumimoji="1" lang="ja-JP" altLang="en-US" sz="1050"/>
            <a:t>　　問題ないが、</a:t>
          </a:r>
          <a:r>
            <a:rPr kumimoji="1" lang="en-US" altLang="ja-JP" sz="1050"/>
            <a:t>SELECT</a:t>
          </a:r>
          <a:r>
            <a:rPr kumimoji="1" lang="ja-JP" altLang="en-US" sz="1050"/>
            <a:t>結果は常に</a:t>
          </a:r>
          <a:r>
            <a:rPr kumimoji="1" lang="en-US" altLang="ja-JP" sz="1050"/>
            <a:t>Sheet1</a:t>
          </a:r>
          <a:r>
            <a:rPr kumimoji="1" lang="ja-JP" altLang="en-US" sz="1050"/>
            <a:t>に書き出しされる点</a:t>
          </a:r>
          <a:endParaRPr kumimoji="1" lang="en-US" altLang="ja-JP" sz="1050"/>
        </a:p>
        <a:p>
          <a:pPr algn="l"/>
          <a:r>
            <a:rPr kumimoji="1" lang="ja-JP" altLang="en-US" sz="1050"/>
            <a:t>　　注意すること。</a:t>
          </a:r>
          <a:endParaRPr kumimoji="1" lang="en-US" altLang="ja-JP" sz="1050"/>
        </a:p>
      </xdr:txBody>
    </xdr:sp>
    <xdr:clientData/>
  </xdr:twoCellAnchor>
  <mc:AlternateContent xmlns:mc="http://schemas.openxmlformats.org/markup-compatibility/2006">
    <mc:Choice xmlns:a14="http://schemas.microsoft.com/office/drawing/2010/main" Requires="a14">
      <xdr:twoCellAnchor editAs="oneCell">
        <xdr:from>
          <xdr:col>0</xdr:col>
          <xdr:colOff>314325</xdr:colOff>
          <xdr:row>17</xdr:row>
          <xdr:rowOff>133350</xdr:rowOff>
        </xdr:from>
        <xdr:to>
          <xdr:col>1</xdr:col>
          <xdr:colOff>428625</xdr:colOff>
          <xdr:row>19</xdr:row>
          <xdr:rowOff>104775</xdr:rowOff>
        </xdr:to>
        <xdr:sp macro="" textlink="">
          <xdr:nvSpPr>
            <xdr:cNvPr id="3564" name="cmbtnInsertRecord" hidden="1">
              <a:extLst>
                <a:ext uri="{63B3BB69-23CF-44E3-9099-C40C66FF867C}">
                  <a14:compatExt spid="_x0000_s3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20</xdr:row>
          <xdr:rowOff>123825</xdr:rowOff>
        </xdr:from>
        <xdr:to>
          <xdr:col>1</xdr:col>
          <xdr:colOff>428625</xdr:colOff>
          <xdr:row>22</xdr:row>
          <xdr:rowOff>104775</xdr:rowOff>
        </xdr:to>
        <xdr:sp macro="" textlink="">
          <xdr:nvSpPr>
            <xdr:cNvPr id="3565" name="cmdBtnSearch3" hidden="1">
              <a:extLst>
                <a:ext uri="{63B3BB69-23CF-44E3-9099-C40C66FF867C}">
                  <a14:compatExt spid="_x0000_s3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xdr:row>
          <xdr:rowOff>152400</xdr:rowOff>
        </xdr:from>
        <xdr:to>
          <xdr:col>10</xdr:col>
          <xdr:colOff>676275</xdr:colOff>
          <xdr:row>22</xdr:row>
          <xdr:rowOff>0</xdr:rowOff>
        </xdr:to>
        <xdr:sp macro="" textlink="">
          <xdr:nvSpPr>
            <xdr:cNvPr id="3566" name="fmLstBoxDB" hidden="1">
              <a:extLst>
                <a:ext uri="{63B3BB69-23CF-44E3-9099-C40C66FF867C}">
                  <a14:compatExt spid="_x0000_s356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4</xdr:row>
          <xdr:rowOff>161925</xdr:rowOff>
        </xdr:from>
        <xdr:to>
          <xdr:col>12</xdr:col>
          <xdr:colOff>28575</xdr:colOff>
          <xdr:row>6</xdr:row>
          <xdr:rowOff>19050</xdr:rowOff>
        </xdr:to>
        <xdr:sp macro="" textlink="">
          <xdr:nvSpPr>
            <xdr:cNvPr id="20481" name="cbGetValues" hidden="1">
              <a:extLst>
                <a:ext uri="{63B3BB69-23CF-44E3-9099-C40C66FF867C}">
                  <a14:compatExt spid="_x0000_s20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161925</xdr:rowOff>
        </xdr:from>
        <xdr:to>
          <xdr:col>12</xdr:col>
          <xdr:colOff>28575</xdr:colOff>
          <xdr:row>9</xdr:row>
          <xdr:rowOff>38100</xdr:rowOff>
        </xdr:to>
        <xdr:sp macro="" textlink="">
          <xdr:nvSpPr>
            <xdr:cNvPr id="20482" name="cbSetValue"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28575</xdr:colOff>
          <xdr:row>3</xdr:row>
          <xdr:rowOff>47625</xdr:rowOff>
        </xdr:to>
        <xdr:sp macro="" textlink="">
          <xdr:nvSpPr>
            <xdr:cNvPr id="20487" name="cbClear" hidden="1">
              <a:extLst>
                <a:ext uri="{63B3BB69-23CF-44E3-9099-C40C66FF867C}">
                  <a14:compatExt spid="_x0000_s2048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12</xdr:col>
          <xdr:colOff>28575</xdr:colOff>
          <xdr:row>4</xdr:row>
          <xdr:rowOff>47625</xdr:rowOff>
        </xdr:to>
        <xdr:sp macro="" textlink="">
          <xdr:nvSpPr>
            <xdr:cNvPr id="24579" name="cbClear" hidden="1">
              <a:extLst>
                <a:ext uri="{63B3BB69-23CF-44E3-9099-C40C66FF867C}">
                  <a14:compatExt spid="_x0000_s24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9525</xdr:rowOff>
        </xdr:from>
        <xdr:to>
          <xdr:col>12</xdr:col>
          <xdr:colOff>28575</xdr:colOff>
          <xdr:row>7</xdr:row>
          <xdr:rowOff>38100</xdr:rowOff>
        </xdr:to>
        <xdr:sp macro="" textlink="">
          <xdr:nvSpPr>
            <xdr:cNvPr id="24580" name="cbAnalSysSht" hidden="1">
              <a:extLst>
                <a:ext uri="{63B3BB69-23CF-44E3-9099-C40C66FF867C}">
                  <a14:compatExt spid="_x0000_s2458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390525</xdr:colOff>
          <xdr:row>20</xdr:row>
          <xdr:rowOff>0</xdr:rowOff>
        </xdr:to>
        <xdr:sp macro="" textlink="">
          <xdr:nvSpPr>
            <xdr:cNvPr id="49156" name="fbCollectSQL" hidden="1">
              <a:extLst>
                <a:ext uri="{63B3BB69-23CF-44E3-9099-C40C66FF867C}">
                  <a14:compatExt spid="_x0000_s491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SQL文纏め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7</xdr:row>
          <xdr:rowOff>9525</xdr:rowOff>
        </xdr:from>
        <xdr:to>
          <xdr:col>15</xdr:col>
          <xdr:colOff>666750</xdr:colOff>
          <xdr:row>9</xdr:row>
          <xdr:rowOff>0</xdr:rowOff>
        </xdr:to>
        <xdr:sp macro="" textlink="">
          <xdr:nvSpPr>
            <xdr:cNvPr id="49157" name="fbTest" hidden="1">
              <a:extLst>
                <a:ext uri="{63B3BB69-23CF-44E3-9099-C40C66FF867C}">
                  <a14:compatExt spid="_x0000_s491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Testボタン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10</xdr:row>
          <xdr:rowOff>9525</xdr:rowOff>
        </xdr:from>
        <xdr:to>
          <xdr:col>15</xdr:col>
          <xdr:colOff>666750</xdr:colOff>
          <xdr:row>12</xdr:row>
          <xdr:rowOff>9525</xdr:rowOff>
        </xdr:to>
        <xdr:sp macro="" textlink="">
          <xdr:nvSpPr>
            <xdr:cNvPr id="49158" name="fbExpCmdBtn" hidden="1">
              <a:extLst>
                <a:ext uri="{63B3BB69-23CF-44E3-9099-C40C66FF867C}">
                  <a14:compatExt spid="_x0000_s491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9525</xdr:rowOff>
        </xdr:from>
        <xdr:to>
          <xdr:col>15</xdr:col>
          <xdr:colOff>666750</xdr:colOff>
          <xdr:row>14</xdr:row>
          <xdr:rowOff>161925</xdr:rowOff>
        </xdr:to>
        <xdr:sp macro="" textlink="">
          <xdr:nvSpPr>
            <xdr:cNvPr id="49159" name="fbImpCmdBtn" hidden="1">
              <a:extLst>
                <a:ext uri="{63B3BB69-23CF-44E3-9099-C40C66FF867C}">
                  <a14:compatExt spid="_x0000_s49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xdr:row>
          <xdr:rowOff>9525</xdr:rowOff>
        </xdr:from>
        <xdr:to>
          <xdr:col>15</xdr:col>
          <xdr:colOff>666750</xdr:colOff>
          <xdr:row>17</xdr:row>
          <xdr:rowOff>161925</xdr:rowOff>
        </xdr:to>
        <xdr:sp macro="" textlink="">
          <xdr:nvSpPr>
            <xdr:cNvPr id="49160" name="fbChkLogIF" hidden="1">
              <a:extLst>
                <a:ext uri="{63B3BB69-23CF-44E3-9099-C40C66FF867C}">
                  <a14:compatExt spid="_x0000_s491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検証資料作成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9525</xdr:rowOff>
        </xdr:from>
        <xdr:to>
          <xdr:col>5</xdr:col>
          <xdr:colOff>390525</xdr:colOff>
          <xdr:row>20</xdr:row>
          <xdr:rowOff>0</xdr:rowOff>
        </xdr:to>
        <xdr:sp macro="" textlink="">
          <xdr:nvSpPr>
            <xdr:cNvPr id="49162" name="fbVarTools" hidden="1">
              <a:extLst>
                <a:ext uri="{63B3BB69-23CF-44E3-9099-C40C66FF867C}">
                  <a14:compatExt spid="_x0000_s491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各種ツール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390525</xdr:colOff>
          <xdr:row>20</xdr:row>
          <xdr:rowOff>0</xdr:rowOff>
        </xdr:to>
        <xdr:sp macro="" textlink="">
          <xdr:nvSpPr>
            <xdr:cNvPr id="49178" name="Event-X" hidden="1">
              <a:extLst>
                <a:ext uri="{63B3BB69-23CF-44E3-9099-C40C66FF867C}">
                  <a14:compatExt spid="_x0000_s49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Event-X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12</xdr:row>
          <xdr:rowOff>9525</xdr:rowOff>
        </xdr:from>
        <xdr:to>
          <xdr:col>5</xdr:col>
          <xdr:colOff>419100</xdr:colOff>
          <xdr:row>13</xdr:row>
          <xdr:rowOff>161925</xdr:rowOff>
        </xdr:to>
        <xdr:sp macro="" textlink="">
          <xdr:nvSpPr>
            <xdr:cNvPr id="39941" name="fbRun" hidden="1">
              <a:extLst>
                <a:ext uri="{63B3BB69-23CF-44E3-9099-C40C66FF867C}">
                  <a14:compatExt spid="_x0000_s399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9525</xdr:rowOff>
        </xdr:from>
        <xdr:to>
          <xdr:col>3</xdr:col>
          <xdr:colOff>295275</xdr:colOff>
          <xdr:row>13</xdr:row>
          <xdr:rowOff>161925</xdr:rowOff>
        </xdr:to>
        <xdr:sp macro="" textlink="">
          <xdr:nvSpPr>
            <xdr:cNvPr id="39942" name="fbClear" hidden="1">
              <a:extLst>
                <a:ext uri="{63B3BB69-23CF-44E3-9099-C40C66FF867C}">
                  <a14:compatExt spid="_x0000_s399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9525</xdr:rowOff>
        </xdr:from>
        <xdr:to>
          <xdr:col>11</xdr:col>
          <xdr:colOff>19050</xdr:colOff>
          <xdr:row>3</xdr:row>
          <xdr:rowOff>19050</xdr:rowOff>
        </xdr:to>
        <xdr:sp macro="" textlink="">
          <xdr:nvSpPr>
            <xdr:cNvPr id="10241" name="SplitCmdBtn"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baToolsV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
      <sheetName val="AR"/>
      <sheetName val="APPI"/>
      <sheetName val="Config"/>
      <sheetName val="Sql"/>
      <sheetName val="ExcelOperation"/>
      <sheetName val="outAnalysisSysSht_bk"/>
      <sheetName val="outAnalysisSysSht"/>
      <sheetName val="AnalysisSysSht"/>
      <sheetName val="ASSProperty"/>
      <sheetName val="ASSChkTemplate"/>
      <sheetName val="VariousTools"/>
      <sheetName val="Template"/>
      <sheetName val="SyncSchedule"/>
      <sheetName val="Category"/>
      <sheetName val="SplitFile"/>
      <sheetName val="検証結果合計"/>
      <sheetName val="項目設定検証"/>
      <sheetName val="List"/>
      <sheetName val="Help"/>
    </sheetNames>
    <sheetDataSet>
      <sheetData sheetId="0">
        <row r="3">
          <cell r="B3" t="str">
            <v>必須条件:</v>
          </cell>
        </row>
        <row r="4">
          <cell r="B4" t="str">
            <v>BU:</v>
          </cell>
        </row>
        <row r="5">
          <cell r="B5" t="str">
            <v>部門:</v>
          </cell>
        </row>
        <row r="6">
          <cell r="B6" t="str">
            <v>出荷予定ID:</v>
          </cell>
        </row>
        <row r="7">
          <cell r="B7" t="str">
            <v>入荷予定ID:</v>
          </cell>
        </row>
        <row r="8">
          <cell r="B8" t="str">
            <v>契約ID:</v>
          </cell>
        </row>
        <row r="9">
          <cell r="B9" t="str">
            <v>管理ID:</v>
          </cell>
        </row>
        <row r="10">
          <cell r="B10" t="str">
            <v>ﾌﾟﾛｼﾞｪｸﾄID:</v>
          </cell>
        </row>
        <row r="11">
          <cell r="B11" t="str">
            <v>D/O番号:</v>
          </cell>
        </row>
        <row r="12">
          <cell r="B12" t="str">
            <v>出庫確認ID</v>
          </cell>
        </row>
        <row r="13">
          <cell r="B13" t="str">
            <v>請求書No</v>
          </cell>
        </row>
        <row r="14">
          <cell r="B14" t="str">
            <v>入庫確認ID</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4.vml"/><Relationship Id="rId7" Type="http://schemas.openxmlformats.org/officeDocument/2006/relationships/ctrlProp" Target="../ctrlProps/ctrlProp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4.xml"/><Relationship Id="rId11" Type="http://schemas.openxmlformats.org/officeDocument/2006/relationships/comments" Target="../comments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2.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33" t="s">
        <v>391</v>
      </c>
      <c r="C3" s="33">
        <v>1</v>
      </c>
      <c r="D3" s="31" t="s">
        <v>392</v>
      </c>
      <c r="E3" s="32"/>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PS_K_CD_SHCO_H_TBL WHERE BUSINESS_UNIT='X2901' AND DEPTID='' AND K_CD_SHPPLN_ID='';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PS_K_CD_SHCO_H_TBL WHERE BUSINESS_UNIT='X2901' AND DEPTID='' AND K_CD_SHPPLN_ID='' WITH UR;</v>
      </c>
      <c r="I3" s="43" t="s">
        <v>364</v>
      </c>
      <c r="J3" s="43" t="s">
        <v>626</v>
      </c>
      <c r="K3" s="44" t="s">
        <v>365</v>
      </c>
      <c r="L3" s="44" t="s">
        <v>366</v>
      </c>
      <c r="M3" s="44" t="s">
        <v>367</v>
      </c>
      <c r="N3" s="44"/>
      <c r="O3" s="44"/>
      <c r="P3" s="44"/>
      <c r="Q3" s="44"/>
      <c r="R3" s="44"/>
      <c r="S3" s="44"/>
      <c r="T3" s="44"/>
      <c r="U3" s="44"/>
    </row>
    <row r="4" spans="2:21">
      <c r="B4" s="33" t="s">
        <v>393</v>
      </c>
      <c r="C4" s="33" t="s">
        <v>394</v>
      </c>
      <c r="D4" s="31" t="s">
        <v>627</v>
      </c>
      <c r="E4" s="32"/>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PS_K_CD_CONT_H_TBL WHERE BUSINESS_UNIT='X2901' AND DEPTID='' AND K_CD_TRD_ID='';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PS_K_CD_CONT_H_TBL WHERE BUSINESS_UNIT='X2901' AND DEPTID='' AND K_CD_TRD_ID='' WITH UR;</v>
      </c>
      <c r="I4" s="43" t="s">
        <v>368</v>
      </c>
      <c r="J4" s="43" t="s">
        <v>524</v>
      </c>
      <c r="K4" s="44" t="s">
        <v>365</v>
      </c>
      <c r="L4" s="44" t="s">
        <v>366</v>
      </c>
      <c r="M4" s="44" t="s">
        <v>369</v>
      </c>
      <c r="N4" s="44"/>
      <c r="O4" s="44"/>
      <c r="P4" s="44"/>
      <c r="Q4" s="44"/>
      <c r="R4" s="44"/>
      <c r="S4" s="44"/>
      <c r="T4" s="44"/>
      <c r="U4" s="44"/>
    </row>
    <row r="5" spans="2:21">
      <c r="B5" s="33" t="s">
        <v>366</v>
      </c>
      <c r="C5" s="33" t="s">
        <v>395</v>
      </c>
      <c r="D5" s="38"/>
      <c r="E5" s="32"/>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PS_K_CD_CONT_B_TBL WHERE BUSINESS_UNIT='X2901' AND K_CD_TRD_ID='';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PS_K_CD_CONT_B_TBL WHERE BUSINESS_UNIT='X2901' AND K_CD_TRD_ID='' WITH UR;</v>
      </c>
      <c r="I5" s="43" t="s">
        <v>370</v>
      </c>
      <c r="J5" s="43" t="s">
        <v>525</v>
      </c>
      <c r="K5" s="44" t="s">
        <v>365</v>
      </c>
      <c r="L5" s="44"/>
      <c r="M5" s="44" t="s">
        <v>369</v>
      </c>
      <c r="N5" s="44"/>
      <c r="O5" s="44"/>
      <c r="P5" s="44"/>
      <c r="Q5" s="44"/>
      <c r="R5" s="44"/>
      <c r="S5" s="44"/>
      <c r="T5" s="44"/>
      <c r="U5" s="44"/>
    </row>
    <row r="6" spans="2:21">
      <c r="B6" s="45" t="s">
        <v>396</v>
      </c>
      <c r="C6" s="45" t="s">
        <v>397</v>
      </c>
      <c r="D6" s="32"/>
      <c r="E6" s="32"/>
      <c r="G6" s="68"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PS_K_CD_CONTRN_TBL WHERE BUSINESS_UNIT='X2901' AND DEPTID='' AND K_CD_TRD_ID='';</v>
      </c>
      <c r="H6" s="68"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PS_K_CD_CONTRN_TBL WHERE BUSINESS_UNIT='X2901' AND DEPTID='' AND K_CD_TRD_ID='' WITH UR;</v>
      </c>
      <c r="I6" s="43" t="s">
        <v>371</v>
      </c>
      <c r="J6" s="43" t="s">
        <v>526</v>
      </c>
      <c r="K6" s="44" t="s">
        <v>365</v>
      </c>
      <c r="L6" s="44" t="s">
        <v>366</v>
      </c>
      <c r="M6" s="44" t="s">
        <v>369</v>
      </c>
      <c r="N6" s="44"/>
      <c r="O6" s="44"/>
      <c r="P6" s="44"/>
      <c r="Q6" s="44"/>
      <c r="R6" s="44"/>
      <c r="S6" s="44"/>
      <c r="T6" s="44"/>
      <c r="U6" s="44"/>
    </row>
    <row r="7" spans="2:21">
      <c r="B7" s="33" t="s">
        <v>398</v>
      </c>
      <c r="C7" s="33" t="s">
        <v>399</v>
      </c>
      <c r="D7" s="32"/>
      <c r="E7" s="32"/>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PS_PROJECT WHERE BUSINESS_UNIT='X2901' AND PROJECT_ID='';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PS_PROJECT WHERE BUSINESS_UNIT='X2901' AND PROJECT_ID='' WITH UR;</v>
      </c>
      <c r="I7" s="43" t="s">
        <v>372</v>
      </c>
      <c r="J7" s="43" t="s">
        <v>527</v>
      </c>
      <c r="K7" s="44" t="s">
        <v>365</v>
      </c>
      <c r="L7" s="44"/>
      <c r="M7" s="44" t="s">
        <v>373</v>
      </c>
      <c r="N7" s="44"/>
      <c r="O7" s="44"/>
      <c r="P7" s="44"/>
      <c r="Q7" s="44"/>
      <c r="R7" s="44"/>
      <c r="S7" s="44"/>
      <c r="T7" s="44"/>
      <c r="U7" s="44"/>
    </row>
    <row r="8" spans="2:21">
      <c r="B8" s="45" t="s">
        <v>400</v>
      </c>
      <c r="C8" s="45" t="s">
        <v>401</v>
      </c>
      <c r="D8" s="32"/>
      <c r="E8" s="32"/>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PS_K_CD_SHPN_H_TBL WHERE BUSINESS_UNIT='X2901' AND DEPTID='' AND K_CD_SHPPLN_ID='';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PS_K_CD_SHPN_H_TBL WHERE BUSINESS_UNIT='X2901' AND DEPTID='' AND K_CD_SHPPLN_ID='' WITH UR;</v>
      </c>
      <c r="I8" s="46" t="s">
        <v>374</v>
      </c>
      <c r="J8" s="46" t="s">
        <v>528</v>
      </c>
      <c r="K8" s="44" t="s">
        <v>365</v>
      </c>
      <c r="L8" s="44" t="s">
        <v>366</v>
      </c>
      <c r="M8" s="44" t="s">
        <v>367</v>
      </c>
      <c r="N8" s="44"/>
      <c r="O8" s="44"/>
      <c r="P8" s="44"/>
      <c r="Q8" s="44"/>
      <c r="R8" s="44"/>
      <c r="S8" s="44"/>
      <c r="T8" s="44"/>
      <c r="U8" s="44"/>
    </row>
    <row r="9" spans="2:21">
      <c r="B9" s="33" t="s">
        <v>402</v>
      </c>
      <c r="C9" s="33" t="s">
        <v>403</v>
      </c>
      <c r="D9" s="32"/>
      <c r="E9" s="32"/>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PS_K_CD_SHPN_B_TBL WHERE BUSINESS_UNIT='X2901' AND K_CD_SHPPLN_ID='';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PS_K_CD_SHPN_B_TBL WHERE BUSINESS_UNIT='X2901' AND K_CD_SHPPLN_ID='' WITH UR;</v>
      </c>
      <c r="I9" s="46" t="s">
        <v>375</v>
      </c>
      <c r="J9" s="46" t="s">
        <v>529</v>
      </c>
      <c r="K9" s="44" t="s">
        <v>365</v>
      </c>
      <c r="L9" s="44"/>
      <c r="M9" s="44" t="s">
        <v>367</v>
      </c>
      <c r="N9" s="44"/>
      <c r="O9" s="44"/>
      <c r="P9" s="44"/>
      <c r="Q9" s="44"/>
      <c r="R9" s="44"/>
      <c r="S9" s="44"/>
      <c r="T9" s="44"/>
      <c r="U9" s="44"/>
    </row>
    <row r="10" spans="2:21">
      <c r="B10" s="33" t="s">
        <v>404</v>
      </c>
      <c r="C10" s="33" t="s">
        <v>174</v>
      </c>
      <c r="D10" s="32"/>
      <c r="E10" s="32"/>
      <c r="G10" s="68"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PS_K_CD_SHPNRV_TBL WHERE BUSINESS_UNIT='X2901' AND K_CD_SHPPLN_ID='';</v>
      </c>
      <c r="H10" s="68"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PS_K_CD_SHPNRV_TBL WHERE BUSINESS_UNIT='X2901' AND K_CD_SHPPLN_ID='' WITH UR;</v>
      </c>
      <c r="I10" s="46" t="s">
        <v>376</v>
      </c>
      <c r="J10" s="46" t="s">
        <v>530</v>
      </c>
      <c r="K10" s="44" t="s">
        <v>365</v>
      </c>
      <c r="L10" s="44"/>
      <c r="M10" s="44" t="s">
        <v>367</v>
      </c>
      <c r="N10" s="44"/>
      <c r="O10" s="44"/>
      <c r="P10" s="44"/>
      <c r="Q10" s="44"/>
      <c r="R10" s="44"/>
      <c r="S10" s="44"/>
      <c r="T10" s="44"/>
      <c r="U10" s="44"/>
    </row>
    <row r="11" spans="2:21">
      <c r="B11" s="33" t="s">
        <v>443</v>
      </c>
      <c r="C11" s="33" t="s">
        <v>444</v>
      </c>
      <c r="D11" s="32"/>
      <c r="E11" s="32"/>
      <c r="G11" s="68"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PS_X_CD_SHPN_H_TBL WHERE BUSINESS_UNIT='X2901' AND K_CD_SHPPLN_ID='';</v>
      </c>
      <c r="H11" s="68"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PS_X_CD_SHPN_H_TBL WHERE BUSINESS_UNIT='X2901' AND K_CD_SHPPLN_ID='' WITH UR;</v>
      </c>
      <c r="I11" s="46" t="s">
        <v>377</v>
      </c>
      <c r="J11" s="46" t="s">
        <v>531</v>
      </c>
      <c r="K11" s="44" t="s">
        <v>365</v>
      </c>
      <c r="L11" s="44"/>
      <c r="M11" s="44" t="s">
        <v>367</v>
      </c>
      <c r="N11" s="44"/>
      <c r="O11" s="44"/>
      <c r="P11" s="44"/>
      <c r="Q11" s="44"/>
      <c r="R11" s="44"/>
      <c r="S11" s="44"/>
      <c r="T11" s="44"/>
      <c r="U11" s="44"/>
    </row>
    <row r="12" spans="2:21">
      <c r="B12" s="33" t="s">
        <v>447</v>
      </c>
      <c r="C12" s="33" t="s">
        <v>448</v>
      </c>
      <c r="D12" s="32"/>
      <c r="E12" s="32"/>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PS_X_CD_SHPN_B_TBL WHERE BUSINESS_UNIT='X2901' AND K_CD_SHPPLN_ID='';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PS_X_CD_SHPN_B_TBL WHERE BUSINESS_UNIT='X2901' AND K_CD_SHPPLN_ID='' WITH UR;</v>
      </c>
      <c r="I12" s="46" t="s">
        <v>378</v>
      </c>
      <c r="J12" s="46" t="s">
        <v>532</v>
      </c>
      <c r="K12" s="44" t="s">
        <v>365</v>
      </c>
      <c r="L12" s="44"/>
      <c r="M12" s="44" t="s">
        <v>367</v>
      </c>
      <c r="N12" s="44"/>
      <c r="O12" s="44"/>
      <c r="P12" s="44"/>
      <c r="Q12" s="44"/>
      <c r="R12" s="44"/>
      <c r="S12" s="44"/>
      <c r="T12" s="44"/>
      <c r="U12" s="44"/>
    </row>
    <row r="13" spans="2:21">
      <c r="B13" s="33" t="s">
        <v>454</v>
      </c>
      <c r="C13" s="33" t="s">
        <v>452</v>
      </c>
      <c r="D13" s="32"/>
      <c r="E13" s="32"/>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PS_K_CD_ARPN_H_TBL WHERE BUSINESS_UNIT='X2901' AND DEPTID='' AND K_CD_ARVPLN_ID='';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PS_K_CD_ARPN_H_TBL WHERE BUSINESS_UNIT='X2901' AND DEPTID='' AND K_CD_ARVPLN_ID='' WITH UR;</v>
      </c>
      <c r="I13" s="47" t="s">
        <v>379</v>
      </c>
      <c r="J13" s="47" t="s">
        <v>533</v>
      </c>
      <c r="K13" s="44" t="s">
        <v>365</v>
      </c>
      <c r="L13" s="44" t="s">
        <v>366</v>
      </c>
      <c r="M13" s="44" t="s">
        <v>380</v>
      </c>
      <c r="N13" s="44"/>
      <c r="O13" s="44"/>
      <c r="P13" s="44"/>
      <c r="Q13" s="44"/>
      <c r="R13" s="44"/>
      <c r="S13" s="44"/>
      <c r="T13" s="44"/>
      <c r="U13" s="44"/>
    </row>
    <row r="14" spans="2:21">
      <c r="B14" s="33" t="s">
        <v>459</v>
      </c>
      <c r="C14" s="33" t="s">
        <v>465</v>
      </c>
      <c r="D14" s="32"/>
      <c r="E14" s="32"/>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PS_K_CD_ARPN_B_TBL WHERE BUSINESS_UNIT='X2901' AND K_CD_ARVPLN_ID='';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PS_K_CD_ARPN_B_TBL WHERE BUSINESS_UNIT='X2901' AND K_CD_ARVPLN_ID='' WITH UR;</v>
      </c>
      <c r="I14" s="47" t="s">
        <v>381</v>
      </c>
      <c r="J14" s="47" t="s">
        <v>534</v>
      </c>
      <c r="K14" s="44" t="s">
        <v>365</v>
      </c>
      <c r="L14" s="44"/>
      <c r="M14" s="44" t="s">
        <v>380</v>
      </c>
      <c r="N14" s="44"/>
      <c r="O14" s="44"/>
      <c r="P14" s="44"/>
      <c r="Q14" s="44"/>
      <c r="R14" s="44"/>
      <c r="S14" s="44"/>
      <c r="T14" s="44"/>
      <c r="U14" s="44"/>
    </row>
    <row r="15" spans="2:21">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PS_K_CD_ARPN_C_TBL WHERE BUSINESS_UNIT='X2901' AND K_CD_ARVPLN_ID='';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PS_K_CD_ARPN_C_TBL WHERE BUSINESS_UNIT='X2901' AND K_CD_ARVPLN_ID='' WITH UR;</v>
      </c>
      <c r="I15" s="47" t="s">
        <v>382</v>
      </c>
      <c r="J15" s="47" t="s">
        <v>535</v>
      </c>
      <c r="K15" s="44" t="s">
        <v>365</v>
      </c>
      <c r="L15" s="44"/>
      <c r="M15" s="44" t="s">
        <v>380</v>
      </c>
      <c r="N15" s="44"/>
      <c r="O15" s="44"/>
      <c r="P15" s="44"/>
      <c r="Q15" s="44"/>
      <c r="R15" s="44"/>
      <c r="S15" s="44"/>
      <c r="T15" s="44"/>
      <c r="U15" s="44"/>
    </row>
    <row r="16" spans="2:21">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PS_X_CD_ARPN_H_TBL WHERE BUSINESS_UNIT='X2901' AND K_CD_ARVPLN_ID='';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PS_X_CD_ARPN_H_TBL WHERE BUSINESS_UNIT='X2901' AND K_CD_ARVPLN_ID='' WITH UR;</v>
      </c>
      <c r="I16" s="47" t="s">
        <v>383</v>
      </c>
      <c r="J16" s="47" t="s">
        <v>536</v>
      </c>
      <c r="K16" s="44" t="s">
        <v>365</v>
      </c>
      <c r="L16" s="44"/>
      <c r="M16" s="44" t="s">
        <v>380</v>
      </c>
      <c r="N16" s="44"/>
      <c r="O16" s="44"/>
      <c r="P16" s="44"/>
      <c r="Q16" s="44"/>
      <c r="R16" s="44"/>
      <c r="S16" s="44"/>
      <c r="T16" s="44"/>
      <c r="U16" s="44"/>
    </row>
    <row r="17" spans="2:21">
      <c r="B17" s="48" t="str">
        <f>CONCATENATE(B20,B21,B22,B23,B24,B25)</f>
        <v>SELECT KSC.BUSINESS_UNIT,KSC.DEPTID,KSC.K_CD_SHPPLN_ID,KSC.K_CD_ARVPLN_ID,KSC.K_CD_TRD_ID,XTB.X_CD_TRLDGR_ID,' ' AS PROJECT_ID,KSC.K_CD_DO_NO,KSCKH.K_CD_SHPCHK_ID,KSBB.K_CD_SKBIL_ID,' ' AS K_CD_ARVCHK_ID FROM PS_K_CD_SHCO_H_TBL KSC LEFT JOIN (SELECT DISTINCT XTD.BUSINESS_UNIT,XTD.X_CD_TRLDGR_ID,XTD.K_CD_SHPPLN_ID,XTD.K_CD_ARVPLN_ID FROM PS_X_CD_TRLDGB_TBL XTD WHERE XTD.BUSINESS_UNIT = 'X2901') XTB ON KSC.BUSINESS_UNIT = XTB.BUSINESS_UNIT AND KSC.K_CD_SHPPLN_ID = XTB.K_CD_SHPPLN_ID LEFT JOIN (SELECT KSK.BUSINESS_UNIT,KSK.K_CD_SHPCHK_ID,KSK.K_CD_SHPPLN_ID FROM PS_K_CD_SHCKDH_TBL KSK WHERE KSK.BUSINESS_UNIT = 'X2901') KSCKH ON KSC.BUSINESS_UNIT = KSCKH.BUSINESS_UNIT AND KSC.K_CD_SHPPLN_ID = KSCKH.K_CD_SHPPLN_ID LEFT JOIN (SELECT KSB.BUSINESS_UNIT,KSB.K_CD_SKBIL_ID,KSB.K_CD_SHPPLN_ID FROM PS_K_CD_SKBILB_TBL KSB WHERE KSB.BUSINESS_UNIT = 'X2901')  KSBB ON KSC.BUSINESS_UNIT = KSBB.BUSINESS_UNIT AND KSC.K_CD_SHPPLN_ID = KSBB.K_CD_SHPPLN_ID WHERE KSC.K_CD_SHPPLN_ID = '' WITH UR;</v>
      </c>
      <c r="C17" s="49" t="s">
        <v>489</v>
      </c>
      <c r="G17" s="68"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PS_X_CD_ARPN_B_TBL WHERE BUSINESS_UNIT='X2901' AND K_CD_ARVPLN_ID='';</v>
      </c>
      <c r="H17" s="68"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PS_X_CD_ARPN_B_TBL WHERE BUSINESS_UNIT='X2901' AND K_CD_ARVPLN_ID='' WITH UR;</v>
      </c>
      <c r="I17" s="47" t="s">
        <v>384</v>
      </c>
      <c r="J17" s="47" t="s">
        <v>537</v>
      </c>
      <c r="K17" s="44" t="s">
        <v>365</v>
      </c>
      <c r="L17" s="44"/>
      <c r="M17" s="44" t="s">
        <v>380</v>
      </c>
      <c r="N17" s="44"/>
      <c r="O17" s="44"/>
      <c r="P17" s="44"/>
      <c r="Q17" s="44"/>
      <c r="R17" s="44"/>
      <c r="S17" s="44"/>
      <c r="T17" s="44"/>
      <c r="U17" s="44"/>
    </row>
    <row r="18" spans="2:21">
      <c r="G18" s="68"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PS_X_CD_TRLDGH_TBL WHERE BUSINESS_UNIT='X2901' AND DEPTID='' AND X_CD_TRLDGR_ID='';</v>
      </c>
      <c r="H18" s="68"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PS_X_CD_TRLDGH_TBL WHERE BUSINESS_UNIT='X2901' AND DEPTID='' AND X_CD_TRLDGR_ID='' WITH UR;</v>
      </c>
      <c r="I18" s="33" t="s">
        <v>385</v>
      </c>
      <c r="J18" s="33" t="s">
        <v>538</v>
      </c>
      <c r="K18" s="44" t="s">
        <v>365</v>
      </c>
      <c r="L18" s="44" t="s">
        <v>366</v>
      </c>
      <c r="M18" s="44" t="s">
        <v>386</v>
      </c>
      <c r="N18" s="44"/>
      <c r="O18" s="44"/>
      <c r="P18" s="44"/>
      <c r="Q18" s="44"/>
      <c r="R18" s="44"/>
      <c r="S18" s="44"/>
      <c r="T18" s="44"/>
      <c r="U18" s="44"/>
    </row>
    <row r="19" spans="2:21">
      <c r="G19" s="68"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PS_X_CD_TRLDGB_TBL WHERE BUSINESS_UNIT='X2901' AND X_CD_TRLDGR_ID='';</v>
      </c>
      <c r="H19" s="68"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PS_X_CD_TRLDGB_TBL WHERE BUSINESS_UNIT='X2901' AND X_CD_TRLDGR_ID='' WITH UR;</v>
      </c>
      <c r="I19" s="33" t="s">
        <v>387</v>
      </c>
      <c r="J19" s="33" t="s">
        <v>539</v>
      </c>
      <c r="K19" s="44" t="s">
        <v>365</v>
      </c>
      <c r="L19" s="44"/>
      <c r="M19" s="44" t="s">
        <v>386</v>
      </c>
      <c r="N19" s="44"/>
      <c r="O19" s="44"/>
      <c r="P19" s="44"/>
      <c r="Q19" s="44"/>
      <c r="R19" s="44"/>
      <c r="S19" s="44"/>
      <c r="T19" s="44"/>
      <c r="U19" s="44"/>
    </row>
    <row r="20" spans="2:21">
      <c r="B20" s="50" t="str">
        <f>"SELECT KSC.BUSINESS_UNIT,KSC.DEPTID,KSC.K_CD_SHPPLN_ID,KSC.K_CD_ARVPLN_ID,KSC.K_CD_TRD_ID,XTB.X_CD_TRLDGR_ID,' ' AS PROJECT_ID,KSC.K_CD_DO_NO,KSCKH.K_CD_SHPCHK_ID,KSBB.K_CD_SKBIL_ID,' ' AS K_CD_ARVCHK_ID "</f>
        <v xml:space="preserve">SELECT KSC.BUSINESS_UNIT,KSC.DEPTID,KSC.K_CD_SHPPLN_ID,KSC.K_CD_ARVPLN_ID,KSC.K_CD_TRD_ID,XTB.X_CD_TRLDGR_ID,' ' AS PROJECT_ID,KSC.K_CD_DO_NO,KSCKH.K_CD_SHPCHK_ID,KSBB.K_CD_SKBIL_ID,' ' AS K_CD_ARVCHK_ID </v>
      </c>
      <c r="C20" s="12" t="s">
        <v>489</v>
      </c>
      <c r="G20" s="68"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PS_K_CD_DO_H_TBL WHERE BUSINESS_UNIT='X2901' AND K_CD_DO_NO='';</v>
      </c>
      <c r="H20" s="68"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PS_K_CD_DO_H_TBL WHERE BUSINESS_UNIT='X2901' AND K_CD_DO_NO='' WITH UR;</v>
      </c>
      <c r="I20" s="33" t="s">
        <v>440</v>
      </c>
      <c r="J20" s="33" t="s">
        <v>540</v>
      </c>
      <c r="K20" s="44" t="s">
        <v>365</v>
      </c>
      <c r="L20" s="44"/>
      <c r="M20" s="44" t="s">
        <v>442</v>
      </c>
      <c r="N20" s="44"/>
      <c r="O20" s="44"/>
      <c r="P20" s="44"/>
      <c r="Q20" s="44"/>
      <c r="R20" s="44"/>
      <c r="S20" s="44"/>
      <c r="T20" s="44"/>
      <c r="U20" s="44"/>
    </row>
    <row r="21" spans="2:21">
      <c r="B21" s="50" t="str">
        <f>"FROM PS_K_CD_SHCO_H_TBL KSC "</f>
        <v xml:space="preserve">FROM PS_K_CD_SHCO_H_TBL KSC </v>
      </c>
      <c r="C21" s="12" t="s">
        <v>489</v>
      </c>
      <c r="G21" s="68" t="str">
        <f>"DELETE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f>
        <v>DELETE FROM PS_K_CD_DO_B_TBL WHERE BUSINESS_UNIT='X2901' AND K_CD_DO_NO='';</v>
      </c>
      <c r="H21" s="68" t="str">
        <f>"SELECT *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 WITH UR;"</f>
        <v>SELECT * FROM PS_K_CD_DO_B_TBL WHERE BUSINESS_UNIT='X2901' AND K_CD_DO_NO='' WITH UR;</v>
      </c>
      <c r="I21" s="33" t="s">
        <v>441</v>
      </c>
      <c r="J21" s="33" t="s">
        <v>541</v>
      </c>
      <c r="K21" s="44" t="s">
        <v>365</v>
      </c>
      <c r="L21" s="44"/>
      <c r="M21" s="44" t="s">
        <v>442</v>
      </c>
      <c r="N21" s="44"/>
      <c r="O21" s="44"/>
      <c r="P21" s="44"/>
      <c r="Q21" s="44"/>
      <c r="R21" s="44"/>
      <c r="S21" s="44"/>
      <c r="T21" s="44"/>
      <c r="U21" s="44"/>
    </row>
    <row r="22" spans="2:21">
      <c r="B22" s="64" t="str">
        <f>"LEFT JOIN (SELECT DISTINCT XTD.BUSINESS_UNIT,XTD.X_CD_TRLDGR_ID,XTD.K_CD_SHPPLN_ID,XTD.K_CD_ARVPLN_ID FROM PS_X_CD_TRLDGB_TBL XTD WHERE XTD.BUSINESS_UNIT = '"&amp;D4&amp;"') XTB ON KSC.BUSINESS_UNIT = XTB.BUSINESS_UNIT AND KSC.K_CD_SHPPLN_ID = XTB.K_CD_SHPPLN_ID "</f>
        <v xml:space="preserve">LEFT JOIN (SELECT DISTINCT XTD.BUSINESS_UNIT,XTD.X_CD_TRLDGR_ID,XTD.K_CD_SHPPLN_ID,XTD.K_CD_ARVPLN_ID FROM PS_X_CD_TRLDGB_TBL XTD WHERE XTD.BUSINESS_UNIT = 'X2901') XTB ON KSC.BUSINESS_UNIT = XTB.BUSINESS_UNIT AND KSC.K_CD_SHPPLN_ID = XTB.K_CD_SHPPLN_ID </v>
      </c>
      <c r="C22" s="12" t="s">
        <v>489</v>
      </c>
      <c r="G22" s="68" t="str">
        <f>"DELETE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f>
        <v>DELETE FROM PS_K_CD_SHCKDH_TBL WHERE BUSINESS_UNIT='X2901' AND DEPTID='' AND K_CD_SHPCHK_ID='';</v>
      </c>
      <c r="H22" s="68" t="str">
        <f>"SELECT *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 WITH UR;"</f>
        <v>SELECT * FROM PS_K_CD_SHCKDH_TBL WHERE BUSINESS_UNIT='X2901' AND DEPTID='' AND K_CD_SHPCHK_ID='' WITH UR;</v>
      </c>
      <c r="I22" s="51" t="s">
        <v>445</v>
      </c>
      <c r="J22" s="51" t="s">
        <v>542</v>
      </c>
      <c r="K22" s="44" t="s">
        <v>365</v>
      </c>
      <c r="L22" s="44" t="s">
        <v>366</v>
      </c>
      <c r="M22" s="44" t="s">
        <v>446</v>
      </c>
      <c r="N22" s="44"/>
      <c r="O22" s="44"/>
      <c r="P22" s="44"/>
      <c r="Q22" s="44"/>
      <c r="R22" s="44"/>
      <c r="S22" s="44"/>
      <c r="T22" s="44"/>
      <c r="U22" s="44"/>
    </row>
    <row r="23" spans="2:21">
      <c r="B23" s="64" t="str">
        <f>"LEFT JOIN (SELECT KSK.BUSINESS_UNIT,KSK.K_CD_SHPCHK_ID,KSK.K_CD_SHPPLN_ID FROM PS_K_CD_SHCKDH_TBL KSK WHERE KSK.BUSINESS_UNIT = '"&amp;D4&amp;"') KSCKH ON KSC.BUSINESS_UNIT = KSCKH.BUSINESS_UNIT AND KSC.K_CD_SHPPLN_ID = KSCKH.K_CD_SHPPLN_ID "</f>
        <v xml:space="preserve">LEFT JOIN (SELECT KSK.BUSINESS_UNIT,KSK.K_CD_SHPCHK_ID,KSK.K_CD_SHPPLN_ID FROM PS_K_CD_SHCKDH_TBL KSK WHERE KSK.BUSINESS_UNIT = 'X2901') KSCKH ON KSC.BUSINESS_UNIT = KSCKH.BUSINESS_UNIT AND KSC.K_CD_SHPPLN_ID = KSCKH.K_CD_SHPPLN_ID </v>
      </c>
      <c r="C23" s="12" t="s">
        <v>490</v>
      </c>
      <c r="G23" s="68" t="str">
        <f>"DELETE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f>
        <v>DELETE FROM PS_K_CD_SHCKDB_TBL WHERE BUSINESS_UNIT='X2901' AND DEPTID='' AND K_CD_SHPCHK_ID='';</v>
      </c>
      <c r="H23" s="68" t="str">
        <f>"SELECT *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 WITH UR;"</f>
        <v>SELECT * FROM PS_K_CD_SHCKDB_TBL WHERE BUSINESS_UNIT='X2901' AND DEPTID='' AND K_CD_SHPCHK_ID='' WITH UR;</v>
      </c>
      <c r="I23" s="51" t="s">
        <v>449</v>
      </c>
      <c r="J23" s="51" t="s">
        <v>543</v>
      </c>
      <c r="K23" s="44" t="s">
        <v>365</v>
      </c>
      <c r="L23" s="44" t="s">
        <v>366</v>
      </c>
      <c r="M23" s="44" t="s">
        <v>446</v>
      </c>
      <c r="N23" s="44"/>
      <c r="O23" s="44"/>
      <c r="P23" s="44"/>
      <c r="Q23" s="44"/>
      <c r="R23" s="44"/>
      <c r="S23" s="44"/>
      <c r="T23" s="44"/>
      <c r="U23" s="44"/>
    </row>
    <row r="24" spans="2:21">
      <c r="B24" s="64" t="str">
        <f>"LEFT JOIN (SELECT KSB.BUSINESS_UNIT,KSB.K_CD_SKBIL_ID,KSB.K_CD_SHPPLN_ID FROM PS_K_CD_SKBILB_TBL KSB WHERE KSB.BUSINESS_UNIT = '"&amp;D4&amp;"')  KSBB ON KSC.BUSINESS_UNIT = KSBB.BUSINESS_UNIT AND KSC.K_CD_SHPPLN_ID = KSBB.K_CD_SHPPLN_ID "</f>
        <v xml:space="preserve">LEFT JOIN (SELECT KSB.BUSINESS_UNIT,KSB.K_CD_SKBIL_ID,KSB.K_CD_SHPPLN_ID FROM PS_K_CD_SKBILB_TBL KSB WHERE KSB.BUSINESS_UNIT = 'X2901')  KSBB ON KSC.BUSINESS_UNIT = KSBB.BUSINESS_UNIT AND KSC.K_CD_SHPPLN_ID = KSBB.K_CD_SHPPLN_ID </v>
      </c>
      <c r="C24" s="12" t="s">
        <v>490</v>
      </c>
      <c r="G24" s="68" t="str">
        <f>"DELETE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f>
        <v>DELETE FROM PS_K_CD_SKBILH_TBL WHERE BUSINESS_UNIT='X2901' AND K_CD_SKBIL_ID='';</v>
      </c>
      <c r="H24" s="68" t="str">
        <f>"SELECT *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 WITH UR;"</f>
        <v>SELECT * FROM PS_K_CD_SKBILH_TBL WHERE BUSINESS_UNIT='X2901' AND K_CD_SKBIL_ID='' WITH UR;</v>
      </c>
      <c r="I24" s="51" t="s">
        <v>450</v>
      </c>
      <c r="J24" s="51" t="s">
        <v>544</v>
      </c>
      <c r="K24" s="44" t="s">
        <v>365</v>
      </c>
      <c r="L24" s="44"/>
      <c r="M24" s="44" t="s">
        <v>453</v>
      </c>
      <c r="N24" s="44"/>
      <c r="O24" s="44"/>
      <c r="P24" s="44"/>
      <c r="Q24" s="44"/>
      <c r="R24" s="44"/>
      <c r="S24" s="44"/>
      <c r="T24" s="44"/>
      <c r="U24" s="44"/>
    </row>
    <row r="25" spans="2:21">
      <c r="B25" s="50" t="str">
        <f>"WHERE KSC.K_CD_SHPPLN_ID = '"&amp;D6&amp;"' WITH UR;"</f>
        <v>WHERE KSC.K_CD_SHPPLN_ID = '' WITH UR;</v>
      </c>
      <c r="C25" s="12" t="s">
        <v>489</v>
      </c>
      <c r="G25" s="68" t="str">
        <f>"DELETE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f>
        <v>DELETE FROM PS_K_CD_SKBILB_TBL WHERE BUSINESS_UNIT='X2901' AND K_CD_SKBIL_ID='';</v>
      </c>
      <c r="H25" s="68" t="str">
        <f>"SELECT *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 WITH UR;"</f>
        <v>SELECT * FROM PS_K_CD_SKBILB_TBL WHERE BUSINESS_UNIT='X2901' AND K_CD_SKBIL_ID='' WITH UR;</v>
      </c>
      <c r="I25" s="51" t="s">
        <v>451</v>
      </c>
      <c r="J25" s="51" t="s">
        <v>545</v>
      </c>
      <c r="K25" s="44" t="s">
        <v>365</v>
      </c>
      <c r="L25" s="44"/>
      <c r="M25" s="44" t="s">
        <v>453</v>
      </c>
      <c r="N25" s="44"/>
      <c r="O25" s="44"/>
      <c r="P25" s="44"/>
      <c r="Q25" s="44"/>
      <c r="R25" s="44"/>
      <c r="S25" s="44"/>
      <c r="T25" s="44"/>
      <c r="U25" s="44"/>
    </row>
    <row r="26" spans="2:21">
      <c r="G26" s="68" t="str">
        <f>"DELETE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f>
        <v>DELETE FROM PS_K_CD_ARCK_H_TBL WHERE BUSINESS_UNIT='X2901' AND DEPTID='' AND K_CD_ARVCHK_ID='';</v>
      </c>
      <c r="H26" s="68" t="str">
        <f>"SELECT *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 WITH UR;"</f>
        <v>SELECT * FROM PS_K_CD_ARCK_H_TBL WHERE BUSINESS_UNIT='X2901' AND DEPTID='' AND K_CD_ARVCHK_ID='' WITH UR;</v>
      </c>
      <c r="I26" s="52" t="s">
        <v>460</v>
      </c>
      <c r="J26" s="52" t="s">
        <v>546</v>
      </c>
      <c r="K26" s="44" t="s">
        <v>365</v>
      </c>
      <c r="L26" s="44" t="s">
        <v>366</v>
      </c>
      <c r="M26" s="44" t="s">
        <v>459</v>
      </c>
      <c r="N26" s="44"/>
      <c r="O26" s="44"/>
      <c r="P26" s="44"/>
      <c r="Q26" s="44"/>
      <c r="R26" s="44"/>
      <c r="S26" s="44"/>
      <c r="T26" s="44"/>
      <c r="U26" s="44"/>
    </row>
    <row r="27" spans="2:21">
      <c r="G27" s="68" t="str">
        <f>"DELETE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f>
        <v>DELETE FROM PS_K_CD_ARCK_B_TBL WHERE BUSINESS_UNIT='X2901' AND K_CD_ARVCHK_ID='';</v>
      </c>
      <c r="H27" s="68" t="str">
        <f>"SELECT *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 WITH UR;"</f>
        <v>SELECT * FROM PS_K_CD_ARCK_B_TBL WHERE BUSINESS_UNIT='X2901' AND K_CD_ARVCHK_ID='' WITH UR;</v>
      </c>
      <c r="I27" s="52" t="s">
        <v>461</v>
      </c>
      <c r="J27" s="52" t="s">
        <v>547</v>
      </c>
      <c r="K27" s="44" t="s">
        <v>365</v>
      </c>
      <c r="L27" s="44"/>
      <c r="M27" s="44" t="s">
        <v>459</v>
      </c>
      <c r="N27" s="44"/>
      <c r="O27" s="44"/>
      <c r="P27" s="44"/>
      <c r="Q27" s="44"/>
      <c r="R27" s="44"/>
      <c r="S27" s="44"/>
      <c r="T27" s="44"/>
      <c r="U27" s="44"/>
    </row>
    <row r="28" spans="2:21">
      <c r="G28" s="68" t="str">
        <f>"DELETE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f>
        <v>DELETE FROM PS_K_CD_ARCK_C_TBL WHERE BUSINESS_UNIT='X2901' AND K_CD_ARVCHK_ID='';</v>
      </c>
      <c r="H28" s="68" t="str">
        <f>"SELECT *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 WITH UR;"</f>
        <v>SELECT * FROM PS_K_CD_ARCK_C_TBL WHERE BUSINESS_UNIT='X2901' AND K_CD_ARVCHK_ID='' WITH UR;</v>
      </c>
      <c r="I28" s="52" t="s">
        <v>462</v>
      </c>
      <c r="J28" s="52" t="s">
        <v>548</v>
      </c>
      <c r="K28" s="44" t="s">
        <v>365</v>
      </c>
      <c r="L28" s="44"/>
      <c r="M28" s="44" t="s">
        <v>459</v>
      </c>
      <c r="N28" s="44"/>
      <c r="O28" s="44"/>
      <c r="P28" s="44"/>
      <c r="Q28" s="44"/>
      <c r="R28" s="44"/>
      <c r="S28" s="44"/>
      <c r="T28" s="44"/>
      <c r="U28" s="44"/>
    </row>
    <row r="29" spans="2:21">
      <c r="G29" s="68" t="str">
        <f>"DELETE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f>
        <v>DELETE FROM PS_K_CD_ARCK_U_TBL WHERE BUSINESS_UNIT='X2901' AND K_CD_ARVCHK_ID='';</v>
      </c>
      <c r="H29" s="68" t="str">
        <f>"SELECT *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 WITH UR;"</f>
        <v>SELECT * FROM PS_K_CD_ARCK_U_TBL WHERE BUSINESS_UNIT='X2901' AND K_CD_ARVCHK_ID='' WITH UR;</v>
      </c>
      <c r="I29" s="52" t="s">
        <v>463</v>
      </c>
      <c r="J29" s="52" t="s">
        <v>549</v>
      </c>
      <c r="K29" s="44" t="s">
        <v>365</v>
      </c>
      <c r="L29" s="44"/>
      <c r="M29" s="44" t="s">
        <v>459</v>
      </c>
      <c r="N29" s="44"/>
      <c r="O29" s="44"/>
      <c r="P29" s="44"/>
      <c r="Q29" s="44"/>
      <c r="R29" s="44"/>
      <c r="S29" s="44"/>
      <c r="T29" s="44"/>
      <c r="U29" s="44"/>
    </row>
    <row r="30" spans="2:21">
      <c r="G30" s="68" t="str">
        <f>"DELETE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f>
        <v>DELETE FROM PS_K_CD_ARCK_N_TBL WHERE BUSINESS_UNIT='X2901' AND K_CD_ARVCHK_ID='';</v>
      </c>
      <c r="H30" s="68" t="str">
        <f>"SELECT *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 WITH UR;"</f>
        <v>SELECT * FROM PS_K_CD_ARCK_N_TBL WHERE BUSINESS_UNIT='X2901' AND K_CD_ARVCHK_ID='' WITH UR;</v>
      </c>
      <c r="I30" s="52" t="s">
        <v>464</v>
      </c>
      <c r="J30" s="52" t="s">
        <v>550</v>
      </c>
      <c r="K30" s="44" t="s">
        <v>365</v>
      </c>
      <c r="L30" s="44"/>
      <c r="M30" s="44" t="s">
        <v>459</v>
      </c>
      <c r="N30" s="44"/>
      <c r="O30" s="44"/>
      <c r="P30" s="44"/>
      <c r="Q30" s="44"/>
      <c r="R30" s="44"/>
      <c r="S30" s="44"/>
      <c r="T30" s="44"/>
      <c r="U30" s="44"/>
    </row>
    <row r="32" spans="2:21">
      <c r="B32" s="53" t="s">
        <v>475</v>
      </c>
      <c r="C32" s="54"/>
      <c r="D32" s="54"/>
      <c r="E32" s="55"/>
    </row>
    <row r="33" spans="1:5">
      <c r="B33" s="56" t="s">
        <v>476</v>
      </c>
      <c r="C33" s="57"/>
      <c r="D33" s="57"/>
      <c r="E33" s="58"/>
    </row>
    <row r="34" spans="1:5">
      <c r="B34" s="56" t="s">
        <v>477</v>
      </c>
      <c r="C34" s="57"/>
      <c r="D34" s="57"/>
      <c r="E34" s="58"/>
    </row>
    <row r="35" spans="1:5">
      <c r="B35" s="56" t="s">
        <v>478</v>
      </c>
      <c r="C35" s="57"/>
      <c r="D35" s="57"/>
      <c r="E35" s="58"/>
    </row>
    <row r="36" spans="1:5">
      <c r="B36" s="56" t="s">
        <v>479</v>
      </c>
      <c r="C36" s="57"/>
      <c r="D36" s="57"/>
      <c r="E36" s="58"/>
    </row>
    <row r="37" spans="1:5">
      <c r="B37" s="56" t="s">
        <v>480</v>
      </c>
      <c r="C37" s="57"/>
      <c r="D37" s="57"/>
      <c r="E37" s="58"/>
    </row>
    <row r="38" spans="1:5">
      <c r="B38" s="56" t="s">
        <v>481</v>
      </c>
      <c r="C38" s="57"/>
      <c r="D38" s="57"/>
      <c r="E38" s="58"/>
    </row>
    <row r="39" spans="1:5">
      <c r="B39" s="56" t="s">
        <v>482</v>
      </c>
      <c r="C39" s="57"/>
      <c r="D39" s="57"/>
      <c r="E39" s="58"/>
    </row>
    <row r="40" spans="1:5">
      <c r="B40" s="56" t="s">
        <v>483</v>
      </c>
      <c r="C40" s="57"/>
      <c r="D40" s="57"/>
      <c r="E40" s="58"/>
    </row>
    <row r="41" spans="1:5">
      <c r="B41" s="56" t="s">
        <v>484</v>
      </c>
      <c r="C41" s="57"/>
      <c r="D41" s="57"/>
      <c r="E41" s="58"/>
    </row>
    <row r="42" spans="1:5">
      <c r="B42" s="56" t="s">
        <v>485</v>
      </c>
      <c r="C42" s="57"/>
      <c r="D42" s="57"/>
      <c r="E42" s="58"/>
    </row>
    <row r="43" spans="1:5">
      <c r="B43" s="56" t="s">
        <v>486</v>
      </c>
      <c r="C43" s="57"/>
      <c r="D43" s="57"/>
      <c r="E43" s="58"/>
    </row>
    <row r="44" spans="1:5">
      <c r="B44" s="56" t="s">
        <v>487</v>
      </c>
      <c r="C44" s="57"/>
      <c r="D44" s="57"/>
      <c r="E44" s="58"/>
    </row>
    <row r="45" spans="1:5">
      <c r="A45" s="12" t="s">
        <v>492</v>
      </c>
      <c r="B45" s="63" t="str">
        <f>"    LEFT JOIN (SELECT DISTINCT XTD.BUSINESS_UNIT,XTD.X_CD_TRLDGR_ID,XTD.K_CD_SHPPLN_ID,XTD.K_CD_ARVPLN_ID FROM PS_X_CD_TRLDGB_TBL XTD WHERE XTD.BUSINESS_UNIT = '"&amp;D4&amp;"') XTB ON KSC.BUSINESS_UNIT = XTB.BUSINESS_UNIT AND KSC.K_CD_SHPPLN_ID = XTB.K_CD_SHPPLN_ID"</f>
        <v xml:space="preserve">    LEFT JOIN (SELECT DISTINCT XTD.BUSINESS_UNIT,XTD.X_CD_TRLDGR_ID,XTD.K_CD_SHPPLN_ID,XTD.K_CD_ARVPLN_ID FROM PS_X_CD_TRLDGB_TBL XTD WHERE XTD.BUSINESS_UNIT = 'X2901') XTB ON KSC.BUSINESS_UNIT = XTB.BUSINESS_UNIT AND KSC.K_CD_SHPPLN_ID = XTB.K_CD_SHPPLN_ID</v>
      </c>
      <c r="C45" s="57"/>
      <c r="D45" s="57"/>
      <c r="E45" s="58"/>
    </row>
    <row r="46" spans="1:5">
      <c r="A46" s="12" t="s">
        <v>492</v>
      </c>
      <c r="B46" s="63" t="str">
        <f>"    LEFT JOIN (SELECT KSK.BUSINESS_UNIT,KSK.K_CD_SHPCHK_ID,KSK.K_CD_SHPPLN_ID FROM PS_K_CD_SHCKDH_TBL KSK WHERE KSK.BUSINESS_UNIT = '"&amp;D4&amp;"') KSCKH ON KSC.BUSINESS_UNIT = KSCKH.BUSINESS_UNIT AND KSC.K_CD_SHPPLN_ID = KSCKH.K_CD_SHPPLN_ID"</f>
        <v xml:space="preserve">    LEFT JOIN (SELECT KSK.BUSINESS_UNIT,KSK.K_CD_SHPCHK_ID,KSK.K_CD_SHPPLN_ID FROM PS_K_CD_SHCKDH_TBL KSK WHERE KSK.BUSINESS_UNIT = 'X2901') KSCKH ON KSC.BUSINESS_UNIT = KSCKH.BUSINESS_UNIT AND KSC.K_CD_SHPPLN_ID = KSCKH.K_CD_SHPPLN_ID</v>
      </c>
      <c r="C46" s="57"/>
      <c r="D46" s="57"/>
      <c r="E46" s="58"/>
    </row>
    <row r="47" spans="1:5">
      <c r="A47" s="12" t="s">
        <v>492</v>
      </c>
      <c r="B47" s="63" t="str">
        <f>"    LEFT JOIN (SELECT KSB.BUSINESS_UNIT,KSB.K_CD_SKBIL_ID,KSB.K_CD_SHPPLN_ID FROM PS_K_CD_SKBILB_TBL KSB WHERE KSB.BUSINESS_UNIT = '"&amp;D4&amp;"')  KSBB ON KSC.BUSINESS_UNIT = KSBB.BUSINESS_UNIT AND KSC.K_CD_SHPPLN_ID = KSBB.K_CD_SHPPLN_ID"</f>
        <v xml:space="preserve">    LEFT JOIN (SELECT KSB.BUSINESS_UNIT,KSB.K_CD_SKBIL_ID,KSB.K_CD_SHPPLN_ID FROM PS_K_CD_SKBILB_TBL KSB WHERE KSB.BUSINESS_UNIT = 'X2901')  KSBB ON KSC.BUSINESS_UNIT = KSBB.BUSINESS_UNIT AND KSC.K_CD_SHPPLN_ID = KSBB.K_CD_SHPPLN_ID</v>
      </c>
      <c r="C47" s="57"/>
      <c r="D47" s="57"/>
      <c r="E47" s="58"/>
    </row>
    <row r="48" spans="1:5">
      <c r="A48" s="12" t="s">
        <v>492</v>
      </c>
      <c r="B48" s="63" t="str">
        <f>"WHERE KSC.K_CD_SHPPLN_ID = '"&amp;D6&amp;"'"</f>
        <v>WHERE KSC.K_CD_SHPPLN_ID = ''</v>
      </c>
      <c r="C48" s="57"/>
      <c r="D48" s="57"/>
      <c r="E48" s="58"/>
    </row>
    <row r="49" spans="2:5">
      <c r="B49" s="59" t="s">
        <v>488</v>
      </c>
      <c r="C49" s="60"/>
      <c r="D49" s="60"/>
      <c r="E49" s="61"/>
    </row>
  </sheetData>
  <dataConsolidate/>
  <phoneticPr fontId="4"/>
  <dataValidations count="1">
    <dataValidation type="list" allowBlank="1" showInputMessage="1" showErrorMessage="1" sqref="K3:T30">
      <formula1>SQLCondition</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C38"/>
  <sheetViews>
    <sheetView zoomScale="85" zoomScaleNormal="85" workbookViewId="0"/>
  </sheetViews>
  <sheetFormatPr defaultRowHeight="13.5"/>
  <cols>
    <col min="1" max="1" width="9" style="23"/>
    <col min="2" max="2" width="12.375" customWidth="1"/>
    <col min="3" max="3" width="18.5" customWidth="1"/>
    <col min="4" max="4" width="13.75" bestFit="1" customWidth="1"/>
    <col min="6" max="6" width="14.25" customWidth="1"/>
    <col min="7" max="7" width="15.5" bestFit="1" customWidth="1"/>
    <col min="22" max="22" width="15.375" customWidth="1"/>
    <col min="23" max="23" width="11.25" customWidth="1"/>
  </cols>
  <sheetData>
    <row r="1" spans="1:185">
      <c r="A1" s="69" t="str">
        <f ca="1">"DELETE FROM PS_"&amp;$E1&amp;" WHERE "&amp;$G1&amp;"='"&amp;$C$1&amp;"' AND "&amp;$H1&amp;" = '"&amp;$C$3&amp;"';"</f>
        <v>DELETE FROM PS_GROUP_CONTROL WHERE GROUP_BU='KGJPN' AND GROUP_ID = 'CD2016061800020';</v>
      </c>
      <c r="B1" s="17" t="s">
        <v>37</v>
      </c>
      <c r="C1" s="24" t="s">
        <v>39</v>
      </c>
      <c r="E1" t="s">
        <v>551</v>
      </c>
      <c r="G1" s="16" t="s">
        <v>203</v>
      </c>
      <c r="H1" s="16" t="s">
        <v>204</v>
      </c>
      <c r="J1" s="69" t="str">
        <f ca="1">"SELECT * FROM PS_"&amp;$E1&amp;" WHERE "&amp;$G1&amp;"='"&amp;$C$1&amp;"' AND "&amp;$H1&amp;" = '"&amp;$C$3&amp;"';"</f>
        <v>SELECT * FROM PS_GROUP_CONTROL WHERE GROUP_BU='KGJPN' AND GROUP_ID = 'CD2016061800020';</v>
      </c>
    </row>
    <row r="2" spans="1:185">
      <c r="A2" s="69" t="str">
        <f t="shared" ref="A2:A8" ca="1" si="0">"DELETE FROM PS_"&amp;$E2&amp;" WHERE "&amp;$G2&amp;"='"&amp;$C$1&amp;"' AND "&amp;$H2&amp;" = '"&amp;$C$3&amp;"';"</f>
        <v>DELETE FROM PS_PENDING_ITEM WHERE GROUP_BU='KGJPN' AND ITEM = 'CD2016061800020';</v>
      </c>
      <c r="B2" s="17" t="s">
        <v>38</v>
      </c>
      <c r="C2" s="29" t="s">
        <v>411</v>
      </c>
      <c r="E2" t="s">
        <v>552</v>
      </c>
      <c r="G2" s="16" t="s">
        <v>203</v>
      </c>
      <c r="H2" s="16" t="s">
        <v>43</v>
      </c>
      <c r="J2" s="69" t="str">
        <f t="shared" ref="J2:J8" ca="1" si="1">"SELECT * FROM PS_"&amp;$E2&amp;" WHERE "&amp;$G2&amp;"='"&amp;$C$1&amp;"' AND "&amp;$H2&amp;" = '"&amp;$C$3&amp;"';"</f>
        <v>SELECT * FROM PS_PENDING_ITEM WHERE GROUP_BU='KGJPN' AND ITEM = 'CD2016061800020';</v>
      </c>
    </row>
    <row r="3" spans="1:185">
      <c r="A3" s="69" t="str">
        <f t="shared" ca="1" si="0"/>
        <v>DELETE FROM PS_PENDING_DST WHERE GROUP_BU='KGJPN' AND ITEM = 'CD2016061800020';</v>
      </c>
      <c r="B3" s="17" t="s">
        <v>61</v>
      </c>
      <c r="C3" s="29" t="str">
        <f ca="1">"CD2016"&amp;REPT("0",2-LENB(MONTH(TODAY())))&amp;MONTH(TODAY())&amp;REPT("0",2-LENB(DAY(TODAY())))&amp;DAY(TODAY())&amp;"00020"</f>
        <v>CD2016061800020</v>
      </c>
      <c r="E3" t="s">
        <v>553</v>
      </c>
      <c r="G3" s="16" t="s">
        <v>203</v>
      </c>
      <c r="H3" s="16" t="s">
        <v>43</v>
      </c>
      <c r="J3" s="69" t="str">
        <f t="shared" ca="1" si="1"/>
        <v>SELECT * FROM PS_PENDING_DST WHERE GROUP_BU='KGJPN' AND ITEM = 'CD2016061800020';</v>
      </c>
    </row>
    <row r="4" spans="1:185">
      <c r="A4" s="69" t="str">
        <f t="shared" ca="1" si="0"/>
        <v>DELETE FROM PS_PENDING_VAT WHERE GROUP_BU='KGJPN' AND ITEM = 'CD2016061800020';</v>
      </c>
      <c r="B4" s="17" t="s">
        <v>225</v>
      </c>
      <c r="C4" s="30">
        <f>$C$5*1.08</f>
        <v>216000</v>
      </c>
      <c r="E4" t="s">
        <v>554</v>
      </c>
      <c r="G4" s="16" t="s">
        <v>203</v>
      </c>
      <c r="H4" s="16" t="s">
        <v>43</v>
      </c>
      <c r="J4" s="69" t="str">
        <f t="shared" ca="1" si="1"/>
        <v>SELECT * FROM PS_PENDING_VAT WHERE GROUP_BU='KGJPN' AND ITEM = 'CD2016061800020';</v>
      </c>
    </row>
    <row r="5" spans="1:185">
      <c r="A5" s="69" t="str">
        <f t="shared" ca="1" si="0"/>
        <v>DELETE FROM PS_ITEM_ACTIVITY WHERE BUSINESS_UNIT='KGJPN' AND ITEM = 'CD2016061800020';</v>
      </c>
      <c r="B5" s="17" t="s">
        <v>355</v>
      </c>
      <c r="C5" s="25">
        <v>200000</v>
      </c>
      <c r="E5" t="s">
        <v>555</v>
      </c>
      <c r="G5" s="16" t="s">
        <v>32</v>
      </c>
      <c r="H5" s="16" t="s">
        <v>43</v>
      </c>
      <c r="J5" s="69" t="str">
        <f t="shared" ca="1" si="1"/>
        <v>SELECT * FROM PS_ITEM_ACTIVITY WHERE BUSINESS_UNIT='KGJPN' AND ITEM = 'CD2016061800020';</v>
      </c>
    </row>
    <row r="6" spans="1:185">
      <c r="A6" s="69" t="str">
        <f t="shared" ca="1" si="0"/>
        <v>DELETE FROM PS_ITEM WHERE BUSINESS_UNIT='KGJPN' AND ITEM = 'CD2016061800020';</v>
      </c>
      <c r="B6" s="17" t="s">
        <v>412</v>
      </c>
      <c r="C6" s="30">
        <f>$C$4-$C$5</f>
        <v>16000</v>
      </c>
      <c r="E6" t="s">
        <v>43</v>
      </c>
      <c r="G6" s="16" t="s">
        <v>32</v>
      </c>
      <c r="H6" s="16" t="s">
        <v>43</v>
      </c>
      <c r="J6" s="69" t="str">
        <f t="shared" ca="1" si="1"/>
        <v>SELECT * FROM PS_ITEM WHERE BUSINESS_UNIT='KGJPN' AND ITEM = 'CD2016061800020';</v>
      </c>
    </row>
    <row r="7" spans="1:185">
      <c r="A7" s="69" t="str">
        <f t="shared" ca="1" si="0"/>
        <v>DELETE FROM PS_ITEM_ACT_VAT WHERE BUSINESS_UNIT='KGJPN' AND ITEM = 'CD2016061800020';</v>
      </c>
      <c r="B7" s="17" t="s">
        <v>294</v>
      </c>
      <c r="C7" s="25" t="s">
        <v>413</v>
      </c>
      <c r="E7" t="s">
        <v>556</v>
      </c>
      <c r="G7" s="16" t="s">
        <v>32</v>
      </c>
      <c r="H7" s="16" t="s">
        <v>43</v>
      </c>
      <c r="J7" s="69" t="str">
        <f t="shared" ca="1" si="1"/>
        <v>SELECT * FROM PS_ITEM_ACT_VAT WHERE BUSINESS_UNIT='KGJPN' AND ITEM = 'CD2016061800020';</v>
      </c>
    </row>
    <row r="8" spans="1:185">
      <c r="A8" s="69" t="str">
        <f t="shared" ca="1" si="0"/>
        <v>DELETE FROM PS_ITEM_DST WHERE BUSINESS_UNIT='KGJPN' AND ITEM = 'CD2016061800020';</v>
      </c>
      <c r="E8" t="s">
        <v>557</v>
      </c>
      <c r="G8" s="26" t="s">
        <v>32</v>
      </c>
      <c r="H8" s="26" t="s">
        <v>43</v>
      </c>
      <c r="J8" s="69" t="str">
        <f t="shared" ca="1" si="1"/>
        <v>SELECT * FROM PS_ITEM_DST WHERE BUSINESS_UNIT='KGJPN' AND ITEM = 'CD2016061800020';</v>
      </c>
    </row>
    <row r="9" spans="1:185" s="28" customFormat="1">
      <c r="A9" s="27"/>
    </row>
    <row r="11" spans="1:185">
      <c r="A11" s="23" t="str">
        <f ca="1">"--"&amp;C3</f>
        <v>--CD2016061800020</v>
      </c>
      <c r="B11" s="3" t="s">
        <v>414</v>
      </c>
      <c r="E11" t="s">
        <v>415</v>
      </c>
    </row>
    <row r="12" spans="1:185">
      <c r="A12" s="23" t="str">
        <f>AT12</f>
        <v>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v>
      </c>
      <c r="B12" s="16" t="s">
        <v>203</v>
      </c>
      <c r="C12" s="16" t="s">
        <v>204</v>
      </c>
      <c r="D12" s="16" t="s">
        <v>302</v>
      </c>
      <c r="E12" s="16" t="s">
        <v>329</v>
      </c>
      <c r="F12" s="16" t="s">
        <v>32</v>
      </c>
      <c r="G12" s="16" t="s">
        <v>215</v>
      </c>
      <c r="H12" s="16" t="s">
        <v>330</v>
      </c>
      <c r="I12" s="16" t="s">
        <v>331</v>
      </c>
      <c r="J12" s="16" t="s">
        <v>332</v>
      </c>
      <c r="K12" s="16" t="s">
        <v>333</v>
      </c>
      <c r="L12" s="16" t="s">
        <v>318</v>
      </c>
      <c r="M12" s="16" t="s">
        <v>334</v>
      </c>
      <c r="N12" s="16" t="s">
        <v>335</v>
      </c>
      <c r="O12" s="16" t="s">
        <v>336</v>
      </c>
      <c r="P12" s="16" t="s">
        <v>337</v>
      </c>
      <c r="Q12" s="16" t="s">
        <v>338</v>
      </c>
      <c r="R12" s="16" t="s">
        <v>205</v>
      </c>
      <c r="S12" s="16" t="s">
        <v>213</v>
      </c>
      <c r="T12" s="16" t="s">
        <v>339</v>
      </c>
      <c r="U12" s="16" t="s">
        <v>340</v>
      </c>
      <c r="V12" s="16" t="s">
        <v>67</v>
      </c>
      <c r="W12" s="34" t="s">
        <v>65</v>
      </c>
      <c r="X12" s="16" t="s">
        <v>60</v>
      </c>
      <c r="Y12" s="16" t="s">
        <v>341</v>
      </c>
      <c r="Z12" s="16" t="s">
        <v>342</v>
      </c>
      <c r="AA12" s="16" t="s">
        <v>200</v>
      </c>
      <c r="AB12" s="16" t="s">
        <v>201</v>
      </c>
      <c r="AC12" s="16" t="s">
        <v>202</v>
      </c>
      <c r="AD12" s="16" t="s">
        <v>214</v>
      </c>
      <c r="AE12" s="16" t="s">
        <v>208</v>
      </c>
      <c r="AF12" s="16" t="s">
        <v>209</v>
      </c>
      <c r="AG12" s="16" t="s">
        <v>210</v>
      </c>
      <c r="AH12" s="16" t="s">
        <v>211</v>
      </c>
      <c r="AI12" s="16" t="s">
        <v>322</v>
      </c>
      <c r="AJ12" s="16" t="s">
        <v>343</v>
      </c>
      <c r="AK12" s="16" t="s">
        <v>207</v>
      </c>
      <c r="AL12" s="16" t="s">
        <v>344</v>
      </c>
      <c r="AM12" s="16" t="s">
        <v>345</v>
      </c>
      <c r="AN12" s="16" t="s">
        <v>346</v>
      </c>
      <c r="AO12" s="16" t="s">
        <v>136</v>
      </c>
      <c r="AP12" s="16" t="s">
        <v>137</v>
      </c>
      <c r="AQ12" s="16" t="s">
        <v>138</v>
      </c>
      <c r="AR12" s="16" t="s">
        <v>221</v>
      </c>
      <c r="AS12" s="16" t="s">
        <v>224</v>
      </c>
      <c r="AT12" t="s">
        <v>416</v>
      </c>
    </row>
    <row r="13" spans="1:185">
      <c r="A13" s="23" t="str">
        <f ca="1">AT13</f>
        <v>('KGJPN','CD2016061800020','PSBATCH','PSBATCH','KGJPN','B','I','E','C','A',216000,1,216000,1,216000,1,1,'PSCD1','2016-04-01','2016-04-01','2016-04-02','2016-03-31',0,'I',' ',' ',' ',0,' ',' ',' ',0,1,'JPY','JPY',0,'Y',' ','N','KGJPN','0005','0018',' ',' ');</v>
      </c>
      <c r="B13" s="14" t="str">
        <f>$C$1</f>
        <v>KGJPN</v>
      </c>
      <c r="C13" s="22" t="str">
        <f ca="1">$C$3</f>
        <v>CD2016061800020</v>
      </c>
      <c r="D13" s="18" t="s">
        <v>328</v>
      </c>
      <c r="E13" s="18" t="s">
        <v>328</v>
      </c>
      <c r="F13" s="14" t="str">
        <f>$C$1</f>
        <v>KGJPN</v>
      </c>
      <c r="G13" s="18" t="s">
        <v>227</v>
      </c>
      <c r="H13" s="18" t="s">
        <v>193</v>
      </c>
      <c r="I13" s="18" t="s">
        <v>327</v>
      </c>
      <c r="J13" s="18" t="s">
        <v>185</v>
      </c>
      <c r="K13" s="18" t="s">
        <v>298</v>
      </c>
      <c r="L13" s="21">
        <f>$C$4</f>
        <v>216000</v>
      </c>
      <c r="M13" s="19">
        <v>1</v>
      </c>
      <c r="N13" s="21">
        <f>$C$4</f>
        <v>216000</v>
      </c>
      <c r="O13" s="19">
        <v>1</v>
      </c>
      <c r="P13" s="21">
        <f>$C$4</f>
        <v>216000</v>
      </c>
      <c r="Q13" s="19">
        <v>1</v>
      </c>
      <c r="R13" s="19">
        <v>1</v>
      </c>
      <c r="S13" s="18" t="s">
        <v>226</v>
      </c>
      <c r="T13" s="20">
        <v>42461</v>
      </c>
      <c r="U13" s="20">
        <v>42461</v>
      </c>
      <c r="V13" s="20">
        <v>42462</v>
      </c>
      <c r="W13" s="20">
        <v>42460</v>
      </c>
      <c r="X13" s="19">
        <v>0</v>
      </c>
      <c r="Y13" s="18" t="s">
        <v>193</v>
      </c>
      <c r="Z13" s="18" t="s">
        <v>40</v>
      </c>
      <c r="AA13" s="18" t="s">
        <v>40</v>
      </c>
      <c r="AB13" s="18" t="s">
        <v>40</v>
      </c>
      <c r="AC13" s="19">
        <v>0</v>
      </c>
      <c r="AD13" s="18" t="s">
        <v>40</v>
      </c>
      <c r="AE13" s="18" t="s">
        <v>40</v>
      </c>
      <c r="AF13" s="18" t="s">
        <v>40</v>
      </c>
      <c r="AG13" s="19">
        <v>0</v>
      </c>
      <c r="AH13" s="19">
        <v>1</v>
      </c>
      <c r="AI13" s="18" t="s">
        <v>190</v>
      </c>
      <c r="AJ13" s="18" t="s">
        <v>190</v>
      </c>
      <c r="AK13" s="19">
        <v>0</v>
      </c>
      <c r="AL13" s="18" t="s">
        <v>0</v>
      </c>
      <c r="AM13" s="18" t="s">
        <v>40</v>
      </c>
      <c r="AN13" s="18" t="s">
        <v>62</v>
      </c>
      <c r="AO13" s="18" t="str">
        <f>$C$1</f>
        <v>KGJPN</v>
      </c>
      <c r="AP13" s="18" t="s">
        <v>196</v>
      </c>
      <c r="AQ13" s="18" t="s">
        <v>197</v>
      </c>
      <c r="AR13" s="18" t="s">
        <v>40</v>
      </c>
      <c r="AS13" s="18" t="s">
        <v>40</v>
      </c>
      <c r="AT13" t="str">
        <f ca="1">AU13&amp;AV13&amp;AW13&amp;AX13&amp;AY13&amp;AZ13&amp;BA13&amp;BB13&amp;BC13&amp;BD13&amp;BE13&amp;BF13&amp;BG13&amp;BH13&amp;BI13&amp;BJ13</f>
        <v>('KGJPN','CD2016061800020','PSBATCH','PSBATCH','KGJPN','B','I','E','C','A',216000,1,216000,1,216000,1,1,'PSCD1','2016-04-01','2016-04-01','2016-04-02','2016-03-31',0,'I',' ',' ',' ',0,' ',' ',' ',0,1,'JPY','JPY',0,'Y',' ','N','KGJPN','0005','0018',' ',' ');</v>
      </c>
      <c r="AU13" t="str">
        <f ca="1">""&amp;"('"&amp;B13&amp;"'"&amp;",'"&amp;C13&amp;"'"&amp;",'"&amp;D13&amp;"'"&amp;",'"&amp;E13&amp;"'"&amp;",'"&amp;F13&amp;"'"&amp;",'"&amp;G13&amp;"'"&amp;",'"&amp;H13&amp;"'"&amp;",'"&amp;I13&amp;"'"&amp;",'"&amp;J13&amp;"'"&amp;",'"&amp;K13&amp;"'"&amp;","&amp;L13&amp;","&amp;M13&amp;","&amp;N13&amp;","&amp;O13&amp;","&amp;P13</f>
        <v>('KGJPN','CD2016061800020','PSBATCH','PSBATCH','KGJPN','B','I','E','C','A',216000,1,216000,1,216000</v>
      </c>
      <c r="AV13" t="str">
        <f>""&amp;","&amp;Q13&amp;","&amp;R13&amp;",'"&amp;S13&amp;"'"&amp;","&amp;IF(T13=0,"null",TEXT(T13,"'yyyy-mm-dd'"))&amp;","&amp;IF(U13=0,"null",TEXT(U13,"'yyyy-mm-dd'"))&amp;","&amp;IF(V13=0,"null",TEXT(V13,"'yyyy-mm-dd'"))&amp;","&amp;IF(W13=0,"null",TEXT(W13,"'yyyy-mm-dd'"))&amp;","&amp;X13&amp;",'"&amp;Y13&amp;"'"&amp;",'"&amp;Z13&amp;"'"&amp;",'"&amp;AA13&amp;"'"&amp;",'"&amp;AB13&amp;"'"&amp;","&amp;AC13&amp;",'"&amp;AD13&amp;"'"&amp;",'"&amp;AE13&amp;"'"&amp;",'"&amp;AF13&amp;"'"</f>
        <v>,1,1,'PSCD1','2016-04-01','2016-04-01','2016-04-02','2016-03-31',0,'I',' ',' ',' ',0,' ',' ',' '</v>
      </c>
      <c r="AW13" t="str">
        <f>""&amp;","&amp;AG13&amp;","&amp;AH13&amp;",'"&amp;AI13&amp;"'"&amp;",'"&amp;AJ13&amp;"'"&amp;","&amp;AK13&amp;",'"&amp;AL13&amp;"'"&amp;",'"&amp;AM13&amp;"'"&amp;",'"&amp;AN13&amp;"'"&amp;",'"&amp;AO13&amp;"'"&amp;",'"&amp;AP13&amp;"'"&amp;",'"&amp;AQ13&amp;"'"&amp;",'"&amp;AR13&amp;"'"&amp;",'"&amp;AS13&amp;"'"</f>
        <v>,0,1,'JPY','JPY',0,'Y',' ','N','KGJPN','0005','0018',' ',' '</v>
      </c>
      <c r="AX13" t="str">
        <f>""</f>
        <v/>
      </c>
      <c r="AY13" t="str">
        <f>""</f>
        <v/>
      </c>
      <c r="AZ13" t="str">
        <f>""</f>
        <v/>
      </c>
      <c r="BA13" t="str">
        <f>""</f>
        <v/>
      </c>
      <c r="BB13" t="str">
        <f>""</f>
        <v/>
      </c>
      <c r="BC13" t="str">
        <f>""</f>
        <v/>
      </c>
      <c r="BD13" t="str">
        <f>""</f>
        <v/>
      </c>
      <c r="BE13" t="str">
        <f>""</f>
        <v/>
      </c>
      <c r="BF13" t="str">
        <f>""</f>
        <v/>
      </c>
      <c r="BG13" t="str">
        <f>""</f>
        <v/>
      </c>
      <c r="BH13" t="str">
        <f>""</f>
        <v/>
      </c>
      <c r="BI13" t="str">
        <f>""</f>
        <v/>
      </c>
      <c r="BJ13" t="s">
        <v>417</v>
      </c>
    </row>
    <row r="14" spans="1:185" hidden="1">
      <c r="B14" s="3" t="s">
        <v>418</v>
      </c>
      <c r="E14" t="s">
        <v>419</v>
      </c>
    </row>
    <row r="15" spans="1:185">
      <c r="A15" s="23" t="str">
        <f>FM15</f>
        <v>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v>
      </c>
      <c r="B15" s="16" t="s">
        <v>203</v>
      </c>
      <c r="C15" s="16" t="s">
        <v>204</v>
      </c>
      <c r="D15" s="16" t="s">
        <v>32</v>
      </c>
      <c r="E15" s="16" t="s">
        <v>33</v>
      </c>
      <c r="F15" s="16" t="s">
        <v>43</v>
      </c>
      <c r="G15" s="16" t="s">
        <v>44</v>
      </c>
      <c r="H15" s="16" t="s">
        <v>205</v>
      </c>
      <c r="I15" s="16" t="s">
        <v>46</v>
      </c>
      <c r="J15" s="16" t="s">
        <v>47</v>
      </c>
      <c r="K15" s="16" t="s">
        <v>199</v>
      </c>
      <c r="L15" s="16" t="s">
        <v>49</v>
      </c>
      <c r="M15" s="34" t="s">
        <v>65</v>
      </c>
      <c r="N15" s="34" t="s">
        <v>66</v>
      </c>
      <c r="O15" s="35" t="s">
        <v>67</v>
      </c>
      <c r="P15" s="35" t="s">
        <v>68</v>
      </c>
      <c r="Q15" s="16" t="s">
        <v>69</v>
      </c>
      <c r="R15" s="16" t="s">
        <v>70</v>
      </c>
      <c r="S15" s="16" t="s">
        <v>71</v>
      </c>
      <c r="T15" s="16" t="s">
        <v>72</v>
      </c>
      <c r="U15" s="16" t="s">
        <v>73</v>
      </c>
      <c r="V15" s="16" t="s">
        <v>74</v>
      </c>
      <c r="W15" s="16" t="s">
        <v>42</v>
      </c>
      <c r="X15" s="16" t="s">
        <v>75</v>
      </c>
      <c r="Y15" s="16" t="s">
        <v>45</v>
      </c>
      <c r="Z15" s="16" t="s">
        <v>76</v>
      </c>
      <c r="AA15" s="16" t="s">
        <v>308</v>
      </c>
      <c r="AB15" s="16" t="s">
        <v>77</v>
      </c>
      <c r="AC15" s="16" t="s">
        <v>78</v>
      </c>
      <c r="AD15" s="16" t="s">
        <v>79</v>
      </c>
      <c r="AE15" s="16" t="s">
        <v>80</v>
      </c>
      <c r="AF15" s="16" t="s">
        <v>81</v>
      </c>
      <c r="AG15" s="16" t="s">
        <v>83</v>
      </c>
      <c r="AH15" s="16" t="s">
        <v>84</v>
      </c>
      <c r="AI15" s="16" t="s">
        <v>85</v>
      </c>
      <c r="AJ15" s="16" t="s">
        <v>50</v>
      </c>
      <c r="AK15" s="16" t="s">
        <v>88</v>
      </c>
      <c r="AL15" s="16" t="s">
        <v>90</v>
      </c>
      <c r="AM15" s="16" t="s">
        <v>91</v>
      </c>
      <c r="AN15" s="16" t="s">
        <v>92</v>
      </c>
      <c r="AO15" s="16" t="s">
        <v>93</v>
      </c>
      <c r="AP15" s="16" t="s">
        <v>94</v>
      </c>
      <c r="AQ15" s="16" t="s">
        <v>95</v>
      </c>
      <c r="AR15" s="16" t="s">
        <v>96</v>
      </c>
      <c r="AS15" s="16" t="s">
        <v>97</v>
      </c>
      <c r="AT15" s="16" t="s">
        <v>309</v>
      </c>
      <c r="AU15" s="16" t="s">
        <v>48</v>
      </c>
      <c r="AV15" s="16" t="s">
        <v>310</v>
      </c>
      <c r="AW15" s="16" t="s">
        <v>100</v>
      </c>
      <c r="AX15" s="16" t="s">
        <v>101</v>
      </c>
      <c r="AY15" s="16" t="s">
        <v>103</v>
      </c>
      <c r="AZ15" s="16" t="s">
        <v>34</v>
      </c>
      <c r="BA15" s="16" t="s">
        <v>35</v>
      </c>
      <c r="BB15" s="16" t="s">
        <v>206</v>
      </c>
      <c r="BC15" s="16" t="s">
        <v>57</v>
      </c>
      <c r="BD15" s="16" t="s">
        <v>58</v>
      </c>
      <c r="BE15" s="16" t="s">
        <v>59</v>
      </c>
      <c r="BF15" s="16" t="s">
        <v>207</v>
      </c>
      <c r="BG15" s="16" t="s">
        <v>208</v>
      </c>
      <c r="BH15" s="16" t="s">
        <v>212</v>
      </c>
      <c r="BI15" s="16" t="s">
        <v>55</v>
      </c>
      <c r="BJ15" s="16" t="s">
        <v>53</v>
      </c>
      <c r="BK15" s="16" t="s">
        <v>56</v>
      </c>
      <c r="BL15" s="16" t="s">
        <v>311</v>
      </c>
      <c r="BM15" s="16" t="s">
        <v>115</v>
      </c>
      <c r="BN15" s="16" t="s">
        <v>114</v>
      </c>
      <c r="BO15" s="16" t="s">
        <v>116</v>
      </c>
      <c r="BP15" s="16" t="s">
        <v>117</v>
      </c>
      <c r="BQ15" s="16" t="s">
        <v>107</v>
      </c>
      <c r="BR15" s="16" t="s">
        <v>108</v>
      </c>
      <c r="BS15" s="16" t="s">
        <v>235</v>
      </c>
      <c r="BT15" s="16" t="s">
        <v>236</v>
      </c>
      <c r="BU15" s="16" t="s">
        <v>239</v>
      </c>
      <c r="BV15" s="16" t="s">
        <v>240</v>
      </c>
      <c r="BW15" s="16" t="s">
        <v>109</v>
      </c>
      <c r="BX15" s="16" t="s">
        <v>110</v>
      </c>
      <c r="BY15" s="16" t="s">
        <v>111</v>
      </c>
      <c r="BZ15" s="16" t="s">
        <v>112</v>
      </c>
      <c r="CA15" s="16" t="s">
        <v>113</v>
      </c>
      <c r="CB15" s="16" t="s">
        <v>312</v>
      </c>
      <c r="CC15" s="16" t="s">
        <v>118</v>
      </c>
      <c r="CD15" s="16" t="s">
        <v>232</v>
      </c>
      <c r="CE15" s="16" t="s">
        <v>119</v>
      </c>
      <c r="CF15" s="16" t="s">
        <v>120</v>
      </c>
      <c r="CG15" s="16" t="s">
        <v>121</v>
      </c>
      <c r="CH15" s="16" t="s">
        <v>122</v>
      </c>
      <c r="CI15" s="16" t="s">
        <v>123</v>
      </c>
      <c r="CJ15" s="16" t="s">
        <v>124</v>
      </c>
      <c r="CK15" s="16" t="s">
        <v>125</v>
      </c>
      <c r="CL15" s="16" t="s">
        <v>128</v>
      </c>
      <c r="CM15" s="16" t="s">
        <v>129</v>
      </c>
      <c r="CN15" s="16" t="s">
        <v>130</v>
      </c>
      <c r="CO15" s="16" t="s">
        <v>30</v>
      </c>
      <c r="CP15" s="16" t="s">
        <v>31</v>
      </c>
      <c r="CQ15" s="16" t="s">
        <v>131</v>
      </c>
      <c r="CR15" s="16" t="s">
        <v>132</v>
      </c>
      <c r="CS15" s="16" t="s">
        <v>133</v>
      </c>
      <c r="CT15" s="16" t="s">
        <v>134</v>
      </c>
      <c r="CU15" s="16" t="s">
        <v>303</v>
      </c>
      <c r="CV15" s="16" t="s">
        <v>136</v>
      </c>
      <c r="CW15" s="16" t="s">
        <v>137</v>
      </c>
      <c r="CX15" s="16" t="s">
        <v>138</v>
      </c>
      <c r="CY15" s="16" t="s">
        <v>139</v>
      </c>
      <c r="CZ15" s="16" t="s">
        <v>140</v>
      </c>
      <c r="DA15" s="16" t="s">
        <v>142</v>
      </c>
      <c r="DB15" s="16" t="s">
        <v>143</v>
      </c>
      <c r="DC15" s="16" t="s">
        <v>141</v>
      </c>
      <c r="DD15" s="16" t="s">
        <v>313</v>
      </c>
      <c r="DE15" s="16" t="s">
        <v>314</v>
      </c>
      <c r="DF15" s="16" t="s">
        <v>36</v>
      </c>
      <c r="DG15" s="16" t="s">
        <v>315</v>
      </c>
      <c r="DH15" s="16" t="s">
        <v>283</v>
      </c>
      <c r="DI15" s="16" t="s">
        <v>284</v>
      </c>
      <c r="DJ15" s="34" t="s">
        <v>285</v>
      </c>
      <c r="DK15" s="16" t="s">
        <v>286</v>
      </c>
      <c r="DL15" s="16" t="s">
        <v>60</v>
      </c>
      <c r="DM15" s="16" t="s">
        <v>51</v>
      </c>
      <c r="DN15" s="16" t="s">
        <v>52</v>
      </c>
      <c r="DO15" s="16" t="s">
        <v>144</v>
      </c>
      <c r="DP15" s="16" t="s">
        <v>145</v>
      </c>
      <c r="DQ15" s="16" t="s">
        <v>146</v>
      </c>
      <c r="DR15" s="16" t="s">
        <v>147</v>
      </c>
      <c r="DS15" s="16" t="s">
        <v>148</v>
      </c>
      <c r="DT15" s="16" t="s">
        <v>149</v>
      </c>
      <c r="DU15" s="34" t="s">
        <v>150</v>
      </c>
      <c r="DV15" s="16" t="s">
        <v>151</v>
      </c>
      <c r="DW15" s="16" t="s">
        <v>152</v>
      </c>
      <c r="DX15" s="16" t="s">
        <v>153</v>
      </c>
      <c r="DY15" s="16" t="s">
        <v>154</v>
      </c>
      <c r="DZ15" s="16" t="s">
        <v>155</v>
      </c>
      <c r="EA15" s="16" t="s">
        <v>156</v>
      </c>
      <c r="EB15" s="16" t="s">
        <v>157</v>
      </c>
      <c r="EC15" s="16" t="s">
        <v>158</v>
      </c>
      <c r="ED15" s="16" t="s">
        <v>159</v>
      </c>
      <c r="EE15" s="16" t="s">
        <v>160</v>
      </c>
      <c r="EF15" s="16" t="s">
        <v>161</v>
      </c>
      <c r="EG15" s="16" t="s">
        <v>162</v>
      </c>
      <c r="EH15" s="16" t="s">
        <v>163</v>
      </c>
      <c r="EI15" s="16" t="s">
        <v>167</v>
      </c>
      <c r="EJ15" s="16" t="s">
        <v>168</v>
      </c>
      <c r="EK15" s="16" t="s">
        <v>169</v>
      </c>
      <c r="EL15" s="16" t="s">
        <v>170</v>
      </c>
      <c r="EM15" s="16" t="s">
        <v>171</v>
      </c>
      <c r="EN15" s="16" t="s">
        <v>172</v>
      </c>
      <c r="EO15" s="16" t="s">
        <v>173</v>
      </c>
      <c r="EP15" s="16" t="s">
        <v>174</v>
      </c>
      <c r="EQ15" s="16" t="s">
        <v>175</v>
      </c>
      <c r="ER15" s="16" t="s">
        <v>176</v>
      </c>
      <c r="ES15" s="16" t="s">
        <v>177</v>
      </c>
      <c r="ET15" s="16" t="s">
        <v>223</v>
      </c>
      <c r="EU15" s="16" t="s">
        <v>220</v>
      </c>
      <c r="EV15" s="16" t="s">
        <v>178</v>
      </c>
      <c r="EW15" s="16" t="s">
        <v>316</v>
      </c>
      <c r="EX15" s="16" t="s">
        <v>317</v>
      </c>
      <c r="EY15" s="16" t="s">
        <v>237</v>
      </c>
      <c r="EZ15" s="16" t="s">
        <v>181</v>
      </c>
      <c r="FA15" s="16" t="s">
        <v>182</v>
      </c>
      <c r="FB15" s="16" t="s">
        <v>318</v>
      </c>
      <c r="FC15" s="16" t="s">
        <v>319</v>
      </c>
      <c r="FD15" s="16" t="s">
        <v>320</v>
      </c>
      <c r="FE15" s="16" t="s">
        <v>321</v>
      </c>
      <c r="FF15" s="16" t="s">
        <v>183</v>
      </c>
      <c r="FG15" s="16" t="s">
        <v>184</v>
      </c>
      <c r="FH15" s="16" t="s">
        <v>322</v>
      </c>
      <c r="FI15" s="16" t="s">
        <v>323</v>
      </c>
      <c r="FJ15" s="16" t="s">
        <v>324</v>
      </c>
      <c r="FK15" s="16" t="s">
        <v>325</v>
      </c>
      <c r="FL15" s="16" t="s">
        <v>326</v>
      </c>
      <c r="FM15" t="s">
        <v>420</v>
      </c>
    </row>
    <row r="16" spans="1:185">
      <c r="A16" s="23" t="str">
        <f ca="1">FM16</f>
        <v>('KGJPN','CD2016061800020','KGJPN','1408000','CD2016061800020',0,1,'CDDR','DOMES',216000,' ','2016-03-31','2016-03-31','2016-04-02','2016-09-30','AAA','AAA','AAA',' ',null,0,'2016061800020',0,'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B16" s="14" t="str">
        <f>$C$1</f>
        <v>KGJPN</v>
      </c>
      <c r="C16" s="22" t="str">
        <f ca="1">$C$3</f>
        <v>CD2016061800020</v>
      </c>
      <c r="D16" s="14" t="str">
        <f>$C$1</f>
        <v>KGJPN</v>
      </c>
      <c r="E16" s="14" t="str">
        <f>$C$2</f>
        <v>1408000</v>
      </c>
      <c r="F16" s="22" t="str">
        <f ca="1">$C$3</f>
        <v>CD2016061800020</v>
      </c>
      <c r="G16" s="19">
        <v>0</v>
      </c>
      <c r="H16" s="19">
        <v>1</v>
      </c>
      <c r="I16" s="18" t="s">
        <v>186</v>
      </c>
      <c r="J16" s="18" t="s">
        <v>347</v>
      </c>
      <c r="K16" s="21">
        <f>$C$4</f>
        <v>216000</v>
      </c>
      <c r="L16" s="18" t="s">
        <v>40</v>
      </c>
      <c r="M16" s="20">
        <v>42460</v>
      </c>
      <c r="N16" s="20">
        <v>42460</v>
      </c>
      <c r="O16" s="20">
        <v>42462</v>
      </c>
      <c r="P16" s="20">
        <v>42643</v>
      </c>
      <c r="Q16" s="18" t="s">
        <v>187</v>
      </c>
      <c r="R16" s="18" t="s">
        <v>187</v>
      </c>
      <c r="S16" s="18" t="s">
        <v>187</v>
      </c>
      <c r="T16" s="18" t="s">
        <v>40</v>
      </c>
      <c r="U16" s="19"/>
      <c r="V16" s="19">
        <v>0</v>
      </c>
      <c r="W16" s="36" t="str">
        <f ca="1">RIGHT($C3,13)</f>
        <v>2016061800020</v>
      </c>
      <c r="X16" s="19">
        <v>0</v>
      </c>
      <c r="Y16" s="18" t="s">
        <v>40</v>
      </c>
      <c r="Z16" s="19">
        <v>0</v>
      </c>
      <c r="AA16" s="18" t="s">
        <v>0</v>
      </c>
      <c r="AB16" s="18" t="s">
        <v>40</v>
      </c>
      <c r="AC16" s="19">
        <v>0</v>
      </c>
      <c r="AD16" s="19">
        <v>0</v>
      </c>
      <c r="AE16" s="19"/>
      <c r="AF16" s="19"/>
      <c r="AG16" s="19">
        <v>0</v>
      </c>
      <c r="AH16" s="19">
        <v>0</v>
      </c>
      <c r="AI16" s="18" t="s">
        <v>62</v>
      </c>
      <c r="AJ16" s="18" t="s">
        <v>189</v>
      </c>
      <c r="AK16" s="19"/>
      <c r="AL16" s="19"/>
      <c r="AM16" s="19"/>
      <c r="AN16" s="19">
        <v>0</v>
      </c>
      <c r="AO16" s="19"/>
      <c r="AP16" s="19">
        <v>0</v>
      </c>
      <c r="AQ16" s="19"/>
      <c r="AR16" s="19">
        <v>0</v>
      </c>
      <c r="AS16" s="18" t="s">
        <v>62</v>
      </c>
      <c r="AT16" s="18" t="s">
        <v>40</v>
      </c>
      <c r="AU16" s="18" t="s">
        <v>192</v>
      </c>
      <c r="AV16" s="18" t="s">
        <v>193</v>
      </c>
      <c r="AW16" s="18" t="s">
        <v>40</v>
      </c>
      <c r="AX16" s="19"/>
      <c r="AY16" s="18" t="s">
        <v>40</v>
      </c>
      <c r="AZ16" s="18" t="s">
        <v>40</v>
      </c>
      <c r="BA16" s="18" t="s">
        <v>40</v>
      </c>
      <c r="BB16" s="18" t="s">
        <v>190</v>
      </c>
      <c r="BC16" s="18" t="s">
        <v>191</v>
      </c>
      <c r="BD16" s="19">
        <v>1</v>
      </c>
      <c r="BE16" s="19">
        <v>1</v>
      </c>
      <c r="BF16" s="19">
        <v>0</v>
      </c>
      <c r="BG16" s="18" t="s">
        <v>40</v>
      </c>
      <c r="BH16" s="21">
        <f>$C$4</f>
        <v>216000</v>
      </c>
      <c r="BI16" s="18" t="s">
        <v>190</v>
      </c>
      <c r="BJ16" s="19">
        <v>0</v>
      </c>
      <c r="BK16" s="18" t="s">
        <v>40</v>
      </c>
      <c r="BL16" s="19"/>
      <c r="BM16" s="14" t="str">
        <f>$C$1</f>
        <v>KGJPN</v>
      </c>
      <c r="BN16" s="18" t="s">
        <v>62</v>
      </c>
      <c r="BO16" s="18" t="s">
        <v>62</v>
      </c>
      <c r="BP16" s="18" t="s">
        <v>40</v>
      </c>
      <c r="BQ16" s="18" t="s">
        <v>193</v>
      </c>
      <c r="BR16" s="18" t="s">
        <v>62</v>
      </c>
      <c r="BS16" s="21">
        <f>$C$5</f>
        <v>200000</v>
      </c>
      <c r="BT16" s="21">
        <f>$C$5</f>
        <v>200000</v>
      </c>
      <c r="BU16" s="21">
        <f>$C$6</f>
        <v>16000</v>
      </c>
      <c r="BV16" s="21">
        <f>$C$6</f>
        <v>16000</v>
      </c>
      <c r="BW16" s="18" t="s">
        <v>194</v>
      </c>
      <c r="BX16" s="18" t="s">
        <v>40</v>
      </c>
      <c r="BY16" s="18" t="s">
        <v>194</v>
      </c>
      <c r="BZ16" s="18" t="s">
        <v>194</v>
      </c>
      <c r="CA16" s="18" t="s">
        <v>40</v>
      </c>
      <c r="CB16" s="18" t="s">
        <v>299</v>
      </c>
      <c r="CC16" s="18" t="s">
        <v>40</v>
      </c>
      <c r="CD16" s="18" t="s">
        <v>248</v>
      </c>
      <c r="CE16" s="18" t="s">
        <v>62</v>
      </c>
      <c r="CF16" s="18" t="s">
        <v>40</v>
      </c>
      <c r="CG16" s="18" t="s">
        <v>40</v>
      </c>
      <c r="CH16" s="18" t="s">
        <v>40</v>
      </c>
      <c r="CI16" s="18" t="s">
        <v>40</v>
      </c>
      <c r="CJ16" s="19">
        <v>0</v>
      </c>
      <c r="CK16" s="18" t="s">
        <v>40</v>
      </c>
      <c r="CL16" s="18" t="s">
        <v>40</v>
      </c>
      <c r="CM16" s="18" t="s">
        <v>40</v>
      </c>
      <c r="CN16" s="18" t="s">
        <v>195</v>
      </c>
      <c r="CO16" s="18" t="s">
        <v>40</v>
      </c>
      <c r="CP16" s="18" t="s">
        <v>40</v>
      </c>
      <c r="CQ16" s="18" t="s">
        <v>40</v>
      </c>
      <c r="CR16" s="18" t="s">
        <v>40</v>
      </c>
      <c r="CS16" s="18" t="s">
        <v>40</v>
      </c>
      <c r="CT16" s="18" t="s">
        <v>40</v>
      </c>
      <c r="CU16" s="19">
        <v>0</v>
      </c>
      <c r="CV16" s="14" t="str">
        <f>$C$1</f>
        <v>KGJPN</v>
      </c>
      <c r="CW16" s="18" t="s">
        <v>196</v>
      </c>
      <c r="CX16" s="18" t="s">
        <v>197</v>
      </c>
      <c r="CY16" s="18" t="s">
        <v>40</v>
      </c>
      <c r="CZ16" s="18" t="s">
        <v>40</v>
      </c>
      <c r="DA16" s="18" t="s">
        <v>40</v>
      </c>
      <c r="DB16" s="18" t="s">
        <v>40</v>
      </c>
      <c r="DC16" s="18" t="s">
        <v>40</v>
      </c>
      <c r="DD16" s="19">
        <v>0</v>
      </c>
      <c r="DE16" s="19">
        <v>0</v>
      </c>
      <c r="DF16" s="18" t="s">
        <v>40</v>
      </c>
      <c r="DG16" s="19">
        <v>0</v>
      </c>
      <c r="DH16" s="18" t="s">
        <v>40</v>
      </c>
      <c r="DI16" s="18" t="s">
        <v>40</v>
      </c>
      <c r="DJ16" s="20">
        <v>42460</v>
      </c>
      <c r="DK16" s="18" t="s">
        <v>40</v>
      </c>
      <c r="DL16" s="19">
        <v>0</v>
      </c>
      <c r="DM16" s="19">
        <v>0</v>
      </c>
      <c r="DN16" s="19">
        <v>0</v>
      </c>
      <c r="DO16" s="19">
        <v>1</v>
      </c>
      <c r="DP16" s="19">
        <v>0</v>
      </c>
      <c r="DQ16" s="19">
        <v>0</v>
      </c>
      <c r="DR16" s="19">
        <v>0</v>
      </c>
      <c r="DS16" s="19">
        <v>0</v>
      </c>
      <c r="DT16" s="19">
        <v>0</v>
      </c>
      <c r="DU16" s="20">
        <v>42460</v>
      </c>
      <c r="DV16" s="19"/>
      <c r="DW16" s="19"/>
      <c r="DX16" s="19"/>
      <c r="DY16" s="18" t="s">
        <v>40</v>
      </c>
      <c r="DZ16" s="14" t="str">
        <f>$C$7</f>
        <v>KJ0245</v>
      </c>
      <c r="EA16" s="18" t="s">
        <v>40</v>
      </c>
      <c r="EB16" s="18" t="s">
        <v>40</v>
      </c>
      <c r="EC16" s="18" t="s">
        <v>40</v>
      </c>
      <c r="ED16" s="18" t="s">
        <v>351</v>
      </c>
      <c r="EE16" s="18" t="s">
        <v>352</v>
      </c>
      <c r="EF16" s="18" t="s">
        <v>198</v>
      </c>
      <c r="EG16" s="18" t="s">
        <v>40</v>
      </c>
      <c r="EH16" s="18" t="s">
        <v>40</v>
      </c>
      <c r="EI16" s="18" t="s">
        <v>40</v>
      </c>
      <c r="EJ16" s="18" t="s">
        <v>40</v>
      </c>
      <c r="EK16" s="18" t="s">
        <v>40</v>
      </c>
      <c r="EL16" s="18" t="s">
        <v>40</v>
      </c>
      <c r="EM16" s="18" t="s">
        <v>40</v>
      </c>
      <c r="EN16" s="18" t="s">
        <v>0</v>
      </c>
      <c r="EO16" s="18" t="s">
        <v>40</v>
      </c>
      <c r="EP16" s="18" t="s">
        <v>40</v>
      </c>
      <c r="EQ16" s="18" t="s">
        <v>40</v>
      </c>
      <c r="ER16" s="18" t="s">
        <v>40</v>
      </c>
      <c r="ES16" s="18" t="s">
        <v>40</v>
      </c>
      <c r="ET16" s="18" t="s">
        <v>62</v>
      </c>
      <c r="EU16" s="18" t="s">
        <v>62</v>
      </c>
      <c r="EV16" s="18" t="s">
        <v>40</v>
      </c>
      <c r="EW16" s="19">
        <v>0</v>
      </c>
      <c r="EX16" s="18" t="s">
        <v>40</v>
      </c>
      <c r="EY16" s="21">
        <f>$C$5</f>
        <v>200000</v>
      </c>
      <c r="EZ16" s="18" t="s">
        <v>40</v>
      </c>
      <c r="FA16" s="18" t="s">
        <v>353</v>
      </c>
      <c r="FB16" s="19">
        <v>0</v>
      </c>
      <c r="FC16" s="19">
        <v>0</v>
      </c>
      <c r="FD16" s="18" t="s">
        <v>40</v>
      </c>
      <c r="FE16" s="19">
        <v>0</v>
      </c>
      <c r="FF16" s="18" t="s">
        <v>40</v>
      </c>
      <c r="FG16" s="18" t="s">
        <v>354</v>
      </c>
      <c r="FH16" s="18" t="s">
        <v>40</v>
      </c>
      <c r="FI16" s="18" t="s">
        <v>40</v>
      </c>
      <c r="FJ16" s="19">
        <v>0</v>
      </c>
      <c r="FK16" s="19">
        <v>0</v>
      </c>
      <c r="FL16" s="18" t="s">
        <v>40</v>
      </c>
      <c r="FM16" t="str">
        <f ca="1">FN16&amp;FO16&amp;FP16&amp;FQ16&amp;FR16&amp;FS16&amp;FT16&amp;FU16&amp;FV16&amp;FW16&amp;FX16&amp;FY16&amp;FZ16&amp;GA16&amp;GB16&amp;GC16</f>
        <v>('KGJPN','CD2016061800020','KGJPN','1408000','CD2016061800020',0,1,'CDDR','DOMES',216000,' ','2016-03-31','2016-03-31','2016-04-02','2016-09-30','AAA','AAA','AAA',' ',null,0,'2016061800020',0,'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FN16" t="str">
        <f ca="1">""&amp;"('"&amp;B16&amp;"'"&amp;",'"&amp;C16&amp;"'"&amp;",'"&amp;D16&amp;"'"&amp;",'"&amp;E16&amp;"'"&amp;",'"&amp;F16&amp;"'"&amp;","&amp;G16&amp;","&amp;H16&amp;",'"&amp;I16&amp;"'"&amp;",'"&amp;J16&amp;"'"&amp;","&amp;K16&amp;",'"&amp;L16&amp;"'"&amp;","&amp;IF(M16=0,"null",TEXT(M16,"'yyyy-mm-dd'"))&amp;","&amp;IF(N16=0,"null",TEXT(N16,"'yyyy-mm-dd'"))&amp;","&amp;IF(O16=0,"null",TEXT(O16,"'yyyy-mm-dd'"))&amp;","&amp;IF(P16=0,"null",TEXT(P16,"'yyyy-mm-dd'"))</f>
        <v>('KGJPN','CD2016061800020','KGJPN','1408000','CD2016061800020',0,1,'CDDR','DOMES',216000,' ','2016-03-31','2016-03-31','2016-04-02','2016-09-30'</v>
      </c>
      <c r="FO16" t="str">
        <f ca="1">""&amp;",'"&amp;Q16&amp;"'"&amp;",'"&amp;R16&amp;"'"&amp;",'"&amp;S16&amp;"'"&amp;",'"&amp;T16&amp;"'"&amp;","&amp;IF(U16=0,"null",TEXT(U16,"'yyyy-mm-dd'"))&amp;","&amp;V16&amp;",'"&amp;W16&amp;"'"&amp;","&amp;X16&amp;",'"&amp;Y16&amp;"'"&amp;","&amp;Z16&amp;",'"&amp;AA16&amp;"'"&amp;",'"&amp;AB16&amp;"'"&amp;","&amp;AC16&amp;","&amp;AD16&amp;","&amp;IF(AE16=0,"null",TEXT(AE16,"'yyyy-mm-dd'"))&amp;","&amp;IF(AF16=0,"null",TEXT(AF16,"'yyyy-mm-dd'"))</f>
        <v>,'AAA','AAA','AAA',' ',null,0,'2016061800020',0,' ',0,'Y',' ',0,0,null,null</v>
      </c>
      <c r="FP16" t="str">
        <f>""&amp;","&amp;AG16&amp;","&amp;AH16&amp;",'"&amp;AI16&amp;"'"&amp;",'"&amp;AJ16&amp;"'"&amp;","&amp;IF(AK16=0,"null",TEXT(AK16,"'yyyy-mm-dd'"))&amp;","&amp;IF(AL16=0,"null",TEXT(AL16,"'yyyy-mm-dd'"))&amp;","&amp;IF(AM16=0,"null",TEXT(AM16,"'yyyy-mm-dd'"))&amp;","&amp;AN16&amp;","&amp;IF(AO16=0,"null",TEXT(AO16,"'yyyy-mm-dd'"))&amp;","&amp;AP16&amp;","&amp;IF(AQ16=0,"null",TEXT(AQ16,"'yyyy-mm-dd'"))&amp;","&amp;AR16&amp;",'"&amp;AS16&amp;"'"&amp;",'"&amp;AT16&amp;"'"&amp;",'"&amp;AU16&amp;"'"&amp;",'"&amp;AV16&amp;"'"</f>
        <v>,0,0,'N','ARMDS',null,null,null,0,null,0,null,0,'N',' ','IT-01','I'</v>
      </c>
      <c r="FQ16" t="str">
        <f>""&amp;",'"&amp;AW16&amp;"'"&amp;","&amp;IF(AX16=0,"null",TEXT(AX16,"'yyyy-mm-dd'"))&amp;",'"&amp;AY16&amp;"'"&amp;",'"&amp;AZ16&amp;"'"&amp;",'"&amp;BA16&amp;"'"&amp;",'"&amp;BB16&amp;"'"&amp;",'"&amp;BC16&amp;"'"&amp;","&amp;BD16&amp;","&amp;BE16&amp;","&amp;BF16&amp;",'"&amp;BG16&amp;"'"&amp;","&amp;BH16&amp;",'"&amp;BI16&amp;"'"&amp;","&amp;BJ16&amp;",'"&amp;BK16&amp;"'"&amp;","&amp;IF(BL16=0,"null",TEXT(BL16,"'yyyy-mm-dd'"))</f>
        <v>,' ',null,' ',' ',' ','JPY','APTTM',1,1,0,' ',216000,'JPY',0,' ',null</v>
      </c>
      <c r="FR16" t="str">
        <f>""&amp;",'"&amp;BM16&amp;"'"&amp;",'"&amp;BN16&amp;"'"&amp;",'"&amp;BO16&amp;"'"&amp;",'"&amp;BP16&amp;"'"&amp;",'"&amp;BQ16&amp;"'"&amp;",'"&amp;BR16&amp;"'"&amp;","&amp;BS16&amp;","&amp;BT16&amp;","&amp;BU16&amp;","&amp;BV16&amp;",'"&amp;BW16&amp;"'"&amp;",'"&amp;BX16&amp;"'"&amp;",'"&amp;BY16&amp;"'"&amp;",'"&amp;BZ16&amp;"'"&amp;",'"&amp;CA16&amp;"'"&amp;",'"&amp;CB16&amp;"'"</f>
        <v>,'KGJPN','N','N',' ','I','N',200000,200000,16000,16000,'JPN',' ','JPN','JPN',' ','U'</v>
      </c>
      <c r="FS16" t="str">
        <f>""&amp;",'"&amp;CC16&amp;"'"&amp;",'"&amp;CD16&amp;"'"&amp;",'"&amp;CE16&amp;"'"&amp;",'"&amp;CF16&amp;"'"&amp;",'"&amp;CG16&amp;"'"&amp;",'"&amp;CH16&amp;"'"&amp;",'"&amp;CI16&amp;"'"&amp;","&amp;CJ16&amp;",'"&amp;CK16&amp;"'"&amp;",'"&amp;CL16&amp;"'"&amp;",'"&amp;CM16&amp;"'"&amp;",'"&amp;CN16&amp;"'"&amp;",'"&amp;CO16&amp;"'"&amp;",'"&amp;CP16&amp;"'"&amp;",'"&amp;CQ16&amp;"'"&amp;",'"&amp;CR16&amp;"'"</f>
        <v>,' ','VO','N',' ',' ',' ',' ',0,' ',' ',' ','CHK',' ',' ',' ',' '</v>
      </c>
      <c r="FT16" t="str">
        <f>""&amp;",'"&amp;CS16&amp;"'"&amp;",'"&amp;CT16&amp;"'"&amp;","&amp;CU16&amp;",'"&amp;CV16&amp;"'"&amp;",'"&amp;CW16&amp;"'"&amp;",'"&amp;CX16&amp;"'"&amp;",'"&amp;CY16&amp;"'"&amp;",'"&amp;CZ16&amp;"'"&amp;",'"&amp;DA16&amp;"'"&amp;",'"&amp;DB16&amp;"'"&amp;",'"&amp;DC16&amp;"'"&amp;","&amp;DD16&amp;","&amp;DE16&amp;",'"&amp;DF16&amp;"'"&amp;","&amp;DG16&amp;",'"&amp;DH16&amp;"'"</f>
        <v>,' ',' ',0,'KGJPN','0005','0018',' ',' ',' ',' ',' ',0,0,' ',0,' '</v>
      </c>
      <c r="FU16" t="str">
        <f>""&amp;",'"&amp;DI16&amp;"'"&amp;","&amp;IF(DJ16=0,"null",TEXT(DJ16,"'yyyy-mm-dd'"))&amp;",'"&amp;DK16&amp;"'"&amp;","&amp;DL16&amp;","&amp;DM16&amp;","&amp;DN16&amp;","&amp;DO16&amp;","&amp;DP16&amp;","&amp;DQ16&amp;","&amp;DR16&amp;","&amp;DS16&amp;","&amp;DT16&amp;","&amp;IF(DU16=0,"null",TEXT(DU16,"'yyyy-mm-dd'"))&amp;","&amp;IF(DV16=0,"null",TEXT(DV16,"'yyyy-mm-dd'"))&amp;","&amp;IF(DW16=0,"null",TEXT(DW16,"'yyyy-mm-dd'"))&amp;","&amp;IF(DX16=0,"null",TEXT(DX16,"'yyyy-mm-dd'"))</f>
        <v>,' ','2016-03-31',' ',0,0,0,1,0,0,0,0,0,'2016-03-31',null,null,null</v>
      </c>
      <c r="FV16" t="str">
        <f>""&amp;",'"&amp;DY16&amp;"'"&amp;",'"&amp;DZ16&amp;"'"&amp;",'"&amp;EA16&amp;"'"&amp;",'"&amp;EB16&amp;"'"&amp;",'"&amp;EC16&amp;"'"&amp;",'"&amp;ED16&amp;"'"&amp;",'"&amp;EE16&amp;"'"&amp;",'"&amp;EF16&amp;"'"&amp;",'"&amp;EG16&amp;"'"&amp;",'"&amp;EH16&amp;"'"&amp;",'"&amp;EI16&amp;"'"&amp;",'"&amp;EJ16&amp;"'"&amp;",'"&amp;EK16&amp;"'"&amp;",'"&amp;EL16&amp;"'"&amp;",'"&amp;EM16&amp;"'"&amp;",'"&amp;EN16&amp;"'"</f>
        <v>,' ','KJ0245',' ',' ',' ','44','FB','S',' ',' ',' ',' ',' ',' ',' ','Y'</v>
      </c>
      <c r="FW16" t="str">
        <f>""&amp;",'"&amp;EO16&amp;"'"&amp;",'"&amp;EP16&amp;"'"&amp;",'"&amp;EQ16&amp;"'"&amp;",'"&amp;ER16&amp;"'"&amp;",'"&amp;ES16&amp;"'"&amp;",'"&amp;ET16&amp;"'"&amp;",'"&amp;EU16&amp;"'"&amp;",'"&amp;EV16&amp;"'"&amp;","&amp;EW16&amp;",'"&amp;EX16&amp;"'"&amp;","&amp;EY16&amp;",'"&amp;EZ16&amp;"'"&amp;",'"&amp;FA16&amp;"'"&amp;","&amp;FB16&amp;","&amp;FC16&amp;",'"&amp;FD16&amp;"'"</f>
        <v>,' ',' ',' ',' ',' ','N','N',' ',0,' ',200000,' ','D1246552',0,0,' '</v>
      </c>
      <c r="FX16" t="str">
        <f>""&amp;","&amp;FE16&amp;",'"&amp;FF16&amp;"'"&amp;",'"&amp;FG16&amp;"'"&amp;",'"&amp;FH16&amp;"'"&amp;",'"&amp;FI16&amp;"'"&amp;","&amp;FJ16&amp;","&amp;FK16&amp;",'"&amp;FL16&amp;"'"</f>
        <v>,0,' ','BL1514',' ',' ',0,0,' '</v>
      </c>
      <c r="FY16" t="str">
        <f>""</f>
        <v/>
      </c>
      <c r="FZ16" t="str">
        <f>""</f>
        <v/>
      </c>
      <c r="GA16" t="str">
        <f>""</f>
        <v/>
      </c>
      <c r="GB16" t="str">
        <f>""</f>
        <v/>
      </c>
      <c r="GC16" t="s">
        <v>356</v>
      </c>
    </row>
    <row r="17" spans="1:165" hidden="1">
      <c r="B17" s="3" t="s">
        <v>421</v>
      </c>
      <c r="E17" t="s">
        <v>422</v>
      </c>
    </row>
    <row r="18" spans="1:165">
      <c r="A18" s="23" t="str">
        <f>BK18</f>
        <v>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v>
      </c>
      <c r="B18" s="16" t="s">
        <v>203</v>
      </c>
      <c r="C18" s="16" t="s">
        <v>204</v>
      </c>
      <c r="D18" s="16" t="s">
        <v>32</v>
      </c>
      <c r="E18" s="16" t="s">
        <v>33</v>
      </c>
      <c r="F18" s="16" t="s">
        <v>43</v>
      </c>
      <c r="G18" s="16" t="s">
        <v>44</v>
      </c>
      <c r="H18" s="16" t="s">
        <v>205</v>
      </c>
      <c r="I18" s="16" t="s">
        <v>249</v>
      </c>
      <c r="J18" s="16" t="s">
        <v>250</v>
      </c>
      <c r="K18" s="16" t="s">
        <v>251</v>
      </c>
      <c r="L18" s="16" t="s">
        <v>252</v>
      </c>
      <c r="M18" s="16" t="s">
        <v>253</v>
      </c>
      <c r="N18" s="16" t="s">
        <v>254</v>
      </c>
      <c r="O18" s="16" t="s">
        <v>255</v>
      </c>
      <c r="P18" s="16" t="s">
        <v>256</v>
      </c>
      <c r="Q18" s="16" t="s">
        <v>257</v>
      </c>
      <c r="R18" s="16" t="s">
        <v>258</v>
      </c>
      <c r="S18" s="16" t="s">
        <v>259</v>
      </c>
      <c r="T18" s="16" t="s">
        <v>260</v>
      </c>
      <c r="U18" s="16" t="s">
        <v>261</v>
      </c>
      <c r="V18" s="16" t="s">
        <v>262</v>
      </c>
      <c r="W18" s="16" t="s">
        <v>263</v>
      </c>
      <c r="X18" s="16" t="s">
        <v>264</v>
      </c>
      <c r="Y18" s="16" t="s">
        <v>265</v>
      </c>
      <c r="Z18" s="16" t="s">
        <v>266</v>
      </c>
      <c r="AA18" s="16" t="s">
        <v>267</v>
      </c>
      <c r="AB18" s="16" t="s">
        <v>268</v>
      </c>
      <c r="AC18" s="16" t="s">
        <v>174</v>
      </c>
      <c r="AD18" s="16" t="s">
        <v>269</v>
      </c>
      <c r="AE18" s="16" t="s">
        <v>270</v>
      </c>
      <c r="AF18" s="16" t="s">
        <v>271</v>
      </c>
      <c r="AG18" s="16" t="s">
        <v>304</v>
      </c>
      <c r="AH18" s="16" t="s">
        <v>272</v>
      </c>
      <c r="AI18" s="16" t="s">
        <v>273</v>
      </c>
      <c r="AJ18" s="16" t="s">
        <v>280</v>
      </c>
      <c r="AK18" s="34" t="s">
        <v>65</v>
      </c>
      <c r="AL18" s="16" t="s">
        <v>278</v>
      </c>
      <c r="AM18" s="16" t="s">
        <v>279</v>
      </c>
      <c r="AN18" s="16" t="s">
        <v>57</v>
      </c>
      <c r="AO18" s="16" t="s">
        <v>58</v>
      </c>
      <c r="AP18" s="16" t="s">
        <v>59</v>
      </c>
      <c r="AQ18" s="16" t="s">
        <v>55</v>
      </c>
      <c r="AR18" s="16" t="s">
        <v>276</v>
      </c>
      <c r="AS18" s="16" t="s">
        <v>283</v>
      </c>
      <c r="AT18" s="16" t="s">
        <v>284</v>
      </c>
      <c r="AU18" s="34" t="s">
        <v>285</v>
      </c>
      <c r="AV18" s="16" t="s">
        <v>286</v>
      </c>
      <c r="AW18" s="16" t="s">
        <v>287</v>
      </c>
      <c r="AX18" s="16" t="s">
        <v>154</v>
      </c>
      <c r="AY18" s="16" t="s">
        <v>155</v>
      </c>
      <c r="AZ18" s="16" t="s">
        <v>156</v>
      </c>
      <c r="BA18" s="16" t="s">
        <v>157</v>
      </c>
      <c r="BB18" s="16" t="s">
        <v>158</v>
      </c>
      <c r="BC18" s="16" t="s">
        <v>229</v>
      </c>
      <c r="BD18" s="16" t="s">
        <v>230</v>
      </c>
      <c r="BE18" s="16" t="s">
        <v>231</v>
      </c>
      <c r="BF18" s="16" t="s">
        <v>232</v>
      </c>
      <c r="BG18" s="16" t="s">
        <v>49</v>
      </c>
      <c r="BH18" s="16" t="s">
        <v>305</v>
      </c>
      <c r="BI18" s="16" t="s">
        <v>306</v>
      </c>
      <c r="BJ18" s="16" t="s">
        <v>307</v>
      </c>
      <c r="BK18" t="s">
        <v>423</v>
      </c>
    </row>
    <row r="19" spans="1:165">
      <c r="A19" s="23" t="str">
        <f ca="1">BK19</f>
        <v>('KGJPN','CD2016061800020','KGJPN','1408000','CD2016061800020',0,1,'RECORDING',' ',1,'Y','KGJPN','AC230020',' ','KJ0245',' ',' ',' ',' ',' ',' ',' ',' ',' ','1408000',' ',' ',' ',' ',216000,0,'C',' ',' ','A','2016-03-31','JPY',216000,'APTTM',1,1,'JPY','N',' ',' ','2016-03-31',' ','N',' ',' ',' ',' ',' ',' ',' ',' ',' ',' ',' ',' ',' '),</v>
      </c>
      <c r="B19" s="14" t="str">
        <f>$C$1</f>
        <v>KGJPN</v>
      </c>
      <c r="C19" s="22" t="str">
        <f ca="1">$C$3</f>
        <v>CD2016061800020</v>
      </c>
      <c r="D19" s="14" t="str">
        <f>$C$1</f>
        <v>KGJPN</v>
      </c>
      <c r="E19" s="14" t="str">
        <f>$C$2</f>
        <v>1408000</v>
      </c>
      <c r="F19" s="22" t="str">
        <f ca="1">$C$3</f>
        <v>CD2016061800020</v>
      </c>
      <c r="G19" s="19">
        <v>0</v>
      </c>
      <c r="H19" s="19">
        <v>1</v>
      </c>
      <c r="I19" s="18" t="s">
        <v>295</v>
      </c>
      <c r="J19" s="18" t="s">
        <v>40</v>
      </c>
      <c r="K19" s="19">
        <v>1</v>
      </c>
      <c r="L19" s="18" t="s">
        <v>0</v>
      </c>
      <c r="M19" s="14" t="str">
        <f>$C$1</f>
        <v>KGJPN</v>
      </c>
      <c r="N19" s="18" t="s">
        <v>296</v>
      </c>
      <c r="O19" s="18" t="s">
        <v>40</v>
      </c>
      <c r="P19" s="14" t="str">
        <f>$C$7</f>
        <v>KJ0245</v>
      </c>
      <c r="Q19" s="18" t="s">
        <v>40</v>
      </c>
      <c r="R19" s="18" t="s">
        <v>40</v>
      </c>
      <c r="S19" s="18" t="s">
        <v>40</v>
      </c>
      <c r="T19" s="18" t="s">
        <v>40</v>
      </c>
      <c r="U19" s="18" t="s">
        <v>40</v>
      </c>
      <c r="V19" s="18" t="s">
        <v>40</v>
      </c>
      <c r="W19" s="18" t="s">
        <v>40</v>
      </c>
      <c r="X19" s="18" t="s">
        <v>40</v>
      </c>
      <c r="Y19" s="18" t="s">
        <v>40</v>
      </c>
      <c r="Z19" s="14" t="str">
        <f>$C$2</f>
        <v>1408000</v>
      </c>
      <c r="AA19" s="18" t="s">
        <v>40</v>
      </c>
      <c r="AB19" s="18" t="s">
        <v>40</v>
      </c>
      <c r="AC19" s="18" t="s">
        <v>40</v>
      </c>
      <c r="AD19" s="18" t="s">
        <v>40</v>
      </c>
      <c r="AE19" s="21">
        <f>$C$4</f>
        <v>216000</v>
      </c>
      <c r="AF19" s="19">
        <v>0</v>
      </c>
      <c r="AG19" s="18" t="s">
        <v>185</v>
      </c>
      <c r="AH19" s="18" t="s">
        <v>40</v>
      </c>
      <c r="AI19" s="18" t="s">
        <v>40</v>
      </c>
      <c r="AJ19" s="18" t="s">
        <v>298</v>
      </c>
      <c r="AK19" s="20">
        <v>42460</v>
      </c>
      <c r="AL19" s="18" t="s">
        <v>190</v>
      </c>
      <c r="AM19" s="21">
        <f>$C$4</f>
        <v>216000</v>
      </c>
      <c r="AN19" s="18" t="s">
        <v>191</v>
      </c>
      <c r="AO19" s="19">
        <v>1</v>
      </c>
      <c r="AP19" s="19">
        <v>1</v>
      </c>
      <c r="AQ19" s="18" t="s">
        <v>190</v>
      </c>
      <c r="AR19" s="18" t="s">
        <v>62</v>
      </c>
      <c r="AS19" s="18" t="s">
        <v>40</v>
      </c>
      <c r="AT19" s="18" t="s">
        <v>40</v>
      </c>
      <c r="AU19" s="20">
        <v>42460</v>
      </c>
      <c r="AV19" s="18" t="s">
        <v>40</v>
      </c>
      <c r="AW19" s="18" t="s">
        <v>62</v>
      </c>
      <c r="AX19" s="18" t="s">
        <v>40</v>
      </c>
      <c r="AY19" s="18" t="s">
        <v>40</v>
      </c>
      <c r="AZ19" s="18" t="s">
        <v>40</v>
      </c>
      <c r="BA19" s="18" t="s">
        <v>40</v>
      </c>
      <c r="BB19" s="18" t="s">
        <v>40</v>
      </c>
      <c r="BC19" s="18" t="s">
        <v>40</v>
      </c>
      <c r="BD19" s="18" t="s">
        <v>40</v>
      </c>
      <c r="BE19" s="18" t="s">
        <v>40</v>
      </c>
      <c r="BF19" s="18" t="s">
        <v>40</v>
      </c>
      <c r="BG19" s="18" t="s">
        <v>40</v>
      </c>
      <c r="BH19" s="18" t="s">
        <v>40</v>
      </c>
      <c r="BI19" s="18" t="s">
        <v>40</v>
      </c>
      <c r="BJ19" s="18" t="s">
        <v>40</v>
      </c>
      <c r="BK19" t="str">
        <f ca="1">BL19&amp;BM19&amp;BN19&amp;BO19&amp;BP19&amp;BQ19&amp;BR19&amp;BS19&amp;BT19&amp;BU19&amp;BV19&amp;BW19&amp;BX19&amp;BY19&amp;BZ19&amp;CA19</f>
        <v>('KGJPN','CD2016061800020','KGJPN','1408000','CD2016061800020',0,1,'RECORDING',' ',1,'Y','KGJPN','AC230020',' ','KJ0245',' ',' ',' ',' ',' ',' ',' ',' ',' ','1408000',' ',' ',' ',' ',216000,0,'C',' ',' ','A','2016-03-31','JPY',216000,'APTTM',1,1,'JPY','N',' ',' ','2016-03-31',' ','N',' ',' ',' ',' ',' ',' ',' ',' ',' ',' ',' ',' ',' '),</v>
      </c>
      <c r="BL19" t="str">
        <f ca="1">""&amp;"('"&amp;B19&amp;"'"&amp;",'"&amp;C19&amp;"'"&amp;",'"&amp;D19&amp;"'"&amp;",'"&amp;E19&amp;"'"&amp;",'"&amp;F19&amp;"'"&amp;","&amp;G19&amp;","&amp;H19&amp;",'"&amp;I19&amp;"'"&amp;",'"&amp;J19&amp;"'"&amp;","&amp;K19&amp;",'"&amp;L19&amp;"'"&amp;",'"&amp;M19&amp;"'"&amp;",'"&amp;N19&amp;"'"&amp;",'"&amp;O19&amp;"'"&amp;",'"&amp;P19&amp;"'"</f>
        <v>('KGJPN','CD2016061800020','KGJPN','1408000','CD2016061800020',0,1,'RECORDING',' ',1,'Y','KGJPN','AC230020',' ','KJ0245'</v>
      </c>
      <c r="BM19" t="str">
        <f>""&amp;",'"&amp;Q19&amp;"'"&amp;",'"&amp;R19&amp;"'"&amp;",'"&amp;S19&amp;"'"&amp;",'"&amp;T19&amp;"'"&amp;",'"&amp;U19&amp;"'"&amp;",'"&amp;V19&amp;"'"&amp;",'"&amp;W19&amp;"'"&amp;",'"&amp;X19&amp;"'"&amp;",'"&amp;Y19&amp;"'"&amp;",'"&amp;Z19&amp;"'"&amp;",'"&amp;AA19&amp;"'"&amp;",'"&amp;AB19&amp;"'"&amp;",'"&amp;AC19&amp;"'"&amp;",'"&amp;AD19&amp;"'"&amp;","&amp;AE19&amp;","&amp;AF19</f>
        <v>,' ',' ',' ',' ',' ',' ',' ',' ',' ','1408000',' ',' ',' ',' ',216000,0</v>
      </c>
      <c r="BN19" t="str">
        <f>""&amp;",'"&amp;AG19&amp;"'"&amp;",'"&amp;AH19&amp;"'"&amp;",'"&amp;AI19&amp;"'"&amp;",'"&amp;AJ19&amp;"'"&amp;","&amp;IF(AK19=0,"null",TEXT(AK19,"'yyyy-mm-dd'"))&amp;",'"&amp;AL19&amp;"'"&amp;","&amp;AM19&amp;",'"&amp;AN19&amp;"'"&amp;","&amp;AO19&amp;","&amp;AP19&amp;",'"&amp;AQ19&amp;"'"&amp;",'"&amp;AR19&amp;"'"&amp;",'"&amp;AS19&amp;"'"&amp;",'"&amp;AT19&amp;"'"&amp;","&amp;IF(AU19=0,"null",TEXT(AU19,"'yyyy-mm-dd'"))&amp;",'"&amp;AV19&amp;"'"</f>
        <v>,'C',' ',' ','A','2016-03-31','JPY',216000,'APTTM',1,1,'JPY','N',' ',' ','2016-03-31',' '</v>
      </c>
      <c r="BO19" t="str">
        <f>""&amp;",'"&amp;AW19&amp;"'"&amp;",'"&amp;AX19&amp;"'"&amp;",'"&amp;AY19&amp;"'"&amp;",'"&amp;AZ19&amp;"'"&amp;",'"&amp;BA19&amp;"'"&amp;",'"&amp;BB19&amp;"'"&amp;",'"&amp;BC19&amp;"'"&amp;",'"&amp;BD19&amp;"'"&amp;",'"&amp;BE19&amp;"'"&amp;",'"&amp;BF19&amp;"'"&amp;",'"&amp;BG19&amp;"'"&amp;",'"&amp;BH19&amp;"'"&amp;",'"&amp;BI19&amp;"'"&amp;",'"&amp;BJ19&amp;"'"</f>
        <v>,'N',' ',' ',' ',' ',' ',' ',' ',' ',' ',' ',' ',' ',' '</v>
      </c>
      <c r="BP19" t="str">
        <f>""</f>
        <v/>
      </c>
      <c r="BQ19" t="str">
        <f>""</f>
        <v/>
      </c>
      <c r="BR19" t="str">
        <f>""</f>
        <v/>
      </c>
      <c r="BS19" t="str">
        <f>""</f>
        <v/>
      </c>
      <c r="BT19" t="str">
        <f>""</f>
        <v/>
      </c>
      <c r="BU19" t="str">
        <f>""</f>
        <v/>
      </c>
      <c r="BV19" t="str">
        <f>""</f>
        <v/>
      </c>
      <c r="BW19" t="str">
        <f>""</f>
        <v/>
      </c>
      <c r="BX19" t="str">
        <f>""</f>
        <v/>
      </c>
      <c r="BY19" t="str">
        <f>""</f>
        <v/>
      </c>
      <c r="BZ19" t="str">
        <f>""</f>
        <v/>
      </c>
      <c r="CA19" t="s">
        <v>41</v>
      </c>
    </row>
    <row r="20" spans="1:165">
      <c r="A20" s="23" t="str">
        <f ca="1">BK20</f>
        <v>('KGJPN','CD2016061800020','KGJPN','1408000','CD2016061800020',0,1,'RECORDING',' ',2,'Y','KGJPN','AC100030',' ','KJ0245',' ',' ',' ',' ',' ',' ',' ',' ',' ','1408000',' ',' ',' ',' ',-200000,0,'C',' ',' ','U','2016-03-31','JPY',-200000,'APTTM',1,1,'JPY','N',' ',' ','2016-03-31',' ','N',' ',' ',' ',' ',' ',' ',' ',' ',' ',' ',' ',' ',' '),</v>
      </c>
      <c r="B20" s="14" t="str">
        <f>$C$1</f>
        <v>KGJPN</v>
      </c>
      <c r="C20" s="22" t="str">
        <f ca="1">$C$3</f>
        <v>CD2016061800020</v>
      </c>
      <c r="D20" s="14" t="str">
        <f>$C$1</f>
        <v>KGJPN</v>
      </c>
      <c r="E20" s="14" t="str">
        <f>$C$2</f>
        <v>1408000</v>
      </c>
      <c r="F20" s="22" t="str">
        <f ca="1">$C$3</f>
        <v>CD2016061800020</v>
      </c>
      <c r="G20" s="19">
        <v>0</v>
      </c>
      <c r="H20" s="19">
        <v>1</v>
      </c>
      <c r="I20" s="18" t="s">
        <v>295</v>
      </c>
      <c r="J20" s="18" t="s">
        <v>40</v>
      </c>
      <c r="K20" s="19">
        <v>2</v>
      </c>
      <c r="L20" s="18" t="s">
        <v>0</v>
      </c>
      <c r="M20" s="14" t="str">
        <f>$C$1</f>
        <v>KGJPN</v>
      </c>
      <c r="N20" s="18" t="s">
        <v>348</v>
      </c>
      <c r="O20" s="18" t="s">
        <v>40</v>
      </c>
      <c r="P20" s="14" t="str">
        <f>$C$7</f>
        <v>KJ0245</v>
      </c>
      <c r="Q20" s="18" t="s">
        <v>40</v>
      </c>
      <c r="R20" s="18" t="s">
        <v>40</v>
      </c>
      <c r="S20" s="18" t="s">
        <v>40</v>
      </c>
      <c r="T20" s="18" t="s">
        <v>40</v>
      </c>
      <c r="U20" s="18" t="s">
        <v>40</v>
      </c>
      <c r="V20" s="18" t="s">
        <v>40</v>
      </c>
      <c r="W20" s="18" t="s">
        <v>40</v>
      </c>
      <c r="X20" s="18" t="s">
        <v>40</v>
      </c>
      <c r="Y20" s="18" t="s">
        <v>40</v>
      </c>
      <c r="Z20" s="14" t="str">
        <f>$C$2</f>
        <v>1408000</v>
      </c>
      <c r="AA20" s="18" t="s">
        <v>40</v>
      </c>
      <c r="AB20" s="18" t="s">
        <v>40</v>
      </c>
      <c r="AC20" s="18" t="s">
        <v>40</v>
      </c>
      <c r="AD20" s="18" t="s">
        <v>40</v>
      </c>
      <c r="AE20" s="21">
        <f>-1*$C$5</f>
        <v>-200000</v>
      </c>
      <c r="AF20" s="19">
        <v>0</v>
      </c>
      <c r="AG20" s="18" t="s">
        <v>185</v>
      </c>
      <c r="AH20" s="18" t="s">
        <v>40</v>
      </c>
      <c r="AI20" s="18" t="s">
        <v>40</v>
      </c>
      <c r="AJ20" s="18" t="s">
        <v>299</v>
      </c>
      <c r="AK20" s="20">
        <v>42460</v>
      </c>
      <c r="AL20" s="18" t="s">
        <v>190</v>
      </c>
      <c r="AM20" s="21">
        <f>-1*$C$5</f>
        <v>-200000</v>
      </c>
      <c r="AN20" s="18" t="s">
        <v>191</v>
      </c>
      <c r="AO20" s="19">
        <v>1</v>
      </c>
      <c r="AP20" s="19">
        <v>1</v>
      </c>
      <c r="AQ20" s="18" t="s">
        <v>190</v>
      </c>
      <c r="AR20" s="18" t="s">
        <v>62</v>
      </c>
      <c r="AS20" s="18" t="s">
        <v>40</v>
      </c>
      <c r="AT20" s="18" t="s">
        <v>40</v>
      </c>
      <c r="AU20" s="20">
        <v>42460</v>
      </c>
      <c r="AV20" s="18" t="s">
        <v>40</v>
      </c>
      <c r="AW20" s="18" t="s">
        <v>62</v>
      </c>
      <c r="AX20" s="18" t="s">
        <v>40</v>
      </c>
      <c r="AY20" s="18" t="s">
        <v>40</v>
      </c>
      <c r="AZ20" s="18" t="s">
        <v>40</v>
      </c>
      <c r="BA20" s="18" t="s">
        <v>40</v>
      </c>
      <c r="BB20" s="18" t="s">
        <v>40</v>
      </c>
      <c r="BC20" s="18" t="s">
        <v>40</v>
      </c>
      <c r="BD20" s="18" t="s">
        <v>40</v>
      </c>
      <c r="BE20" s="18" t="s">
        <v>40</v>
      </c>
      <c r="BF20" s="18" t="s">
        <v>40</v>
      </c>
      <c r="BG20" s="18" t="s">
        <v>40</v>
      </c>
      <c r="BH20" s="18" t="s">
        <v>40</v>
      </c>
      <c r="BI20" s="18" t="s">
        <v>40</v>
      </c>
      <c r="BJ20" s="18" t="s">
        <v>40</v>
      </c>
      <c r="BK20" t="str">
        <f ca="1">BL20&amp;BM20&amp;BN20&amp;BO20&amp;BP20&amp;BQ20&amp;BR20&amp;BS20&amp;BT20&amp;BU20&amp;BV20&amp;BW20&amp;BX20&amp;BY20&amp;BZ20&amp;CA20</f>
        <v>('KGJPN','CD2016061800020','KGJPN','1408000','CD2016061800020',0,1,'RECORDING',' ',2,'Y','KGJPN','AC100030',' ','KJ0245',' ',' ',' ',' ',' ',' ',' ',' ',' ','1408000',' ',' ',' ',' ',-200000,0,'C',' ',' ','U','2016-03-31','JPY',-200000,'APTTM',1,1,'JPY','N',' ',' ','2016-03-31',' ','N',' ',' ',' ',' ',' ',' ',' ',' ',' ',' ',' ',' ',' '),</v>
      </c>
      <c r="BL20" t="str">
        <f ca="1">""&amp;"('"&amp;B20&amp;"'"&amp;",'"&amp;C20&amp;"'"&amp;",'"&amp;D20&amp;"'"&amp;",'"&amp;E20&amp;"'"&amp;",'"&amp;F20&amp;"'"&amp;","&amp;G20&amp;","&amp;H20&amp;",'"&amp;I20&amp;"'"&amp;",'"&amp;J20&amp;"'"&amp;","&amp;K20&amp;",'"&amp;L20&amp;"'"&amp;",'"&amp;M20&amp;"'"&amp;",'"&amp;N20&amp;"'"&amp;",'"&amp;O20&amp;"'"&amp;",'"&amp;P20&amp;"'"</f>
        <v>('KGJPN','CD2016061800020','KGJPN','1408000','CD2016061800020',0,1,'RECORDING',' ',2,'Y','KGJPN','AC100030',' ','KJ0245'</v>
      </c>
      <c r="BM20" t="str">
        <f>""&amp;",'"&amp;Q20&amp;"'"&amp;",'"&amp;R20&amp;"'"&amp;",'"&amp;S20&amp;"'"&amp;",'"&amp;T20&amp;"'"&amp;",'"&amp;U20&amp;"'"&amp;",'"&amp;V20&amp;"'"&amp;",'"&amp;W20&amp;"'"&amp;",'"&amp;X20&amp;"'"&amp;",'"&amp;Y20&amp;"'"&amp;",'"&amp;Z20&amp;"'"&amp;",'"&amp;AA20&amp;"'"&amp;",'"&amp;AB20&amp;"'"&amp;",'"&amp;AC20&amp;"'"&amp;",'"&amp;AD20&amp;"'"&amp;","&amp;AE20&amp;","&amp;AF20</f>
        <v>,' ',' ',' ',' ',' ',' ',' ',' ',' ','1408000',' ',' ',' ',' ',-200000,0</v>
      </c>
      <c r="BN20" t="str">
        <f>""&amp;",'"&amp;AG20&amp;"'"&amp;",'"&amp;AH20&amp;"'"&amp;",'"&amp;AI20&amp;"'"&amp;",'"&amp;AJ20&amp;"'"&amp;","&amp;IF(AK20=0,"null",TEXT(AK20,"'yyyy-mm-dd'"))&amp;",'"&amp;AL20&amp;"'"&amp;","&amp;AM20&amp;",'"&amp;AN20&amp;"'"&amp;","&amp;AO20&amp;","&amp;AP20&amp;",'"&amp;AQ20&amp;"'"&amp;",'"&amp;AR20&amp;"'"&amp;",'"&amp;AS20&amp;"'"&amp;",'"&amp;AT20&amp;"'"&amp;","&amp;IF(AU20=0,"null",TEXT(AU20,"'yyyy-mm-dd'"))&amp;",'"&amp;AV20&amp;"'"</f>
        <v>,'C',' ',' ','U','2016-03-31','JPY',-200000,'APTTM',1,1,'JPY','N',' ',' ','2016-03-31',' '</v>
      </c>
      <c r="BO20" t="str">
        <f>""&amp;",'"&amp;AW20&amp;"'"&amp;",'"&amp;AX20&amp;"'"&amp;",'"&amp;AY20&amp;"'"&amp;",'"&amp;AZ20&amp;"'"&amp;",'"&amp;BA20&amp;"'"&amp;",'"&amp;BB20&amp;"'"&amp;",'"&amp;BC20&amp;"'"&amp;",'"&amp;BD20&amp;"'"&amp;",'"&amp;BE20&amp;"'"&amp;",'"&amp;BF20&amp;"'"&amp;",'"&amp;BG20&amp;"'"&amp;",'"&amp;BH20&amp;"'"&amp;",'"&amp;BI20&amp;"'"&amp;",'"&amp;BJ20&amp;"'"</f>
        <v>,'N',' ',' ',' ',' ',' ',' ',' ',' ',' ',' ',' ',' ',' '</v>
      </c>
      <c r="BP20" t="str">
        <f>""</f>
        <v/>
      </c>
      <c r="BQ20" t="str">
        <f>""</f>
        <v/>
      </c>
      <c r="BR20" t="str">
        <f>""</f>
        <v/>
      </c>
      <c r="BS20" t="str">
        <f>""</f>
        <v/>
      </c>
      <c r="BT20" t="str">
        <f>""</f>
        <v/>
      </c>
      <c r="BU20" t="str">
        <f>""</f>
        <v/>
      </c>
      <c r="BV20" t="str">
        <f>""</f>
        <v/>
      </c>
      <c r="BW20" t="str">
        <f>""</f>
        <v/>
      </c>
      <c r="BX20" t="str">
        <f>""</f>
        <v/>
      </c>
      <c r="BY20" t="str">
        <f>""</f>
        <v/>
      </c>
      <c r="BZ20" t="str">
        <f>""</f>
        <v/>
      </c>
      <c r="CA20" t="s">
        <v>41</v>
      </c>
    </row>
    <row r="21" spans="1:165">
      <c r="A21" s="23" t="str">
        <f ca="1">BK21</f>
        <v>('KGJPN','CD2016061800020','KGJPN','1408000','CD2016061800020',0,1,'RECORDING',' ',3,'Y','KGJPN','AC700260',' ','KJ0245',' ',' ',' ',' ',' ',' ',' ',' ',' ','1408000',' ',' ',' ',' ',-16000,0,'C',' ',' ','V','2016-03-31','JPY',-16000,'APTTM',1,1,'JPY','N',' ',' ','2016-03-31',' ','N',' ',' ',' ',' ',' ','T','SK','KGT08','VO',' ',' ',' ',' ');</v>
      </c>
      <c r="B21" s="14" t="str">
        <f>$C$1</f>
        <v>KGJPN</v>
      </c>
      <c r="C21" s="22" t="str">
        <f ca="1">$C$3</f>
        <v>CD2016061800020</v>
      </c>
      <c r="D21" s="14" t="str">
        <f>$C$1</f>
        <v>KGJPN</v>
      </c>
      <c r="E21" s="14" t="str">
        <f>$C$2</f>
        <v>1408000</v>
      </c>
      <c r="F21" s="22" t="str">
        <f ca="1">$C$3</f>
        <v>CD2016061800020</v>
      </c>
      <c r="G21" s="19">
        <v>0</v>
      </c>
      <c r="H21" s="19">
        <v>1</v>
      </c>
      <c r="I21" s="18" t="s">
        <v>295</v>
      </c>
      <c r="J21" s="18" t="s">
        <v>40</v>
      </c>
      <c r="K21" s="19">
        <v>3</v>
      </c>
      <c r="L21" s="18" t="s">
        <v>0</v>
      </c>
      <c r="M21" s="14" t="str">
        <f>$C$1</f>
        <v>KGJPN</v>
      </c>
      <c r="N21" s="18" t="s">
        <v>300</v>
      </c>
      <c r="O21" s="18" t="s">
        <v>40</v>
      </c>
      <c r="P21" s="14" t="str">
        <f>$C$7</f>
        <v>KJ0245</v>
      </c>
      <c r="Q21" s="18" t="s">
        <v>40</v>
      </c>
      <c r="R21" s="18" t="s">
        <v>40</v>
      </c>
      <c r="S21" s="18" t="s">
        <v>40</v>
      </c>
      <c r="T21" s="18" t="s">
        <v>40</v>
      </c>
      <c r="U21" s="18" t="s">
        <v>40</v>
      </c>
      <c r="V21" s="18" t="s">
        <v>40</v>
      </c>
      <c r="W21" s="18" t="s">
        <v>40</v>
      </c>
      <c r="X21" s="18" t="s">
        <v>40</v>
      </c>
      <c r="Y21" s="18" t="s">
        <v>40</v>
      </c>
      <c r="Z21" s="14" t="str">
        <f>$C$2</f>
        <v>1408000</v>
      </c>
      <c r="AA21" s="18" t="s">
        <v>40</v>
      </c>
      <c r="AB21" s="18" t="s">
        <v>40</v>
      </c>
      <c r="AC21" s="18" t="s">
        <v>40</v>
      </c>
      <c r="AD21" s="18" t="s">
        <v>40</v>
      </c>
      <c r="AE21" s="21">
        <f>-1*$C$6</f>
        <v>-16000</v>
      </c>
      <c r="AF21" s="19">
        <v>0</v>
      </c>
      <c r="AG21" s="18" t="s">
        <v>185</v>
      </c>
      <c r="AH21" s="18" t="s">
        <v>40</v>
      </c>
      <c r="AI21" s="18" t="s">
        <v>40</v>
      </c>
      <c r="AJ21" s="18" t="s">
        <v>301</v>
      </c>
      <c r="AK21" s="20">
        <v>42460</v>
      </c>
      <c r="AL21" s="18" t="s">
        <v>190</v>
      </c>
      <c r="AM21" s="21">
        <f>-1*$C$6</f>
        <v>-16000</v>
      </c>
      <c r="AN21" s="18" t="s">
        <v>191</v>
      </c>
      <c r="AO21" s="19">
        <v>1</v>
      </c>
      <c r="AP21" s="19">
        <v>1</v>
      </c>
      <c r="AQ21" s="18" t="s">
        <v>190</v>
      </c>
      <c r="AR21" s="18" t="s">
        <v>62</v>
      </c>
      <c r="AS21" s="18" t="s">
        <v>40</v>
      </c>
      <c r="AT21" s="18" t="s">
        <v>40</v>
      </c>
      <c r="AU21" s="20">
        <v>42460</v>
      </c>
      <c r="AV21" s="18" t="s">
        <v>40</v>
      </c>
      <c r="AW21" s="18" t="s">
        <v>62</v>
      </c>
      <c r="AX21" s="18" t="s">
        <v>40</v>
      </c>
      <c r="AY21" s="18" t="s">
        <v>40</v>
      </c>
      <c r="AZ21" s="18" t="s">
        <v>40</v>
      </c>
      <c r="BA21" s="18" t="s">
        <v>40</v>
      </c>
      <c r="BB21" s="18" t="s">
        <v>40</v>
      </c>
      <c r="BC21" s="18" t="s">
        <v>245</v>
      </c>
      <c r="BD21" s="18" t="s">
        <v>246</v>
      </c>
      <c r="BE21" s="18" t="s">
        <v>247</v>
      </c>
      <c r="BF21" s="18" t="s">
        <v>248</v>
      </c>
      <c r="BG21" s="18" t="s">
        <v>40</v>
      </c>
      <c r="BH21" s="18" t="s">
        <v>40</v>
      </c>
      <c r="BI21" s="18" t="s">
        <v>40</v>
      </c>
      <c r="BJ21" s="18" t="s">
        <v>40</v>
      </c>
      <c r="BK21" t="str">
        <f ca="1">BL21&amp;BM21&amp;BN21&amp;BO21&amp;BP21&amp;BQ21&amp;BR21&amp;BS21&amp;BT21&amp;BU21&amp;BV21&amp;BW21&amp;BX21&amp;BY21&amp;BZ21&amp;CA21</f>
        <v>('KGJPN','CD2016061800020','KGJPN','1408000','CD2016061800020',0,1,'RECORDING',' ',3,'Y','KGJPN','AC700260',' ','KJ0245',' ',' ',' ',' ',' ',' ',' ',' ',' ','1408000',' ',' ',' ',' ',-16000,0,'C',' ',' ','V','2016-03-31','JPY',-16000,'APTTM',1,1,'JPY','N',' ',' ','2016-03-31',' ','N',' ',' ',' ',' ',' ','T','SK','KGT08','VO',' ',' ',' ',' ');</v>
      </c>
      <c r="BL21" t="str">
        <f ca="1">""&amp;"('"&amp;B21&amp;"'"&amp;",'"&amp;C21&amp;"'"&amp;",'"&amp;D21&amp;"'"&amp;",'"&amp;E21&amp;"'"&amp;",'"&amp;F21&amp;"'"&amp;","&amp;G21&amp;","&amp;H21&amp;",'"&amp;I21&amp;"'"&amp;",'"&amp;J21&amp;"'"&amp;","&amp;K21&amp;",'"&amp;L21&amp;"'"&amp;",'"&amp;M21&amp;"'"&amp;",'"&amp;N21&amp;"'"&amp;",'"&amp;O21&amp;"'"&amp;",'"&amp;P21&amp;"'"</f>
        <v>('KGJPN','CD2016061800020','KGJPN','1408000','CD2016061800020',0,1,'RECORDING',' ',3,'Y','KGJPN','AC700260',' ','KJ0245'</v>
      </c>
      <c r="BM21" t="str">
        <f>""&amp;",'"&amp;Q21&amp;"'"&amp;",'"&amp;R21&amp;"'"&amp;",'"&amp;S21&amp;"'"&amp;",'"&amp;T21&amp;"'"&amp;",'"&amp;U21&amp;"'"&amp;",'"&amp;V21&amp;"'"&amp;",'"&amp;W21&amp;"'"&amp;",'"&amp;X21&amp;"'"&amp;",'"&amp;Y21&amp;"'"&amp;",'"&amp;Z21&amp;"'"&amp;",'"&amp;AA21&amp;"'"&amp;",'"&amp;AB21&amp;"'"&amp;",'"&amp;AC21&amp;"'"&amp;",'"&amp;AD21&amp;"'"&amp;","&amp;AE21&amp;","&amp;AF21</f>
        <v>,' ',' ',' ',' ',' ',' ',' ',' ',' ','1408000',' ',' ',' ',' ',-16000,0</v>
      </c>
      <c r="BN21" t="str">
        <f>""&amp;",'"&amp;AG21&amp;"'"&amp;",'"&amp;AH21&amp;"'"&amp;",'"&amp;AI21&amp;"'"&amp;",'"&amp;AJ21&amp;"'"&amp;","&amp;IF(AK21=0,"null",TEXT(AK21,"'yyyy-mm-dd'"))&amp;",'"&amp;AL21&amp;"'"&amp;","&amp;AM21&amp;",'"&amp;AN21&amp;"'"&amp;","&amp;AO21&amp;","&amp;AP21&amp;",'"&amp;AQ21&amp;"'"&amp;",'"&amp;AR21&amp;"'"&amp;",'"&amp;AS21&amp;"'"&amp;",'"&amp;AT21&amp;"'"&amp;","&amp;IF(AU21=0,"null",TEXT(AU21,"'yyyy-mm-dd'"))&amp;",'"&amp;AV21&amp;"'"</f>
        <v>,'C',' ',' ','V','2016-03-31','JPY',-16000,'APTTM',1,1,'JPY','N',' ',' ','2016-03-31',' '</v>
      </c>
      <c r="BO21" t="str">
        <f>""&amp;",'"&amp;AW21&amp;"'"&amp;",'"&amp;AX21&amp;"'"&amp;",'"&amp;AY21&amp;"'"&amp;",'"&amp;AZ21&amp;"'"&amp;",'"&amp;BA21&amp;"'"&amp;",'"&amp;BB21&amp;"'"&amp;",'"&amp;BC21&amp;"'"&amp;",'"&amp;BD21&amp;"'"&amp;",'"&amp;BE21&amp;"'"&amp;",'"&amp;BF21&amp;"'"&amp;",'"&amp;BG21&amp;"'"&amp;",'"&amp;BH21&amp;"'"&amp;",'"&amp;BI21&amp;"'"&amp;",'"&amp;BJ21&amp;"'"</f>
        <v>,'N',' ',' ',' ',' ',' ','T','SK','KGT08','VO',' ',' ',' ',' '</v>
      </c>
      <c r="BP21" t="str">
        <f>""</f>
        <v/>
      </c>
      <c r="BQ21" t="str">
        <f>""</f>
        <v/>
      </c>
      <c r="BR21" t="str">
        <f>""</f>
        <v/>
      </c>
      <c r="BS21" t="str">
        <f>""</f>
        <v/>
      </c>
      <c r="BT21" t="str">
        <f>""</f>
        <v/>
      </c>
      <c r="BU21" t="str">
        <f>""</f>
        <v/>
      </c>
      <c r="BV21" t="str">
        <f>""</f>
        <v/>
      </c>
      <c r="BW21" t="str">
        <f>""</f>
        <v/>
      </c>
      <c r="BX21" t="str">
        <f>""</f>
        <v/>
      </c>
      <c r="BY21" t="str">
        <f>""</f>
        <v/>
      </c>
      <c r="BZ21" t="str">
        <f>""</f>
        <v/>
      </c>
      <c r="CA21" t="s">
        <v>356</v>
      </c>
    </row>
    <row r="22" spans="1:165" hidden="1">
      <c r="B22" s="3" t="s">
        <v>424</v>
      </c>
      <c r="E22" t="s">
        <v>425</v>
      </c>
    </row>
    <row r="23" spans="1:165">
      <c r="A23" s="23" t="str">
        <f>Y23</f>
        <v>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v>
      </c>
      <c r="B23" s="16" t="s">
        <v>203</v>
      </c>
      <c r="C23" s="16" t="s">
        <v>204</v>
      </c>
      <c r="D23" s="16" t="s">
        <v>32</v>
      </c>
      <c r="E23" s="16" t="s">
        <v>33</v>
      </c>
      <c r="F23" s="16" t="s">
        <v>43</v>
      </c>
      <c r="G23" s="16" t="s">
        <v>44</v>
      </c>
      <c r="H23" s="16" t="s">
        <v>205</v>
      </c>
      <c r="I23" s="16" t="s">
        <v>229</v>
      </c>
      <c r="J23" s="16" t="s">
        <v>230</v>
      </c>
      <c r="K23" s="16" t="s">
        <v>231</v>
      </c>
      <c r="L23" s="16" t="s">
        <v>232</v>
      </c>
      <c r="M23" s="16" t="s">
        <v>233</v>
      </c>
      <c r="N23" s="34" t="s">
        <v>234</v>
      </c>
      <c r="O23" s="16" t="s">
        <v>235</v>
      </c>
      <c r="P23" s="16" t="s">
        <v>237</v>
      </c>
      <c r="Q23" s="16" t="s">
        <v>238</v>
      </c>
      <c r="R23" s="16" t="s">
        <v>239</v>
      </c>
      <c r="S23" s="16" t="s">
        <v>241</v>
      </c>
      <c r="T23" s="16" t="s">
        <v>243</v>
      </c>
      <c r="U23" s="16" t="s">
        <v>206</v>
      </c>
      <c r="V23" s="16" t="s">
        <v>240</v>
      </c>
      <c r="W23" s="16" t="s">
        <v>236</v>
      </c>
      <c r="X23" s="16" t="s">
        <v>242</v>
      </c>
      <c r="Y23" t="s">
        <v>426</v>
      </c>
    </row>
    <row r="24" spans="1:165">
      <c r="A24" s="23" t="str">
        <f ca="1">Y24</f>
        <v>('KGJPN','CD2016061800020','KGJPN','1408000','CD2016061800020',0,1,'T','SK','KGT08','VO',8,'2016-03-31',200000,200000,200000,16000,0,'N','JPY',16000,200000,0);</v>
      </c>
      <c r="B24" s="14" t="str">
        <f>$C$1</f>
        <v>KGJPN</v>
      </c>
      <c r="C24" s="22" t="str">
        <f ca="1">$C$3</f>
        <v>CD2016061800020</v>
      </c>
      <c r="D24" s="14" t="str">
        <f>$C$1</f>
        <v>KGJPN</v>
      </c>
      <c r="E24" s="14" t="str">
        <f>$C$2</f>
        <v>1408000</v>
      </c>
      <c r="F24" s="22" t="str">
        <f ca="1">$C$3</f>
        <v>CD2016061800020</v>
      </c>
      <c r="G24" s="19">
        <v>0</v>
      </c>
      <c r="H24" s="19">
        <v>1</v>
      </c>
      <c r="I24" s="18" t="s">
        <v>245</v>
      </c>
      <c r="J24" s="18" t="s">
        <v>246</v>
      </c>
      <c r="K24" s="18" t="s">
        <v>247</v>
      </c>
      <c r="L24" s="18" t="s">
        <v>248</v>
      </c>
      <c r="M24" s="19">
        <v>8</v>
      </c>
      <c r="N24" s="20">
        <v>42460</v>
      </c>
      <c r="O24" s="21">
        <f>$C$5</f>
        <v>200000</v>
      </c>
      <c r="P24" s="21">
        <f>$C$5</f>
        <v>200000</v>
      </c>
      <c r="Q24" s="21">
        <f>$C$5</f>
        <v>200000</v>
      </c>
      <c r="R24" s="21">
        <f>$C$6</f>
        <v>16000</v>
      </c>
      <c r="S24" s="19">
        <v>0</v>
      </c>
      <c r="T24" s="18" t="s">
        <v>62</v>
      </c>
      <c r="U24" s="18" t="s">
        <v>190</v>
      </c>
      <c r="V24" s="21">
        <f>$C$6</f>
        <v>16000</v>
      </c>
      <c r="W24" s="21">
        <f>$C$5</f>
        <v>200000</v>
      </c>
      <c r="X24" s="19">
        <v>0</v>
      </c>
      <c r="Y24" t="str">
        <f ca="1">Z24&amp;AA24&amp;AB24&amp;AC24&amp;AD24&amp;AE24&amp;AF24&amp;AG24&amp;AH24&amp;AI24&amp;AJ24&amp;AK24&amp;AL24&amp;AM24&amp;AN24&amp;AO24</f>
        <v>('KGJPN','CD2016061800020','KGJPN','1408000','CD2016061800020',0,1,'T','SK','KGT08','VO',8,'2016-03-31',200000,200000,200000,16000,0,'N','JPY',16000,200000,0);</v>
      </c>
      <c r="Z24" t="str">
        <f ca="1">""&amp;"('"&amp;B24&amp;"'"&amp;",'"&amp;C24&amp;"'"&amp;",'"&amp;D24&amp;"'"&amp;",'"&amp;E24&amp;"'"&amp;",'"&amp;F24&amp;"'"&amp;","&amp;G24&amp;","&amp;H24&amp;",'"&amp;I24&amp;"'"&amp;",'"&amp;J24&amp;"'"&amp;",'"&amp;K24&amp;"'"&amp;",'"&amp;L24&amp;"'"&amp;","&amp;M24&amp;","&amp;IF(N24=0,"null",TEXT(N24,"'yyyy-mm-dd'"))&amp;","&amp;O24&amp;","&amp;P24</f>
        <v>('KGJPN','CD2016061800020','KGJPN','1408000','CD2016061800020',0,1,'T','SK','KGT08','VO',8,'2016-03-31',200000,200000</v>
      </c>
      <c r="AA24" t="str">
        <f>""&amp;","&amp;Q24&amp;","&amp;R24&amp;","&amp;S24&amp;",'"&amp;T24&amp;"'"&amp;",'"&amp;U24&amp;"'"&amp;","&amp;V24&amp;","&amp;W24&amp;","&amp;X24</f>
        <v>,200000,16000,0,'N','JPY',16000,200000,0</v>
      </c>
      <c r="AB24" t="str">
        <f>""</f>
        <v/>
      </c>
      <c r="AC24" t="str">
        <f>""</f>
        <v/>
      </c>
      <c r="AD24" t="str">
        <f>""</f>
        <v/>
      </c>
      <c r="AE24" t="str">
        <f>""</f>
        <v/>
      </c>
      <c r="AF24" t="str">
        <f>""</f>
        <v/>
      </c>
      <c r="AG24" t="str">
        <f>""</f>
        <v/>
      </c>
      <c r="AH24" t="str">
        <f>""</f>
        <v/>
      </c>
      <c r="AI24" t="str">
        <f>""</f>
        <v/>
      </c>
      <c r="AJ24" t="str">
        <f>""</f>
        <v/>
      </c>
      <c r="AK24" t="str">
        <f>""</f>
        <v/>
      </c>
      <c r="AL24" t="str">
        <f>""</f>
        <v/>
      </c>
      <c r="AM24" t="str">
        <f>""</f>
        <v/>
      </c>
      <c r="AN24" t="str">
        <f>""</f>
        <v/>
      </c>
      <c r="AO24" t="s">
        <v>356</v>
      </c>
    </row>
    <row r="25" spans="1:165" hidden="1">
      <c r="B25" s="3" t="s">
        <v>427</v>
      </c>
      <c r="E25" t="s">
        <v>428</v>
      </c>
    </row>
    <row r="26" spans="1:165">
      <c r="A26" s="23" t="str">
        <f>CP26</f>
        <v>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v>
      </c>
      <c r="B26" s="16" t="s">
        <v>32</v>
      </c>
      <c r="C26" s="16" t="s">
        <v>33</v>
      </c>
      <c r="D26" s="16" t="s">
        <v>43</v>
      </c>
      <c r="E26" s="16" t="s">
        <v>44</v>
      </c>
      <c r="F26" s="16" t="s">
        <v>102</v>
      </c>
      <c r="G26" s="16" t="s">
        <v>46</v>
      </c>
      <c r="H26" s="16" t="s">
        <v>47</v>
      </c>
      <c r="I26" s="16" t="s">
        <v>199</v>
      </c>
      <c r="J26" s="16" t="s">
        <v>49</v>
      </c>
      <c r="K26" s="34" t="s">
        <v>65</v>
      </c>
      <c r="L26" s="16" t="s">
        <v>67</v>
      </c>
      <c r="M26" s="34" t="s">
        <v>66</v>
      </c>
      <c r="N26" s="16" t="s">
        <v>45</v>
      </c>
      <c r="O26" s="16" t="s">
        <v>76</v>
      </c>
      <c r="P26" s="16" t="s">
        <v>200</v>
      </c>
      <c r="Q26" s="16" t="s">
        <v>201</v>
      </c>
      <c r="R26" s="16" t="s">
        <v>202</v>
      </c>
      <c r="S26" s="16" t="s">
        <v>30</v>
      </c>
      <c r="T26" s="16" t="s">
        <v>31</v>
      </c>
      <c r="U26" s="16" t="s">
        <v>203</v>
      </c>
      <c r="V26" s="16" t="s">
        <v>204</v>
      </c>
      <c r="W26" s="16" t="s">
        <v>205</v>
      </c>
      <c r="X26" s="16" t="s">
        <v>87</v>
      </c>
      <c r="Y26" s="16" t="s">
        <v>34</v>
      </c>
      <c r="Z26" s="16" t="s">
        <v>35</v>
      </c>
      <c r="AA26" s="16" t="s">
        <v>104</v>
      </c>
      <c r="AB26" s="16" t="s">
        <v>206</v>
      </c>
      <c r="AC26" s="16" t="s">
        <v>57</v>
      </c>
      <c r="AD26" s="16" t="s">
        <v>58</v>
      </c>
      <c r="AE26" s="16" t="s">
        <v>59</v>
      </c>
      <c r="AF26" s="16" t="s">
        <v>207</v>
      </c>
      <c r="AG26" s="16" t="s">
        <v>208</v>
      </c>
      <c r="AH26" s="16" t="s">
        <v>209</v>
      </c>
      <c r="AI26" s="16" t="s">
        <v>210</v>
      </c>
      <c r="AJ26" s="16" t="s">
        <v>211</v>
      </c>
      <c r="AK26" s="16" t="s">
        <v>212</v>
      </c>
      <c r="AL26" s="16" t="s">
        <v>55</v>
      </c>
      <c r="AM26" s="16" t="s">
        <v>53</v>
      </c>
      <c r="AN26" s="16" t="s">
        <v>48</v>
      </c>
      <c r="AO26" s="16" t="s">
        <v>213</v>
      </c>
      <c r="AP26" s="16" t="s">
        <v>214</v>
      </c>
      <c r="AQ26" s="16" t="s">
        <v>215</v>
      </c>
      <c r="AR26" s="16" t="s">
        <v>216</v>
      </c>
      <c r="AS26" s="16" t="s">
        <v>217</v>
      </c>
      <c r="AT26" s="16" t="s">
        <v>128</v>
      </c>
      <c r="AU26" s="16" t="s">
        <v>129</v>
      </c>
      <c r="AV26" s="16" t="s">
        <v>69</v>
      </c>
      <c r="AW26" s="16" t="s">
        <v>70</v>
      </c>
      <c r="AX26" s="16" t="s">
        <v>71</v>
      </c>
      <c r="AY26" s="16" t="s">
        <v>42</v>
      </c>
      <c r="AZ26" s="16" t="s">
        <v>75</v>
      </c>
      <c r="BA26" s="16" t="s">
        <v>103</v>
      </c>
      <c r="BB26" s="16" t="s">
        <v>120</v>
      </c>
      <c r="BC26" s="16" t="s">
        <v>121</v>
      </c>
      <c r="BD26" s="16" t="s">
        <v>122</v>
      </c>
      <c r="BE26" s="16" t="s">
        <v>123</v>
      </c>
      <c r="BF26" s="16" t="s">
        <v>136</v>
      </c>
      <c r="BG26" s="16" t="s">
        <v>137</v>
      </c>
      <c r="BH26" s="16" t="s">
        <v>138</v>
      </c>
      <c r="BI26" s="16" t="s">
        <v>139</v>
      </c>
      <c r="BJ26" s="16" t="s">
        <v>140</v>
      </c>
      <c r="BK26" s="16" t="s">
        <v>218</v>
      </c>
      <c r="BL26" s="16" t="s">
        <v>219</v>
      </c>
      <c r="BM26" s="16" t="s">
        <v>60</v>
      </c>
      <c r="BN26" s="16" t="s">
        <v>51</v>
      </c>
      <c r="BO26" s="16" t="s">
        <v>52</v>
      </c>
      <c r="BP26" s="16" t="s">
        <v>144</v>
      </c>
      <c r="BQ26" s="16" t="s">
        <v>145</v>
      </c>
      <c r="BR26" s="16" t="s">
        <v>146</v>
      </c>
      <c r="BS26" s="16" t="s">
        <v>147</v>
      </c>
      <c r="BT26" s="16" t="s">
        <v>148</v>
      </c>
      <c r="BU26" s="16" t="s">
        <v>149</v>
      </c>
      <c r="BV26" s="34" t="s">
        <v>150</v>
      </c>
      <c r="BW26" s="16" t="s">
        <v>151</v>
      </c>
      <c r="BX26" s="16" t="s">
        <v>152</v>
      </c>
      <c r="BY26" s="16" t="s">
        <v>153</v>
      </c>
      <c r="BZ26" s="16" t="s">
        <v>154</v>
      </c>
      <c r="CA26" s="16" t="s">
        <v>155</v>
      </c>
      <c r="CB26" s="16" t="s">
        <v>156</v>
      </c>
      <c r="CC26" s="16" t="s">
        <v>157</v>
      </c>
      <c r="CD26" s="16" t="s">
        <v>158</v>
      </c>
      <c r="CE26" s="16" t="s">
        <v>159</v>
      </c>
      <c r="CF26" s="16" t="s">
        <v>160</v>
      </c>
      <c r="CG26" s="16" t="s">
        <v>161</v>
      </c>
      <c r="CH26" s="16" t="s">
        <v>162</v>
      </c>
      <c r="CI26" s="16" t="s">
        <v>163</v>
      </c>
      <c r="CJ26" s="16" t="s">
        <v>166</v>
      </c>
      <c r="CK26" s="16" t="s">
        <v>220</v>
      </c>
      <c r="CL26" s="16" t="s">
        <v>221</v>
      </c>
      <c r="CM26" s="16" t="s">
        <v>222</v>
      </c>
      <c r="CN26" s="16" t="s">
        <v>223</v>
      </c>
      <c r="CO26" s="16" t="s">
        <v>224</v>
      </c>
      <c r="CP26" t="s">
        <v>429</v>
      </c>
    </row>
    <row r="27" spans="1:165">
      <c r="A27" s="23" t="str">
        <f ca="1">CP27</f>
        <v>('KGJPN','1408000','CD2016061800020',0,1,'CDDR','DOMES',216000,' ','2016-03-31','2016-04-01','2016-03-31',' ',0,' ',' ',0,' ',' ','KGJPN','CD2016061800020',1,'N',' ',' ','Y','JPY','APTTM',1,1,0,' ',' ',0,1,216000,'JPY',0,'IT-01','PSCD1',' ','B',' ','N',' ',' ','AAA','AAA','AAA','2016061800020',0,' ',' ',' ',' ',' ','KGJPN','0005','0018',' ',' ',11309435,' ',0,0,0,1,0,0,0,0,0,'2016-03-31',null,null,null,' ','KJ0245',' ',' ',' ','44','FB','S',' ',' ',0,'N',' ','N','N',' ');</v>
      </c>
      <c r="B27" s="14" t="str">
        <f>$C$1</f>
        <v>KGJPN</v>
      </c>
      <c r="C27" s="14" t="str">
        <f>$C$2</f>
        <v>1408000</v>
      </c>
      <c r="D27" s="22" t="str">
        <f ca="1">$C$3</f>
        <v>CD2016061800020</v>
      </c>
      <c r="E27" s="19">
        <v>0</v>
      </c>
      <c r="F27" s="19">
        <v>1</v>
      </c>
      <c r="G27" s="18" t="s">
        <v>186</v>
      </c>
      <c r="H27" s="18" t="s">
        <v>347</v>
      </c>
      <c r="I27" s="21">
        <f>$C$4</f>
        <v>216000</v>
      </c>
      <c r="J27" s="18" t="s">
        <v>40</v>
      </c>
      <c r="K27" s="20">
        <v>42460</v>
      </c>
      <c r="L27" s="20">
        <v>42461</v>
      </c>
      <c r="M27" s="20">
        <v>42460</v>
      </c>
      <c r="N27" s="18" t="s">
        <v>40</v>
      </c>
      <c r="O27" s="19">
        <v>0</v>
      </c>
      <c r="P27" s="18" t="s">
        <v>40</v>
      </c>
      <c r="Q27" s="18" t="s">
        <v>40</v>
      </c>
      <c r="R27" s="19">
        <v>0</v>
      </c>
      <c r="S27" s="18" t="s">
        <v>40</v>
      </c>
      <c r="T27" s="18" t="s">
        <v>40</v>
      </c>
      <c r="U27" s="18" t="str">
        <f>$C$1</f>
        <v>KGJPN</v>
      </c>
      <c r="V27" s="22" t="str">
        <f ca="1">$C$3</f>
        <v>CD2016061800020</v>
      </c>
      <c r="W27" s="19">
        <v>1</v>
      </c>
      <c r="X27" s="18" t="s">
        <v>62</v>
      </c>
      <c r="Y27" s="18" t="s">
        <v>40</v>
      </c>
      <c r="Z27" s="18" t="s">
        <v>40</v>
      </c>
      <c r="AA27" s="18" t="s">
        <v>0</v>
      </c>
      <c r="AB27" s="18" t="s">
        <v>190</v>
      </c>
      <c r="AC27" s="18" t="s">
        <v>191</v>
      </c>
      <c r="AD27" s="19">
        <v>1</v>
      </c>
      <c r="AE27" s="19">
        <v>1</v>
      </c>
      <c r="AF27" s="19">
        <v>0</v>
      </c>
      <c r="AG27" s="18" t="s">
        <v>40</v>
      </c>
      <c r="AH27" s="18" t="s">
        <v>40</v>
      </c>
      <c r="AI27" s="19">
        <v>0</v>
      </c>
      <c r="AJ27" s="19">
        <v>1</v>
      </c>
      <c r="AK27" s="21">
        <f>$C$4</f>
        <v>216000</v>
      </c>
      <c r="AL27" s="18" t="s">
        <v>190</v>
      </c>
      <c r="AM27" s="19">
        <v>0</v>
      </c>
      <c r="AN27" s="18" t="s">
        <v>192</v>
      </c>
      <c r="AO27" s="18" t="s">
        <v>226</v>
      </c>
      <c r="AP27" s="18" t="s">
        <v>40</v>
      </c>
      <c r="AQ27" s="18" t="s">
        <v>227</v>
      </c>
      <c r="AR27" s="18" t="s">
        <v>40</v>
      </c>
      <c r="AS27" s="18" t="s">
        <v>62</v>
      </c>
      <c r="AT27" s="18" t="s">
        <v>40</v>
      </c>
      <c r="AU27" s="18" t="s">
        <v>40</v>
      </c>
      <c r="AV27" s="18" t="s">
        <v>187</v>
      </c>
      <c r="AW27" s="18" t="s">
        <v>187</v>
      </c>
      <c r="AX27" s="18" t="s">
        <v>187</v>
      </c>
      <c r="AY27" s="37" t="str">
        <f ca="1">RIGHT($C3,13)</f>
        <v>2016061800020</v>
      </c>
      <c r="AZ27" s="19">
        <v>0</v>
      </c>
      <c r="BA27" s="18" t="s">
        <v>40</v>
      </c>
      <c r="BB27" s="18" t="s">
        <v>40</v>
      </c>
      <c r="BC27" s="18" t="s">
        <v>40</v>
      </c>
      <c r="BD27" s="18" t="s">
        <v>40</v>
      </c>
      <c r="BE27" s="18" t="s">
        <v>40</v>
      </c>
      <c r="BF27" s="18" t="str">
        <f>$C$1</f>
        <v>KGJPN</v>
      </c>
      <c r="BG27" s="18" t="s">
        <v>196</v>
      </c>
      <c r="BH27" s="18" t="s">
        <v>197</v>
      </c>
      <c r="BI27" s="18" t="s">
        <v>40</v>
      </c>
      <c r="BJ27" s="18" t="s">
        <v>40</v>
      </c>
      <c r="BK27" s="19">
        <v>11309435</v>
      </c>
      <c r="BL27" s="18" t="s">
        <v>40</v>
      </c>
      <c r="BM27" s="19">
        <v>0</v>
      </c>
      <c r="BN27" s="19">
        <v>0</v>
      </c>
      <c r="BO27" s="19">
        <v>0</v>
      </c>
      <c r="BP27" s="19">
        <v>1</v>
      </c>
      <c r="BQ27" s="19">
        <v>0</v>
      </c>
      <c r="BR27" s="19">
        <v>0</v>
      </c>
      <c r="BS27" s="19">
        <v>0</v>
      </c>
      <c r="BT27" s="19">
        <v>0</v>
      </c>
      <c r="BU27" s="19">
        <v>0</v>
      </c>
      <c r="BV27" s="20">
        <v>42460</v>
      </c>
      <c r="BW27" s="19"/>
      <c r="BX27" s="19"/>
      <c r="BY27" s="19"/>
      <c r="BZ27" s="18" t="s">
        <v>40</v>
      </c>
      <c r="CA27" s="14" t="str">
        <f>$C$7</f>
        <v>KJ0245</v>
      </c>
      <c r="CB27" s="18" t="s">
        <v>40</v>
      </c>
      <c r="CC27" s="18" t="s">
        <v>40</v>
      </c>
      <c r="CD27" s="18" t="s">
        <v>40</v>
      </c>
      <c r="CE27" s="18" t="s">
        <v>351</v>
      </c>
      <c r="CF27" s="18" t="s">
        <v>352</v>
      </c>
      <c r="CG27" s="18" t="s">
        <v>198</v>
      </c>
      <c r="CH27" s="18" t="s">
        <v>40</v>
      </c>
      <c r="CI27" s="18" t="s">
        <v>40</v>
      </c>
      <c r="CJ27" s="19">
        <v>0</v>
      </c>
      <c r="CK27" s="18" t="s">
        <v>62</v>
      </c>
      <c r="CL27" s="18" t="s">
        <v>40</v>
      </c>
      <c r="CM27" s="18" t="s">
        <v>62</v>
      </c>
      <c r="CN27" s="18" t="s">
        <v>62</v>
      </c>
      <c r="CO27" s="18" t="s">
        <v>40</v>
      </c>
      <c r="CP27" t="str">
        <f ca="1">CQ27&amp;CR27&amp;CS27&amp;CT27&amp;CU27&amp;CV27&amp;CW27&amp;CX27&amp;CY27&amp;CZ27&amp;DA27&amp;DB27&amp;DC27&amp;DD27&amp;DE27&amp;DF27</f>
        <v>('KGJPN','1408000','CD2016061800020',0,1,'CDDR','DOMES',216000,' ','2016-03-31','2016-04-01','2016-03-31',' ',0,' ',' ',0,' ',' ','KGJPN','CD2016061800020',1,'N',' ',' ','Y','JPY','APTTM',1,1,0,' ',' ',0,1,216000,'JPY',0,'IT-01','PSCD1',' ','B',' ','N',' ',' ','AAA','AAA','AAA','2016061800020',0,' ',' ',' ',' ',' ','KGJPN','0005','0018',' ',' ',11309435,' ',0,0,0,1,0,0,0,0,0,'2016-03-31',null,null,null,' ','KJ0245',' ',' ',' ','44','FB','S',' ',' ',0,'N',' ','N','N',' ');</v>
      </c>
      <c r="CQ27" t="str">
        <f ca="1">""&amp;"('"&amp;B27&amp;"'"&amp;",'"&amp;C27&amp;"'"&amp;",'"&amp;D27&amp;"'"&amp;","&amp;E27&amp;","&amp;F27&amp;",'"&amp;G27&amp;"'"&amp;",'"&amp;H27&amp;"'"&amp;","&amp;I27&amp;",'"&amp;J27&amp;"'"&amp;","&amp;IF(K27=0,"null",TEXT(K27,"'yyyy-mm-dd'"))&amp;","&amp;IF(L27=0,"null",TEXT(L27,"'yyyy-mm-dd'"))&amp;","&amp;IF(M27=0,"null",TEXT(M27,"'yyyy-mm-dd'"))&amp;",'"&amp;N27&amp;"'"&amp;","&amp;O27&amp;",'"&amp;P27&amp;"'"</f>
        <v>('KGJPN','1408000','CD2016061800020',0,1,'CDDR','DOMES',216000,' ','2016-03-31','2016-04-01','2016-03-31',' ',0,' '</v>
      </c>
      <c r="CR27" t="str">
        <f ca="1">""&amp;",'"&amp;Q27&amp;"'"&amp;","&amp;R27&amp;",'"&amp;S27&amp;"'"&amp;",'"&amp;T27&amp;"'"&amp;",'"&amp;U27&amp;"'"&amp;",'"&amp;V27&amp;"'"&amp;","&amp;W27&amp;",'"&amp;X27&amp;"'"&amp;",'"&amp;Y27&amp;"'"&amp;",'"&amp;Z27&amp;"'"&amp;",'"&amp;AA27&amp;"'"&amp;",'"&amp;AB27&amp;"'"&amp;",'"&amp;AC27&amp;"'"&amp;","&amp;AD27&amp;","&amp;AE27&amp;","&amp;AF27</f>
        <v>,' ',0,' ',' ','KGJPN','CD2016061800020',1,'N',' ',' ','Y','JPY','APTTM',1,1,0</v>
      </c>
      <c r="CS27" t="str">
        <f>""&amp;",'"&amp;AG27&amp;"'"&amp;",'"&amp;AH27&amp;"'"&amp;","&amp;AI27&amp;","&amp;AJ27&amp;","&amp;AK27&amp;",'"&amp;AL27&amp;"'"&amp;","&amp;AM27&amp;",'"&amp;AN27&amp;"'"&amp;",'"&amp;AO27&amp;"'"&amp;",'"&amp;AP27&amp;"'"&amp;",'"&amp;AQ27&amp;"'"&amp;",'"&amp;AR27&amp;"'"&amp;",'"&amp;AS27&amp;"'"&amp;",'"&amp;AT27&amp;"'"&amp;",'"&amp;AU27&amp;"'"&amp;",'"&amp;AV27&amp;"'"</f>
        <v>,' ',' ',0,1,216000,'JPY',0,'IT-01','PSCD1',' ','B',' ','N',' ',' ','AAA'</v>
      </c>
      <c r="CT27" t="str">
        <f ca="1">""&amp;",'"&amp;AW27&amp;"'"&amp;",'"&amp;AX27&amp;"'"&amp;",'"&amp;AY27&amp;"'"&amp;","&amp;AZ27&amp;",'"&amp;BA27&amp;"'"&amp;",'"&amp;BB27&amp;"'"&amp;",'"&amp;BC27&amp;"'"&amp;",'"&amp;BD27&amp;"'"&amp;",'"&amp;BE27&amp;"'"&amp;",'"&amp;BF27&amp;"'"&amp;",'"&amp;BG27&amp;"'"&amp;",'"&amp;BH27&amp;"'"&amp;",'"&amp;BI27&amp;"'"&amp;",'"&amp;BJ27&amp;"'"&amp;","&amp;BK27&amp;",'"&amp;BL27&amp;"'"</f>
        <v>,'AAA','AAA','2016061800020',0,' ',' ',' ',' ',' ','KGJPN','0005','0018',' ',' ',11309435,' '</v>
      </c>
      <c r="CU27" t="str">
        <f>""&amp;","&amp;BM27&amp;","&amp;BN27&amp;","&amp;BO27&amp;","&amp;BP27&amp;","&amp;BQ27&amp;","&amp;BR27&amp;","&amp;BS27&amp;","&amp;BT27&amp;","&amp;BU27&amp;","&amp;IF(BV27=0,"null",TEXT(BV27,"'yyyy-mm-dd'"))&amp;","&amp;IF(BW27=0,"null",TEXT(BW27,"'yyyy-mm-dd'"))&amp;","&amp;IF(BX27=0,"null",TEXT(BX27,"'yyyy-mm-dd'"))&amp;","&amp;IF(BY27=0,"null",TEXT(BY27,"'yyyy-mm-dd'"))&amp;",'"&amp;BZ27&amp;"'"&amp;",'"&amp;CA27&amp;"'"&amp;",'"&amp;CB27&amp;"'"</f>
        <v>,0,0,0,1,0,0,0,0,0,'2016-03-31',null,null,null,' ','KJ0245',' '</v>
      </c>
      <c r="CV27" t="str">
        <f>""&amp;",'"&amp;CC27&amp;"'"&amp;",'"&amp;CD27&amp;"'"&amp;",'"&amp;CE27&amp;"'"&amp;",'"&amp;CF27&amp;"'"&amp;",'"&amp;CG27&amp;"'"&amp;",'"&amp;CH27&amp;"'"&amp;",'"&amp;CI27&amp;"'"&amp;","&amp;CJ27&amp;",'"&amp;CK27&amp;"'"&amp;",'"&amp;CL27&amp;"'"&amp;",'"&amp;CM27&amp;"'"&amp;",'"&amp;CN27&amp;"'"&amp;",'"&amp;CO27&amp;"'"</f>
        <v>,' ',' ','44','FB','S',' ',' ',0,'N',' ','N','N',' '</v>
      </c>
      <c r="CW27" t="str">
        <f>""</f>
        <v/>
      </c>
      <c r="CX27" t="str">
        <f>""</f>
        <v/>
      </c>
      <c r="CY27" t="str">
        <f>""</f>
        <v/>
      </c>
      <c r="CZ27" t="str">
        <f>""</f>
        <v/>
      </c>
      <c r="DA27" t="str">
        <f>""</f>
        <v/>
      </c>
      <c r="DB27" t="str">
        <f>""</f>
        <v/>
      </c>
      <c r="DC27" t="str">
        <f>""</f>
        <v/>
      </c>
      <c r="DD27" t="str">
        <f>""</f>
        <v/>
      </c>
      <c r="DE27" t="str">
        <f>""</f>
        <v/>
      </c>
      <c r="DF27" t="s">
        <v>356</v>
      </c>
    </row>
    <row r="28" spans="1:165" hidden="1">
      <c r="B28" s="3" t="s">
        <v>430</v>
      </c>
      <c r="E28" t="s">
        <v>431</v>
      </c>
    </row>
    <row r="29" spans="1:165">
      <c r="A29" s="23" t="str">
        <f>ES29</f>
        <v>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v>
      </c>
      <c r="B29" s="16" t="s">
        <v>32</v>
      </c>
      <c r="C29" s="16" t="s">
        <v>33</v>
      </c>
      <c r="D29" s="16" t="s">
        <v>43</v>
      </c>
      <c r="E29" s="16" t="s">
        <v>44</v>
      </c>
      <c r="F29" s="16" t="s">
        <v>63</v>
      </c>
      <c r="G29" s="16" t="s">
        <v>46</v>
      </c>
      <c r="H29" s="16" t="s">
        <v>47</v>
      </c>
      <c r="I29" s="16" t="s">
        <v>49</v>
      </c>
      <c r="J29" s="16" t="s">
        <v>64</v>
      </c>
      <c r="K29" s="16" t="s">
        <v>432</v>
      </c>
      <c r="L29" s="34" t="s">
        <v>65</v>
      </c>
      <c r="M29" s="34" t="s">
        <v>66</v>
      </c>
      <c r="N29" s="16" t="s">
        <v>67</v>
      </c>
      <c r="O29" s="16" t="s">
        <v>433</v>
      </c>
      <c r="P29" s="16" t="s">
        <v>69</v>
      </c>
      <c r="Q29" s="16" t="s">
        <v>70</v>
      </c>
      <c r="R29" s="16" t="s">
        <v>71</v>
      </c>
      <c r="S29" s="16" t="s">
        <v>72</v>
      </c>
      <c r="T29" s="16" t="s">
        <v>73</v>
      </c>
      <c r="U29" s="16" t="s">
        <v>74</v>
      </c>
      <c r="V29" s="16" t="s">
        <v>42</v>
      </c>
      <c r="W29" s="16" t="s">
        <v>75</v>
      </c>
      <c r="X29" s="16" t="s">
        <v>45</v>
      </c>
      <c r="Y29" s="16" t="s">
        <v>76</v>
      </c>
      <c r="Z29" s="16" t="s">
        <v>77</v>
      </c>
      <c r="AA29" s="16" t="s">
        <v>78</v>
      </c>
      <c r="AB29" s="16" t="s">
        <v>79</v>
      </c>
      <c r="AC29" s="16" t="s">
        <v>80</v>
      </c>
      <c r="AD29" s="16" t="s">
        <v>81</v>
      </c>
      <c r="AE29" s="16" t="s">
        <v>82</v>
      </c>
      <c r="AF29" s="16" t="s">
        <v>83</v>
      </c>
      <c r="AG29" s="16" t="s">
        <v>84</v>
      </c>
      <c r="AH29" s="16" t="s">
        <v>85</v>
      </c>
      <c r="AI29" s="16" t="s">
        <v>86</v>
      </c>
      <c r="AJ29" s="16" t="s">
        <v>50</v>
      </c>
      <c r="AK29" s="16" t="s">
        <v>87</v>
      </c>
      <c r="AL29" s="16" t="s">
        <v>88</v>
      </c>
      <c r="AM29" s="16" t="s">
        <v>89</v>
      </c>
      <c r="AN29" s="16" t="s">
        <v>90</v>
      </c>
      <c r="AO29" s="16" t="s">
        <v>91</v>
      </c>
      <c r="AP29" s="16" t="s">
        <v>92</v>
      </c>
      <c r="AQ29" s="16" t="s">
        <v>93</v>
      </c>
      <c r="AR29" s="16" t="s">
        <v>94</v>
      </c>
      <c r="AS29" s="16" t="s">
        <v>95</v>
      </c>
      <c r="AT29" s="16" t="s">
        <v>96</v>
      </c>
      <c r="AU29" s="16" t="s">
        <v>97</v>
      </c>
      <c r="AV29" s="16" t="s">
        <v>98</v>
      </c>
      <c r="AW29" s="16" t="s">
        <v>99</v>
      </c>
      <c r="AX29" s="16" t="s">
        <v>100</v>
      </c>
      <c r="AY29" s="16" t="s">
        <v>101</v>
      </c>
      <c r="AZ29" s="16" t="s">
        <v>102</v>
      </c>
      <c r="BA29" s="16" t="s">
        <v>103</v>
      </c>
      <c r="BB29" s="16" t="s">
        <v>34</v>
      </c>
      <c r="BC29" s="16" t="s">
        <v>35</v>
      </c>
      <c r="BD29" s="16" t="s">
        <v>104</v>
      </c>
      <c r="BE29" s="16" t="s">
        <v>54</v>
      </c>
      <c r="BF29" s="16" t="s">
        <v>57</v>
      </c>
      <c r="BG29" s="16" t="s">
        <v>58</v>
      </c>
      <c r="BH29" s="16" t="s">
        <v>59</v>
      </c>
      <c r="BI29" s="16" t="s">
        <v>105</v>
      </c>
      <c r="BJ29" s="16" t="s">
        <v>106</v>
      </c>
      <c r="BK29" s="16" t="s">
        <v>55</v>
      </c>
      <c r="BL29" s="16" t="s">
        <v>48</v>
      </c>
      <c r="BM29" s="16" t="s">
        <v>107</v>
      </c>
      <c r="BN29" s="16" t="s">
        <v>108</v>
      </c>
      <c r="BO29" s="16" t="s">
        <v>109</v>
      </c>
      <c r="BP29" s="16" t="s">
        <v>110</v>
      </c>
      <c r="BQ29" s="16" t="s">
        <v>111</v>
      </c>
      <c r="BR29" s="16" t="s">
        <v>112</v>
      </c>
      <c r="BS29" s="16" t="s">
        <v>113</v>
      </c>
      <c r="BT29" s="16" t="s">
        <v>114</v>
      </c>
      <c r="BU29" s="16" t="s">
        <v>115</v>
      </c>
      <c r="BV29" s="16" t="s">
        <v>116</v>
      </c>
      <c r="BW29" s="16" t="s">
        <v>117</v>
      </c>
      <c r="BX29" s="16" t="s">
        <v>118</v>
      </c>
      <c r="BY29" s="16" t="s">
        <v>119</v>
      </c>
      <c r="BZ29" s="16" t="s">
        <v>120</v>
      </c>
      <c r="CA29" s="16" t="s">
        <v>121</v>
      </c>
      <c r="CB29" s="16" t="s">
        <v>122</v>
      </c>
      <c r="CC29" s="16" t="s">
        <v>123</v>
      </c>
      <c r="CD29" s="16" t="s">
        <v>124</v>
      </c>
      <c r="CE29" s="16" t="s">
        <v>125</v>
      </c>
      <c r="CF29" s="16" t="s">
        <v>126</v>
      </c>
      <c r="CG29" s="16" t="s">
        <v>127</v>
      </c>
      <c r="CH29" s="16" t="s">
        <v>128</v>
      </c>
      <c r="CI29" s="16" t="s">
        <v>129</v>
      </c>
      <c r="CJ29" s="16" t="s">
        <v>130</v>
      </c>
      <c r="CK29" s="16" t="s">
        <v>30</v>
      </c>
      <c r="CL29" s="16" t="s">
        <v>31</v>
      </c>
      <c r="CM29" s="16" t="s">
        <v>131</v>
      </c>
      <c r="CN29" s="16" t="s">
        <v>132</v>
      </c>
      <c r="CO29" s="16" t="s">
        <v>133</v>
      </c>
      <c r="CP29" s="16" t="s">
        <v>134</v>
      </c>
      <c r="CQ29" s="16" t="s">
        <v>135</v>
      </c>
      <c r="CR29" s="16" t="s">
        <v>136</v>
      </c>
      <c r="CS29" s="16" t="s">
        <v>137</v>
      </c>
      <c r="CT29" s="16" t="s">
        <v>138</v>
      </c>
      <c r="CU29" s="16" t="s">
        <v>139</v>
      </c>
      <c r="CV29" s="16" t="s">
        <v>140</v>
      </c>
      <c r="CW29" s="16" t="s">
        <v>141</v>
      </c>
      <c r="CX29" s="16" t="s">
        <v>142</v>
      </c>
      <c r="CY29" s="16" t="s">
        <v>143</v>
      </c>
      <c r="CZ29" s="16" t="s">
        <v>36</v>
      </c>
      <c r="DA29" s="16" t="s">
        <v>60</v>
      </c>
      <c r="DB29" s="16" t="s">
        <v>51</v>
      </c>
      <c r="DC29" s="16" t="s">
        <v>52</v>
      </c>
      <c r="DD29" s="16" t="s">
        <v>144</v>
      </c>
      <c r="DE29" s="16" t="s">
        <v>145</v>
      </c>
      <c r="DF29" s="16" t="s">
        <v>146</v>
      </c>
      <c r="DG29" s="16" t="s">
        <v>147</v>
      </c>
      <c r="DH29" s="16" t="s">
        <v>148</v>
      </c>
      <c r="DI29" s="16" t="s">
        <v>149</v>
      </c>
      <c r="DJ29" s="34" t="s">
        <v>150</v>
      </c>
      <c r="DK29" s="16" t="s">
        <v>151</v>
      </c>
      <c r="DL29" s="16" t="s">
        <v>152</v>
      </c>
      <c r="DM29" s="16" t="s">
        <v>153</v>
      </c>
      <c r="DN29" s="16" t="s">
        <v>154</v>
      </c>
      <c r="DO29" s="16" t="s">
        <v>155</v>
      </c>
      <c r="DP29" s="16" t="s">
        <v>156</v>
      </c>
      <c r="DQ29" s="16" t="s">
        <v>157</v>
      </c>
      <c r="DR29" s="16" t="s">
        <v>158</v>
      </c>
      <c r="DS29" s="16" t="s">
        <v>159</v>
      </c>
      <c r="DT29" s="16" t="s">
        <v>160</v>
      </c>
      <c r="DU29" s="16" t="s">
        <v>161</v>
      </c>
      <c r="DV29" s="16" t="s">
        <v>162</v>
      </c>
      <c r="DW29" s="16" t="s">
        <v>163</v>
      </c>
      <c r="DX29" s="16" t="s">
        <v>164</v>
      </c>
      <c r="DY29" s="34" t="s">
        <v>165</v>
      </c>
      <c r="DZ29" s="16" t="s">
        <v>166</v>
      </c>
      <c r="EA29" s="16" t="s">
        <v>167</v>
      </c>
      <c r="EB29" s="16" t="s">
        <v>168</v>
      </c>
      <c r="EC29" s="16" t="s">
        <v>169</v>
      </c>
      <c r="ED29" s="16" t="s">
        <v>170</v>
      </c>
      <c r="EE29" s="16" t="s">
        <v>171</v>
      </c>
      <c r="EF29" s="16" t="s">
        <v>172</v>
      </c>
      <c r="EG29" s="16" t="s">
        <v>173</v>
      </c>
      <c r="EH29" s="16" t="s">
        <v>174</v>
      </c>
      <c r="EI29" s="16" t="s">
        <v>175</v>
      </c>
      <c r="EJ29" s="16" t="s">
        <v>176</v>
      </c>
      <c r="EK29" s="16" t="s">
        <v>177</v>
      </c>
      <c r="EL29" s="16" t="s">
        <v>178</v>
      </c>
      <c r="EM29" s="16" t="s">
        <v>179</v>
      </c>
      <c r="EN29" s="16" t="s">
        <v>180</v>
      </c>
      <c r="EO29" s="16" t="s">
        <v>181</v>
      </c>
      <c r="EP29" s="16" t="s">
        <v>182</v>
      </c>
      <c r="EQ29" s="16" t="s">
        <v>183</v>
      </c>
      <c r="ER29" s="16" t="s">
        <v>184</v>
      </c>
      <c r="ES29" t="s">
        <v>434</v>
      </c>
    </row>
    <row r="30" spans="1:165">
      <c r="A30" s="23" t="str">
        <f ca="1">ES30</f>
        <v>('KGJPN','1408000','CD2016061800020',0,'O','CDDR','DOMES',' ','DOMES',216000,'2016-03-31','2016-03-31','2016-04-02','2016-09-30','AAA','AAA','AAA',' ',null,0,'2016061800020',0,' ',0,' ',0,0,null,null,'0',0,0,'N',' ','ARMDS','N',null,0,null,null,0,null,0,null,0,'N',0,'N',' ',null,1,' ',' ',' ','Y','JPY','APTTM',1,1,216000,216000,'JPY','IT-01','I','N','JPN',' ','JPN','JPN',' ','N','KGJPN','N',' ',' ','N',' ',' ',' ',' ',0,' ',' ',' ',' ',' ','CHK',' ',' ',' ',' ','JPY',' ',' ','KGJPN','0005','0018',' ',' ',' ',' ',' ',' ',0,216000,0,1,0,0,0,0,0,'2016-03-31',null,'2016-09-30',null,' ','KJ0245',' ',' ',' ','44','FB','S',' ',' ',216000,'2016-03-31',0,' ',' ',' ',' ',' ','Y',' ',' ',' ',' ',' ',' ','Y',' ',' ','D1246552',' ','BL1514');</v>
      </c>
      <c r="B30" s="14" t="str">
        <f>$C$1</f>
        <v>KGJPN</v>
      </c>
      <c r="C30" s="14" t="str">
        <f>$C$2</f>
        <v>1408000</v>
      </c>
      <c r="D30" s="22" t="str">
        <f ca="1">$C$3</f>
        <v>CD2016061800020</v>
      </c>
      <c r="E30" s="19">
        <v>0</v>
      </c>
      <c r="F30" s="18" t="s">
        <v>349</v>
      </c>
      <c r="G30" s="18" t="s">
        <v>186</v>
      </c>
      <c r="H30" s="18" t="s">
        <v>347</v>
      </c>
      <c r="I30" s="18" t="s">
        <v>40</v>
      </c>
      <c r="J30" s="18" t="s">
        <v>347</v>
      </c>
      <c r="K30" s="21">
        <f>$C$4</f>
        <v>216000</v>
      </c>
      <c r="L30" s="20">
        <v>42460</v>
      </c>
      <c r="M30" s="20">
        <v>42460</v>
      </c>
      <c r="N30" s="20">
        <v>42462</v>
      </c>
      <c r="O30" s="20">
        <v>42643</v>
      </c>
      <c r="P30" s="18" t="s">
        <v>187</v>
      </c>
      <c r="Q30" s="18" t="s">
        <v>187</v>
      </c>
      <c r="R30" s="18" t="s">
        <v>187</v>
      </c>
      <c r="S30" s="18" t="s">
        <v>40</v>
      </c>
      <c r="T30" s="19"/>
      <c r="U30" s="19">
        <v>0</v>
      </c>
      <c r="V30" s="37" t="str">
        <f ca="1">RIGHT($C3,13)</f>
        <v>2016061800020</v>
      </c>
      <c r="W30" s="19">
        <v>0</v>
      </c>
      <c r="X30" s="18" t="s">
        <v>40</v>
      </c>
      <c r="Y30" s="19">
        <v>0</v>
      </c>
      <c r="Z30" s="18" t="s">
        <v>40</v>
      </c>
      <c r="AA30" s="19">
        <v>0</v>
      </c>
      <c r="AB30" s="19">
        <v>0</v>
      </c>
      <c r="AC30" s="19"/>
      <c r="AD30" s="19"/>
      <c r="AE30" s="18" t="s">
        <v>188</v>
      </c>
      <c r="AF30" s="19">
        <v>0</v>
      </c>
      <c r="AG30" s="19">
        <v>0</v>
      </c>
      <c r="AH30" s="18" t="s">
        <v>62</v>
      </c>
      <c r="AI30" s="18" t="s">
        <v>40</v>
      </c>
      <c r="AJ30" s="18" t="s">
        <v>189</v>
      </c>
      <c r="AK30" s="18" t="s">
        <v>62</v>
      </c>
      <c r="AL30" s="19"/>
      <c r="AM30" s="19">
        <v>0</v>
      </c>
      <c r="AN30" s="19"/>
      <c r="AO30" s="19"/>
      <c r="AP30" s="19">
        <v>0</v>
      </c>
      <c r="AQ30" s="19"/>
      <c r="AR30" s="19">
        <v>0</v>
      </c>
      <c r="AS30" s="19"/>
      <c r="AT30" s="19">
        <v>0</v>
      </c>
      <c r="AU30" s="18" t="s">
        <v>62</v>
      </c>
      <c r="AV30" s="19">
        <v>0</v>
      </c>
      <c r="AW30" s="18" t="s">
        <v>62</v>
      </c>
      <c r="AX30" s="18" t="s">
        <v>40</v>
      </c>
      <c r="AY30" s="19"/>
      <c r="AZ30" s="19">
        <v>1</v>
      </c>
      <c r="BA30" s="18" t="s">
        <v>40</v>
      </c>
      <c r="BB30" s="18" t="s">
        <v>40</v>
      </c>
      <c r="BC30" s="18" t="s">
        <v>40</v>
      </c>
      <c r="BD30" s="18" t="s">
        <v>0</v>
      </c>
      <c r="BE30" s="18" t="s">
        <v>190</v>
      </c>
      <c r="BF30" s="18" t="s">
        <v>191</v>
      </c>
      <c r="BG30" s="19">
        <v>1</v>
      </c>
      <c r="BH30" s="19">
        <v>1</v>
      </c>
      <c r="BI30" s="21">
        <f>$C$4</f>
        <v>216000</v>
      </c>
      <c r="BJ30" s="21">
        <f>$C$4</f>
        <v>216000</v>
      </c>
      <c r="BK30" s="18" t="s">
        <v>190</v>
      </c>
      <c r="BL30" s="18" t="s">
        <v>192</v>
      </c>
      <c r="BM30" s="18" t="s">
        <v>193</v>
      </c>
      <c r="BN30" s="18" t="s">
        <v>62</v>
      </c>
      <c r="BO30" s="18" t="s">
        <v>194</v>
      </c>
      <c r="BP30" s="18" t="s">
        <v>40</v>
      </c>
      <c r="BQ30" s="18" t="s">
        <v>194</v>
      </c>
      <c r="BR30" s="18" t="s">
        <v>194</v>
      </c>
      <c r="BS30" s="18" t="s">
        <v>40</v>
      </c>
      <c r="BT30" s="18" t="s">
        <v>62</v>
      </c>
      <c r="BU30" s="18" t="str">
        <f>$C$1</f>
        <v>KGJPN</v>
      </c>
      <c r="BV30" s="18" t="s">
        <v>62</v>
      </c>
      <c r="BW30" s="18" t="s">
        <v>40</v>
      </c>
      <c r="BX30" s="18" t="s">
        <v>40</v>
      </c>
      <c r="BY30" s="18" t="s">
        <v>62</v>
      </c>
      <c r="BZ30" s="18" t="s">
        <v>40</v>
      </c>
      <c r="CA30" s="18" t="s">
        <v>40</v>
      </c>
      <c r="CB30" s="18" t="s">
        <v>40</v>
      </c>
      <c r="CC30" s="18" t="s">
        <v>40</v>
      </c>
      <c r="CD30" s="19">
        <v>0</v>
      </c>
      <c r="CE30" s="18" t="s">
        <v>40</v>
      </c>
      <c r="CF30" s="18" t="s">
        <v>40</v>
      </c>
      <c r="CG30" s="18" t="s">
        <v>40</v>
      </c>
      <c r="CH30" s="18" t="s">
        <v>40</v>
      </c>
      <c r="CI30" s="18" t="s">
        <v>40</v>
      </c>
      <c r="CJ30" s="18" t="s">
        <v>195</v>
      </c>
      <c r="CK30" s="18" t="s">
        <v>40</v>
      </c>
      <c r="CL30" s="18" t="s">
        <v>40</v>
      </c>
      <c r="CM30" s="18" t="s">
        <v>40</v>
      </c>
      <c r="CN30" s="18" t="s">
        <v>40</v>
      </c>
      <c r="CO30" s="18" t="s">
        <v>190</v>
      </c>
      <c r="CP30" s="18" t="s">
        <v>40</v>
      </c>
      <c r="CQ30" s="18" t="s">
        <v>40</v>
      </c>
      <c r="CR30" s="18" t="str">
        <f>$C$1</f>
        <v>KGJPN</v>
      </c>
      <c r="CS30" s="18" t="s">
        <v>196</v>
      </c>
      <c r="CT30" s="18" t="s">
        <v>197</v>
      </c>
      <c r="CU30" s="18" t="s">
        <v>40</v>
      </c>
      <c r="CV30" s="18" t="s">
        <v>40</v>
      </c>
      <c r="CW30" s="18" t="s">
        <v>40</v>
      </c>
      <c r="CX30" s="18" t="s">
        <v>40</v>
      </c>
      <c r="CY30" s="18" t="s">
        <v>40</v>
      </c>
      <c r="CZ30" s="18" t="s">
        <v>40</v>
      </c>
      <c r="DA30" s="19">
        <v>0</v>
      </c>
      <c r="DB30" s="21">
        <f>$C$4</f>
        <v>216000</v>
      </c>
      <c r="DC30" s="19">
        <v>0</v>
      </c>
      <c r="DD30" s="19">
        <v>1</v>
      </c>
      <c r="DE30" s="19">
        <v>0</v>
      </c>
      <c r="DF30" s="19">
        <v>0</v>
      </c>
      <c r="DG30" s="19">
        <v>0</v>
      </c>
      <c r="DH30" s="19">
        <v>0</v>
      </c>
      <c r="DI30" s="19">
        <v>0</v>
      </c>
      <c r="DJ30" s="20">
        <v>42460</v>
      </c>
      <c r="DK30" s="19"/>
      <c r="DL30" s="20">
        <v>42643</v>
      </c>
      <c r="DM30" s="19"/>
      <c r="DN30" s="18" t="s">
        <v>40</v>
      </c>
      <c r="DO30" s="14" t="str">
        <f>$C$7</f>
        <v>KJ0245</v>
      </c>
      <c r="DP30" s="18" t="s">
        <v>40</v>
      </c>
      <c r="DQ30" s="18" t="s">
        <v>40</v>
      </c>
      <c r="DR30" s="18" t="s">
        <v>40</v>
      </c>
      <c r="DS30" s="18" t="s">
        <v>351</v>
      </c>
      <c r="DT30" s="18" t="s">
        <v>352</v>
      </c>
      <c r="DU30" s="18" t="s">
        <v>198</v>
      </c>
      <c r="DV30" s="18" t="s">
        <v>40</v>
      </c>
      <c r="DW30" s="18" t="s">
        <v>40</v>
      </c>
      <c r="DX30" s="21">
        <f>$C$4</f>
        <v>216000</v>
      </c>
      <c r="DY30" s="20">
        <v>42460</v>
      </c>
      <c r="DZ30" s="19">
        <v>0</v>
      </c>
      <c r="EA30" s="18" t="s">
        <v>40</v>
      </c>
      <c r="EB30" s="18" t="s">
        <v>40</v>
      </c>
      <c r="EC30" s="18" t="s">
        <v>40</v>
      </c>
      <c r="ED30" s="18" t="s">
        <v>40</v>
      </c>
      <c r="EE30" s="18" t="s">
        <v>40</v>
      </c>
      <c r="EF30" s="18" t="s">
        <v>0</v>
      </c>
      <c r="EG30" s="18" t="s">
        <v>40</v>
      </c>
      <c r="EH30" s="18" t="s">
        <v>40</v>
      </c>
      <c r="EI30" s="18" t="s">
        <v>40</v>
      </c>
      <c r="EJ30" s="18" t="s">
        <v>40</v>
      </c>
      <c r="EK30" s="18" t="s">
        <v>40</v>
      </c>
      <c r="EL30" s="18" t="s">
        <v>40</v>
      </c>
      <c r="EM30" s="18" t="s">
        <v>0</v>
      </c>
      <c r="EN30" s="18" t="s">
        <v>40</v>
      </c>
      <c r="EO30" s="18" t="s">
        <v>40</v>
      </c>
      <c r="EP30" s="18" t="s">
        <v>353</v>
      </c>
      <c r="EQ30" s="18" t="s">
        <v>40</v>
      </c>
      <c r="ER30" s="18" t="s">
        <v>354</v>
      </c>
      <c r="ES30" t="str">
        <f ca="1">ET30&amp;EU30&amp;EV30&amp;EW30&amp;EX30&amp;EY30&amp;EZ30&amp;FA30&amp;FB30&amp;FC30&amp;FD30&amp;FE30&amp;FF30&amp;FG30&amp;FH30&amp;FI30</f>
        <v>('KGJPN','1408000','CD2016061800020',0,'O','CDDR','DOMES',' ','DOMES',216000,'2016-03-31','2016-03-31','2016-04-02','2016-09-30','AAA','AAA','AAA',' ',null,0,'2016061800020',0,' ',0,' ',0,0,null,null,'0',0,0,'N',' ','ARMDS','N',null,0,null,null,0,null,0,null,0,'N',0,'N',' ',null,1,' ',' ',' ','Y','JPY','APTTM',1,1,216000,216000,'JPY','IT-01','I','N','JPN',' ','JPN','JPN',' ','N','KGJPN','N',' ',' ','N',' ',' ',' ',' ',0,' ',' ',' ',' ',' ','CHK',' ',' ',' ',' ','JPY',' ',' ','KGJPN','0005','0018',' ',' ',' ',' ',' ',' ',0,216000,0,1,0,0,0,0,0,'2016-03-31',null,'2016-09-30',null,' ','KJ0245',' ',' ',' ','44','FB','S',' ',' ',216000,'2016-03-31',0,' ',' ',' ',' ',' ','Y',' ',' ',' ',' ',' ',' ','Y',' ',' ','D1246552',' ','BL1514');</v>
      </c>
      <c r="ET30" t="str">
        <f ca="1">""&amp;"('"&amp;B30&amp;"'"&amp;",'"&amp;C30&amp;"'"&amp;",'"&amp;D30&amp;"'"&amp;","&amp;E30&amp;",'"&amp;F30&amp;"'"&amp;",'"&amp;G30&amp;"'"&amp;",'"&amp;H30&amp;"'"&amp;",'"&amp;I30&amp;"'"&amp;",'"&amp;J30&amp;"'"&amp;","&amp;K30&amp;","&amp;IF(L30=0,"null",TEXT(L30,"'yyyy-mm-dd'"))&amp;","&amp;IF(M30=0,"null",TEXT(M30,"'yyyy-mm-dd'"))&amp;","&amp;IF(N30=0,"null",TEXT(N30,"'yyyy-mm-dd'"))&amp;","&amp;IF(O30=0,"null",TEXT(O30,"'yyyy-mm-dd'"))&amp;",'"&amp;P30&amp;"'"</f>
        <v>('KGJPN','1408000','CD2016061800020',0,'O','CDDR','DOMES',' ','DOMES',216000,'2016-03-31','2016-03-31','2016-04-02','2016-09-30','AAA'</v>
      </c>
      <c r="EU30" t="str">
        <f ca="1">""&amp;",'"&amp;Q30&amp;"'"&amp;",'"&amp;R30&amp;"'"&amp;",'"&amp;S30&amp;"'"&amp;","&amp;IF(T30=0,"null",TEXT(T30,"'yyyy-mm-dd'"))&amp;","&amp;U30&amp;",'"&amp;V30&amp;"'"&amp;","&amp;W30&amp;",'"&amp;X30&amp;"'"&amp;","&amp;Y30&amp;",'"&amp;Z30&amp;"'"&amp;","&amp;AA30&amp;","&amp;AB30&amp;","&amp;IF(AC30=0,"null",TEXT(AC30,"'yyyy-mm-dd'"))&amp;","&amp;IF(AD30=0,"null",TEXT(AD30,"'yyyy-mm-dd'"))&amp;",'"&amp;AE30&amp;"'"&amp;","&amp;AF30</f>
        <v>,'AAA','AAA',' ',null,0,'2016061800020',0,' ',0,' ',0,0,null,null,'0',0</v>
      </c>
      <c r="EV30" t="str">
        <f>""&amp;","&amp;AG30&amp;",'"&amp;AH30&amp;"'"&amp;",'"&amp;AI30&amp;"'"&amp;",'"&amp;AJ30&amp;"'"&amp;",'"&amp;AK30&amp;"'"&amp;","&amp;IF(AL30=0,"null",TEXT(AL30,"'yyyy-mm-dd'"))&amp;","&amp;AM30&amp;","&amp;IF(AN30=0,"null",TEXT(AN30,"'yyyy-mm-dd'"))&amp;","&amp;IF(AO30=0,"null",TEXT(AO30,"'yyyy-mm-dd'"))&amp;","&amp;AP30&amp;","&amp;IF(AQ30=0,"null",TEXT(AQ30,"'yyyy-mm-dd'"))&amp;","&amp;AR30&amp;","&amp;IF(AS30=0,"null",TEXT(AS30,"'yyyy-mm-dd'"))&amp;","&amp;AT30&amp;",'"&amp;AU30&amp;"'"&amp;","&amp;AV30</f>
        <v>,0,'N',' ','ARMDS','N',null,0,null,null,0,null,0,null,0,'N',0</v>
      </c>
      <c r="EW30" t="str">
        <f>""&amp;",'"&amp;AW30&amp;"'"&amp;",'"&amp;AX30&amp;"'"&amp;","&amp;IF(AY30=0,"null",TEXT(AY30,"'yyyy-mm-dd'"))&amp;","&amp;AZ30&amp;",'"&amp;BA30&amp;"'"&amp;",'"&amp;BB30&amp;"'"&amp;",'"&amp;BC30&amp;"'"&amp;",'"&amp;BD30&amp;"'"&amp;",'"&amp;BE30&amp;"'"&amp;",'"&amp;BF30&amp;"'"&amp;","&amp;BG30&amp;","&amp;BH30&amp;","&amp;BI30&amp;","&amp;BJ30&amp;",'"&amp;BK30&amp;"'"&amp;",'"&amp;BL30&amp;"'"</f>
        <v>,'N',' ',null,1,' ',' ',' ','Y','JPY','APTTM',1,1,216000,216000,'JPY','IT-01'</v>
      </c>
      <c r="EX30" t="str">
        <f>""&amp;",'"&amp;BM30&amp;"'"&amp;",'"&amp;BN30&amp;"'"&amp;",'"&amp;BO30&amp;"'"&amp;",'"&amp;BP30&amp;"'"&amp;",'"&amp;BQ30&amp;"'"&amp;",'"&amp;BR30&amp;"'"&amp;",'"&amp;BS30&amp;"'"&amp;",'"&amp;BT30&amp;"'"&amp;",'"&amp;BU30&amp;"'"&amp;",'"&amp;BV30&amp;"'"&amp;",'"&amp;BW30&amp;"'"&amp;",'"&amp;BX30&amp;"'"&amp;",'"&amp;BY30&amp;"'"&amp;",'"&amp;BZ30&amp;"'"&amp;",'"&amp;CA30&amp;"'"&amp;",'"&amp;CB30&amp;"'"</f>
        <v>,'I','N','JPN',' ','JPN','JPN',' ','N','KGJPN','N',' ',' ','N',' ',' ',' '</v>
      </c>
      <c r="EY30" t="str">
        <f>""&amp;",'"&amp;CC30&amp;"'"&amp;","&amp;CD30&amp;",'"&amp;CE30&amp;"'"&amp;",'"&amp;CF30&amp;"'"&amp;",'"&amp;CG30&amp;"'"&amp;",'"&amp;CH30&amp;"'"&amp;",'"&amp;CI30&amp;"'"&amp;",'"&amp;CJ30&amp;"'"&amp;",'"&amp;CK30&amp;"'"&amp;",'"&amp;CL30&amp;"'"&amp;",'"&amp;CM30&amp;"'"&amp;",'"&amp;CN30&amp;"'"&amp;",'"&amp;CO30&amp;"'"&amp;",'"&amp;CP30&amp;"'"&amp;",'"&amp;CQ30&amp;"'"&amp;",'"&amp;CR30&amp;"'"</f>
        <v>,' ',0,' ',' ',' ',' ',' ','CHK',' ',' ',' ',' ','JPY',' ',' ','KGJPN'</v>
      </c>
      <c r="EZ30" t="str">
        <f>""&amp;",'"&amp;CS30&amp;"'"&amp;",'"&amp;CT30&amp;"'"&amp;",'"&amp;CU30&amp;"'"&amp;",'"&amp;CV30&amp;"'"&amp;",'"&amp;CW30&amp;"'"&amp;",'"&amp;CX30&amp;"'"&amp;",'"&amp;CY30&amp;"'"&amp;",'"&amp;CZ30&amp;"'"&amp;","&amp;DA30&amp;","&amp;DB30&amp;","&amp;DC30&amp;","&amp;DD30&amp;","&amp;DE30&amp;","&amp;DF30&amp;","&amp;DG30&amp;","&amp;DH30</f>
        <v>,'0005','0018',' ',' ',' ',' ',' ',' ',0,216000,0,1,0,0,0,0</v>
      </c>
      <c r="FA30" t="str">
        <f>""&amp;","&amp;DI30&amp;","&amp;IF(DJ30=0,"null",TEXT(DJ30,"'yyyy-mm-dd'"))&amp;","&amp;IF(DK30=0,"null",TEXT(DK30,"'yyyy-mm-dd'"))&amp;","&amp;IF(DL30=0,"null",TEXT(DL30,"'yyyy-mm-dd'"))&amp;","&amp;IF(DM30=0,"null",TEXT(DM30,"'yyyy-mm-dd'"))&amp;",'"&amp;DN30&amp;"'"&amp;",'"&amp;DO30&amp;"'"&amp;",'"&amp;DP30&amp;"'"&amp;",'"&amp;DQ30&amp;"'"&amp;",'"&amp;DR30&amp;"'"&amp;",'"&amp;DS30&amp;"'"&amp;",'"&amp;DT30&amp;"'"&amp;",'"&amp;DU30&amp;"'"&amp;",'"&amp;DV30&amp;"'"&amp;",'"&amp;DW30&amp;"'"&amp;","&amp;DX30</f>
        <v>,0,'2016-03-31',null,'2016-09-30',null,' ','KJ0245',' ',' ',' ','44','FB','S',' ',' ',216000</v>
      </c>
      <c r="FB30" t="str">
        <f>""&amp;","&amp;IF(DY30=0,"null",TEXT(DY30,"'yyyy-mm-dd'"))&amp;","&amp;DZ30&amp;",'"&amp;EA30&amp;"'"&amp;",'"&amp;EB30&amp;"'"&amp;",'"&amp;EC30&amp;"'"&amp;",'"&amp;ED30&amp;"'"&amp;",'"&amp;EE30&amp;"'"&amp;",'"&amp;EF30&amp;"'"&amp;",'"&amp;EG30&amp;"'"&amp;",'"&amp;EH30&amp;"'"&amp;",'"&amp;EI30&amp;"'"&amp;",'"&amp;EJ30&amp;"'"&amp;",'"&amp;EK30&amp;"'"&amp;",'"&amp;EL30&amp;"'"&amp;",'"&amp;EM30&amp;"'"&amp;",'"&amp;EN30&amp;"'"</f>
        <v>,'2016-03-31',0,' ',' ',' ',' ',' ','Y',' ',' ',' ',' ',' ',' ','Y',' '</v>
      </c>
      <c r="FC30" t="str">
        <f>""&amp;",'"&amp;EO30&amp;"'"&amp;",'"&amp;EP30&amp;"'"&amp;",'"&amp;EQ30&amp;"'"&amp;",'"&amp;ER30&amp;"'"</f>
        <v>,' ','D1246552',' ','BL1514'</v>
      </c>
      <c r="FD30" t="str">
        <f>""</f>
        <v/>
      </c>
      <c r="FE30" t="str">
        <f>""</f>
        <v/>
      </c>
      <c r="FF30" t="str">
        <f>""</f>
        <v/>
      </c>
      <c r="FG30" t="str">
        <f>""</f>
        <v/>
      </c>
      <c r="FH30" t="str">
        <f>""</f>
        <v/>
      </c>
      <c r="FI30" t="s">
        <v>356</v>
      </c>
    </row>
    <row r="31" spans="1:165" hidden="1">
      <c r="B31" s="3" t="s">
        <v>435</v>
      </c>
      <c r="E31" t="s">
        <v>436</v>
      </c>
    </row>
    <row r="32" spans="1:165">
      <c r="A32" s="23" t="str">
        <f>Z32</f>
        <v>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v>
      </c>
      <c r="B32" s="16" t="s">
        <v>32</v>
      </c>
      <c r="C32" s="16" t="s">
        <v>33</v>
      </c>
      <c r="D32" s="16" t="s">
        <v>43</v>
      </c>
      <c r="E32" s="16" t="s">
        <v>44</v>
      </c>
      <c r="F32" s="16" t="s">
        <v>102</v>
      </c>
      <c r="G32" s="16" t="s">
        <v>229</v>
      </c>
      <c r="H32" s="16" t="s">
        <v>230</v>
      </c>
      <c r="I32" s="16" t="s">
        <v>231</v>
      </c>
      <c r="J32" s="16" t="s">
        <v>232</v>
      </c>
      <c r="K32" s="16" t="s">
        <v>233</v>
      </c>
      <c r="L32" s="34" t="s">
        <v>234</v>
      </c>
      <c r="M32" s="16" t="s">
        <v>115</v>
      </c>
      <c r="N32" s="16" t="s">
        <v>235</v>
      </c>
      <c r="O32" s="16" t="s">
        <v>236</v>
      </c>
      <c r="P32" s="16" t="s">
        <v>237</v>
      </c>
      <c r="Q32" s="16" t="s">
        <v>238</v>
      </c>
      <c r="R32" s="16" t="s">
        <v>239</v>
      </c>
      <c r="S32" s="16" t="s">
        <v>240</v>
      </c>
      <c r="T32" s="16" t="s">
        <v>241</v>
      </c>
      <c r="U32" s="16" t="s">
        <v>242</v>
      </c>
      <c r="V32" s="16" t="s">
        <v>243</v>
      </c>
      <c r="W32" s="16" t="s">
        <v>244</v>
      </c>
      <c r="X32" s="16" t="s">
        <v>206</v>
      </c>
      <c r="Y32" s="16" t="s">
        <v>55</v>
      </c>
      <c r="Z32" t="s">
        <v>437</v>
      </c>
    </row>
    <row r="33" spans="1:84">
      <c r="A33" s="23" t="str">
        <f ca="1">Z33</f>
        <v>('KGJPN','1408000','CD2016061800020',0,1,'T','SK','KGT08','VO',8,'2016-03-31','KGJPN',200000,200000,200000,200000,16000,16000,0,0,'N','N','JPY','JPY');</v>
      </c>
      <c r="B33" s="14" t="str">
        <f>$C$1</f>
        <v>KGJPN</v>
      </c>
      <c r="C33" s="14" t="str">
        <f>$C$2</f>
        <v>1408000</v>
      </c>
      <c r="D33" s="22" t="str">
        <f ca="1">$C$3</f>
        <v>CD2016061800020</v>
      </c>
      <c r="E33" s="19">
        <v>0</v>
      </c>
      <c r="F33" s="19">
        <v>1</v>
      </c>
      <c r="G33" s="18" t="s">
        <v>245</v>
      </c>
      <c r="H33" s="18" t="s">
        <v>246</v>
      </c>
      <c r="I33" s="18" t="s">
        <v>247</v>
      </c>
      <c r="J33" s="18" t="s">
        <v>248</v>
      </c>
      <c r="K33" s="19">
        <v>8</v>
      </c>
      <c r="L33" s="20">
        <v>42460</v>
      </c>
      <c r="M33" s="18" t="str">
        <f>$C$1</f>
        <v>KGJPN</v>
      </c>
      <c r="N33" s="21">
        <f>$C$5</f>
        <v>200000</v>
      </c>
      <c r="O33" s="21">
        <f>$C$5</f>
        <v>200000</v>
      </c>
      <c r="P33" s="21">
        <f>$C$5</f>
        <v>200000</v>
      </c>
      <c r="Q33" s="21">
        <f>$C$5</f>
        <v>200000</v>
      </c>
      <c r="R33" s="21">
        <f>$C$6</f>
        <v>16000</v>
      </c>
      <c r="S33" s="21">
        <f>$C$6</f>
        <v>16000</v>
      </c>
      <c r="T33" s="19">
        <v>0</v>
      </c>
      <c r="U33" s="19">
        <v>0</v>
      </c>
      <c r="V33" s="18" t="s">
        <v>62</v>
      </c>
      <c r="W33" s="18" t="s">
        <v>62</v>
      </c>
      <c r="X33" s="18" t="s">
        <v>190</v>
      </c>
      <c r="Y33" s="18" t="s">
        <v>190</v>
      </c>
      <c r="Z33" t="str">
        <f ca="1">AA33&amp;AB33&amp;AC33&amp;AD33&amp;AE33&amp;AF33&amp;AG33&amp;AH33&amp;AI33&amp;AJ33&amp;AK33&amp;AL33&amp;AM33&amp;AN33&amp;AO33&amp;AP33</f>
        <v>('KGJPN','1408000','CD2016061800020',0,1,'T','SK','KGT08','VO',8,'2016-03-31','KGJPN',200000,200000,200000,200000,16000,16000,0,0,'N','N','JPY','JPY');</v>
      </c>
      <c r="AA33" t="str">
        <f ca="1">""&amp;"('"&amp;B33&amp;"'"&amp;",'"&amp;C33&amp;"'"&amp;",'"&amp;D33&amp;"'"&amp;","&amp;E33&amp;","&amp;F33&amp;",'"&amp;G33&amp;"'"&amp;",'"&amp;H33&amp;"'"&amp;",'"&amp;I33&amp;"'"&amp;",'"&amp;J33&amp;"'"&amp;","&amp;K33&amp;","&amp;IF(L33=0,"null",TEXT(L33,"'yyyy-mm-dd'"))&amp;",'"&amp;M33&amp;"'"&amp;","&amp;N33&amp;","&amp;O33&amp;","&amp;P33</f>
        <v>('KGJPN','1408000','CD2016061800020',0,1,'T','SK','KGT08','VO',8,'2016-03-31','KGJPN',200000,200000,200000</v>
      </c>
      <c r="AB33" t="str">
        <f>""&amp;","&amp;Q33&amp;","&amp;R33&amp;","&amp;S33&amp;","&amp;T33&amp;","&amp;U33&amp;",'"&amp;V33&amp;"'"&amp;",'"&amp;W33&amp;"'"&amp;",'"&amp;X33&amp;"'"&amp;",'"&amp;Y33&amp;"'"</f>
        <v>,200000,16000,16000,0,0,'N','N','JPY','JPY'</v>
      </c>
      <c r="AC33" t="str">
        <f>""</f>
        <v/>
      </c>
      <c r="AD33" t="str">
        <f>""</f>
        <v/>
      </c>
      <c r="AE33" t="str">
        <f>""</f>
        <v/>
      </c>
      <c r="AF33" t="str">
        <f>""</f>
        <v/>
      </c>
      <c r="AG33" t="str">
        <f>""</f>
        <v/>
      </c>
      <c r="AH33" t="str">
        <f>""</f>
        <v/>
      </c>
      <c r="AI33" t="str">
        <f>""</f>
        <v/>
      </c>
      <c r="AJ33" t="str">
        <f>""</f>
        <v/>
      </c>
      <c r="AK33" t="str">
        <f>""</f>
        <v/>
      </c>
      <c r="AL33" t="str">
        <f>""</f>
        <v/>
      </c>
      <c r="AM33" t="str">
        <f>""</f>
        <v/>
      </c>
      <c r="AN33" t="str">
        <f>""</f>
        <v/>
      </c>
      <c r="AO33" t="str">
        <f>""</f>
        <v/>
      </c>
      <c r="AP33" t="s">
        <v>356</v>
      </c>
    </row>
    <row r="34" spans="1:84" hidden="1">
      <c r="B34" s="3" t="s">
        <v>293</v>
      </c>
      <c r="E34" t="s">
        <v>438</v>
      </c>
    </row>
    <row r="35" spans="1:84">
      <c r="A35" s="23" t="str">
        <f>BP35</f>
        <v>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v>
      </c>
      <c r="B35" s="16" t="s">
        <v>32</v>
      </c>
      <c r="C35" s="16" t="s">
        <v>33</v>
      </c>
      <c r="D35" s="16" t="s">
        <v>43</v>
      </c>
      <c r="E35" s="16" t="s">
        <v>44</v>
      </c>
      <c r="F35" s="16" t="s">
        <v>102</v>
      </c>
      <c r="G35" s="16" t="s">
        <v>249</v>
      </c>
      <c r="H35" s="16" t="s">
        <v>250</v>
      </c>
      <c r="I35" s="16" t="s">
        <v>251</v>
      </c>
      <c r="J35" s="16" t="s">
        <v>252</v>
      </c>
      <c r="K35" s="16" t="s">
        <v>253</v>
      </c>
      <c r="L35" s="16" t="s">
        <v>254</v>
      </c>
      <c r="M35" s="16" t="s">
        <v>255</v>
      </c>
      <c r="N35" s="16" t="s">
        <v>256</v>
      </c>
      <c r="O35" s="16" t="s">
        <v>257</v>
      </c>
      <c r="P35" s="16" t="s">
        <v>258</v>
      </c>
      <c r="Q35" s="16" t="s">
        <v>259</v>
      </c>
      <c r="R35" s="16" t="s">
        <v>260</v>
      </c>
      <c r="S35" s="16" t="s">
        <v>261</v>
      </c>
      <c r="T35" s="16" t="s">
        <v>262</v>
      </c>
      <c r="U35" s="16" t="s">
        <v>263</v>
      </c>
      <c r="V35" s="16" t="s">
        <v>264</v>
      </c>
      <c r="W35" s="16" t="s">
        <v>265</v>
      </c>
      <c r="X35" s="16" t="s">
        <v>266</v>
      </c>
      <c r="Y35" s="16" t="s">
        <v>267</v>
      </c>
      <c r="Z35" s="16" t="s">
        <v>268</v>
      </c>
      <c r="AA35" s="16" t="s">
        <v>174</v>
      </c>
      <c r="AB35" s="16" t="s">
        <v>269</v>
      </c>
      <c r="AC35" s="16" t="s">
        <v>270</v>
      </c>
      <c r="AD35" s="16" t="s">
        <v>271</v>
      </c>
      <c r="AE35" s="16" t="s">
        <v>272</v>
      </c>
      <c r="AF35" s="16" t="s">
        <v>273</v>
      </c>
      <c r="AG35" s="16" t="s">
        <v>274</v>
      </c>
      <c r="AH35" s="34" t="s">
        <v>275</v>
      </c>
      <c r="AI35" s="16" t="s">
        <v>276</v>
      </c>
      <c r="AJ35" s="34" t="s">
        <v>60</v>
      </c>
      <c r="AK35" s="16" t="s">
        <v>277</v>
      </c>
      <c r="AL35" s="34" t="s">
        <v>65</v>
      </c>
      <c r="AM35" s="16" t="s">
        <v>278</v>
      </c>
      <c r="AN35" s="16" t="s">
        <v>279</v>
      </c>
      <c r="AO35" s="16" t="s">
        <v>57</v>
      </c>
      <c r="AP35" s="16" t="s">
        <v>58</v>
      </c>
      <c r="AQ35" s="16" t="s">
        <v>59</v>
      </c>
      <c r="AR35" s="16" t="s">
        <v>55</v>
      </c>
      <c r="AS35" s="16" t="s">
        <v>280</v>
      </c>
      <c r="AT35" s="16" t="s">
        <v>281</v>
      </c>
      <c r="AU35" s="16" t="s">
        <v>282</v>
      </c>
      <c r="AV35" s="16" t="s">
        <v>283</v>
      </c>
      <c r="AW35" s="16" t="s">
        <v>284</v>
      </c>
      <c r="AX35" s="34" t="s">
        <v>285</v>
      </c>
      <c r="AY35" s="16" t="s">
        <v>286</v>
      </c>
      <c r="AZ35" s="16" t="s">
        <v>287</v>
      </c>
      <c r="BA35" s="16" t="s">
        <v>154</v>
      </c>
      <c r="BB35" s="16" t="s">
        <v>155</v>
      </c>
      <c r="BC35" s="16" t="s">
        <v>156</v>
      </c>
      <c r="BD35" s="16" t="s">
        <v>157</v>
      </c>
      <c r="BE35" s="16" t="s">
        <v>158</v>
      </c>
      <c r="BF35" s="16" t="s">
        <v>288</v>
      </c>
      <c r="BG35" s="34" t="s">
        <v>289</v>
      </c>
      <c r="BH35" s="16" t="s">
        <v>229</v>
      </c>
      <c r="BI35" s="16" t="s">
        <v>230</v>
      </c>
      <c r="BJ35" s="16" t="s">
        <v>231</v>
      </c>
      <c r="BK35" s="16" t="s">
        <v>232</v>
      </c>
      <c r="BL35" s="16" t="s">
        <v>49</v>
      </c>
      <c r="BM35" s="16" t="s">
        <v>290</v>
      </c>
      <c r="BN35" s="16" t="s">
        <v>291</v>
      </c>
      <c r="BO35" s="16" t="s">
        <v>292</v>
      </c>
      <c r="BP35" t="s">
        <v>439</v>
      </c>
    </row>
    <row r="36" spans="1:84">
      <c r="A36" s="23" t="str">
        <f ca="1">BP36</f>
        <v>('KGJPN','1408000','CD2016061800020',0,1,'RECORDING',' ',1,'Y','KGJPN','AC230020',' ','KJ0245',' ',' ',' ',' ',' ',' ',' ',' ',' ','1408000',' ',' ',' ',' ',216000,0,' ',' ','AR01115975','2016-03-31','D',11309753,'AR_BILLING','2016-03-31','JPY',216000,'APTTM',1,1,'JPY','A',2015,12,' ',' ','2016-03-31',' ','N',' ',' ',' ',' ',' ',36,'2016-03-31',' ',' ',' ',' ',' ',' ',' ','N'),</v>
      </c>
      <c r="B36" s="14" t="str">
        <f>$C$1</f>
        <v>KGJPN</v>
      </c>
      <c r="C36" s="14" t="str">
        <f>$C$2</f>
        <v>1408000</v>
      </c>
      <c r="D36" s="22" t="str">
        <f ca="1">$C$3</f>
        <v>CD2016061800020</v>
      </c>
      <c r="E36" s="19">
        <v>0</v>
      </c>
      <c r="F36" s="19">
        <v>1</v>
      </c>
      <c r="G36" s="18" t="s">
        <v>295</v>
      </c>
      <c r="H36" s="18" t="s">
        <v>40</v>
      </c>
      <c r="I36" s="19">
        <v>1</v>
      </c>
      <c r="J36" s="18" t="s">
        <v>0</v>
      </c>
      <c r="K36" s="14" t="str">
        <f>$C$1</f>
        <v>KGJPN</v>
      </c>
      <c r="L36" s="18" t="s">
        <v>296</v>
      </c>
      <c r="M36" s="18" t="s">
        <v>40</v>
      </c>
      <c r="N36" s="14" t="str">
        <f>$C$7</f>
        <v>KJ0245</v>
      </c>
      <c r="O36" s="18" t="s">
        <v>40</v>
      </c>
      <c r="P36" s="18" t="s">
        <v>40</v>
      </c>
      <c r="Q36" s="18" t="s">
        <v>40</v>
      </c>
      <c r="R36" s="18" t="s">
        <v>40</v>
      </c>
      <c r="S36" s="18" t="s">
        <v>40</v>
      </c>
      <c r="T36" s="18" t="s">
        <v>40</v>
      </c>
      <c r="U36" s="18" t="s">
        <v>40</v>
      </c>
      <c r="V36" s="18" t="s">
        <v>40</v>
      </c>
      <c r="W36" s="18" t="s">
        <v>40</v>
      </c>
      <c r="X36" s="14" t="str">
        <f>$C$2</f>
        <v>1408000</v>
      </c>
      <c r="Y36" s="18" t="s">
        <v>40</v>
      </c>
      <c r="Z36" s="18" t="s">
        <v>40</v>
      </c>
      <c r="AA36" s="18" t="s">
        <v>40</v>
      </c>
      <c r="AB36" s="18" t="s">
        <v>40</v>
      </c>
      <c r="AC36" s="21">
        <f>$C$4</f>
        <v>216000</v>
      </c>
      <c r="AD36" s="19">
        <v>0</v>
      </c>
      <c r="AE36" s="18" t="s">
        <v>40</v>
      </c>
      <c r="AF36" s="18" t="s">
        <v>40</v>
      </c>
      <c r="AG36" s="18" t="s">
        <v>350</v>
      </c>
      <c r="AH36" s="20">
        <v>42460</v>
      </c>
      <c r="AI36" s="18" t="s">
        <v>228</v>
      </c>
      <c r="AJ36" s="19">
        <v>11309753</v>
      </c>
      <c r="AK36" s="18" t="s">
        <v>297</v>
      </c>
      <c r="AL36" s="20">
        <v>42460</v>
      </c>
      <c r="AM36" s="18" t="s">
        <v>190</v>
      </c>
      <c r="AN36" s="21">
        <f>$C$4</f>
        <v>216000</v>
      </c>
      <c r="AO36" s="18" t="s">
        <v>191</v>
      </c>
      <c r="AP36" s="19">
        <v>1</v>
      </c>
      <c r="AQ36" s="19">
        <v>1</v>
      </c>
      <c r="AR36" s="18" t="s">
        <v>190</v>
      </c>
      <c r="AS36" s="18" t="s">
        <v>298</v>
      </c>
      <c r="AT36" s="19">
        <v>2015</v>
      </c>
      <c r="AU36" s="19">
        <v>12</v>
      </c>
      <c r="AV36" s="18" t="s">
        <v>40</v>
      </c>
      <c r="AW36" s="18" t="s">
        <v>40</v>
      </c>
      <c r="AX36" s="20">
        <v>42460</v>
      </c>
      <c r="AY36" s="18" t="s">
        <v>40</v>
      </c>
      <c r="AZ36" s="18" t="s">
        <v>62</v>
      </c>
      <c r="BA36" s="18" t="s">
        <v>40</v>
      </c>
      <c r="BB36" s="18" t="s">
        <v>40</v>
      </c>
      <c r="BC36" s="18" t="s">
        <v>40</v>
      </c>
      <c r="BD36" s="18" t="s">
        <v>40</v>
      </c>
      <c r="BE36" s="18" t="s">
        <v>40</v>
      </c>
      <c r="BF36" s="19">
        <v>36</v>
      </c>
      <c r="BG36" s="20">
        <v>42460</v>
      </c>
      <c r="BH36" s="18" t="s">
        <v>40</v>
      </c>
      <c r="BI36" s="18" t="s">
        <v>40</v>
      </c>
      <c r="BJ36" s="18" t="s">
        <v>40</v>
      </c>
      <c r="BK36" s="18" t="s">
        <v>40</v>
      </c>
      <c r="BL36" s="18" t="s">
        <v>40</v>
      </c>
      <c r="BM36" s="18" t="s">
        <v>40</v>
      </c>
      <c r="BN36" s="18" t="s">
        <v>40</v>
      </c>
      <c r="BO36" s="18" t="s">
        <v>62</v>
      </c>
      <c r="BP36" t="str">
        <f ca="1">BQ36&amp;BR36&amp;BS36&amp;BT36&amp;BU36&amp;BV36&amp;BW36&amp;BX36&amp;BY36&amp;BZ36&amp;CA36&amp;CB36&amp;CC36&amp;CD36&amp;CE36&amp;CF36</f>
        <v>('KGJPN','1408000','CD2016061800020',0,1,'RECORDING',' ',1,'Y','KGJPN','AC230020',' ','KJ0245',' ',' ',' ',' ',' ',' ',' ',' ',' ','1408000',' ',' ',' ',' ',216000,0,' ',' ','AR01115975','2016-03-31','D',11309753,'AR_BILLING','2016-03-31','JPY',216000,'APTTM',1,1,'JPY','A',2015,12,' ',' ','2016-03-31',' ','N',' ',' ',' ',' ',' ',36,'2016-03-31',' ',' ',' ',' ',' ',' ',' ','N'),</v>
      </c>
      <c r="BQ36" t="str">
        <f ca="1">""&amp;"('"&amp;B36&amp;"'"&amp;",'"&amp;C36&amp;"'"&amp;",'"&amp;D36&amp;"'"&amp;","&amp;E36&amp;","&amp;F36&amp;",'"&amp;G36&amp;"'"&amp;",'"&amp;H36&amp;"'"&amp;","&amp;I36&amp;",'"&amp;J36&amp;"'"&amp;",'"&amp;K36&amp;"'"&amp;",'"&amp;L36&amp;"'"&amp;",'"&amp;M36&amp;"'"&amp;",'"&amp;N36&amp;"'"&amp;",'"&amp;O36&amp;"'"&amp;",'"&amp;P36&amp;"'"</f>
        <v>('KGJPN','1408000','CD2016061800020',0,1,'RECORDING',' ',1,'Y','KGJPN','AC230020',' ','KJ0245',' ',' '</v>
      </c>
      <c r="BR36" t="str">
        <f>""&amp;",'"&amp;Q36&amp;"'"&amp;",'"&amp;R36&amp;"'"&amp;",'"&amp;S36&amp;"'"&amp;",'"&amp;T36&amp;"'"&amp;",'"&amp;U36&amp;"'"&amp;",'"&amp;V36&amp;"'"&amp;",'"&amp;W36&amp;"'"&amp;",'"&amp;X36&amp;"'"&amp;",'"&amp;Y36&amp;"'"&amp;",'"&amp;Z36&amp;"'"&amp;",'"&amp;AA36&amp;"'"&amp;",'"&amp;AB36&amp;"'"&amp;","&amp;AC36&amp;","&amp;AD36&amp;",'"&amp;AE36&amp;"'"&amp;",'"&amp;AF36&amp;"'"</f>
        <v>,' ',' ',' ',' ',' ',' ',' ','1408000',' ',' ',' ',' ',216000,0,' ',' '</v>
      </c>
      <c r="BS36" t="str">
        <f>""&amp;",'"&amp;AG36&amp;"'"&amp;","&amp;IF(AH36=0,"null",TEXT(AH36,"'yyyy-mm-dd'"))&amp;",'"&amp;AI36&amp;"'"&amp;","&amp;AJ36&amp;",'"&amp;AK36&amp;"'"&amp;","&amp;IF(AL36=0,"null",TEXT(AL36,"'yyyy-mm-dd'"))&amp;",'"&amp;AM36&amp;"'"&amp;","&amp;AN36&amp;",'"&amp;AO36&amp;"'"&amp;","&amp;AP36&amp;","&amp;AQ36&amp;",'"&amp;AR36&amp;"'"&amp;",'"&amp;AS36&amp;"'"&amp;","&amp;AT36&amp;","&amp;AU36&amp;",'"&amp;AV36&amp;"'"</f>
        <v>,'AR01115975','2016-03-31','D',11309753,'AR_BILLING','2016-03-31','JPY',216000,'APTTM',1,1,'JPY','A',2015,12,' '</v>
      </c>
      <c r="BT36" t="str">
        <f>""&amp;",'"&amp;AW36&amp;"'"&amp;","&amp;IF(AX36=0,"null",TEXT(AX36,"'yyyy-mm-dd'"))&amp;",'"&amp;AY36&amp;"'"&amp;",'"&amp;AZ36&amp;"'"&amp;",'"&amp;BA36&amp;"'"&amp;",'"&amp;BB36&amp;"'"&amp;",'"&amp;BC36&amp;"'"&amp;",'"&amp;BD36&amp;"'"&amp;",'"&amp;BE36&amp;"'"&amp;","&amp;BF36&amp;","&amp;IF(BG36=0,"null",TEXT(BG36,"'yyyy-mm-dd'"))&amp;",'"&amp;BH36&amp;"'"&amp;",'"&amp;BI36&amp;"'"&amp;",'"&amp;BJ36&amp;"'"&amp;",'"&amp;BK36&amp;"'"&amp;",'"&amp;BL36&amp;"'"</f>
        <v>,' ','2016-03-31',' ','N',' ',' ',' ',' ',' ',36,'2016-03-31',' ',' ',' ',' ',' '</v>
      </c>
      <c r="BU36" t="str">
        <f>""&amp;",'"&amp;BM36&amp;"'"&amp;",'"&amp;BN36&amp;"'"&amp;",'"&amp;BO36&amp;"'"</f>
        <v>,' ',' ','N'</v>
      </c>
      <c r="BV36" t="str">
        <f>""</f>
        <v/>
      </c>
      <c r="BW36" t="str">
        <f>""</f>
        <v/>
      </c>
      <c r="BX36" t="str">
        <f>""</f>
        <v/>
      </c>
      <c r="BY36" t="str">
        <f>""</f>
        <v/>
      </c>
      <c r="BZ36" t="str">
        <f>""</f>
        <v/>
      </c>
      <c r="CA36" t="str">
        <f>""</f>
        <v/>
      </c>
      <c r="CB36" t="str">
        <f>""</f>
        <v/>
      </c>
      <c r="CC36" t="str">
        <f>""</f>
        <v/>
      </c>
      <c r="CD36" t="str">
        <f>""</f>
        <v/>
      </c>
      <c r="CE36" t="str">
        <f>""</f>
        <v/>
      </c>
      <c r="CF36" t="s">
        <v>41</v>
      </c>
    </row>
    <row r="37" spans="1:84">
      <c r="A37" s="23" t="str">
        <f ca="1">BP37</f>
        <v>('KGJPN','1408000','CD2016061800020',0,1,'RECORDING',' ',2,'Y','KGJPN','AC100030',' ','KJ0245',' ',' ',' ',' ',' ',' ',' ',' ',' ','1408000',' ',' ',' ',' ',-200000,0,' ',' ','AR01115975','2016-03-31','D',11309753,'AR_BILLING','2016-03-31','JPY',-200000,'APTTM',1,1,'JPY','U',2015,12,' ',' ','2016-03-31',' ','N',' ',' ',' ',' ',' ',296,'2016-03-31',' ',' ',' ',' ',' ',' ',' ','N'),</v>
      </c>
      <c r="B37" s="14" t="str">
        <f>$C$1</f>
        <v>KGJPN</v>
      </c>
      <c r="C37" s="14" t="str">
        <f>$C$2</f>
        <v>1408000</v>
      </c>
      <c r="D37" s="22" t="str">
        <f ca="1">$C$3</f>
        <v>CD2016061800020</v>
      </c>
      <c r="E37" s="19">
        <v>0</v>
      </c>
      <c r="F37" s="19">
        <v>1</v>
      </c>
      <c r="G37" s="18" t="s">
        <v>295</v>
      </c>
      <c r="H37" s="18" t="s">
        <v>40</v>
      </c>
      <c r="I37" s="19">
        <v>2</v>
      </c>
      <c r="J37" s="18" t="s">
        <v>0</v>
      </c>
      <c r="K37" s="14" t="str">
        <f>$C$1</f>
        <v>KGJPN</v>
      </c>
      <c r="L37" s="18" t="s">
        <v>348</v>
      </c>
      <c r="M37" s="18" t="s">
        <v>40</v>
      </c>
      <c r="N37" s="14" t="str">
        <f>$C$7</f>
        <v>KJ0245</v>
      </c>
      <c r="O37" s="18" t="s">
        <v>40</v>
      </c>
      <c r="P37" s="18" t="s">
        <v>40</v>
      </c>
      <c r="Q37" s="18" t="s">
        <v>40</v>
      </c>
      <c r="R37" s="18" t="s">
        <v>40</v>
      </c>
      <c r="S37" s="18" t="s">
        <v>40</v>
      </c>
      <c r="T37" s="18" t="s">
        <v>40</v>
      </c>
      <c r="U37" s="18" t="s">
        <v>40</v>
      </c>
      <c r="V37" s="18" t="s">
        <v>40</v>
      </c>
      <c r="W37" s="18" t="s">
        <v>40</v>
      </c>
      <c r="X37" s="14" t="str">
        <f>$C$2</f>
        <v>1408000</v>
      </c>
      <c r="Y37" s="18" t="s">
        <v>40</v>
      </c>
      <c r="Z37" s="18" t="s">
        <v>40</v>
      </c>
      <c r="AA37" s="18" t="s">
        <v>40</v>
      </c>
      <c r="AB37" s="18" t="s">
        <v>40</v>
      </c>
      <c r="AC37" s="21">
        <f>-1*$C$5</f>
        <v>-200000</v>
      </c>
      <c r="AD37" s="19">
        <v>0</v>
      </c>
      <c r="AE37" s="18" t="s">
        <v>40</v>
      </c>
      <c r="AF37" s="18" t="s">
        <v>40</v>
      </c>
      <c r="AG37" s="18" t="s">
        <v>350</v>
      </c>
      <c r="AH37" s="20">
        <v>42460</v>
      </c>
      <c r="AI37" s="18" t="s">
        <v>228</v>
      </c>
      <c r="AJ37" s="19">
        <v>11309753</v>
      </c>
      <c r="AK37" s="18" t="s">
        <v>297</v>
      </c>
      <c r="AL37" s="20">
        <v>42460</v>
      </c>
      <c r="AM37" s="18" t="s">
        <v>190</v>
      </c>
      <c r="AN37" s="21">
        <f>-1*$C$5</f>
        <v>-200000</v>
      </c>
      <c r="AO37" s="18" t="s">
        <v>191</v>
      </c>
      <c r="AP37" s="19">
        <v>1</v>
      </c>
      <c r="AQ37" s="19">
        <v>1</v>
      </c>
      <c r="AR37" s="18" t="s">
        <v>190</v>
      </c>
      <c r="AS37" s="18" t="s">
        <v>299</v>
      </c>
      <c r="AT37" s="19">
        <v>2015</v>
      </c>
      <c r="AU37" s="19">
        <v>12</v>
      </c>
      <c r="AV37" s="18" t="s">
        <v>40</v>
      </c>
      <c r="AW37" s="18" t="s">
        <v>40</v>
      </c>
      <c r="AX37" s="20">
        <v>42460</v>
      </c>
      <c r="AY37" s="18" t="s">
        <v>40</v>
      </c>
      <c r="AZ37" s="18" t="s">
        <v>62</v>
      </c>
      <c r="BA37" s="18" t="s">
        <v>40</v>
      </c>
      <c r="BB37" s="18" t="s">
        <v>40</v>
      </c>
      <c r="BC37" s="18" t="s">
        <v>40</v>
      </c>
      <c r="BD37" s="18" t="s">
        <v>40</v>
      </c>
      <c r="BE37" s="18" t="s">
        <v>40</v>
      </c>
      <c r="BF37" s="19">
        <v>296</v>
      </c>
      <c r="BG37" s="20">
        <v>42460</v>
      </c>
      <c r="BH37" s="18" t="s">
        <v>40</v>
      </c>
      <c r="BI37" s="18" t="s">
        <v>40</v>
      </c>
      <c r="BJ37" s="18" t="s">
        <v>40</v>
      </c>
      <c r="BK37" s="18" t="s">
        <v>40</v>
      </c>
      <c r="BL37" s="18" t="s">
        <v>40</v>
      </c>
      <c r="BM37" s="18" t="s">
        <v>40</v>
      </c>
      <c r="BN37" s="18" t="s">
        <v>40</v>
      </c>
      <c r="BO37" s="18" t="s">
        <v>62</v>
      </c>
      <c r="BP37" t="str">
        <f ca="1">BQ37&amp;BR37&amp;BS37&amp;BT37&amp;BU37&amp;BV37&amp;BW37&amp;BX37&amp;BY37&amp;BZ37&amp;CA37&amp;CB37&amp;CC37&amp;CD37&amp;CE37&amp;CF37</f>
        <v>('KGJPN','1408000','CD2016061800020',0,1,'RECORDING',' ',2,'Y','KGJPN','AC100030',' ','KJ0245',' ',' ',' ',' ',' ',' ',' ',' ',' ','1408000',' ',' ',' ',' ',-200000,0,' ',' ','AR01115975','2016-03-31','D',11309753,'AR_BILLING','2016-03-31','JPY',-200000,'APTTM',1,1,'JPY','U',2015,12,' ',' ','2016-03-31',' ','N',' ',' ',' ',' ',' ',296,'2016-03-31',' ',' ',' ',' ',' ',' ',' ','N'),</v>
      </c>
      <c r="BQ37" t="str">
        <f ca="1">""&amp;"('"&amp;B37&amp;"'"&amp;",'"&amp;C37&amp;"'"&amp;",'"&amp;D37&amp;"'"&amp;","&amp;E37&amp;","&amp;F37&amp;",'"&amp;G37&amp;"'"&amp;",'"&amp;H37&amp;"'"&amp;","&amp;I37&amp;",'"&amp;J37&amp;"'"&amp;",'"&amp;K37&amp;"'"&amp;",'"&amp;L37&amp;"'"&amp;",'"&amp;M37&amp;"'"&amp;",'"&amp;N37&amp;"'"&amp;",'"&amp;O37&amp;"'"&amp;",'"&amp;P37&amp;"'"</f>
        <v>('KGJPN','1408000','CD2016061800020',0,1,'RECORDING',' ',2,'Y','KGJPN','AC100030',' ','KJ0245',' ',' '</v>
      </c>
      <c r="BR37" t="str">
        <f>""&amp;",'"&amp;Q37&amp;"'"&amp;",'"&amp;R37&amp;"'"&amp;",'"&amp;S37&amp;"'"&amp;",'"&amp;T37&amp;"'"&amp;",'"&amp;U37&amp;"'"&amp;",'"&amp;V37&amp;"'"&amp;",'"&amp;W37&amp;"'"&amp;",'"&amp;X37&amp;"'"&amp;",'"&amp;Y37&amp;"'"&amp;",'"&amp;Z37&amp;"'"&amp;",'"&amp;AA37&amp;"'"&amp;",'"&amp;AB37&amp;"'"&amp;","&amp;AC37&amp;","&amp;AD37&amp;",'"&amp;AE37&amp;"'"&amp;",'"&amp;AF37&amp;"'"</f>
        <v>,' ',' ',' ',' ',' ',' ',' ','1408000',' ',' ',' ',' ',-200000,0,' ',' '</v>
      </c>
      <c r="BS37" t="str">
        <f>""&amp;",'"&amp;AG37&amp;"'"&amp;","&amp;IF(AH37=0,"null",TEXT(AH37,"'yyyy-mm-dd'"))&amp;",'"&amp;AI37&amp;"'"&amp;","&amp;AJ37&amp;",'"&amp;AK37&amp;"'"&amp;","&amp;IF(AL37=0,"null",TEXT(AL37,"'yyyy-mm-dd'"))&amp;",'"&amp;AM37&amp;"'"&amp;","&amp;AN37&amp;",'"&amp;AO37&amp;"'"&amp;","&amp;AP37&amp;","&amp;AQ37&amp;",'"&amp;AR37&amp;"'"&amp;",'"&amp;AS37&amp;"'"&amp;","&amp;AT37&amp;","&amp;AU37&amp;",'"&amp;AV37&amp;"'"</f>
        <v>,'AR01115975','2016-03-31','D',11309753,'AR_BILLING','2016-03-31','JPY',-200000,'APTTM',1,1,'JPY','U',2015,12,' '</v>
      </c>
      <c r="BT37" t="str">
        <f>""&amp;",'"&amp;AW37&amp;"'"&amp;","&amp;IF(AX37=0,"null",TEXT(AX37,"'yyyy-mm-dd'"))&amp;",'"&amp;AY37&amp;"'"&amp;",'"&amp;AZ37&amp;"'"&amp;",'"&amp;BA37&amp;"'"&amp;",'"&amp;BB37&amp;"'"&amp;",'"&amp;BC37&amp;"'"&amp;",'"&amp;BD37&amp;"'"&amp;",'"&amp;BE37&amp;"'"&amp;","&amp;BF37&amp;","&amp;IF(BG37=0,"null",TEXT(BG37,"'yyyy-mm-dd'"))&amp;",'"&amp;BH37&amp;"'"&amp;",'"&amp;BI37&amp;"'"&amp;",'"&amp;BJ37&amp;"'"&amp;",'"&amp;BK37&amp;"'"&amp;",'"&amp;BL37&amp;"'"</f>
        <v>,' ','2016-03-31',' ','N',' ',' ',' ',' ',' ',296,'2016-03-31',' ',' ',' ',' ',' '</v>
      </c>
      <c r="BU37" t="str">
        <f>""&amp;",'"&amp;BM37&amp;"'"&amp;",'"&amp;BN37&amp;"'"&amp;",'"&amp;BO37&amp;"'"</f>
        <v>,' ',' ','N'</v>
      </c>
      <c r="BV37" t="str">
        <f>""</f>
        <v/>
      </c>
      <c r="BW37" t="str">
        <f>""</f>
        <v/>
      </c>
      <c r="BX37" t="str">
        <f>""</f>
        <v/>
      </c>
      <c r="BY37" t="str">
        <f>""</f>
        <v/>
      </c>
      <c r="BZ37" t="str">
        <f>""</f>
        <v/>
      </c>
      <c r="CA37" t="str">
        <f>""</f>
        <v/>
      </c>
      <c r="CB37" t="str">
        <f>""</f>
        <v/>
      </c>
      <c r="CC37" t="str">
        <f>""</f>
        <v/>
      </c>
      <c r="CD37" t="str">
        <f>""</f>
        <v/>
      </c>
      <c r="CE37" t="str">
        <f>""</f>
        <v/>
      </c>
      <c r="CF37" t="s">
        <v>41</v>
      </c>
    </row>
    <row r="38" spans="1:84">
      <c r="A38" s="23" t="str">
        <f ca="1">BP38</f>
        <v>('KGJPN','1408000','CD2016061800020',0,1,'RECORDING',' ',3,'Y','KGJPN','AC700260',' ','KJ0245',' ',' ',' ',' ',' ',' ',' ',' ',' ','1408000',' ',' ',' ',' ',-16000,0,' ',' ','AR01115975','2016-03-31','D',11309753,'AR_BILLING','2016-03-31','JPY',-16000,'APTTM',1,1,'JPY','V',2015,12,' ',' ','2016-03-31',' ','N',' ',' ',' ',' ',' ',297,'2016-03-31','T','SK','KGT08','VO',' ',' ',' ','N');</v>
      </c>
      <c r="B38" s="14" t="str">
        <f>$C$1</f>
        <v>KGJPN</v>
      </c>
      <c r="C38" s="14" t="str">
        <f>$C$2</f>
        <v>1408000</v>
      </c>
      <c r="D38" s="22" t="str">
        <f ca="1">$C$3</f>
        <v>CD2016061800020</v>
      </c>
      <c r="E38" s="19">
        <v>0</v>
      </c>
      <c r="F38" s="19">
        <v>1</v>
      </c>
      <c r="G38" s="18" t="s">
        <v>295</v>
      </c>
      <c r="H38" s="18" t="s">
        <v>40</v>
      </c>
      <c r="I38" s="19">
        <v>3</v>
      </c>
      <c r="J38" s="18" t="s">
        <v>0</v>
      </c>
      <c r="K38" s="14" t="str">
        <f>$C$1</f>
        <v>KGJPN</v>
      </c>
      <c r="L38" s="18" t="s">
        <v>300</v>
      </c>
      <c r="M38" s="18" t="s">
        <v>40</v>
      </c>
      <c r="N38" s="14" t="str">
        <f>$C$7</f>
        <v>KJ0245</v>
      </c>
      <c r="O38" s="18" t="s">
        <v>40</v>
      </c>
      <c r="P38" s="18" t="s">
        <v>40</v>
      </c>
      <c r="Q38" s="18" t="s">
        <v>40</v>
      </c>
      <c r="R38" s="18" t="s">
        <v>40</v>
      </c>
      <c r="S38" s="18" t="s">
        <v>40</v>
      </c>
      <c r="T38" s="18" t="s">
        <v>40</v>
      </c>
      <c r="U38" s="18" t="s">
        <v>40</v>
      </c>
      <c r="V38" s="18" t="s">
        <v>40</v>
      </c>
      <c r="W38" s="18" t="s">
        <v>40</v>
      </c>
      <c r="X38" s="14" t="str">
        <f>$C$2</f>
        <v>1408000</v>
      </c>
      <c r="Y38" s="18" t="s">
        <v>40</v>
      </c>
      <c r="Z38" s="18" t="s">
        <v>40</v>
      </c>
      <c r="AA38" s="18" t="s">
        <v>40</v>
      </c>
      <c r="AB38" s="18" t="s">
        <v>40</v>
      </c>
      <c r="AC38" s="21">
        <f>-1*$C$6</f>
        <v>-16000</v>
      </c>
      <c r="AD38" s="19">
        <v>0</v>
      </c>
      <c r="AE38" s="18" t="s">
        <v>40</v>
      </c>
      <c r="AF38" s="18" t="s">
        <v>40</v>
      </c>
      <c r="AG38" s="18" t="s">
        <v>350</v>
      </c>
      <c r="AH38" s="20">
        <v>42460</v>
      </c>
      <c r="AI38" s="18" t="s">
        <v>228</v>
      </c>
      <c r="AJ38" s="19">
        <v>11309753</v>
      </c>
      <c r="AK38" s="18" t="s">
        <v>297</v>
      </c>
      <c r="AL38" s="20">
        <v>42460</v>
      </c>
      <c r="AM38" s="18" t="s">
        <v>190</v>
      </c>
      <c r="AN38" s="21">
        <f>-1*$C$6</f>
        <v>-16000</v>
      </c>
      <c r="AO38" s="18" t="s">
        <v>191</v>
      </c>
      <c r="AP38" s="19">
        <v>1</v>
      </c>
      <c r="AQ38" s="19">
        <v>1</v>
      </c>
      <c r="AR38" s="18" t="s">
        <v>190</v>
      </c>
      <c r="AS38" s="18" t="s">
        <v>301</v>
      </c>
      <c r="AT38" s="19">
        <v>2015</v>
      </c>
      <c r="AU38" s="19">
        <v>12</v>
      </c>
      <c r="AV38" s="18" t="s">
        <v>40</v>
      </c>
      <c r="AW38" s="18" t="s">
        <v>40</v>
      </c>
      <c r="AX38" s="20">
        <v>42460</v>
      </c>
      <c r="AY38" s="18" t="s">
        <v>40</v>
      </c>
      <c r="AZ38" s="18" t="s">
        <v>62</v>
      </c>
      <c r="BA38" s="18" t="s">
        <v>40</v>
      </c>
      <c r="BB38" s="18" t="s">
        <v>40</v>
      </c>
      <c r="BC38" s="18" t="s">
        <v>40</v>
      </c>
      <c r="BD38" s="18" t="s">
        <v>40</v>
      </c>
      <c r="BE38" s="18" t="s">
        <v>40</v>
      </c>
      <c r="BF38" s="19">
        <v>297</v>
      </c>
      <c r="BG38" s="20">
        <v>42460</v>
      </c>
      <c r="BH38" s="18" t="s">
        <v>245</v>
      </c>
      <c r="BI38" s="18" t="s">
        <v>246</v>
      </c>
      <c r="BJ38" s="18" t="s">
        <v>247</v>
      </c>
      <c r="BK38" s="18" t="s">
        <v>248</v>
      </c>
      <c r="BL38" s="18" t="s">
        <v>40</v>
      </c>
      <c r="BM38" s="18" t="s">
        <v>40</v>
      </c>
      <c r="BN38" s="18" t="s">
        <v>40</v>
      </c>
      <c r="BO38" s="18" t="s">
        <v>62</v>
      </c>
      <c r="BP38" t="str">
        <f ca="1">BQ38&amp;BR38&amp;BS38&amp;BT38&amp;BU38&amp;BV38&amp;BW38&amp;BX38&amp;BY38&amp;BZ38&amp;CA38&amp;CB38&amp;CC38&amp;CD38&amp;CE38&amp;CF38</f>
        <v>('KGJPN','1408000','CD2016061800020',0,1,'RECORDING',' ',3,'Y','KGJPN','AC700260',' ','KJ0245',' ',' ',' ',' ',' ',' ',' ',' ',' ','1408000',' ',' ',' ',' ',-16000,0,' ',' ','AR01115975','2016-03-31','D',11309753,'AR_BILLING','2016-03-31','JPY',-16000,'APTTM',1,1,'JPY','V',2015,12,' ',' ','2016-03-31',' ','N',' ',' ',' ',' ',' ',297,'2016-03-31','T','SK','KGT08','VO',' ',' ',' ','N');</v>
      </c>
      <c r="BQ38" t="str">
        <f ca="1">""&amp;"('"&amp;B38&amp;"'"&amp;",'"&amp;C38&amp;"'"&amp;",'"&amp;D38&amp;"'"&amp;","&amp;E38&amp;","&amp;F38&amp;",'"&amp;G38&amp;"'"&amp;",'"&amp;H38&amp;"'"&amp;","&amp;I38&amp;",'"&amp;J38&amp;"'"&amp;",'"&amp;K38&amp;"'"&amp;",'"&amp;L38&amp;"'"&amp;",'"&amp;M38&amp;"'"&amp;",'"&amp;N38&amp;"'"&amp;",'"&amp;O38&amp;"'"&amp;",'"&amp;P38&amp;"'"</f>
        <v>('KGJPN','1408000','CD2016061800020',0,1,'RECORDING',' ',3,'Y','KGJPN','AC700260',' ','KJ0245',' ',' '</v>
      </c>
      <c r="BR38" t="str">
        <f>""&amp;",'"&amp;Q38&amp;"'"&amp;",'"&amp;R38&amp;"'"&amp;",'"&amp;S38&amp;"'"&amp;",'"&amp;T38&amp;"'"&amp;",'"&amp;U38&amp;"'"&amp;",'"&amp;V38&amp;"'"&amp;",'"&amp;W38&amp;"'"&amp;",'"&amp;X38&amp;"'"&amp;",'"&amp;Y38&amp;"'"&amp;",'"&amp;Z38&amp;"'"&amp;",'"&amp;AA38&amp;"'"&amp;",'"&amp;AB38&amp;"'"&amp;","&amp;AC38&amp;","&amp;AD38&amp;",'"&amp;AE38&amp;"'"&amp;",'"&amp;AF38&amp;"'"</f>
        <v>,' ',' ',' ',' ',' ',' ',' ','1408000',' ',' ',' ',' ',-16000,0,' ',' '</v>
      </c>
      <c r="BS38" t="str">
        <f>""&amp;",'"&amp;AG38&amp;"'"&amp;","&amp;IF(AH38=0,"null",TEXT(AH38,"'yyyy-mm-dd'"))&amp;",'"&amp;AI38&amp;"'"&amp;","&amp;AJ38&amp;",'"&amp;AK38&amp;"'"&amp;","&amp;IF(AL38=0,"null",TEXT(AL38,"'yyyy-mm-dd'"))&amp;",'"&amp;AM38&amp;"'"&amp;","&amp;AN38&amp;",'"&amp;AO38&amp;"'"&amp;","&amp;AP38&amp;","&amp;AQ38&amp;",'"&amp;AR38&amp;"'"&amp;",'"&amp;AS38&amp;"'"&amp;","&amp;AT38&amp;","&amp;AU38&amp;",'"&amp;AV38&amp;"'"</f>
        <v>,'AR01115975','2016-03-31','D',11309753,'AR_BILLING','2016-03-31','JPY',-16000,'APTTM',1,1,'JPY','V',2015,12,' '</v>
      </c>
      <c r="BT38" t="str">
        <f>""&amp;",'"&amp;AW38&amp;"'"&amp;","&amp;IF(AX38=0,"null",TEXT(AX38,"'yyyy-mm-dd'"))&amp;",'"&amp;AY38&amp;"'"&amp;",'"&amp;AZ38&amp;"'"&amp;",'"&amp;BA38&amp;"'"&amp;",'"&amp;BB38&amp;"'"&amp;",'"&amp;BC38&amp;"'"&amp;",'"&amp;BD38&amp;"'"&amp;",'"&amp;BE38&amp;"'"&amp;","&amp;BF38&amp;","&amp;IF(BG38=0,"null",TEXT(BG38,"'yyyy-mm-dd'"))&amp;",'"&amp;BH38&amp;"'"&amp;",'"&amp;BI38&amp;"'"&amp;",'"&amp;BJ38&amp;"'"&amp;",'"&amp;BK38&amp;"'"&amp;",'"&amp;BL38&amp;"'"</f>
        <v>,' ','2016-03-31',' ','N',' ',' ',' ',' ',' ',297,'2016-03-31','T','SK','KGT08','VO',' '</v>
      </c>
      <c r="BU38" t="str">
        <f>""&amp;",'"&amp;BM38&amp;"'"&amp;",'"&amp;BN38&amp;"'"&amp;",'"&amp;BO38&amp;"'"</f>
        <v>,' ',' ','N'</v>
      </c>
      <c r="BV38" t="str">
        <f>""</f>
        <v/>
      </c>
      <c r="BW38" t="str">
        <f>""</f>
        <v/>
      </c>
      <c r="BX38" t="str">
        <f>""</f>
        <v/>
      </c>
      <c r="BY38" t="str">
        <f>""</f>
        <v/>
      </c>
      <c r="BZ38" t="str">
        <f>""</f>
        <v/>
      </c>
      <c r="CA38" t="str">
        <f>""</f>
        <v/>
      </c>
      <c r="CB38" t="str">
        <f>""</f>
        <v/>
      </c>
      <c r="CC38" t="str">
        <f>""</f>
        <v/>
      </c>
      <c r="CD38" t="str">
        <f>""</f>
        <v/>
      </c>
      <c r="CE38" t="str">
        <f>""</f>
        <v/>
      </c>
      <c r="CF38" t="s">
        <v>356</v>
      </c>
    </row>
  </sheetData>
  <dataConsolid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66" t="s">
        <v>391</v>
      </c>
      <c r="C3" s="66">
        <v>1</v>
      </c>
      <c r="D3" s="31" t="s">
        <v>392</v>
      </c>
      <c r="E3" s="32"/>
      <c r="F3" s="89"/>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PS_K_PI_APIM_H_TBL WHERE BUSINESS_UNIT='KGJPN' AND K_PI_AP_ID='';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PS_K_PI_APIM_H_TBL WHERE BUSINESS_UNIT='KGJPN' AND K_PI_AP_ID='' WITH UR;</v>
      </c>
      <c r="I3" s="52" t="s">
        <v>495</v>
      </c>
      <c r="J3" s="52" t="s">
        <v>494</v>
      </c>
      <c r="K3" s="44" t="s">
        <v>365</v>
      </c>
      <c r="L3" s="44" t="s">
        <v>501</v>
      </c>
      <c r="M3" s="44"/>
      <c r="N3" s="44"/>
      <c r="O3" s="44"/>
      <c r="P3" s="44"/>
      <c r="Q3" s="44"/>
      <c r="R3" s="44"/>
      <c r="S3" s="44"/>
      <c r="T3" s="44"/>
      <c r="U3" s="44"/>
    </row>
    <row r="4" spans="2:21">
      <c r="B4" s="66" t="s">
        <v>393</v>
      </c>
      <c r="C4" s="66" t="s">
        <v>394</v>
      </c>
      <c r="D4" s="31" t="s">
        <v>493</v>
      </c>
      <c r="E4" s="32"/>
      <c r="F4" s="89"/>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PS_K_PI_APIM_P_TBL WHERE BUSINESS_UNIT='KGJPN' AND K_PI_AP_ID='';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PS_K_PI_APIM_P_TBL WHERE BUSINESS_UNIT='KGJPN' AND K_PI_AP_ID='' WITH UR;</v>
      </c>
      <c r="I4" s="52" t="s">
        <v>497</v>
      </c>
      <c r="J4" s="52" t="s">
        <v>496</v>
      </c>
      <c r="K4" s="44" t="s">
        <v>365</v>
      </c>
      <c r="L4" s="44" t="s">
        <v>501</v>
      </c>
      <c r="M4" s="44"/>
      <c r="N4" s="44"/>
      <c r="O4" s="44"/>
      <c r="P4" s="44"/>
      <c r="Q4" s="44"/>
      <c r="R4" s="44"/>
      <c r="S4" s="44"/>
      <c r="T4" s="44"/>
      <c r="U4" s="44"/>
    </row>
    <row r="5" spans="2:21">
      <c r="B5" s="66" t="s">
        <v>501</v>
      </c>
      <c r="C5" s="66" t="s">
        <v>500</v>
      </c>
      <c r="D5" s="38"/>
      <c r="E5" s="70" t="s">
        <v>558</v>
      </c>
      <c r="F5" s="89"/>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PS_K_PI_APDM_D_TBL WHERE BUSINESS_UNIT='KGJPN' AND K_PI_AP_ID='';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PS_K_PI_APDM_D_TBL WHERE BUSINESS_UNIT='KGJPN' AND K_PI_AP_ID='' WITH UR;</v>
      </c>
      <c r="I5" s="52" t="s">
        <v>499</v>
      </c>
      <c r="J5" s="52" t="s">
        <v>498</v>
      </c>
      <c r="K5" s="44" t="s">
        <v>365</v>
      </c>
      <c r="L5" s="44" t="s">
        <v>501</v>
      </c>
      <c r="M5" s="44"/>
      <c r="N5" s="44"/>
      <c r="O5" s="44"/>
      <c r="P5" s="44"/>
      <c r="Q5" s="44"/>
      <c r="R5" s="44"/>
      <c r="S5" s="44"/>
      <c r="T5" s="44"/>
      <c r="U5" s="44"/>
    </row>
    <row r="6" spans="2:21" ht="14.25">
      <c r="B6" s="67" t="s">
        <v>502</v>
      </c>
      <c r="C6" s="66" t="s">
        <v>1421</v>
      </c>
      <c r="D6" s="32"/>
      <c r="E6" s="32"/>
      <c r="F6" s="89"/>
      <c r="G6" s="71"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PS_PYMNT_VCHR_XREF WHERE BUSINESS_UNIT='KGJPN' AND VOUCHER_ID='';</v>
      </c>
      <c r="H6" s="71"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PS_PYMNT_VCHR_XREF WHERE BUSINESS_UNIT='KGJPN' AND VOUCHER_ID='' WITH UR;</v>
      </c>
      <c r="I6" s="51" t="s">
        <v>504</v>
      </c>
      <c r="J6" s="92" t="s">
        <v>503</v>
      </c>
      <c r="K6" s="44" t="s">
        <v>365</v>
      </c>
      <c r="L6" s="44" t="s">
        <v>506</v>
      </c>
      <c r="M6" s="44"/>
      <c r="N6" s="44"/>
      <c r="O6" s="44"/>
      <c r="P6" s="44"/>
      <c r="Q6" s="44"/>
      <c r="R6" s="44"/>
      <c r="S6" s="44"/>
      <c r="T6" s="44"/>
      <c r="U6" s="44"/>
    </row>
    <row r="7" spans="2:21">
      <c r="B7" s="66" t="s">
        <v>506</v>
      </c>
      <c r="C7" s="66" t="s">
        <v>505</v>
      </c>
      <c r="D7" s="32"/>
      <c r="E7" s="32"/>
      <c r="F7" s="89"/>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PS_K_AP_PMTVCHR_RT WHERE BUSINESS_UNIT='KGJPN' AND VOUCHER_ID='';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PS_K_AP_PMTVCHR_RT WHERE BUSINESS_UNIT='KGJPN' AND VOUCHER_ID='' WITH UR;</v>
      </c>
      <c r="I7" s="51" t="s">
        <v>508</v>
      </c>
      <c r="J7" s="51" t="s">
        <v>507</v>
      </c>
      <c r="K7" s="44" t="s">
        <v>365</v>
      </c>
      <c r="L7" s="44" t="s">
        <v>506</v>
      </c>
      <c r="M7" s="44"/>
      <c r="N7" s="44"/>
      <c r="O7" s="44"/>
      <c r="P7" s="44"/>
      <c r="Q7" s="44"/>
      <c r="R7" s="44"/>
      <c r="S7" s="44"/>
      <c r="T7" s="44"/>
      <c r="U7" s="44"/>
    </row>
    <row r="8" spans="2:21" ht="14.25">
      <c r="B8" s="67" t="s">
        <v>515</v>
      </c>
      <c r="C8" s="67" t="s">
        <v>514</v>
      </c>
      <c r="D8" s="32"/>
      <c r="E8" s="32"/>
      <c r="F8" s="89"/>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PS_VOUCHER WHERE BUSINESS_UNIT='KGJPN' AND VOUCHER_ID='';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PS_VOUCHER WHERE BUSINESS_UNIT='KGJPN' AND VOUCHER_ID='' WITH UR;</v>
      </c>
      <c r="I8" s="51" t="s">
        <v>656</v>
      </c>
      <c r="J8" s="92" t="s">
        <v>509</v>
      </c>
      <c r="K8" s="44" t="s">
        <v>365</v>
      </c>
      <c r="L8" s="44" t="s">
        <v>506</v>
      </c>
      <c r="M8" s="44"/>
      <c r="N8" s="44"/>
      <c r="O8" s="44"/>
      <c r="P8" s="44"/>
      <c r="Q8" s="44"/>
      <c r="R8" s="44"/>
      <c r="S8" s="44"/>
      <c r="T8" s="44"/>
      <c r="U8" s="44"/>
    </row>
    <row r="9" spans="2:21">
      <c r="B9" s="66"/>
      <c r="C9" s="66"/>
      <c r="D9" s="32"/>
      <c r="E9" s="32"/>
      <c r="F9" s="89"/>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PS_K_AP_VOUCHER WHERE BUSINESS_UNIT='KGJPN' AND VOUCHER_ID='';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PS_K_AP_VOUCHER WHERE BUSINESS_UNIT='KGJPN' AND VOUCHER_ID='' WITH UR;</v>
      </c>
      <c r="I9" s="90" t="s">
        <v>635</v>
      </c>
      <c r="J9" s="51" t="s">
        <v>510</v>
      </c>
      <c r="K9" s="44" t="s">
        <v>365</v>
      </c>
      <c r="L9" s="44" t="s">
        <v>506</v>
      </c>
      <c r="M9" s="44"/>
      <c r="N9" s="44"/>
      <c r="O9" s="44"/>
      <c r="P9" s="44"/>
      <c r="Q9" s="44"/>
      <c r="R9" s="44"/>
      <c r="S9" s="44"/>
      <c r="T9" s="44"/>
      <c r="U9" s="44"/>
    </row>
    <row r="10" spans="2:21">
      <c r="B10" s="66"/>
      <c r="C10" s="66"/>
      <c r="D10" s="32"/>
      <c r="E10" s="32"/>
      <c r="F10" s="89"/>
      <c r="G10" s="71"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PS_VOUCHER_LINE WHERE BUSINESS_UNIT='KGJPN' AND VOUCHER_ID='';</v>
      </c>
      <c r="H10" s="71"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PS_VOUCHER_LINE WHERE BUSINESS_UNIT='KGJPN' AND VOUCHER_ID='' WITH UR;</v>
      </c>
      <c r="I10" s="90" t="s">
        <v>636</v>
      </c>
      <c r="J10" s="51" t="s">
        <v>511</v>
      </c>
      <c r="K10" s="44" t="s">
        <v>365</v>
      </c>
      <c r="L10" s="44" t="s">
        <v>506</v>
      </c>
      <c r="M10" s="44"/>
      <c r="N10" s="44"/>
      <c r="O10" s="44"/>
      <c r="P10" s="44"/>
      <c r="Q10" s="44"/>
      <c r="R10" s="44"/>
      <c r="S10" s="44"/>
      <c r="T10" s="44"/>
      <c r="U10" s="44"/>
    </row>
    <row r="11" spans="2:21">
      <c r="B11" s="66"/>
      <c r="C11" s="66"/>
      <c r="D11" s="32"/>
      <c r="E11" s="32"/>
      <c r="F11" s="89"/>
      <c r="G11" s="71"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PS_DISTRIB_LINE WHERE BUSINESS_UNIT='KGJPN' AND VOUCHER_ID='';</v>
      </c>
      <c r="H11" s="71"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PS_DISTRIB_LINE WHERE BUSINESS_UNIT='KGJPN' AND VOUCHER_ID='' WITH UR;</v>
      </c>
      <c r="I11" s="51" t="s">
        <v>513</v>
      </c>
      <c r="J11" s="51" t="s">
        <v>512</v>
      </c>
      <c r="K11" s="44" t="s">
        <v>365</v>
      </c>
      <c r="L11" s="44" t="s">
        <v>506</v>
      </c>
      <c r="M11" s="44"/>
      <c r="N11" s="44"/>
      <c r="O11" s="44"/>
      <c r="P11" s="44"/>
      <c r="Q11" s="44"/>
      <c r="R11" s="44"/>
      <c r="S11" s="44"/>
      <c r="T11" s="44"/>
      <c r="U11" s="44"/>
    </row>
    <row r="12" spans="2:21" ht="14.25">
      <c r="B12" s="66"/>
      <c r="C12" s="66"/>
      <c r="D12" s="32"/>
      <c r="E12" s="32"/>
      <c r="F12" s="89"/>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PS_PAYMENT_TBL WHERE VOUCHER_ID='';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PS_PAYMENT_TBL WHERE VOUCHER_ID='' WITH UR;</v>
      </c>
      <c r="I12" s="67" t="s">
        <v>637</v>
      </c>
      <c r="J12" s="93" t="s">
        <v>519</v>
      </c>
      <c r="K12" s="44" t="s">
        <v>506</v>
      </c>
      <c r="L12" s="44"/>
      <c r="M12" s="44"/>
      <c r="N12" s="44"/>
      <c r="O12" s="44"/>
      <c r="P12" s="44"/>
      <c r="Q12" s="44"/>
      <c r="R12" s="44"/>
      <c r="S12" s="44"/>
      <c r="T12" s="44"/>
      <c r="U12" s="44"/>
    </row>
    <row r="13" spans="2:21">
      <c r="B13" s="66"/>
      <c r="C13" s="66"/>
      <c r="D13" s="32"/>
      <c r="E13" s="32"/>
      <c r="F13" s="89"/>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PS_BCH_XREF_EXT WHERE BUSINESS_UNIT='KGJPN' AND VOUCHER_ID='';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PS_BCH_XREF_EXT WHERE BUSINESS_UNIT='KGJPN' AND VOUCHER_ID='' WITH UR;</v>
      </c>
      <c r="I13" s="66" t="s">
        <v>517</v>
      </c>
      <c r="J13" s="66" t="s">
        <v>516</v>
      </c>
      <c r="K13" s="44" t="s">
        <v>365</v>
      </c>
      <c r="L13" s="44" t="s">
        <v>506</v>
      </c>
      <c r="M13" s="44"/>
      <c r="N13" s="44"/>
      <c r="O13" s="44"/>
      <c r="P13" s="44"/>
      <c r="Q13" s="44"/>
      <c r="R13" s="44"/>
      <c r="S13" s="44"/>
      <c r="T13" s="44"/>
      <c r="U13" s="44"/>
    </row>
    <row r="14" spans="2:21" ht="14.25">
      <c r="B14" s="66"/>
      <c r="C14" s="66"/>
      <c r="D14" s="32"/>
      <c r="E14" s="32"/>
      <c r="F14" s="89"/>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PS_VCHR_ACCTG_LINE WHERE BUSINESS_UNIT='KGJPN' AND VOUCHER_ID='';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PS_VCHR_ACCTG_LINE WHERE BUSINESS_UNIT='KGJPN' AND VOUCHER_ID='' WITH UR;</v>
      </c>
      <c r="I14" s="66" t="s">
        <v>634</v>
      </c>
      <c r="J14" s="93" t="s">
        <v>518</v>
      </c>
      <c r="K14" s="44" t="s">
        <v>365</v>
      </c>
      <c r="L14" s="44" t="s">
        <v>506</v>
      </c>
      <c r="M14" s="44"/>
      <c r="N14" s="44"/>
      <c r="O14" s="44"/>
      <c r="P14" s="44"/>
      <c r="Q14" s="44"/>
      <c r="R14" s="44"/>
      <c r="S14" s="44"/>
      <c r="T14" s="44"/>
      <c r="U14" s="44"/>
    </row>
    <row r="15" spans="2:21">
      <c r="F15" s="89"/>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PS_K_AP_DNSCHG_TBL WHERE BUSINESS_UNIT='KGJPN' AND VOUCHER_ID='';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PS_K_AP_DNSCHG_TBL WHERE BUSINESS_UNIT='KGJPN' AND VOUCHER_ID='' WITH UR;</v>
      </c>
      <c r="I15" s="66" t="s">
        <v>520</v>
      </c>
      <c r="J15" s="66" t="s">
        <v>521</v>
      </c>
      <c r="K15" s="44" t="s">
        <v>365</v>
      </c>
      <c r="L15" s="44" t="s">
        <v>506</v>
      </c>
      <c r="M15" s="44"/>
      <c r="N15" s="44"/>
      <c r="O15" s="44"/>
      <c r="P15" s="44"/>
      <c r="Q15" s="44"/>
      <c r="R15" s="44"/>
      <c r="S15" s="44"/>
      <c r="T15" s="44"/>
      <c r="U15" s="44"/>
    </row>
    <row r="16" spans="2:21">
      <c r="F16" s="89"/>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PS_K_AP_VACTLN_TBL WHERE BUSINESS_UNIT='KGJPN' AND VOUCHER_ID='';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PS_K_AP_VACTLN_TBL WHERE BUSINESS_UNIT='KGJPN' AND VOUCHER_ID='' WITH UR;</v>
      </c>
      <c r="I16" s="66" t="s">
        <v>523</v>
      </c>
      <c r="J16" s="66" t="s">
        <v>522</v>
      </c>
      <c r="K16" s="44" t="s">
        <v>365</v>
      </c>
      <c r="L16" s="44" t="s">
        <v>506</v>
      </c>
      <c r="M16" s="44"/>
      <c r="N16" s="44"/>
      <c r="O16" s="44"/>
      <c r="P16" s="44"/>
      <c r="Q16" s="44"/>
      <c r="R16" s="44"/>
      <c r="S16" s="44"/>
      <c r="T16" s="44"/>
      <c r="U16" s="44"/>
    </row>
    <row r="17" spans="2:21">
      <c r="B17" s="48" t="str">
        <f>CONCATENATE(B20,B21,B22,B23,B24,B25)</f>
        <v/>
      </c>
      <c r="C17" s="49" t="s">
        <v>489</v>
      </c>
      <c r="F17" s="89"/>
      <c r="G17" s="71"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PS_VCHRLN_MISC_CHG WHERE BUSINESS_UNIT='KGJPN' AND VOUCHER_ID='';</v>
      </c>
      <c r="H17" s="71"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PS_VCHRLN_MISC_CHG WHERE BUSINESS_UNIT='KGJPN' AND VOUCHER_ID='' WITH UR;</v>
      </c>
      <c r="I17" s="66" t="s">
        <v>566</v>
      </c>
      <c r="J17" s="66" t="s">
        <v>565</v>
      </c>
      <c r="K17" s="44" t="s">
        <v>365</v>
      </c>
      <c r="L17" s="44" t="s">
        <v>506</v>
      </c>
      <c r="M17" s="44"/>
      <c r="N17" s="44"/>
      <c r="O17" s="44"/>
      <c r="P17" s="44"/>
      <c r="Q17" s="44"/>
      <c r="R17" s="44"/>
      <c r="S17" s="44"/>
      <c r="T17" s="44"/>
      <c r="U17" s="44"/>
    </row>
    <row r="18" spans="2:21">
      <c r="F18" s="89"/>
      <c r="G18" s="71"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PS_PYMNT_VCHR_MSG WHERE BUSINESS_UNIT='KGJPN' AND VOUCHER_ID='';</v>
      </c>
      <c r="H18" s="71"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PS_PYMNT_VCHR_MSG WHERE BUSINESS_UNIT='KGJPN' AND VOUCHER_ID='' WITH UR;</v>
      </c>
      <c r="I18" s="66" t="s">
        <v>568</v>
      </c>
      <c r="J18" s="66" t="s">
        <v>567</v>
      </c>
      <c r="K18" s="44" t="s">
        <v>365</v>
      </c>
      <c r="L18" s="44" t="s">
        <v>506</v>
      </c>
      <c r="M18" s="44"/>
      <c r="N18" s="44"/>
      <c r="O18" s="44"/>
      <c r="P18" s="44"/>
      <c r="Q18" s="44"/>
      <c r="R18" s="44"/>
      <c r="S18" s="44"/>
      <c r="T18" s="44"/>
      <c r="U18" s="44"/>
    </row>
    <row r="19" spans="2:21">
      <c r="F19" s="89"/>
      <c r="G19" s="91"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PS_K_AP_VCHR_HIST WHERE BUSINESS_UNIT='KGJPN' AND VOUCHER_ID='';</v>
      </c>
      <c r="H19" s="91"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PS_K_AP_VCHR_HIST WHERE BUSINESS_UNIT='KGJPN' AND VOUCHER_ID='' WITH UR;</v>
      </c>
      <c r="I19" s="66" t="s">
        <v>631</v>
      </c>
      <c r="J19" s="66" t="s">
        <v>630</v>
      </c>
      <c r="K19" s="44" t="s">
        <v>365</v>
      </c>
      <c r="L19" s="44" t="s">
        <v>506</v>
      </c>
      <c r="M19" s="44"/>
      <c r="N19" s="44"/>
      <c r="O19" s="44"/>
      <c r="P19" s="44"/>
      <c r="Q19" s="44"/>
      <c r="R19" s="44"/>
      <c r="S19" s="44"/>
      <c r="T19" s="44"/>
      <c r="U19" s="44"/>
    </row>
    <row r="20" spans="2:21">
      <c r="B20" s="50"/>
      <c r="C20" s="12" t="s">
        <v>489</v>
      </c>
      <c r="F20" s="89"/>
      <c r="G20" s="91"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PS_VCHR_PPAY_XREF WHERE BUSINESS_UNIT='KGJPN' AND VOUCHER_ID='';</v>
      </c>
      <c r="H20" s="91"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PS_VCHR_PPAY_XREF WHERE BUSINESS_UNIT='KGJPN' AND VOUCHER_ID='' WITH UR;</v>
      </c>
      <c r="I20" s="66" t="s">
        <v>632</v>
      </c>
      <c r="J20" s="66" t="s">
        <v>633</v>
      </c>
      <c r="K20" s="44" t="s">
        <v>365</v>
      </c>
      <c r="L20" s="44" t="s">
        <v>506</v>
      </c>
      <c r="M20" s="44"/>
      <c r="N20" s="44"/>
      <c r="O20" s="44"/>
      <c r="P20" s="44"/>
      <c r="Q20" s="44"/>
      <c r="R20" s="44"/>
      <c r="S20" s="44"/>
      <c r="T20" s="44"/>
      <c r="U20" s="44"/>
    </row>
    <row r="21" spans="2:21">
      <c r="B21" s="50"/>
      <c r="C21" s="12" t="s">
        <v>489</v>
      </c>
      <c r="F21" s="89"/>
      <c r="G21" s="42"/>
      <c r="H21" s="42"/>
      <c r="I21" s="66"/>
      <c r="J21" s="66"/>
      <c r="K21" s="44" t="s">
        <v>365</v>
      </c>
      <c r="L21" s="44"/>
      <c r="M21" s="44"/>
      <c r="N21" s="44"/>
      <c r="O21" s="44"/>
      <c r="P21" s="44"/>
      <c r="Q21" s="44"/>
      <c r="R21" s="44"/>
      <c r="S21" s="44"/>
      <c r="T21" s="44"/>
      <c r="U21" s="44"/>
    </row>
    <row r="22" spans="2:21">
      <c r="B22" s="64"/>
      <c r="C22" s="12" t="s">
        <v>489</v>
      </c>
      <c r="F22" s="89"/>
      <c r="G22" s="42"/>
      <c r="H22" s="42"/>
      <c r="I22" s="66"/>
      <c r="J22" s="66"/>
      <c r="K22" s="44" t="s">
        <v>365</v>
      </c>
      <c r="L22" s="44"/>
      <c r="M22" s="44"/>
      <c r="N22" s="44"/>
      <c r="O22" s="44"/>
      <c r="P22" s="44"/>
      <c r="Q22" s="44"/>
      <c r="R22" s="44"/>
      <c r="S22" s="44"/>
      <c r="T22" s="44"/>
      <c r="U22" s="44"/>
    </row>
    <row r="23" spans="2:21">
      <c r="B23" s="64"/>
      <c r="C23" s="12" t="s">
        <v>490</v>
      </c>
      <c r="F23" s="89"/>
      <c r="G23" s="42"/>
      <c r="H23" s="42"/>
      <c r="I23" s="66"/>
      <c r="J23" s="66"/>
      <c r="K23" s="44" t="s">
        <v>365</v>
      </c>
      <c r="L23" s="44"/>
      <c r="M23" s="44"/>
      <c r="N23" s="44"/>
      <c r="O23" s="44"/>
      <c r="P23" s="44"/>
      <c r="Q23" s="44"/>
      <c r="R23" s="44"/>
      <c r="S23" s="44"/>
      <c r="T23" s="44"/>
      <c r="U23" s="44"/>
    </row>
    <row r="24" spans="2:21">
      <c r="B24" s="64"/>
      <c r="C24" s="12" t="s">
        <v>490</v>
      </c>
      <c r="F24" s="89"/>
      <c r="G24" s="42"/>
      <c r="H24" s="42"/>
      <c r="I24" s="66"/>
      <c r="J24" s="66"/>
      <c r="K24" s="44" t="s">
        <v>365</v>
      </c>
      <c r="L24" s="44"/>
      <c r="M24" s="44"/>
      <c r="N24" s="44"/>
      <c r="O24" s="44"/>
      <c r="P24" s="44"/>
      <c r="Q24" s="44"/>
      <c r="R24" s="44"/>
      <c r="S24" s="44"/>
      <c r="T24" s="44"/>
      <c r="U24" s="44"/>
    </row>
    <row r="25" spans="2:21">
      <c r="B25" s="50"/>
      <c r="C25" s="12" t="s">
        <v>489</v>
      </c>
      <c r="F25" s="89"/>
      <c r="G25" s="42"/>
      <c r="H25" s="42"/>
      <c r="I25" s="66"/>
      <c r="J25" s="66"/>
      <c r="K25" s="44" t="s">
        <v>365</v>
      </c>
      <c r="L25" s="44"/>
      <c r="M25" s="44"/>
      <c r="N25" s="44"/>
      <c r="O25" s="44"/>
      <c r="P25" s="44"/>
      <c r="Q25" s="44"/>
      <c r="R25" s="44"/>
      <c r="S25" s="44"/>
      <c r="T25" s="44"/>
      <c r="U25" s="44"/>
    </row>
    <row r="26" spans="2:21">
      <c r="F26" s="89"/>
      <c r="G26" s="42"/>
      <c r="H26" s="42"/>
      <c r="I26" s="66"/>
      <c r="J26" s="66"/>
      <c r="K26" s="44" t="s">
        <v>365</v>
      </c>
      <c r="L26" s="44"/>
      <c r="M26" s="44"/>
      <c r="N26" s="44"/>
      <c r="O26" s="44"/>
      <c r="P26" s="44"/>
      <c r="Q26" s="44"/>
      <c r="R26" s="44"/>
      <c r="S26" s="44"/>
      <c r="T26" s="44"/>
      <c r="U26" s="44"/>
    </row>
    <row r="27" spans="2:21">
      <c r="F27" s="89"/>
      <c r="G27" s="42"/>
      <c r="H27" s="42"/>
      <c r="I27" s="66"/>
      <c r="J27" s="66"/>
      <c r="K27" s="44" t="s">
        <v>365</v>
      </c>
      <c r="L27" s="44"/>
      <c r="M27" s="44"/>
      <c r="N27" s="44"/>
      <c r="O27" s="44"/>
      <c r="P27" s="44"/>
      <c r="Q27" s="44"/>
      <c r="R27" s="44"/>
      <c r="S27" s="44"/>
      <c r="T27" s="44"/>
      <c r="U27" s="44"/>
    </row>
    <row r="28" spans="2:21">
      <c r="F28" s="89"/>
      <c r="G28" s="42"/>
      <c r="H28" s="42"/>
      <c r="I28" s="66"/>
      <c r="J28" s="66"/>
      <c r="K28" s="44" t="s">
        <v>365</v>
      </c>
      <c r="L28" s="44"/>
      <c r="M28" s="44"/>
      <c r="N28" s="44"/>
      <c r="O28" s="44"/>
      <c r="P28" s="44"/>
      <c r="Q28" s="44"/>
      <c r="R28" s="44"/>
      <c r="S28" s="44"/>
      <c r="T28" s="44"/>
      <c r="U28" s="44"/>
    </row>
    <row r="29" spans="2:21">
      <c r="F29" s="89"/>
      <c r="G29" s="42"/>
      <c r="H29" s="42"/>
      <c r="I29" s="66"/>
      <c r="J29" s="66"/>
      <c r="K29" s="44" t="s">
        <v>365</v>
      </c>
      <c r="L29" s="44"/>
      <c r="M29" s="44"/>
      <c r="N29" s="44"/>
      <c r="O29" s="44"/>
      <c r="P29" s="44"/>
      <c r="Q29" s="44"/>
      <c r="R29" s="44"/>
      <c r="S29" s="44"/>
      <c r="T29" s="44"/>
      <c r="U29" s="44"/>
    </row>
    <row r="30" spans="2:21">
      <c r="F30" s="89"/>
      <c r="G30" s="42"/>
      <c r="H30" s="42"/>
      <c r="I30" s="66"/>
      <c r="J30" s="66"/>
      <c r="K30" s="44" t="s">
        <v>365</v>
      </c>
      <c r="L30" s="44"/>
      <c r="M30" s="44"/>
      <c r="N30" s="44"/>
      <c r="O30" s="44"/>
      <c r="P30" s="44"/>
      <c r="Q30" s="44"/>
      <c r="R30" s="44"/>
      <c r="S30" s="44"/>
      <c r="T30" s="44"/>
      <c r="U30" s="44"/>
    </row>
    <row r="32" spans="2:21">
      <c r="B32" s="53"/>
      <c r="C32" s="54"/>
      <c r="D32" s="54"/>
      <c r="E32" s="55"/>
      <c r="G32" s="72"/>
      <c r="H32" s="72"/>
      <c r="I32" s="12" t="s">
        <v>569</v>
      </c>
    </row>
    <row r="33" spans="1:9">
      <c r="B33" s="56"/>
      <c r="C33" s="57"/>
      <c r="D33" s="57"/>
      <c r="E33" s="58"/>
      <c r="G33" s="73"/>
      <c r="H33" s="73"/>
      <c r="I33" s="12" t="s">
        <v>571</v>
      </c>
    </row>
    <row r="34" spans="1:9">
      <c r="B34" s="56"/>
      <c r="C34" s="57"/>
      <c r="D34" s="57"/>
      <c r="E34" s="58"/>
      <c r="G34" s="74"/>
      <c r="H34" s="74"/>
      <c r="I34" s="12" t="s">
        <v>570</v>
      </c>
    </row>
    <row r="35" spans="1:9">
      <c r="B35" s="56"/>
      <c r="C35" s="57"/>
      <c r="D35" s="57"/>
      <c r="E35" s="58"/>
    </row>
    <row r="36" spans="1:9">
      <c r="B36" s="56"/>
      <c r="C36" s="57"/>
      <c r="D36" s="57"/>
      <c r="E36" s="58"/>
    </row>
    <row r="37" spans="1:9">
      <c r="B37" s="56"/>
      <c r="C37" s="57"/>
      <c r="D37" s="57"/>
      <c r="E37" s="58"/>
    </row>
    <row r="38" spans="1:9">
      <c r="B38" s="56"/>
      <c r="C38" s="57"/>
      <c r="D38" s="57"/>
      <c r="E38" s="58"/>
    </row>
    <row r="39" spans="1:9">
      <c r="B39" s="56"/>
      <c r="C39" s="57"/>
      <c r="D39" s="57"/>
      <c r="E39" s="58"/>
    </row>
    <row r="40" spans="1:9">
      <c r="B40" s="56"/>
      <c r="C40" s="57"/>
      <c r="D40" s="57"/>
      <c r="E40" s="58"/>
    </row>
    <row r="41" spans="1:9">
      <c r="B41" s="56"/>
      <c r="C41" s="57"/>
      <c r="D41" s="57"/>
      <c r="E41" s="58"/>
    </row>
    <row r="42" spans="1:9">
      <c r="B42" s="56"/>
      <c r="C42" s="57"/>
      <c r="D42" s="57"/>
      <c r="E42" s="58"/>
    </row>
    <row r="43" spans="1:9">
      <c r="B43" s="56"/>
      <c r="C43" s="57"/>
      <c r="D43" s="57"/>
      <c r="E43" s="58"/>
    </row>
    <row r="44" spans="1:9">
      <c r="B44" s="56"/>
      <c r="C44" s="57"/>
      <c r="D44" s="57"/>
      <c r="E44" s="58"/>
    </row>
    <row r="45" spans="1:9">
      <c r="A45" s="65"/>
      <c r="B45" s="62"/>
      <c r="C45" s="57"/>
      <c r="D45" s="57"/>
      <c r="E45" s="58"/>
    </row>
    <row r="46" spans="1:9">
      <c r="A46" s="65"/>
      <c r="B46" s="62"/>
      <c r="C46" s="57"/>
      <c r="D46" s="57"/>
      <c r="E46" s="58"/>
    </row>
    <row r="47" spans="1:9">
      <c r="A47" s="65"/>
      <c r="B47" s="62"/>
      <c r="C47" s="57"/>
      <c r="D47" s="57"/>
      <c r="E47" s="58"/>
    </row>
    <row r="48" spans="1:9">
      <c r="A48" s="65"/>
      <c r="B48" s="62"/>
      <c r="C48" s="57"/>
      <c r="D48" s="57"/>
      <c r="E48" s="58"/>
    </row>
    <row r="49" spans="2:5">
      <c r="B49" s="59"/>
      <c r="C49" s="60"/>
      <c r="D49" s="60"/>
      <c r="E49" s="61"/>
    </row>
  </sheetData>
  <dataConsolidate/>
  <phoneticPr fontId="4"/>
  <dataValidations count="1">
    <dataValidation type="list" allowBlank="1" showInputMessage="1" showErrorMessage="1" sqref="K3:T30">
      <formula1>SQLCondition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2:K37"/>
  <sheetViews>
    <sheetView zoomScale="85" zoomScaleNormal="85" workbookViewId="0">
      <selection activeCell="I32" sqref="I32"/>
    </sheetView>
  </sheetViews>
  <sheetFormatPr defaultRowHeight="13.5"/>
  <cols>
    <col min="1" max="1" width="15.25" customWidth="1"/>
    <col min="2" max="2" width="11.5" customWidth="1"/>
    <col min="5" max="5" width="13.875" customWidth="1"/>
    <col min="7" max="7" width="10.625" customWidth="1"/>
    <col min="8" max="8" width="4.75" bestFit="1" customWidth="1"/>
    <col min="10" max="10" width="10.625" customWidth="1"/>
  </cols>
  <sheetData>
    <row r="2" spans="1:11">
      <c r="A2" s="2" t="s">
        <v>10</v>
      </c>
      <c r="B2" s="1" t="s">
        <v>1748</v>
      </c>
      <c r="D2" t="s">
        <v>6</v>
      </c>
      <c r="G2" s="8" t="s">
        <v>17</v>
      </c>
      <c r="H2" s="8" t="s">
        <v>22</v>
      </c>
      <c r="J2" s="290" t="str">
        <f ca="1">CLEAN(INDIRECT(("G"&amp;$K$2+2)))</f>
        <v>shidev</v>
      </c>
      <c r="K2" s="286">
        <v>17</v>
      </c>
    </row>
    <row r="3" spans="1:11">
      <c r="A3" s="2" t="s">
        <v>8</v>
      </c>
      <c r="B3" s="8" t="s">
        <v>1749</v>
      </c>
      <c r="D3" s="7" t="s">
        <v>7</v>
      </c>
      <c r="F3" s="3" t="s">
        <v>641</v>
      </c>
      <c r="G3" s="287" t="s">
        <v>29</v>
      </c>
      <c r="H3" s="1" t="s">
        <v>20</v>
      </c>
    </row>
    <row r="4" spans="1:11">
      <c r="A4" s="2" t="s">
        <v>9</v>
      </c>
      <c r="B4" s="8" t="s">
        <v>1750</v>
      </c>
      <c r="D4" t="s">
        <v>638</v>
      </c>
      <c r="G4" s="287" t="s">
        <v>455</v>
      </c>
      <c r="H4" s="1" t="s">
        <v>21</v>
      </c>
    </row>
    <row r="5" spans="1:11">
      <c r="A5" s="2" t="s">
        <v>1574</v>
      </c>
      <c r="B5" s="8" t="s">
        <v>1749</v>
      </c>
      <c r="D5" t="s">
        <v>639</v>
      </c>
      <c r="G5" s="287" t="s">
        <v>456</v>
      </c>
    </row>
    <row r="6" spans="1:11">
      <c r="A6" s="39"/>
      <c r="B6" s="1"/>
      <c r="D6" s="6"/>
      <c r="G6" s="288" t="s">
        <v>457</v>
      </c>
    </row>
    <row r="7" spans="1:11">
      <c r="A7" s="2"/>
      <c r="B7" s="1"/>
      <c r="D7" s="6"/>
      <c r="G7" s="289" t="s">
        <v>458</v>
      </c>
    </row>
    <row r="8" spans="1:11">
      <c r="A8" s="2" t="s">
        <v>5</v>
      </c>
      <c r="B8" s="8" t="s">
        <v>1751</v>
      </c>
      <c r="D8" s="6"/>
      <c r="G8" s="287" t="s">
        <v>28</v>
      </c>
    </row>
    <row r="9" spans="1:11">
      <c r="A9" s="2" t="s">
        <v>11</v>
      </c>
      <c r="B9" s="1" t="s">
        <v>0</v>
      </c>
      <c r="D9" s="6"/>
      <c r="G9" s="287" t="s">
        <v>563</v>
      </c>
    </row>
    <row r="10" spans="1:11">
      <c r="A10" s="2" t="s">
        <v>12</v>
      </c>
      <c r="B10" s="1" t="s">
        <v>0</v>
      </c>
      <c r="D10" s="6"/>
      <c r="G10" s="287" t="s">
        <v>564</v>
      </c>
    </row>
    <row r="11" spans="1:11">
      <c r="A11" s="2" t="s">
        <v>19</v>
      </c>
      <c r="B11" s="1" t="s">
        <v>0</v>
      </c>
      <c r="D11" s="6"/>
      <c r="G11" s="289"/>
    </row>
    <row r="12" spans="1:11">
      <c r="A12" s="2" t="s">
        <v>23</v>
      </c>
      <c r="B12" s="1" t="s">
        <v>0</v>
      </c>
      <c r="D12" s="6"/>
      <c r="G12" s="287" t="s">
        <v>559</v>
      </c>
    </row>
    <row r="13" spans="1:11">
      <c r="A13" s="2" t="s">
        <v>24</v>
      </c>
      <c r="B13" s="1" t="s">
        <v>0</v>
      </c>
      <c r="C13" t="s">
        <v>25</v>
      </c>
      <c r="E13" t="s">
        <v>16</v>
      </c>
      <c r="G13" s="287" t="s">
        <v>560</v>
      </c>
    </row>
    <row r="14" spans="1:11">
      <c r="G14" s="287" t="s">
        <v>561</v>
      </c>
    </row>
    <row r="15" spans="1:11">
      <c r="E15" s="15" t="s">
        <v>13</v>
      </c>
      <c r="G15" s="289" t="s">
        <v>562</v>
      </c>
    </row>
    <row r="16" spans="1:11">
      <c r="E16" s="13" t="s">
        <v>14</v>
      </c>
      <c r="G16" s="287"/>
    </row>
    <row r="17" spans="1:10">
      <c r="E17" s="14" t="s">
        <v>26</v>
      </c>
      <c r="G17" s="287"/>
    </row>
    <row r="18" spans="1:10">
      <c r="E18" s="10" t="s">
        <v>15</v>
      </c>
      <c r="G18" s="287"/>
    </row>
    <row r="19" spans="1:10">
      <c r="F19" s="3" t="s">
        <v>640</v>
      </c>
      <c r="G19" s="287" t="s">
        <v>1573</v>
      </c>
    </row>
    <row r="20" spans="1:10">
      <c r="G20" s="287"/>
    </row>
    <row r="21" spans="1:10">
      <c r="G21" s="287"/>
    </row>
    <row r="22" spans="1:10">
      <c r="G22" s="287"/>
    </row>
    <row r="23" spans="1:10">
      <c r="G23" s="287"/>
    </row>
    <row r="24" spans="1:10">
      <c r="G24" s="288"/>
    </row>
    <row r="25" spans="1:10">
      <c r="G25" s="287"/>
      <c r="J25" s="12"/>
    </row>
    <row r="26" spans="1:10">
      <c r="G26" s="287"/>
    </row>
    <row r="27" spans="1:10">
      <c r="G27" s="287"/>
    </row>
    <row r="28" spans="1:10">
      <c r="G28" s="287"/>
    </row>
    <row r="29" spans="1:10">
      <c r="A29" s="3" t="s">
        <v>466</v>
      </c>
      <c r="G29" s="287"/>
    </row>
    <row r="30" spans="1:10">
      <c r="A30" s="2" t="s">
        <v>473</v>
      </c>
      <c r="B30" s="1" t="s">
        <v>198</v>
      </c>
      <c r="C30" t="s">
        <v>467</v>
      </c>
      <c r="G30" s="287"/>
    </row>
    <row r="31" spans="1:10">
      <c r="A31" s="2" t="s">
        <v>471</v>
      </c>
      <c r="B31" s="1" t="s">
        <v>62</v>
      </c>
      <c r="C31" t="s">
        <v>472</v>
      </c>
    </row>
    <row r="32" spans="1:10">
      <c r="A32" s="2" t="s">
        <v>474</v>
      </c>
      <c r="B32" s="1" t="s">
        <v>0</v>
      </c>
      <c r="C32" t="s">
        <v>472</v>
      </c>
    </row>
    <row r="33" spans="1:3">
      <c r="A33" s="2" t="s">
        <v>469</v>
      </c>
      <c r="B33" s="1"/>
      <c r="C33" t="s">
        <v>468</v>
      </c>
    </row>
    <row r="34" spans="1:3">
      <c r="A34" s="2" t="s">
        <v>470</v>
      </c>
      <c r="B34" s="1"/>
      <c r="C34" t="s">
        <v>468</v>
      </c>
    </row>
    <row r="35" spans="1:3">
      <c r="A35" s="2" t="s">
        <v>1341</v>
      </c>
      <c r="B35" s="1" t="s">
        <v>0</v>
      </c>
      <c r="C35" t="s">
        <v>1343</v>
      </c>
    </row>
    <row r="36" spans="1:3">
      <c r="A36" s="2" t="s">
        <v>1342</v>
      </c>
      <c r="B36" s="1" t="s">
        <v>62</v>
      </c>
    </row>
    <row r="37" spans="1:3">
      <c r="A37" s="2"/>
      <c r="B37" s="1"/>
    </row>
  </sheetData>
  <dataConsolidate/>
  <phoneticPr fontId="4"/>
  <dataValidations count="4">
    <dataValidation type="list" allowBlank="1" showInputMessage="1" showErrorMessage="1" sqref="B9:B13">
      <formula1>$H$3:$H$4</formula1>
    </dataValidation>
    <dataValidation type="list" allowBlank="1" showInputMessage="1" showErrorMessage="1" sqref="B30">
      <formula1>"S,I"</formula1>
    </dataValidation>
    <dataValidation type="list" allowBlank="1" showInputMessage="1" showErrorMessage="1" sqref="B31:B32 B35:B36">
      <formula1>"Y,N"</formula1>
    </dataValidation>
    <dataValidation type="list" allowBlank="1" showInputMessage="1" showErrorMessage="1" sqref="B8">
      <formula1>"IBM,Oracle"</formula1>
    </dataValidation>
  </dataValidations>
  <pageMargins left="0.75" right="0.75" top="1" bottom="1" header="0.51200000000000001" footer="0.51200000000000001"/>
  <pageSetup paperSize="9" orientation="portrait" r:id="rId1"/>
  <headerFooter alignWithMargins="0"/>
  <cellWatches>
    <cellWatch r="D23"/>
  </cellWatches>
  <drawing r:id="rId2"/>
  <legacyDrawing r:id="rId3"/>
  <controls>
    <mc:AlternateContent xmlns:mc="http://schemas.openxmlformats.org/markup-compatibility/2006">
      <mc:Choice Requires="x14">
        <control shapeId="3564" r:id="rId4" name="cmbtnInsertRecord">
          <controlPr defaultSize="0" autoLine="0" r:id="rId5">
            <anchor moveWithCells="1">
              <from>
                <xdr:col>0</xdr:col>
                <xdr:colOff>314325</xdr:colOff>
                <xdr:row>17</xdr:row>
                <xdr:rowOff>133350</xdr:rowOff>
              </from>
              <to>
                <xdr:col>1</xdr:col>
                <xdr:colOff>428625</xdr:colOff>
                <xdr:row>19</xdr:row>
                <xdr:rowOff>104775</xdr:rowOff>
              </to>
            </anchor>
          </controlPr>
        </control>
      </mc:Choice>
      <mc:Fallback>
        <control shapeId="3564" r:id="rId4" name="cmbtnInsertRecord"/>
      </mc:Fallback>
    </mc:AlternateContent>
    <mc:AlternateContent xmlns:mc="http://schemas.openxmlformats.org/markup-compatibility/2006">
      <mc:Choice Requires="x14">
        <control shapeId="3073" r:id="rId6" name="CommandButton1">
          <controlPr autoLine="0" r:id="rId7">
            <anchor moveWithCells="1">
              <from>
                <xdr:col>0</xdr:col>
                <xdr:colOff>314325</xdr:colOff>
                <xdr:row>14</xdr:row>
                <xdr:rowOff>142875</xdr:rowOff>
              </from>
              <to>
                <xdr:col>1</xdr:col>
                <xdr:colOff>428625</xdr:colOff>
                <xdr:row>16</xdr:row>
                <xdr:rowOff>114300</xdr:rowOff>
              </to>
            </anchor>
          </controlPr>
        </control>
      </mc:Choice>
      <mc:Fallback>
        <control shapeId="3073" r:id="rId6" name="CommandButton1"/>
      </mc:Fallback>
    </mc:AlternateContent>
    <mc:AlternateContent xmlns:mc="http://schemas.openxmlformats.org/markup-compatibility/2006">
      <mc:Choice Requires="x14">
        <control shapeId="3565" r:id="rId8" name="cmdBtnSearch3">
          <controlPr defaultSize="0" autoLine="0" r:id="rId9">
            <anchor moveWithCells="1">
              <from>
                <xdr:col>0</xdr:col>
                <xdr:colOff>314325</xdr:colOff>
                <xdr:row>20</xdr:row>
                <xdr:rowOff>123825</xdr:rowOff>
              </from>
              <to>
                <xdr:col>1</xdr:col>
                <xdr:colOff>428625</xdr:colOff>
                <xdr:row>22</xdr:row>
                <xdr:rowOff>104775</xdr:rowOff>
              </to>
            </anchor>
          </controlPr>
        </control>
      </mc:Choice>
      <mc:Fallback>
        <control shapeId="3565" r:id="rId8" name="cmdBtnSearch3"/>
      </mc:Fallback>
    </mc:AlternateContent>
    <mc:AlternateContent xmlns:mc="http://schemas.openxmlformats.org/markup-compatibility/2006">
      <mc:Choice Requires="x14">
        <control shapeId="3566" r:id="rId10" name="fmLstBoxDB">
          <controlPr defaultSize="0" autoLine="0" autoPict="0" macro="[0]!fmLstBoxDB_Click">
            <anchor moveWithCells="1">
              <from>
                <xdr:col>8</xdr:col>
                <xdr:colOff>685800</xdr:colOff>
                <xdr:row>1</xdr:row>
                <xdr:rowOff>152400</xdr:rowOff>
              </from>
              <to>
                <xdr:col>10</xdr:col>
                <xdr:colOff>676275</xdr:colOff>
                <xdr:row>22</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52"/>
  <sheetViews>
    <sheetView zoomScale="85" zoomScaleNormal="85" workbookViewId="0">
      <selection activeCell="C15" sqref="C15"/>
    </sheetView>
  </sheetViews>
  <sheetFormatPr defaultRowHeight="13.5"/>
  <cols>
    <col min="1" max="1" width="10.25" customWidth="1"/>
    <col min="2" max="2" width="11.125" customWidth="1"/>
    <col min="3" max="3" width="110.625" customWidth="1"/>
  </cols>
  <sheetData>
    <row r="1" spans="1:4">
      <c r="A1" t="s">
        <v>1</v>
      </c>
      <c r="B1" s="4" t="s">
        <v>3</v>
      </c>
      <c r="C1" s="3" t="s">
        <v>2</v>
      </c>
    </row>
    <row r="3" spans="1:4">
      <c r="B3" t="s">
        <v>27</v>
      </c>
      <c r="C3" t="s">
        <v>491</v>
      </c>
    </row>
    <row r="4" spans="1:4">
      <c r="A4" t="s">
        <v>576</v>
      </c>
      <c r="B4" t="s">
        <v>27</v>
      </c>
      <c r="C4" t="s">
        <v>575</v>
      </c>
    </row>
    <row r="5" spans="1:4">
      <c r="A5" t="s">
        <v>574</v>
      </c>
      <c r="B5" t="s">
        <v>27</v>
      </c>
      <c r="C5" t="s">
        <v>617</v>
      </c>
      <c r="D5" t="s">
        <v>616</v>
      </c>
    </row>
    <row r="6" spans="1:4">
      <c r="A6" t="s">
        <v>573</v>
      </c>
      <c r="B6" t="s">
        <v>27</v>
      </c>
      <c r="C6" t="s">
        <v>572</v>
      </c>
    </row>
    <row r="7" spans="1:4" ht="67.5">
      <c r="C7" s="175" t="s">
        <v>1754</v>
      </c>
    </row>
    <row r="8" spans="1:4">
      <c r="C8" s="299"/>
    </row>
    <row r="9" spans="1:4">
      <c r="C9" s="9"/>
    </row>
    <row r="10" spans="1:4">
      <c r="C10" s="9"/>
    </row>
    <row r="11" spans="1:4">
      <c r="C11" s="9"/>
    </row>
    <row r="12" spans="1:4">
      <c r="C12" s="9"/>
    </row>
    <row r="13" spans="1:4">
      <c r="C13" s="9"/>
    </row>
    <row r="14" spans="1:4">
      <c r="C14" s="9"/>
    </row>
    <row r="15" spans="1:4">
      <c r="C15" s="9"/>
    </row>
    <row r="16" spans="1:4">
      <c r="C16" s="9"/>
    </row>
    <row r="18" spans="3:3">
      <c r="C18" s="9"/>
    </row>
    <row r="19" spans="3:3">
      <c r="C19" s="9"/>
    </row>
    <row r="20" spans="3:3">
      <c r="C20" s="9"/>
    </row>
    <row r="21" spans="3:3">
      <c r="C21" s="9"/>
    </row>
    <row r="22" spans="3:3">
      <c r="C22" s="9"/>
    </row>
    <row r="23" spans="3:3">
      <c r="C23" s="9"/>
    </row>
    <row r="24" spans="3:3">
      <c r="C24" s="9"/>
    </row>
    <row r="25" spans="3:3">
      <c r="C25" s="9"/>
    </row>
    <row r="27" spans="3:3">
      <c r="C27" s="11"/>
    </row>
    <row r="51" spans="1:6" ht="14.25" thickBot="1">
      <c r="A51" s="5"/>
      <c r="B51" s="5" t="s">
        <v>4</v>
      </c>
      <c r="C51" s="5"/>
      <c r="D51" s="5"/>
      <c r="E51" s="5"/>
      <c r="F51" s="5"/>
    </row>
    <row r="52" spans="1:6">
      <c r="A52" t="s">
        <v>18</v>
      </c>
    </row>
  </sheetData>
  <autoFilter ref="A1:A58"/>
  <phoneticPr fontId="4"/>
  <pageMargins left="0.75" right="0.75" top="1" bottom="1" header="0.51200000000000001" footer="0.51200000000000001"/>
  <pageSetup paperSize="9" orientation="portrait" verticalDpi="1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XFD56"/>
  <sheetViews>
    <sheetView zoomScale="80" zoomScaleNormal="80" workbookViewId="0"/>
  </sheetViews>
  <sheetFormatPr defaultRowHeight="13.5"/>
  <cols>
    <col min="1" max="1" width="9" style="12"/>
    <col min="2" max="9" width="10.625" style="12" customWidth="1"/>
    <col min="10" max="18" width="9" style="12"/>
    <col min="19" max="21" width="9.125" style="12" customWidth="1"/>
    <col min="22" max="16384" width="9" style="12"/>
  </cols>
  <sheetData>
    <row r="1" spans="1:61">
      <c r="A1" s="99" t="s">
        <v>644</v>
      </c>
    </row>
    <row r="2" spans="1:61">
      <c r="B2" s="98" t="s">
        <v>646</v>
      </c>
      <c r="C2" s="94" t="s">
        <v>1263</v>
      </c>
      <c r="D2" s="95"/>
      <c r="E2" s="95"/>
      <c r="F2" s="95"/>
      <c r="G2" s="95"/>
      <c r="H2" s="95"/>
      <c r="I2" s="96"/>
      <c r="AJ2" s="12" t="s">
        <v>659</v>
      </c>
    </row>
    <row r="3" spans="1:61">
      <c r="A3" s="102" t="s">
        <v>645</v>
      </c>
      <c r="B3" s="98" t="s">
        <v>594</v>
      </c>
      <c r="C3" s="94" t="s">
        <v>645</v>
      </c>
      <c r="D3" s="95"/>
      <c r="E3" s="95"/>
      <c r="F3" s="95"/>
      <c r="G3" s="95"/>
      <c r="H3" s="95"/>
      <c r="I3" s="96"/>
      <c r="AJ3" s="57" t="s">
        <v>657</v>
      </c>
      <c r="AK3" s="57" t="s">
        <v>697</v>
      </c>
    </row>
    <row r="4" spans="1:61">
      <c r="A4" s="102" t="s">
        <v>700</v>
      </c>
      <c r="B4" s="98" t="s">
        <v>598</v>
      </c>
      <c r="C4" s="94" t="s">
        <v>647</v>
      </c>
      <c r="D4" s="95"/>
      <c r="E4" s="95"/>
      <c r="F4" s="95"/>
      <c r="G4" s="95"/>
      <c r="H4" s="95"/>
      <c r="I4" s="96"/>
      <c r="AJ4" s="57" t="s">
        <v>645</v>
      </c>
      <c r="AK4" s="57"/>
      <c r="AO4" s="12" t="s">
        <v>707</v>
      </c>
      <c r="AT4" s="12" t="s">
        <v>700</v>
      </c>
      <c r="BD4" s="12" t="s">
        <v>699</v>
      </c>
    </row>
    <row r="5" spans="1:61">
      <c r="A5" s="97"/>
      <c r="B5" s="100"/>
      <c r="C5" s="101"/>
      <c r="D5" s="101"/>
      <c r="E5" s="101"/>
      <c r="F5" s="101"/>
      <c r="G5" s="101"/>
      <c r="H5" s="101"/>
      <c r="I5" s="101"/>
      <c r="AJ5" s="57" t="s">
        <v>658</v>
      </c>
      <c r="AK5" s="57"/>
      <c r="AO5" s="32" t="s">
        <v>701</v>
      </c>
      <c r="AP5" s="32" t="s">
        <v>698</v>
      </c>
      <c r="AQ5" s="32" t="s">
        <v>704</v>
      </c>
      <c r="AT5" s="121" t="s">
        <v>670</v>
      </c>
      <c r="AU5" s="121" t="s">
        <v>671</v>
      </c>
      <c r="AV5" s="121" t="s">
        <v>668</v>
      </c>
      <c r="AW5" s="32" t="s">
        <v>672</v>
      </c>
      <c r="AX5" s="32" t="s">
        <v>673</v>
      </c>
      <c r="AY5" s="32" t="s">
        <v>674</v>
      </c>
      <c r="AZ5" s="32" t="s">
        <v>675</v>
      </c>
      <c r="BA5" s="32" t="s">
        <v>676</v>
      </c>
      <c r="BB5" s="32" t="s">
        <v>677</v>
      </c>
      <c r="BC5" s="32" t="s">
        <v>678</v>
      </c>
      <c r="BD5" s="32" t="s">
        <v>679</v>
      </c>
      <c r="BE5" s="32" t="s">
        <v>679</v>
      </c>
      <c r="BF5" s="88" t="s">
        <v>680</v>
      </c>
      <c r="BG5" s="74"/>
      <c r="BH5" s="74"/>
      <c r="BI5" s="74"/>
    </row>
    <row r="6" spans="1:61" ht="27.75" thickBot="1">
      <c r="A6" s="102" t="s">
        <v>1391</v>
      </c>
      <c r="B6" s="265" t="s">
        <v>1390</v>
      </c>
      <c r="C6" s="122" t="s">
        <v>643</v>
      </c>
      <c r="D6" s="123" t="s">
        <v>642</v>
      </c>
      <c r="E6" s="123" t="s">
        <v>796</v>
      </c>
      <c r="F6" s="125" t="s">
        <v>708</v>
      </c>
      <c r="G6" s="122" t="s">
        <v>643</v>
      </c>
      <c r="H6" s="123" t="s">
        <v>642</v>
      </c>
      <c r="I6" s="123" t="s">
        <v>796</v>
      </c>
      <c r="N6" s="12" t="s">
        <v>799</v>
      </c>
      <c r="O6" s="12" t="s">
        <v>800</v>
      </c>
      <c r="S6" s="12" t="s">
        <v>798</v>
      </c>
      <c r="AJ6" s="120" t="s">
        <v>668</v>
      </c>
      <c r="AK6" s="120" t="s">
        <v>668</v>
      </c>
      <c r="AL6" s="120" t="s">
        <v>669</v>
      </c>
      <c r="AN6" s="32" t="s">
        <v>687</v>
      </c>
      <c r="AO6" s="32" t="s">
        <v>684</v>
      </c>
      <c r="AP6" s="32" t="s">
        <v>685</v>
      </c>
      <c r="AQ6" s="32" t="s">
        <v>705</v>
      </c>
      <c r="AS6" s="32" t="s">
        <v>687</v>
      </c>
      <c r="AT6" s="31" t="s">
        <v>684</v>
      </c>
      <c r="AU6" s="31" t="s">
        <v>685</v>
      </c>
      <c r="AV6" s="31" t="s">
        <v>686</v>
      </c>
      <c r="AW6" s="31" t="s">
        <v>688</v>
      </c>
      <c r="AX6" s="31" t="s">
        <v>689</v>
      </c>
      <c r="AY6" s="31" t="s">
        <v>690</v>
      </c>
      <c r="AZ6" s="31" t="s">
        <v>691</v>
      </c>
      <c r="BA6" s="31" t="s">
        <v>692</v>
      </c>
      <c r="BB6" s="31" t="s">
        <v>693</v>
      </c>
      <c r="BC6" s="31" t="s">
        <v>694</v>
      </c>
      <c r="BD6" s="31" t="s">
        <v>695</v>
      </c>
      <c r="BE6" s="31" t="s">
        <v>696</v>
      </c>
      <c r="BF6" s="31" t="s">
        <v>714</v>
      </c>
      <c r="BG6" s="31" t="s">
        <v>715</v>
      </c>
      <c r="BH6" s="31" t="s">
        <v>716</v>
      </c>
      <c r="BI6" s="31" t="s">
        <v>717</v>
      </c>
    </row>
    <row r="7" spans="1:61">
      <c r="B7" s="103" t="s">
        <v>1264</v>
      </c>
      <c r="C7" s="104"/>
      <c r="D7" s="104"/>
      <c r="E7" s="104"/>
      <c r="F7" s="126"/>
      <c r="G7" s="104"/>
      <c r="H7" s="104"/>
      <c r="I7" s="105"/>
      <c r="N7" s="132" t="s">
        <v>802</v>
      </c>
      <c r="O7" s="133" t="s">
        <v>803</v>
      </c>
      <c r="P7" s="133" t="s">
        <v>764</v>
      </c>
      <c r="Q7" s="133" t="s">
        <v>786</v>
      </c>
      <c r="R7" s="12" t="s">
        <v>797</v>
      </c>
      <c r="S7" s="103" t="s">
        <v>816</v>
      </c>
      <c r="T7" s="104" t="s">
        <v>783</v>
      </c>
      <c r="U7" s="144"/>
      <c r="V7" s="104" t="s">
        <v>816</v>
      </c>
      <c r="W7" s="126" t="s">
        <v>816</v>
      </c>
      <c r="X7" s="104" t="s">
        <v>784</v>
      </c>
      <c r="Y7" s="144"/>
      <c r="Z7" s="105" t="s">
        <v>816</v>
      </c>
      <c r="AA7" s="12" t="s">
        <v>797</v>
      </c>
      <c r="AB7" s="103" t="s">
        <v>1264</v>
      </c>
      <c r="AC7" s="104" t="s">
        <v>1265</v>
      </c>
      <c r="AD7" s="104" t="s">
        <v>1266</v>
      </c>
      <c r="AE7" s="104" t="s">
        <v>1267</v>
      </c>
      <c r="AI7" s="32" t="s">
        <v>702</v>
      </c>
      <c r="AJ7" s="32" t="s">
        <v>703</v>
      </c>
      <c r="AK7" s="32" t="s">
        <v>696</v>
      </c>
      <c r="AM7" s="32" t="s">
        <v>706</v>
      </c>
      <c r="AN7" s="32" t="str">
        <f>AO$6&amp;$AM7</f>
        <v>B4</v>
      </c>
      <c r="AO7" s="32" t="str">
        <f>AP$6&amp;$AM7</f>
        <v>D4</v>
      </c>
      <c r="AP7" s="32" t="str">
        <f>AQ$6&amp;$AM7</f>
        <v>E4</v>
      </c>
      <c r="AR7" s="32" t="s">
        <v>681</v>
      </c>
      <c r="AS7" s="32" t="str">
        <f t="shared" ref="AS7:BH7" si="0">AT$6&amp;$AR7</f>
        <v>B53</v>
      </c>
      <c r="AT7" s="32" t="str">
        <f t="shared" si="0"/>
        <v>D53</v>
      </c>
      <c r="AU7" s="32" t="str">
        <f t="shared" si="0"/>
        <v>H53</v>
      </c>
      <c r="AV7" s="32" t="str">
        <f t="shared" si="0"/>
        <v>BK53</v>
      </c>
      <c r="AW7" s="32" t="str">
        <f t="shared" si="0"/>
        <v>BO53</v>
      </c>
      <c r="AX7" s="32" t="str">
        <f t="shared" si="0"/>
        <v>BS53</v>
      </c>
      <c r="AY7" s="32" t="str">
        <f t="shared" si="0"/>
        <v>BW53</v>
      </c>
      <c r="AZ7" s="32" t="str">
        <f t="shared" si="0"/>
        <v>CE53</v>
      </c>
      <c r="BA7" s="32" t="str">
        <f t="shared" si="0"/>
        <v>CU53</v>
      </c>
      <c r="BB7" s="32" t="str">
        <f t="shared" si="0"/>
        <v>DW53</v>
      </c>
      <c r="BC7" s="32" t="str">
        <f t="shared" si="0"/>
        <v>EY53</v>
      </c>
      <c r="BD7" s="32" t="str">
        <f t="shared" si="0"/>
        <v>EZ53</v>
      </c>
      <c r="BE7" s="32" t="str">
        <f t="shared" si="0"/>
        <v>FI53</v>
      </c>
      <c r="BF7" s="32" t="str">
        <f t="shared" si="0"/>
        <v>FJ53</v>
      </c>
      <c r="BG7" s="32" t="str">
        <f t="shared" si="0"/>
        <v>FK53</v>
      </c>
      <c r="BH7" s="32" t="str">
        <f t="shared" si="0"/>
        <v>FL53</v>
      </c>
    </row>
    <row r="8" spans="1:61">
      <c r="B8" s="106" t="s">
        <v>1268</v>
      </c>
      <c r="C8" s="107"/>
      <c r="D8" s="226"/>
      <c r="E8" s="107"/>
      <c r="F8" s="124"/>
      <c r="G8" s="107"/>
      <c r="H8" s="107"/>
      <c r="I8" s="108"/>
      <c r="N8" s="134" t="s">
        <v>765</v>
      </c>
      <c r="O8" s="135" t="s">
        <v>766</v>
      </c>
      <c r="P8" s="135" t="s">
        <v>765</v>
      </c>
      <c r="Q8" s="135" t="s">
        <v>787</v>
      </c>
      <c r="R8" s="12" t="s">
        <v>797</v>
      </c>
      <c r="S8" s="106" t="s">
        <v>804</v>
      </c>
      <c r="T8" s="107" t="s">
        <v>783</v>
      </c>
      <c r="U8" s="145"/>
      <c r="V8" s="107" t="s">
        <v>765</v>
      </c>
      <c r="W8" s="124" t="s">
        <v>804</v>
      </c>
      <c r="X8" s="107" t="s">
        <v>784</v>
      </c>
      <c r="Y8" s="145"/>
      <c r="Z8" s="108" t="s">
        <v>765</v>
      </c>
      <c r="AA8" s="12" t="s">
        <v>797</v>
      </c>
      <c r="AB8" s="106" t="s">
        <v>1268</v>
      </c>
      <c r="AC8" s="107" t="s">
        <v>1269</v>
      </c>
      <c r="AD8" s="107" t="s">
        <v>1271</v>
      </c>
      <c r="AE8" s="107" t="s">
        <v>1270</v>
      </c>
      <c r="AI8" s="32" t="s">
        <v>660</v>
      </c>
      <c r="AJ8" s="32" t="s">
        <v>662</v>
      </c>
      <c r="AK8" s="32" t="s">
        <v>664</v>
      </c>
      <c r="AR8" s="32" t="s">
        <v>682</v>
      </c>
      <c r="AS8" s="32" t="str">
        <f t="shared" ref="AS8:BH8" si="1">AT$6&amp;$AR8</f>
        <v>B54</v>
      </c>
      <c r="AT8" s="32" t="str">
        <f t="shared" si="1"/>
        <v>D54</v>
      </c>
      <c r="AU8" s="32" t="str">
        <f t="shared" si="1"/>
        <v>H54</v>
      </c>
      <c r="AV8" s="32" t="str">
        <f t="shared" si="1"/>
        <v>BK54</v>
      </c>
      <c r="AW8" s="32" t="str">
        <f t="shared" si="1"/>
        <v>BO54</v>
      </c>
      <c r="AX8" s="32" t="str">
        <f t="shared" si="1"/>
        <v>BS54</v>
      </c>
      <c r="AY8" s="32" t="str">
        <f t="shared" si="1"/>
        <v>BW54</v>
      </c>
      <c r="AZ8" s="32" t="str">
        <f t="shared" si="1"/>
        <v>CE54</v>
      </c>
      <c r="BA8" s="32" t="str">
        <f t="shared" si="1"/>
        <v>CU54</v>
      </c>
      <c r="BB8" s="32" t="str">
        <f t="shared" si="1"/>
        <v>DW54</v>
      </c>
      <c r="BC8" s="32" t="str">
        <f t="shared" si="1"/>
        <v>EY54</v>
      </c>
      <c r="BD8" s="32" t="str">
        <f t="shared" si="1"/>
        <v>EZ54</v>
      </c>
      <c r="BE8" s="32" t="str">
        <f t="shared" si="1"/>
        <v>FI54</v>
      </c>
      <c r="BF8" s="32" t="str">
        <f t="shared" si="1"/>
        <v>FJ54</v>
      </c>
      <c r="BG8" s="32" t="str">
        <f t="shared" si="1"/>
        <v>FK54</v>
      </c>
      <c r="BH8" s="32" t="str">
        <f t="shared" si="1"/>
        <v>FL54</v>
      </c>
    </row>
    <row r="9" spans="1:61">
      <c r="B9" s="106"/>
      <c r="C9" s="107"/>
      <c r="D9" s="107"/>
      <c r="E9" s="107"/>
      <c r="F9" s="124"/>
      <c r="G9" s="107"/>
      <c r="H9" s="107"/>
      <c r="I9" s="108"/>
      <c r="N9" s="134" t="s">
        <v>767</v>
      </c>
      <c r="O9" s="135" t="s">
        <v>768</v>
      </c>
      <c r="P9" s="135" t="s">
        <v>767</v>
      </c>
      <c r="Q9" s="135" t="s">
        <v>788</v>
      </c>
      <c r="R9" s="12" t="s">
        <v>797</v>
      </c>
      <c r="S9" s="106" t="s">
        <v>805</v>
      </c>
      <c r="T9" s="107" t="s">
        <v>783</v>
      </c>
      <c r="U9" s="145"/>
      <c r="V9" s="107" t="s">
        <v>767</v>
      </c>
      <c r="W9" s="124" t="s">
        <v>805</v>
      </c>
      <c r="X9" s="107" t="s">
        <v>784</v>
      </c>
      <c r="Y9" s="145"/>
      <c r="Z9" s="108" t="s">
        <v>767</v>
      </c>
      <c r="AA9" s="12" t="s">
        <v>797</v>
      </c>
      <c r="AI9" s="32" t="s">
        <v>661</v>
      </c>
      <c r="AJ9" s="32" t="s">
        <v>663</v>
      </c>
      <c r="AK9" s="32" t="s">
        <v>665</v>
      </c>
      <c r="AR9" s="32" t="s">
        <v>628</v>
      </c>
      <c r="AS9" s="32" t="str">
        <f t="shared" ref="AS9:BH9" si="2">AT$6&amp;$AR9</f>
        <v>B55</v>
      </c>
      <c r="AT9" s="32" t="str">
        <f t="shared" si="2"/>
        <v>D55</v>
      </c>
      <c r="AU9" s="32" t="str">
        <f t="shared" si="2"/>
        <v>H55</v>
      </c>
      <c r="AV9" s="32" t="str">
        <f t="shared" si="2"/>
        <v>BK55</v>
      </c>
      <c r="AW9" s="32" t="str">
        <f t="shared" si="2"/>
        <v>BO55</v>
      </c>
      <c r="AX9" s="32" t="str">
        <f t="shared" si="2"/>
        <v>BS55</v>
      </c>
      <c r="AY9" s="32" t="str">
        <f t="shared" si="2"/>
        <v>BW55</v>
      </c>
      <c r="AZ9" s="32" t="str">
        <f t="shared" si="2"/>
        <v>CE55</v>
      </c>
      <c r="BA9" s="32" t="str">
        <f t="shared" si="2"/>
        <v>CU55</v>
      </c>
      <c r="BB9" s="32" t="str">
        <f t="shared" si="2"/>
        <v>DW55</v>
      </c>
      <c r="BC9" s="32" t="str">
        <f t="shared" si="2"/>
        <v>EY55</v>
      </c>
      <c r="BD9" s="32" t="str">
        <f t="shared" si="2"/>
        <v>EZ55</v>
      </c>
      <c r="BE9" s="32" t="str">
        <f t="shared" si="2"/>
        <v>FI55</v>
      </c>
      <c r="BF9" s="32" t="str">
        <f t="shared" si="2"/>
        <v>FJ55</v>
      </c>
      <c r="BG9" s="32" t="str">
        <f t="shared" si="2"/>
        <v>FK55</v>
      </c>
      <c r="BH9" s="32" t="str">
        <f t="shared" si="2"/>
        <v>FL55</v>
      </c>
    </row>
    <row r="10" spans="1:61">
      <c r="B10" s="106"/>
      <c r="C10" s="107"/>
      <c r="D10" s="107"/>
      <c r="E10" s="107"/>
      <c r="F10" s="124"/>
      <c r="G10" s="107"/>
      <c r="H10" s="107"/>
      <c r="I10" s="108"/>
      <c r="N10" s="134" t="s">
        <v>769</v>
      </c>
      <c r="O10" s="135" t="s">
        <v>770</v>
      </c>
      <c r="P10" s="135" t="s">
        <v>769</v>
      </c>
      <c r="Q10" s="135" t="s">
        <v>789</v>
      </c>
      <c r="R10" s="12" t="s">
        <v>797</v>
      </c>
      <c r="S10" s="106" t="s">
        <v>806</v>
      </c>
      <c r="T10" s="107" t="s">
        <v>783</v>
      </c>
      <c r="U10" s="145"/>
      <c r="V10" s="107" t="s">
        <v>813</v>
      </c>
      <c r="W10" s="124" t="s">
        <v>806</v>
      </c>
      <c r="X10" s="107" t="s">
        <v>784</v>
      </c>
      <c r="Y10" s="145"/>
      <c r="Z10" s="108" t="s">
        <v>813</v>
      </c>
      <c r="AA10" s="57" t="s">
        <v>797</v>
      </c>
      <c r="AI10" s="32"/>
      <c r="AJ10" s="32"/>
      <c r="AK10" s="32" t="s">
        <v>666</v>
      </c>
      <c r="AL10" s="57"/>
      <c r="AM10" s="57"/>
      <c r="AR10" s="32" t="s">
        <v>683</v>
      </c>
      <c r="AS10" s="32" t="str">
        <f t="shared" ref="AS10:BH10" si="3">AT$6&amp;$AR10</f>
        <v>B56</v>
      </c>
      <c r="AT10" s="32" t="str">
        <f t="shared" si="3"/>
        <v>D56</v>
      </c>
      <c r="AU10" s="32" t="str">
        <f t="shared" si="3"/>
        <v>H56</v>
      </c>
      <c r="AV10" s="32" t="str">
        <f t="shared" si="3"/>
        <v>BK56</v>
      </c>
      <c r="AW10" s="32" t="str">
        <f t="shared" si="3"/>
        <v>BO56</v>
      </c>
      <c r="AX10" s="32" t="str">
        <f t="shared" si="3"/>
        <v>BS56</v>
      </c>
      <c r="AY10" s="32" t="str">
        <f t="shared" si="3"/>
        <v>BW56</v>
      </c>
      <c r="AZ10" s="32" t="str">
        <f t="shared" si="3"/>
        <v>CE56</v>
      </c>
      <c r="BA10" s="32" t="str">
        <f t="shared" si="3"/>
        <v>CU56</v>
      </c>
      <c r="BB10" s="32" t="str">
        <f t="shared" si="3"/>
        <v>DW56</v>
      </c>
      <c r="BC10" s="32" t="str">
        <f t="shared" si="3"/>
        <v>EY56</v>
      </c>
      <c r="BD10" s="32" t="str">
        <f t="shared" si="3"/>
        <v>EZ56</v>
      </c>
      <c r="BE10" s="32" t="str">
        <f t="shared" si="3"/>
        <v>FI56</v>
      </c>
      <c r="BF10" s="32" t="str">
        <f t="shared" si="3"/>
        <v>FJ56</v>
      </c>
      <c r="BG10" s="32" t="str">
        <f t="shared" si="3"/>
        <v>FK56</v>
      </c>
      <c r="BH10" s="32" t="str">
        <f t="shared" si="3"/>
        <v>FL56</v>
      </c>
    </row>
    <row r="11" spans="1:61">
      <c r="B11" s="106"/>
      <c r="C11" s="107"/>
      <c r="D11" s="107"/>
      <c r="E11" s="107"/>
      <c r="F11" s="124"/>
      <c r="G11" s="107"/>
      <c r="H11" s="107"/>
      <c r="I11" s="108"/>
      <c r="N11" s="134" t="s">
        <v>771</v>
      </c>
      <c r="O11" s="135" t="s">
        <v>772</v>
      </c>
      <c r="P11" s="135" t="s">
        <v>771</v>
      </c>
      <c r="Q11" s="135" t="s">
        <v>790</v>
      </c>
      <c r="R11" s="12" t="s">
        <v>797</v>
      </c>
      <c r="S11" s="106" t="s">
        <v>807</v>
      </c>
      <c r="T11" s="107" t="s">
        <v>783</v>
      </c>
      <c r="U11" s="145"/>
      <c r="V11" s="107" t="s">
        <v>814</v>
      </c>
      <c r="W11" s="124" t="s">
        <v>807</v>
      </c>
      <c r="X11" s="107" t="s">
        <v>784</v>
      </c>
      <c r="Y11" s="145"/>
      <c r="Z11" s="108" t="s">
        <v>814</v>
      </c>
      <c r="AA11" s="57" t="s">
        <v>797</v>
      </c>
      <c r="AI11" s="32"/>
      <c r="AJ11" s="32"/>
      <c r="AK11" s="32" t="s">
        <v>667</v>
      </c>
      <c r="AL11" s="57"/>
      <c r="AM11" s="57"/>
      <c r="AR11" s="32" t="s">
        <v>718</v>
      </c>
      <c r="AS11" s="32" t="str">
        <f t="shared" ref="AS11:BH11" si="4">AT$6&amp;$AR11</f>
        <v>B57</v>
      </c>
      <c r="AT11" s="32" t="str">
        <f t="shared" si="4"/>
        <v>D57</v>
      </c>
      <c r="AU11" s="32" t="str">
        <f t="shared" si="4"/>
        <v>H57</v>
      </c>
      <c r="AV11" s="32" t="str">
        <f t="shared" si="4"/>
        <v>BK57</v>
      </c>
      <c r="AW11" s="32" t="str">
        <f t="shared" si="4"/>
        <v>BO57</v>
      </c>
      <c r="AX11" s="32" t="str">
        <f t="shared" si="4"/>
        <v>BS57</v>
      </c>
      <c r="AY11" s="32" t="str">
        <f t="shared" si="4"/>
        <v>BW57</v>
      </c>
      <c r="AZ11" s="32" t="str">
        <f t="shared" si="4"/>
        <v>CE57</v>
      </c>
      <c r="BA11" s="32" t="str">
        <f t="shared" si="4"/>
        <v>CU57</v>
      </c>
      <c r="BB11" s="32" t="str">
        <f t="shared" si="4"/>
        <v>DW57</v>
      </c>
      <c r="BC11" s="32" t="str">
        <f t="shared" si="4"/>
        <v>EY57</v>
      </c>
      <c r="BD11" s="32" t="str">
        <f t="shared" si="4"/>
        <v>EZ57</v>
      </c>
      <c r="BE11" s="32" t="str">
        <f t="shared" si="4"/>
        <v>FI57</v>
      </c>
      <c r="BF11" s="32" t="str">
        <f t="shared" si="4"/>
        <v>FJ57</v>
      </c>
      <c r="BG11" s="32" t="str">
        <f t="shared" si="4"/>
        <v>FK57</v>
      </c>
      <c r="BH11" s="32" t="str">
        <f t="shared" si="4"/>
        <v>FL57</v>
      </c>
    </row>
    <row r="12" spans="1:61">
      <c r="B12" s="106"/>
      <c r="C12" s="107"/>
      <c r="D12" s="107"/>
      <c r="E12" s="107"/>
      <c r="F12" s="124"/>
      <c r="G12" s="107"/>
      <c r="H12" s="107"/>
      <c r="I12" s="108"/>
      <c r="N12" s="134" t="s">
        <v>773</v>
      </c>
      <c r="O12" s="135" t="s">
        <v>774</v>
      </c>
      <c r="P12" s="135" t="s">
        <v>773</v>
      </c>
      <c r="Q12" s="135" t="s">
        <v>791</v>
      </c>
      <c r="R12" s="12" t="s">
        <v>797</v>
      </c>
      <c r="S12" s="106" t="s">
        <v>808</v>
      </c>
      <c r="T12" s="107" t="s">
        <v>783</v>
      </c>
      <c r="U12" s="145"/>
      <c r="V12" s="107" t="s">
        <v>773</v>
      </c>
      <c r="W12" s="124" t="s">
        <v>808</v>
      </c>
      <c r="X12" s="107" t="s">
        <v>784</v>
      </c>
      <c r="Y12" s="145"/>
      <c r="Z12" s="108" t="s">
        <v>773</v>
      </c>
      <c r="AA12" s="57" t="s">
        <v>797</v>
      </c>
      <c r="AK12" s="57"/>
      <c r="AL12" s="57"/>
      <c r="AM12" s="57"/>
      <c r="AR12" s="32" t="s">
        <v>719</v>
      </c>
      <c r="AS12" s="32" t="str">
        <f t="shared" ref="AS12:BH12" si="5">AT$6&amp;$AR12</f>
        <v>B58</v>
      </c>
      <c r="AT12" s="32" t="str">
        <f t="shared" si="5"/>
        <v>D58</v>
      </c>
      <c r="AU12" s="32" t="str">
        <f t="shared" si="5"/>
        <v>H58</v>
      </c>
      <c r="AV12" s="32" t="str">
        <f t="shared" si="5"/>
        <v>BK58</v>
      </c>
      <c r="AW12" s="32" t="str">
        <f t="shared" si="5"/>
        <v>BO58</v>
      </c>
      <c r="AX12" s="32" t="str">
        <f t="shared" si="5"/>
        <v>BS58</v>
      </c>
      <c r="AY12" s="32" t="str">
        <f t="shared" si="5"/>
        <v>BW58</v>
      </c>
      <c r="AZ12" s="32" t="str">
        <f t="shared" si="5"/>
        <v>CE58</v>
      </c>
      <c r="BA12" s="32" t="str">
        <f t="shared" si="5"/>
        <v>CU58</v>
      </c>
      <c r="BB12" s="32" t="str">
        <f t="shared" si="5"/>
        <v>DW58</v>
      </c>
      <c r="BC12" s="32" t="str">
        <f t="shared" si="5"/>
        <v>EY58</v>
      </c>
      <c r="BD12" s="32" t="str">
        <f t="shared" si="5"/>
        <v>EZ58</v>
      </c>
      <c r="BE12" s="32" t="str">
        <f t="shared" si="5"/>
        <v>FI58</v>
      </c>
      <c r="BF12" s="32" t="str">
        <f t="shared" si="5"/>
        <v>FJ58</v>
      </c>
      <c r="BG12" s="32" t="str">
        <f t="shared" si="5"/>
        <v>FK58</v>
      </c>
      <c r="BH12" s="32" t="str">
        <f t="shared" si="5"/>
        <v>FL58</v>
      </c>
    </row>
    <row r="13" spans="1:61">
      <c r="B13" s="106"/>
      <c r="C13" s="107"/>
      <c r="D13" s="107"/>
      <c r="E13" s="107"/>
      <c r="F13" s="124"/>
      <c r="G13" s="107"/>
      <c r="H13" s="107"/>
      <c r="I13" s="108"/>
      <c r="N13" s="134" t="s">
        <v>775</v>
      </c>
      <c r="O13" s="135" t="s">
        <v>776</v>
      </c>
      <c r="P13" s="135" t="s">
        <v>775</v>
      </c>
      <c r="Q13" s="135" t="s">
        <v>792</v>
      </c>
      <c r="R13" s="12" t="s">
        <v>797</v>
      </c>
      <c r="S13" s="106" t="s">
        <v>809</v>
      </c>
      <c r="T13" s="107" t="s">
        <v>783</v>
      </c>
      <c r="U13" s="145"/>
      <c r="V13" s="107" t="s">
        <v>815</v>
      </c>
      <c r="W13" s="124" t="s">
        <v>809</v>
      </c>
      <c r="X13" s="107" t="s">
        <v>784</v>
      </c>
      <c r="Y13" s="145"/>
      <c r="Z13" s="108" t="s">
        <v>815</v>
      </c>
      <c r="AA13" s="57" t="s">
        <v>797</v>
      </c>
      <c r="AI13" s="12" t="s">
        <v>709</v>
      </c>
      <c r="AJ13" s="12" t="s">
        <v>710</v>
      </c>
      <c r="AK13" s="57"/>
      <c r="AL13" s="57"/>
      <c r="AM13" s="57"/>
      <c r="AR13" s="32" t="s">
        <v>629</v>
      </c>
      <c r="AS13" s="32" t="str">
        <f t="shared" ref="AS13:BH13" si="6">AT$6&amp;$AR13</f>
        <v>B59</v>
      </c>
      <c r="AT13" s="32" t="str">
        <f t="shared" si="6"/>
        <v>D59</v>
      </c>
      <c r="AU13" s="32" t="str">
        <f t="shared" si="6"/>
        <v>H59</v>
      </c>
      <c r="AV13" s="32" t="str">
        <f t="shared" si="6"/>
        <v>BK59</v>
      </c>
      <c r="AW13" s="32" t="str">
        <f t="shared" si="6"/>
        <v>BO59</v>
      </c>
      <c r="AX13" s="32" t="str">
        <f t="shared" si="6"/>
        <v>BS59</v>
      </c>
      <c r="AY13" s="32" t="str">
        <f t="shared" si="6"/>
        <v>BW59</v>
      </c>
      <c r="AZ13" s="32" t="str">
        <f t="shared" si="6"/>
        <v>CE59</v>
      </c>
      <c r="BA13" s="32" t="str">
        <f t="shared" si="6"/>
        <v>CU59</v>
      </c>
      <c r="BB13" s="32" t="str">
        <f t="shared" si="6"/>
        <v>DW59</v>
      </c>
      <c r="BC13" s="32" t="str">
        <f t="shared" si="6"/>
        <v>EY59</v>
      </c>
      <c r="BD13" s="32" t="str">
        <f t="shared" si="6"/>
        <v>EZ59</v>
      </c>
      <c r="BE13" s="32" t="str">
        <f t="shared" si="6"/>
        <v>FI59</v>
      </c>
      <c r="BF13" s="32" t="str">
        <f t="shared" si="6"/>
        <v>FJ59</v>
      </c>
      <c r="BG13" s="32" t="str">
        <f t="shared" si="6"/>
        <v>FK59</v>
      </c>
      <c r="BH13" s="32" t="str">
        <f t="shared" si="6"/>
        <v>FL59</v>
      </c>
    </row>
    <row r="14" spans="1:61">
      <c r="B14" s="106"/>
      <c r="C14" s="107"/>
      <c r="D14" s="107"/>
      <c r="E14" s="107"/>
      <c r="F14" s="124"/>
      <c r="G14" s="107"/>
      <c r="H14" s="107"/>
      <c r="I14" s="108"/>
      <c r="N14" s="134" t="s">
        <v>777</v>
      </c>
      <c r="O14" s="135" t="s">
        <v>778</v>
      </c>
      <c r="P14" s="135" t="s">
        <v>777</v>
      </c>
      <c r="Q14" s="135" t="s">
        <v>793</v>
      </c>
      <c r="R14" s="12" t="s">
        <v>797</v>
      </c>
      <c r="S14" s="106" t="s">
        <v>810</v>
      </c>
      <c r="T14" s="107" t="s">
        <v>783</v>
      </c>
      <c r="U14" s="145"/>
      <c r="V14" s="107" t="s">
        <v>777</v>
      </c>
      <c r="W14" s="124" t="s">
        <v>810</v>
      </c>
      <c r="X14" s="107" t="s">
        <v>784</v>
      </c>
      <c r="Y14" s="145"/>
      <c r="Z14" s="108" t="s">
        <v>777</v>
      </c>
      <c r="AA14" s="12" t="s">
        <v>797</v>
      </c>
      <c r="AI14" s="32" t="s">
        <v>711</v>
      </c>
      <c r="AJ14" s="32" t="s">
        <v>712</v>
      </c>
      <c r="AK14" s="57"/>
      <c r="AR14" s="32" t="s">
        <v>720</v>
      </c>
      <c r="AS14" s="32" t="str">
        <f t="shared" ref="AS14:BH14" si="7">AT$6&amp;$AR14</f>
        <v>B60</v>
      </c>
      <c r="AT14" s="32" t="str">
        <f t="shared" si="7"/>
        <v>D60</v>
      </c>
      <c r="AU14" s="32" t="str">
        <f t="shared" si="7"/>
        <v>H60</v>
      </c>
      <c r="AV14" s="32" t="str">
        <f t="shared" si="7"/>
        <v>BK60</v>
      </c>
      <c r="AW14" s="32" t="str">
        <f t="shared" si="7"/>
        <v>BO60</v>
      </c>
      <c r="AX14" s="32" t="str">
        <f t="shared" si="7"/>
        <v>BS60</v>
      </c>
      <c r="AY14" s="32" t="str">
        <f t="shared" si="7"/>
        <v>BW60</v>
      </c>
      <c r="AZ14" s="32" t="str">
        <f t="shared" si="7"/>
        <v>CE60</v>
      </c>
      <c r="BA14" s="32" t="str">
        <f t="shared" si="7"/>
        <v>CU60</v>
      </c>
      <c r="BB14" s="32" t="str">
        <f t="shared" si="7"/>
        <v>DW60</v>
      </c>
      <c r="BC14" s="32" t="str">
        <f t="shared" si="7"/>
        <v>EY60</v>
      </c>
      <c r="BD14" s="32" t="str">
        <f t="shared" si="7"/>
        <v>EZ60</v>
      </c>
      <c r="BE14" s="32" t="str">
        <f t="shared" si="7"/>
        <v>FI60</v>
      </c>
      <c r="BF14" s="32" t="str">
        <f t="shared" si="7"/>
        <v>FJ60</v>
      </c>
      <c r="BG14" s="32" t="str">
        <f t="shared" si="7"/>
        <v>FK60</v>
      </c>
      <c r="BH14" s="32" t="str">
        <f t="shared" si="7"/>
        <v>FL60</v>
      </c>
    </row>
    <row r="15" spans="1:61">
      <c r="B15" s="106"/>
      <c r="C15" s="107"/>
      <c r="D15" s="107"/>
      <c r="E15" s="107"/>
      <c r="F15" s="124"/>
      <c r="G15" s="107"/>
      <c r="H15" s="107"/>
      <c r="I15" s="108"/>
      <c r="N15" s="134" t="s">
        <v>779</v>
      </c>
      <c r="O15" s="135" t="s">
        <v>780</v>
      </c>
      <c r="P15" s="135" t="s">
        <v>779</v>
      </c>
      <c r="Q15" s="135" t="s">
        <v>794</v>
      </c>
      <c r="R15" s="12" t="s">
        <v>801</v>
      </c>
      <c r="S15" s="106" t="s">
        <v>811</v>
      </c>
      <c r="T15" s="107" t="s">
        <v>783</v>
      </c>
      <c r="U15" s="145"/>
      <c r="V15" s="107" t="s">
        <v>779</v>
      </c>
      <c r="W15" s="124" t="s">
        <v>811</v>
      </c>
      <c r="X15" s="107" t="s">
        <v>784</v>
      </c>
      <c r="Y15" s="145"/>
      <c r="Z15" s="108" t="s">
        <v>779</v>
      </c>
      <c r="AA15" s="12" t="s">
        <v>797</v>
      </c>
    </row>
    <row r="16" spans="1:61" ht="14.25" thickBot="1">
      <c r="B16" s="109"/>
      <c r="C16" s="107"/>
      <c r="D16" s="110"/>
      <c r="E16" s="110"/>
      <c r="F16" s="127"/>
      <c r="G16" s="110"/>
      <c r="H16" s="110"/>
      <c r="I16" s="111"/>
      <c r="N16" s="136" t="s">
        <v>781</v>
      </c>
      <c r="O16" s="135" t="s">
        <v>782</v>
      </c>
      <c r="P16" s="137" t="s">
        <v>781</v>
      </c>
      <c r="Q16" s="137" t="s">
        <v>795</v>
      </c>
      <c r="R16" s="12" t="s">
        <v>797</v>
      </c>
      <c r="S16" s="109" t="s">
        <v>812</v>
      </c>
      <c r="T16" s="107" t="s">
        <v>783</v>
      </c>
      <c r="U16" s="146"/>
      <c r="V16" s="110" t="s">
        <v>781</v>
      </c>
      <c r="W16" s="127" t="s">
        <v>812</v>
      </c>
      <c r="X16" s="110" t="s">
        <v>784</v>
      </c>
      <c r="Y16" s="146"/>
      <c r="Z16" s="111" t="s">
        <v>781</v>
      </c>
      <c r="AA16" s="12" t="s">
        <v>797</v>
      </c>
    </row>
    <row r="17" spans="1:16384">
      <c r="B17" s="143" t="s">
        <v>785</v>
      </c>
      <c r="C17" s="140"/>
      <c r="D17" s="140"/>
      <c r="E17" s="140"/>
      <c r="F17" s="141"/>
      <c r="G17" s="138"/>
      <c r="H17" s="138"/>
      <c r="I17" s="138"/>
      <c r="N17" s="142"/>
      <c r="O17" s="139"/>
      <c r="P17" s="139"/>
      <c r="Q17" s="139"/>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713</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c r="A24" s="112"/>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118"/>
    </row>
    <row r="25" spans="1:16384">
      <c r="A25" s="112"/>
      <c r="B25" s="57"/>
      <c r="C25" s="57"/>
      <c r="D25" s="57"/>
      <c r="E25" s="57"/>
      <c r="F25" s="57"/>
      <c r="G25" s="57"/>
      <c r="H25" s="57"/>
      <c r="I25" s="57"/>
      <c r="J25" s="57"/>
      <c r="K25" s="57"/>
      <c r="L25" s="57"/>
      <c r="M25" s="57"/>
      <c r="N25" s="57"/>
      <c r="O25" s="57"/>
      <c r="P25" s="57"/>
      <c r="Q25" s="57"/>
      <c r="R25" s="57"/>
      <c r="S25" s="57"/>
      <c r="T25" s="57"/>
      <c r="U25" s="57"/>
      <c r="V25" s="57"/>
      <c r="W25" s="57"/>
      <c r="X25" s="57"/>
      <c r="Y25" s="57"/>
      <c r="Z25" s="57"/>
      <c r="AA25" s="118"/>
    </row>
    <row r="26" spans="1:16384">
      <c r="A26" s="112"/>
      <c r="B26" s="57"/>
      <c r="C26" s="57"/>
      <c r="D26" s="57"/>
      <c r="E26" s="57"/>
      <c r="F26" s="57"/>
      <c r="G26" s="57"/>
      <c r="H26" s="57"/>
      <c r="I26" s="57"/>
      <c r="J26" s="57"/>
      <c r="K26" s="57"/>
      <c r="L26" s="57"/>
      <c r="M26" s="57"/>
      <c r="N26" s="57"/>
      <c r="O26" s="57"/>
      <c r="P26" s="57"/>
      <c r="Q26" s="57"/>
      <c r="R26" s="57"/>
      <c r="S26" s="57"/>
      <c r="T26" s="57"/>
      <c r="U26" s="57"/>
      <c r="V26" s="57"/>
      <c r="W26" s="57"/>
      <c r="X26" s="57"/>
      <c r="Y26" s="57"/>
      <c r="Z26" s="57"/>
      <c r="AA26" s="118"/>
    </row>
    <row r="27" spans="1:16384">
      <c r="A27" s="112"/>
      <c r="B27" s="57"/>
      <c r="C27" s="57"/>
      <c r="D27" s="57"/>
      <c r="E27" s="57"/>
      <c r="F27" s="57"/>
      <c r="G27" s="57"/>
      <c r="H27" s="57"/>
      <c r="I27" s="57"/>
      <c r="J27" s="57"/>
      <c r="K27" s="57"/>
      <c r="L27" s="57"/>
      <c r="M27" s="57"/>
      <c r="N27" s="57"/>
      <c r="O27" s="57"/>
      <c r="P27" s="57"/>
      <c r="Q27" s="57"/>
      <c r="R27" s="57"/>
      <c r="S27" s="57"/>
      <c r="T27" s="57"/>
      <c r="U27" s="57"/>
      <c r="V27" s="57"/>
      <c r="W27" s="57"/>
      <c r="X27" s="57"/>
      <c r="Y27" s="57"/>
      <c r="Z27" s="57"/>
      <c r="AA27" s="118"/>
    </row>
    <row r="28" spans="1:16384">
      <c r="A28" s="112"/>
      <c r="B28" s="57"/>
      <c r="C28" s="57"/>
      <c r="D28" s="57"/>
      <c r="E28" s="57"/>
      <c r="F28" s="57"/>
      <c r="G28" s="57"/>
      <c r="H28" s="57"/>
      <c r="I28" s="57"/>
      <c r="J28" s="57"/>
      <c r="K28" s="57"/>
      <c r="L28" s="57"/>
      <c r="M28" s="57"/>
      <c r="N28" s="57"/>
      <c r="O28" s="57"/>
      <c r="P28" s="57"/>
      <c r="Q28" s="57"/>
      <c r="R28" s="57"/>
      <c r="S28" s="57"/>
      <c r="T28" s="57"/>
      <c r="U28" s="57"/>
      <c r="V28" s="57"/>
      <c r="W28" s="57"/>
      <c r="X28" s="57"/>
      <c r="Y28" s="57"/>
      <c r="Z28" s="57"/>
      <c r="AA28" s="118"/>
    </row>
    <row r="29" spans="1:16384">
      <c r="A29" s="112"/>
      <c r="B29" s="57"/>
      <c r="C29" s="57"/>
      <c r="D29" s="57"/>
      <c r="E29" s="57"/>
      <c r="F29" s="57"/>
      <c r="G29" s="57"/>
      <c r="H29" s="57"/>
      <c r="I29" s="57"/>
      <c r="J29" s="57"/>
      <c r="K29" s="57"/>
      <c r="L29" s="57"/>
      <c r="M29" s="57"/>
      <c r="N29" s="57"/>
      <c r="O29" s="57"/>
      <c r="P29" s="57"/>
      <c r="Q29" s="57"/>
      <c r="R29" s="57"/>
      <c r="S29" s="57"/>
      <c r="T29" s="57"/>
      <c r="U29" s="57"/>
      <c r="V29" s="57"/>
      <c r="W29" s="57"/>
      <c r="X29" s="57"/>
      <c r="Y29" s="57"/>
      <c r="Z29" s="57"/>
      <c r="AA29" s="118"/>
    </row>
    <row r="30" spans="1:16384">
      <c r="A30" s="112"/>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118"/>
    </row>
    <row r="31" spans="1:16384">
      <c r="A31" s="112"/>
      <c r="B31" s="57"/>
      <c r="C31" s="57"/>
      <c r="D31" s="57"/>
      <c r="E31" s="57"/>
      <c r="F31" s="57"/>
      <c r="G31" s="57"/>
      <c r="H31" s="57"/>
      <c r="I31" s="57"/>
      <c r="J31" s="57"/>
      <c r="K31" s="57"/>
      <c r="L31" s="57"/>
      <c r="M31" s="57"/>
      <c r="N31" s="57"/>
      <c r="O31" s="57"/>
      <c r="P31" s="57"/>
      <c r="Q31" s="57"/>
      <c r="R31" s="57"/>
      <c r="S31" s="57"/>
      <c r="T31" s="57"/>
      <c r="U31" s="57"/>
      <c r="V31" s="57"/>
      <c r="W31" s="57"/>
      <c r="X31" s="57"/>
      <c r="Y31" s="57"/>
      <c r="Z31" s="57"/>
      <c r="AA31" s="118"/>
    </row>
    <row r="32" spans="1:16384">
      <c r="A32" s="112"/>
      <c r="B32" s="57"/>
      <c r="C32" s="57"/>
      <c r="D32" s="57"/>
      <c r="E32" s="57"/>
      <c r="F32" s="57"/>
      <c r="G32" s="57"/>
      <c r="H32" s="57"/>
      <c r="I32" s="57"/>
      <c r="J32" s="57"/>
      <c r="K32" s="57"/>
      <c r="L32" s="57"/>
      <c r="M32" s="57"/>
      <c r="N32" s="57"/>
      <c r="O32" s="57"/>
      <c r="P32" s="57"/>
      <c r="Q32" s="57"/>
      <c r="R32" s="57"/>
      <c r="S32" s="57"/>
      <c r="T32" s="57"/>
      <c r="U32" s="57"/>
      <c r="V32" s="57"/>
      <c r="W32" s="57"/>
      <c r="X32" s="57"/>
      <c r="Y32" s="57"/>
      <c r="Z32" s="57"/>
      <c r="AA32" s="118"/>
    </row>
    <row r="33" spans="1:27">
      <c r="A33" s="112"/>
      <c r="B33" s="57"/>
      <c r="C33" s="57"/>
      <c r="D33" s="57"/>
      <c r="E33" s="57"/>
      <c r="F33" s="57"/>
      <c r="G33" s="57"/>
      <c r="H33" s="57"/>
      <c r="I33" s="57"/>
      <c r="J33" s="57"/>
      <c r="K33" s="57"/>
      <c r="L33" s="57"/>
      <c r="M33" s="57"/>
      <c r="N33" s="57"/>
      <c r="O33" s="57"/>
      <c r="P33" s="57"/>
      <c r="Q33" s="57"/>
      <c r="R33" s="57"/>
      <c r="S33" s="57"/>
      <c r="T33" s="57"/>
      <c r="U33" s="57"/>
      <c r="V33" s="57"/>
      <c r="W33" s="57"/>
      <c r="X33" s="57"/>
      <c r="Y33" s="57"/>
      <c r="Z33" s="57"/>
      <c r="AA33" s="118"/>
    </row>
    <row r="34" spans="1:27">
      <c r="A34" s="112"/>
      <c r="B34" s="57"/>
      <c r="C34" s="57"/>
      <c r="D34" s="57"/>
      <c r="E34" s="57"/>
      <c r="F34" s="57"/>
      <c r="G34" s="57"/>
      <c r="H34" s="57"/>
      <c r="I34" s="57"/>
      <c r="J34" s="57"/>
      <c r="K34" s="57"/>
      <c r="L34" s="57"/>
      <c r="M34" s="57"/>
      <c r="N34" s="57"/>
      <c r="O34" s="57"/>
      <c r="P34" s="57"/>
      <c r="Q34" s="57"/>
      <c r="R34" s="57"/>
      <c r="S34" s="57"/>
      <c r="T34" s="57"/>
      <c r="U34" s="57"/>
      <c r="V34" s="57"/>
      <c r="W34" s="57"/>
      <c r="X34" s="57"/>
      <c r="Y34" s="57"/>
      <c r="Z34" s="57"/>
      <c r="AA34" s="118"/>
    </row>
    <row r="35" spans="1:27">
      <c r="A35" s="112"/>
      <c r="B35" s="57"/>
      <c r="C35" s="57"/>
      <c r="D35" s="57"/>
      <c r="E35" s="57"/>
      <c r="F35" s="57"/>
      <c r="G35" s="57"/>
      <c r="H35" s="57"/>
      <c r="I35" s="57"/>
      <c r="J35" s="57"/>
      <c r="K35" s="57"/>
      <c r="L35" s="57"/>
      <c r="M35" s="57"/>
      <c r="N35" s="57"/>
      <c r="O35" s="57"/>
      <c r="P35" s="57"/>
      <c r="Q35" s="57"/>
      <c r="R35" s="57"/>
      <c r="S35" s="57"/>
      <c r="T35" s="57"/>
      <c r="U35" s="57"/>
      <c r="V35" s="57"/>
      <c r="W35" s="57"/>
      <c r="X35" s="57"/>
      <c r="Y35" s="57"/>
      <c r="Z35" s="57"/>
      <c r="AA35" s="118"/>
    </row>
    <row r="36" spans="1:27">
      <c r="A36" s="112"/>
      <c r="B36" s="57"/>
      <c r="C36" s="57"/>
      <c r="D36" s="57"/>
      <c r="E36" s="57"/>
      <c r="F36" s="57"/>
      <c r="G36" s="57"/>
      <c r="H36" s="57"/>
      <c r="I36" s="57"/>
      <c r="J36" s="57"/>
      <c r="K36" s="57"/>
      <c r="L36" s="57"/>
      <c r="M36" s="57"/>
      <c r="N36" s="57"/>
      <c r="O36" s="57"/>
      <c r="P36" s="57"/>
      <c r="Q36" s="57"/>
      <c r="R36" s="57"/>
      <c r="S36" s="57"/>
      <c r="T36" s="57"/>
      <c r="U36" s="57"/>
      <c r="V36" s="57"/>
      <c r="W36" s="57"/>
      <c r="X36" s="57"/>
      <c r="Y36" s="57"/>
      <c r="Z36" s="57"/>
      <c r="AA36" s="118"/>
    </row>
    <row r="37" spans="1:27">
      <c r="A37" s="112"/>
      <c r="B37" s="57"/>
      <c r="C37" s="57"/>
      <c r="D37" s="57"/>
      <c r="E37" s="57"/>
      <c r="F37" s="57"/>
      <c r="G37" s="57"/>
      <c r="H37" s="57"/>
      <c r="I37" s="57"/>
      <c r="J37" s="57"/>
      <c r="K37" s="57"/>
      <c r="L37" s="57"/>
      <c r="M37" s="57"/>
      <c r="N37" s="57"/>
      <c r="O37" s="57"/>
      <c r="P37" s="57"/>
      <c r="Q37" s="57"/>
      <c r="R37" s="57"/>
      <c r="S37" s="57"/>
      <c r="T37" s="57"/>
      <c r="U37" s="57"/>
      <c r="V37" s="57"/>
      <c r="W37" s="57"/>
      <c r="X37" s="57"/>
      <c r="Y37" s="57"/>
      <c r="Z37" s="57"/>
      <c r="AA37" s="118"/>
    </row>
    <row r="38" spans="1:27">
      <c r="A38" s="112"/>
      <c r="B38" s="57"/>
      <c r="C38" s="57"/>
      <c r="D38" s="57"/>
      <c r="E38" s="57"/>
      <c r="F38" s="57"/>
      <c r="G38" s="57"/>
      <c r="H38" s="57"/>
      <c r="I38" s="57"/>
      <c r="J38" s="57"/>
      <c r="K38" s="57"/>
      <c r="L38" s="57"/>
      <c r="M38" s="57"/>
      <c r="N38" s="57"/>
      <c r="O38" s="57"/>
      <c r="P38" s="57"/>
      <c r="Q38" s="57"/>
      <c r="R38" s="57"/>
      <c r="S38" s="57"/>
      <c r="T38" s="57"/>
      <c r="U38" s="57"/>
      <c r="V38" s="57"/>
      <c r="W38" s="57"/>
      <c r="X38" s="57"/>
      <c r="Y38" s="57"/>
      <c r="Z38" s="57"/>
      <c r="AA38" s="118"/>
    </row>
    <row r="39" spans="1:27">
      <c r="A39" s="112"/>
      <c r="B39" s="57"/>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57"/>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57"/>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57"/>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57"/>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57"/>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57"/>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c r="A49" s="112"/>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118"/>
    </row>
    <row r="50" spans="1:27">
      <c r="A50" s="112"/>
      <c r="B50" s="57"/>
      <c r="C50" s="57"/>
      <c r="D50" s="57"/>
      <c r="E50" s="57"/>
      <c r="F50" s="57"/>
      <c r="G50" s="57"/>
      <c r="H50" s="57"/>
      <c r="I50" s="57"/>
      <c r="J50" s="57"/>
      <c r="K50" s="57"/>
      <c r="L50" s="57"/>
      <c r="M50" s="57"/>
      <c r="N50" s="57"/>
      <c r="O50" s="57"/>
      <c r="P50" s="57"/>
      <c r="Q50" s="57"/>
      <c r="R50" s="57"/>
      <c r="S50" s="57"/>
      <c r="T50" s="57"/>
      <c r="U50" s="57"/>
      <c r="V50" s="57"/>
      <c r="W50" s="57"/>
      <c r="X50" s="57"/>
      <c r="Y50" s="57"/>
      <c r="Z50" s="57"/>
      <c r="AA50" s="118"/>
    </row>
    <row r="51" spans="1:27">
      <c r="A51" s="112"/>
      <c r="B51" s="57"/>
      <c r="C51" s="57"/>
      <c r="D51" s="57"/>
      <c r="E51" s="57"/>
      <c r="F51" s="57"/>
      <c r="G51" s="57"/>
      <c r="H51" s="57"/>
      <c r="I51" s="57"/>
      <c r="J51" s="57"/>
      <c r="K51" s="57"/>
      <c r="L51" s="57"/>
      <c r="M51" s="57"/>
      <c r="N51" s="57"/>
      <c r="O51" s="57"/>
      <c r="P51" s="57"/>
      <c r="Q51" s="57"/>
      <c r="R51" s="57"/>
      <c r="S51" s="57"/>
      <c r="T51" s="57"/>
      <c r="U51" s="57"/>
      <c r="V51" s="57"/>
      <c r="W51" s="57"/>
      <c r="X51" s="57"/>
      <c r="Y51" s="57"/>
      <c r="Z51" s="57"/>
      <c r="AA51" s="118"/>
    </row>
    <row r="52" spans="1:27">
      <c r="A52" s="112"/>
      <c r="B52" s="57"/>
      <c r="C52" s="57"/>
      <c r="D52" s="57"/>
      <c r="E52" s="57"/>
      <c r="F52" s="57"/>
      <c r="G52" s="57"/>
      <c r="H52" s="57"/>
      <c r="I52" s="57"/>
      <c r="J52" s="57"/>
      <c r="K52" s="57"/>
      <c r="L52" s="57"/>
      <c r="M52" s="57"/>
      <c r="N52" s="57"/>
      <c r="O52" s="57"/>
      <c r="P52" s="57"/>
      <c r="Q52" s="57"/>
      <c r="R52" s="57"/>
      <c r="S52" s="57"/>
      <c r="T52" s="57"/>
      <c r="U52" s="57"/>
      <c r="V52" s="57"/>
      <c r="W52" s="57"/>
      <c r="X52" s="57"/>
      <c r="Y52" s="57"/>
      <c r="Z52" s="57"/>
      <c r="AA52" s="118"/>
    </row>
    <row r="53" spans="1:27">
      <c r="A53" s="112"/>
      <c r="B53" s="57"/>
      <c r="C53" s="57"/>
      <c r="D53" s="57"/>
      <c r="E53" s="57"/>
      <c r="F53" s="57"/>
      <c r="G53" s="57"/>
      <c r="H53" s="57"/>
      <c r="I53" s="57"/>
      <c r="J53" s="57"/>
      <c r="K53" s="57"/>
      <c r="L53" s="57"/>
      <c r="M53" s="57"/>
      <c r="N53" s="57"/>
      <c r="O53" s="57"/>
      <c r="P53" s="57"/>
      <c r="Q53" s="57"/>
      <c r="R53" s="57"/>
      <c r="S53" s="57"/>
      <c r="T53" s="57"/>
      <c r="U53" s="57"/>
      <c r="V53" s="57"/>
      <c r="W53" s="57"/>
      <c r="X53" s="57"/>
      <c r="Y53" s="57"/>
      <c r="Z53" s="57"/>
      <c r="AA53" s="118"/>
    </row>
    <row r="54" spans="1:27">
      <c r="A54" s="112"/>
      <c r="B54" s="57"/>
      <c r="C54" s="57"/>
      <c r="D54" s="57"/>
      <c r="E54" s="57"/>
      <c r="F54" s="57"/>
      <c r="G54" s="57"/>
      <c r="H54" s="57"/>
      <c r="I54" s="57"/>
      <c r="J54" s="57"/>
      <c r="K54" s="57"/>
      <c r="L54" s="57"/>
      <c r="M54" s="57"/>
      <c r="N54" s="57"/>
      <c r="O54" s="57"/>
      <c r="P54" s="57"/>
      <c r="Q54" s="57"/>
      <c r="R54" s="57"/>
      <c r="S54" s="57"/>
      <c r="T54" s="57"/>
      <c r="U54" s="57"/>
      <c r="V54" s="57"/>
      <c r="W54" s="57"/>
      <c r="X54" s="57"/>
      <c r="Y54" s="57"/>
      <c r="Z54" s="57"/>
      <c r="AA54" s="118"/>
    </row>
    <row r="55" spans="1:27" ht="14.25" thickBot="1">
      <c r="A55" s="115"/>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16"/>
      <c r="Z55" s="116"/>
      <c r="AA55" s="119"/>
    </row>
    <row r="56" spans="1:27" ht="14.25" thickTop="1"/>
  </sheetData>
  <dataConsolidate/>
  <phoneticPr fontId="4"/>
  <pageMargins left="0.7" right="0.7" top="0.75" bottom="0.75" header="0.3" footer="0.3"/>
  <pageSetup paperSize="9" orientation="portrait" r:id="rId1"/>
  <drawing r:id="rId2"/>
  <legacyDrawing r:id="rId3"/>
  <controls>
    <mc:AlternateContent xmlns:mc="http://schemas.openxmlformats.org/markup-compatibility/2006">
      <mc:Choice Requires="x14">
        <control shapeId="20481" r:id="rId4" name="cbGetValues">
          <controlPr defaultSize="0" autoLine="0" r:id="rId5">
            <anchor moveWithCells="1">
              <from>
                <xdr:col>10</xdr:col>
                <xdr:colOff>0</xdr:colOff>
                <xdr:row>4</xdr:row>
                <xdr:rowOff>161925</xdr:rowOff>
              </from>
              <to>
                <xdr:col>12</xdr:col>
                <xdr:colOff>28575</xdr:colOff>
                <xdr:row>6</xdr:row>
                <xdr:rowOff>19050</xdr:rowOff>
              </to>
            </anchor>
          </controlPr>
        </control>
      </mc:Choice>
      <mc:Fallback>
        <control shapeId="20481" r:id="rId4" name="cbGetValues"/>
      </mc:Fallback>
    </mc:AlternateContent>
    <mc:AlternateContent xmlns:mc="http://schemas.openxmlformats.org/markup-compatibility/2006">
      <mc:Choice Requires="x14">
        <control shapeId="20482" r:id="rId6" name="cbSetValue">
          <controlPr defaultSize="0" autoLine="0" r:id="rId7">
            <anchor moveWithCells="1">
              <from>
                <xdr:col>10</xdr:col>
                <xdr:colOff>0</xdr:colOff>
                <xdr:row>6</xdr:row>
                <xdr:rowOff>161925</xdr:rowOff>
              </from>
              <to>
                <xdr:col>12</xdr:col>
                <xdr:colOff>28575</xdr:colOff>
                <xdr:row>9</xdr:row>
                <xdr:rowOff>38100</xdr:rowOff>
              </to>
            </anchor>
          </controlPr>
        </control>
      </mc:Choice>
      <mc:Fallback>
        <control shapeId="20482" r:id="rId6" name="cbSetValue"/>
      </mc:Fallback>
    </mc:AlternateContent>
    <mc:AlternateContent xmlns:mc="http://schemas.openxmlformats.org/markup-compatibility/2006">
      <mc:Choice Requires="x14">
        <control shapeId="20487" r:id="rId8" name="cbClear">
          <controlPr defaultSize="0" autoLine="0" r:id="rId9">
            <anchor moveWithCells="1">
              <from>
                <xdr:col>10</xdr:col>
                <xdr:colOff>0</xdr:colOff>
                <xdr:row>1</xdr:row>
                <xdr:rowOff>9525</xdr:rowOff>
              </from>
              <to>
                <xdr:col>12</xdr:col>
                <xdr:colOff>28575</xdr:colOff>
                <xdr:row>3</xdr:row>
                <xdr:rowOff>47625</xdr:rowOff>
              </to>
            </anchor>
          </controlPr>
        </control>
      </mc:Choice>
      <mc:Fallback>
        <control shapeId="20487" r:id="rId8" name="cbClea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XFD50"/>
  <sheetViews>
    <sheetView tabSelected="1" zoomScale="85" zoomScaleNormal="85" workbookViewId="0">
      <pane xSplit="2" ySplit="7" topLeftCell="C8" activePane="bottomRight" state="frozen"/>
      <selection pane="topRight" activeCell="C1" sqref="C1"/>
      <selection pane="bottomLeft" activeCell="A8" sqref="A8"/>
      <selection pane="bottomRight" activeCell="B22" sqref="B22"/>
    </sheetView>
  </sheetViews>
  <sheetFormatPr defaultRowHeight="13.5"/>
  <cols>
    <col min="1" max="1" width="9" style="12"/>
    <col min="2" max="9" width="10.625" style="12" customWidth="1"/>
    <col min="10" max="18" width="9" style="12"/>
    <col min="19" max="21" width="9.125" style="12" customWidth="1"/>
    <col min="22" max="16384" width="9" style="12"/>
  </cols>
  <sheetData>
    <row r="1" spans="1:27">
      <c r="A1" s="99"/>
      <c r="B1" s="99"/>
      <c r="C1" s="99"/>
      <c r="D1" s="99"/>
      <c r="E1" s="99"/>
      <c r="F1" s="99"/>
      <c r="G1" s="99"/>
      <c r="H1" s="99"/>
      <c r="I1" s="99"/>
      <c r="J1" s="99"/>
    </row>
    <row r="2" spans="1:27">
      <c r="A2" s="99"/>
      <c r="B2" s="99"/>
      <c r="C2" s="98" t="s">
        <v>1541</v>
      </c>
      <c r="D2" s="98" t="s">
        <v>1626</v>
      </c>
      <c r="E2" s="98" t="s">
        <v>1627</v>
      </c>
      <c r="F2" s="98" t="s">
        <v>1542</v>
      </c>
      <c r="G2" s="98" t="s">
        <v>1705</v>
      </c>
      <c r="H2" s="98"/>
      <c r="I2" s="98"/>
    </row>
    <row r="3" spans="1:27">
      <c r="B3" s="98" t="s">
        <v>646</v>
      </c>
      <c r="C3" s="94" t="s">
        <v>1601</v>
      </c>
      <c r="D3" s="95"/>
      <c r="E3" s="95"/>
      <c r="F3" s="95"/>
      <c r="G3" s="95"/>
      <c r="H3" s="95"/>
      <c r="I3" s="96"/>
    </row>
    <row r="4" spans="1:27">
      <c r="A4" s="102" t="s">
        <v>645</v>
      </c>
      <c r="B4" s="98" t="s">
        <v>594</v>
      </c>
      <c r="C4" s="94" t="s">
        <v>645</v>
      </c>
      <c r="D4" s="95"/>
      <c r="E4" s="95"/>
      <c r="F4" s="95"/>
      <c r="G4" s="95"/>
      <c r="H4" s="95"/>
      <c r="I4" s="96"/>
    </row>
    <row r="5" spans="1:27">
      <c r="A5" s="102" t="s">
        <v>647</v>
      </c>
      <c r="B5" s="98" t="s">
        <v>598</v>
      </c>
      <c r="C5" s="94" t="s">
        <v>647</v>
      </c>
      <c r="D5" s="95" t="s">
        <v>1537</v>
      </c>
      <c r="E5" s="95" t="s">
        <v>1538</v>
      </c>
      <c r="F5" s="95" t="s">
        <v>1536</v>
      </c>
      <c r="G5" s="95" t="s">
        <v>1706</v>
      </c>
      <c r="H5" s="95"/>
      <c r="I5" s="96"/>
    </row>
    <row r="6" spans="1:27">
      <c r="A6" s="97"/>
      <c r="B6" s="100"/>
      <c r="C6" s="101"/>
      <c r="D6" s="101"/>
      <c r="E6" s="101"/>
      <c r="F6" s="101"/>
      <c r="G6" s="101"/>
      <c r="H6" s="101"/>
      <c r="I6" s="101"/>
    </row>
    <row r="7" spans="1:27" ht="14.25" thickBot="1">
      <c r="A7" s="97"/>
      <c r="B7" s="122" t="s">
        <v>1624</v>
      </c>
      <c r="C7" s="122" t="s">
        <v>1629</v>
      </c>
      <c r="D7" s="123" t="s">
        <v>1628</v>
      </c>
      <c r="E7" s="123"/>
      <c r="F7" s="122"/>
      <c r="G7" s="122"/>
      <c r="H7" s="123"/>
      <c r="I7" s="123"/>
    </row>
    <row r="8" spans="1:27">
      <c r="B8" s="306" t="s">
        <v>1633</v>
      </c>
      <c r="C8" s="304" t="s">
        <v>21</v>
      </c>
      <c r="D8" s="304" t="s">
        <v>1625</v>
      </c>
      <c r="E8" s="304"/>
      <c r="F8" s="304"/>
      <c r="G8" s="304"/>
      <c r="H8" s="304"/>
      <c r="I8" s="305"/>
    </row>
    <row r="9" spans="1:27" ht="14.25" thickBot="1">
      <c r="B9" s="307" t="s">
        <v>1554</v>
      </c>
      <c r="C9" s="308"/>
      <c r="D9" s="308"/>
      <c r="E9" s="308"/>
      <c r="F9" s="308"/>
      <c r="G9" s="308"/>
      <c r="H9" s="308"/>
      <c r="I9" s="309"/>
    </row>
    <row r="10" spans="1:27" s="310" customFormat="1" ht="14.25" thickBot="1">
      <c r="A10" s="57"/>
      <c r="B10" s="301"/>
      <c r="C10" s="57"/>
      <c r="D10" s="57"/>
      <c r="E10" s="57"/>
      <c r="F10" s="57"/>
      <c r="H10" s="57"/>
      <c r="I10" s="57"/>
      <c r="J10" s="57"/>
      <c r="L10" s="57"/>
      <c r="M10" s="57"/>
      <c r="N10" s="57"/>
      <c r="O10" s="57"/>
      <c r="P10" s="57"/>
      <c r="Q10" s="57"/>
      <c r="R10" s="57"/>
      <c r="S10" s="57"/>
      <c r="T10" s="57"/>
      <c r="U10" s="57"/>
      <c r="V10" s="57"/>
      <c r="W10" s="57"/>
      <c r="X10" s="57"/>
      <c r="Y10" s="57"/>
      <c r="Z10" s="57"/>
      <c r="AA10" s="118"/>
    </row>
    <row r="11" spans="1:27" s="310" customFormat="1">
      <c r="A11" s="57"/>
      <c r="B11" s="311" t="s">
        <v>1634</v>
      </c>
      <c r="C11" s="312"/>
      <c r="D11" s="312"/>
      <c r="E11" s="312"/>
      <c r="F11" s="312"/>
      <c r="G11" s="312"/>
      <c r="H11" s="312"/>
      <c r="I11" s="313"/>
      <c r="J11" s="57"/>
      <c r="L11" s="57"/>
      <c r="M11" s="57"/>
      <c r="N11" s="57"/>
      <c r="O11" s="57"/>
      <c r="P11" s="57"/>
      <c r="Q11" s="57"/>
      <c r="R11" s="57"/>
      <c r="S11" s="57"/>
      <c r="T11" s="57"/>
      <c r="U11" s="57"/>
      <c r="V11" s="57"/>
      <c r="W11" s="57"/>
      <c r="X11" s="57"/>
      <c r="Y11" s="57"/>
      <c r="Z11" s="57"/>
      <c r="AA11" s="118"/>
    </row>
    <row r="12" spans="1:27" s="310" customFormat="1">
      <c r="A12" s="57"/>
      <c r="B12" s="318" t="s">
        <v>1647</v>
      </c>
      <c r="C12" s="314" t="s">
        <v>1637</v>
      </c>
      <c r="D12" s="314"/>
      <c r="E12" s="314" t="s">
        <v>1635</v>
      </c>
      <c r="F12" s="314"/>
      <c r="G12" s="314"/>
      <c r="H12" s="314"/>
      <c r="I12" s="315"/>
      <c r="J12" s="57"/>
      <c r="L12" s="57"/>
      <c r="M12" s="57"/>
      <c r="N12" s="57"/>
      <c r="O12" s="57"/>
      <c r="P12" s="57"/>
      <c r="Q12" s="57"/>
      <c r="R12" s="57"/>
      <c r="S12" s="57"/>
      <c r="T12" s="57"/>
      <c r="U12" s="57"/>
      <c r="V12" s="57"/>
      <c r="W12" s="57"/>
      <c r="X12" s="57"/>
      <c r="Y12" s="57"/>
      <c r="Z12" s="57"/>
      <c r="AA12" s="118"/>
    </row>
    <row r="13" spans="1:27" s="310" customFormat="1">
      <c r="A13" s="57"/>
      <c r="B13" s="318"/>
      <c r="C13" s="314"/>
      <c r="D13" s="314"/>
      <c r="E13" s="314" t="s">
        <v>1636</v>
      </c>
      <c r="F13" s="314"/>
      <c r="G13" s="314"/>
      <c r="H13" s="314"/>
      <c r="I13" s="315"/>
      <c r="J13" s="57"/>
      <c r="L13" s="57"/>
      <c r="M13" s="57"/>
      <c r="N13" s="57"/>
      <c r="O13" s="57"/>
      <c r="P13" s="57"/>
      <c r="Q13" s="57"/>
      <c r="R13" s="57"/>
      <c r="S13" s="57"/>
      <c r="T13" s="57"/>
      <c r="U13" s="57"/>
      <c r="V13" s="57"/>
      <c r="W13" s="57"/>
      <c r="X13" s="57"/>
      <c r="Y13" s="57"/>
      <c r="Z13" s="57"/>
      <c r="AA13" s="118"/>
    </row>
    <row r="14" spans="1:27" s="310" customFormat="1">
      <c r="A14" s="57"/>
      <c r="B14" s="318" t="s">
        <v>1643</v>
      </c>
      <c r="C14" s="320" t="s">
        <v>1638</v>
      </c>
      <c r="D14" s="314"/>
      <c r="E14" s="314" t="s">
        <v>1639</v>
      </c>
      <c r="F14" s="314"/>
      <c r="G14" s="314"/>
      <c r="H14" s="314"/>
      <c r="I14" s="315"/>
      <c r="L14" s="57"/>
      <c r="M14" s="57"/>
      <c r="N14" s="57"/>
      <c r="O14" s="57"/>
      <c r="P14" s="57"/>
      <c r="Q14" s="57"/>
      <c r="R14" s="57"/>
      <c r="S14" s="57"/>
      <c r="T14" s="57"/>
      <c r="U14" s="57"/>
      <c r="V14" s="57"/>
      <c r="W14" s="57"/>
      <c r="X14" s="57"/>
      <c r="Y14" s="57"/>
      <c r="Z14" s="57"/>
      <c r="AA14" s="118"/>
    </row>
    <row r="15" spans="1:27" s="310" customFormat="1">
      <c r="A15" s="57"/>
      <c r="B15" s="318" t="s">
        <v>1644</v>
      </c>
      <c r="C15" s="314" t="s">
        <v>1640</v>
      </c>
      <c r="D15" s="314"/>
      <c r="E15" s="314" t="s">
        <v>1642</v>
      </c>
      <c r="F15" s="314"/>
      <c r="G15" s="314"/>
      <c r="H15" s="314"/>
      <c r="I15" s="315"/>
      <c r="J15" s="57"/>
      <c r="L15" s="57"/>
      <c r="M15" s="57"/>
      <c r="N15" s="57"/>
      <c r="O15" s="57"/>
      <c r="P15" s="57"/>
      <c r="Q15" s="57"/>
      <c r="R15" s="57"/>
      <c r="S15" s="57"/>
      <c r="T15" s="57"/>
      <c r="U15" s="57"/>
      <c r="V15" s="57"/>
      <c r="W15" s="57"/>
      <c r="X15" s="57"/>
      <c r="Y15" s="57"/>
      <c r="Z15" s="57"/>
      <c r="AA15" s="118"/>
    </row>
    <row r="16" spans="1:27" s="310" customFormat="1">
      <c r="A16" s="57"/>
      <c r="B16" s="318" t="s">
        <v>1645</v>
      </c>
      <c r="C16" s="314" t="s">
        <v>1641</v>
      </c>
      <c r="D16" s="314"/>
      <c r="E16" s="314" t="s">
        <v>1642</v>
      </c>
      <c r="F16" s="314"/>
      <c r="G16" s="314"/>
      <c r="H16" s="314"/>
      <c r="I16" s="315"/>
      <c r="J16" s="57"/>
      <c r="L16" s="57"/>
      <c r="M16" s="57"/>
      <c r="N16" s="57"/>
      <c r="O16" s="57"/>
      <c r="P16" s="57"/>
      <c r="Q16" s="57"/>
      <c r="R16" s="57"/>
      <c r="S16" s="57"/>
      <c r="T16" s="57"/>
      <c r="U16" s="57"/>
      <c r="V16" s="57"/>
      <c r="W16" s="57"/>
      <c r="X16" s="57"/>
      <c r="Y16" s="57"/>
      <c r="Z16" s="57"/>
      <c r="AA16" s="118"/>
    </row>
    <row r="17" spans="1:16384" s="310" customFormat="1" ht="14.25" thickBot="1">
      <c r="A17" s="57"/>
      <c r="B17" s="319" t="s">
        <v>1646</v>
      </c>
      <c r="C17" s="316" t="s">
        <v>1648</v>
      </c>
      <c r="D17" s="316"/>
      <c r="E17" s="316" t="s">
        <v>1649</v>
      </c>
      <c r="F17" s="316"/>
      <c r="G17" s="316"/>
      <c r="H17" s="316"/>
      <c r="I17" s="317"/>
      <c r="J17" s="57" t="s">
        <v>1727</v>
      </c>
      <c r="K17" s="57"/>
      <c r="L17" s="57"/>
      <c r="M17" s="57"/>
      <c r="N17" s="57"/>
      <c r="O17" s="57"/>
      <c r="P17" s="57"/>
      <c r="Q17" s="57"/>
      <c r="R17" s="57"/>
      <c r="S17" s="57"/>
      <c r="T17" s="57"/>
      <c r="U17" s="57"/>
      <c r="V17" s="57"/>
      <c r="W17" s="57"/>
      <c r="X17" s="57"/>
      <c r="Y17" s="57"/>
      <c r="Z17" s="57"/>
      <c r="AA17" s="118"/>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713</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7"/>
      <c r="LF20" s="57"/>
      <c r="LG20" s="57"/>
      <c r="LH20" s="57"/>
      <c r="LI20" s="57"/>
      <c r="LJ20" s="57"/>
      <c r="LK20" s="57"/>
      <c r="LL20" s="57"/>
      <c r="LM20" s="57"/>
      <c r="LN20" s="57"/>
      <c r="LO20" s="57"/>
      <c r="LP20" s="57"/>
      <c r="LQ20" s="57"/>
      <c r="LR20" s="57"/>
      <c r="LS20" s="57"/>
      <c r="LT20" s="57"/>
      <c r="LU20" s="57"/>
      <c r="LV20" s="57"/>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301"/>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301"/>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s="81" customFormat="1">
      <c r="A24" s="302"/>
      <c r="B24" s="301"/>
      <c r="C24" s="301"/>
      <c r="D24" s="301"/>
      <c r="E24" s="301"/>
      <c r="F24" s="301"/>
      <c r="G24" s="301"/>
      <c r="H24" s="301"/>
      <c r="I24" s="301"/>
      <c r="J24" s="301"/>
      <c r="K24" s="301"/>
      <c r="L24" s="301"/>
      <c r="M24" s="301"/>
      <c r="N24" s="301"/>
      <c r="O24" s="301"/>
      <c r="P24" s="301"/>
      <c r="Q24" s="301"/>
      <c r="R24" s="301"/>
      <c r="S24" s="301"/>
      <c r="T24" s="301"/>
      <c r="U24" s="301"/>
      <c r="V24" s="301"/>
      <c r="W24" s="301"/>
      <c r="X24" s="301"/>
      <c r="Y24" s="301"/>
      <c r="Z24" s="301"/>
      <c r="AA24" s="303"/>
    </row>
    <row r="25" spans="1:16384" s="81" customFormat="1">
      <c r="A25" s="302"/>
      <c r="B25" s="301"/>
      <c r="C25" s="301"/>
      <c r="D25" s="301"/>
      <c r="E25" s="301"/>
      <c r="F25" s="301"/>
      <c r="G25" s="301"/>
      <c r="H25" s="301"/>
      <c r="I25" s="301"/>
      <c r="J25" s="301"/>
      <c r="K25" s="301"/>
      <c r="L25" s="301"/>
      <c r="M25" s="301"/>
      <c r="N25" s="301"/>
      <c r="O25" s="301"/>
      <c r="P25" s="301"/>
      <c r="Q25" s="301"/>
      <c r="R25" s="301"/>
      <c r="S25" s="301"/>
      <c r="T25" s="301"/>
      <c r="U25" s="301"/>
      <c r="V25" s="301"/>
      <c r="W25" s="301"/>
      <c r="X25" s="301"/>
      <c r="Y25" s="301"/>
      <c r="Z25" s="301"/>
      <c r="AA25" s="303"/>
    </row>
    <row r="26" spans="1:16384" s="81" customFormat="1">
      <c r="A26" s="302"/>
      <c r="B26" s="301"/>
      <c r="D26" s="301"/>
      <c r="E26" s="301"/>
      <c r="F26" s="301"/>
      <c r="G26" s="301"/>
      <c r="H26" s="301"/>
      <c r="I26" s="301"/>
      <c r="J26" s="301"/>
      <c r="K26" s="301"/>
      <c r="L26" s="301"/>
      <c r="M26" s="301"/>
      <c r="N26" s="301"/>
      <c r="O26" s="301"/>
      <c r="P26" s="301"/>
      <c r="Q26" s="301"/>
      <c r="R26" s="301"/>
      <c r="S26" s="301"/>
      <c r="T26" s="301"/>
      <c r="U26" s="301"/>
      <c r="V26" s="301"/>
      <c r="W26" s="301"/>
      <c r="X26" s="301"/>
      <c r="Y26" s="301"/>
      <c r="Z26" s="301"/>
      <c r="AA26" s="303"/>
    </row>
    <row r="27" spans="1:16384" s="81" customFormat="1">
      <c r="A27" s="302"/>
      <c r="B27" s="301"/>
      <c r="C27" s="301"/>
      <c r="D27" s="301"/>
      <c r="E27" s="301"/>
      <c r="F27" s="301"/>
      <c r="H27" s="301"/>
      <c r="I27" s="301"/>
      <c r="J27" s="301"/>
      <c r="L27" s="301"/>
      <c r="M27" s="301"/>
      <c r="N27" s="301"/>
      <c r="O27" s="301"/>
      <c r="P27" s="301"/>
      <c r="Q27" s="301"/>
      <c r="R27" s="301"/>
      <c r="S27" s="301"/>
      <c r="T27" s="301"/>
      <c r="U27" s="301"/>
      <c r="V27" s="301"/>
      <c r="W27" s="301"/>
      <c r="X27" s="301"/>
      <c r="Y27" s="301"/>
      <c r="Z27" s="301"/>
      <c r="AA27" s="303"/>
    </row>
    <row r="28" spans="1:16384" s="81" customFormat="1">
      <c r="A28" s="302"/>
      <c r="B28" s="301"/>
      <c r="C28" s="301"/>
      <c r="D28" s="301"/>
      <c r="E28" s="301"/>
      <c r="F28" s="301"/>
      <c r="H28" s="301"/>
      <c r="I28" s="301"/>
      <c r="J28" s="301"/>
      <c r="L28" s="301"/>
      <c r="M28" s="301"/>
      <c r="N28" s="301"/>
      <c r="O28" s="301"/>
      <c r="P28" s="301"/>
      <c r="Q28" s="301"/>
      <c r="R28" s="301"/>
      <c r="S28" s="301"/>
      <c r="T28" s="301"/>
      <c r="U28" s="301"/>
      <c r="V28" s="301"/>
      <c r="W28" s="301"/>
      <c r="X28" s="301"/>
      <c r="Y28" s="301"/>
      <c r="Z28" s="301"/>
      <c r="AA28" s="303"/>
    </row>
    <row r="29" spans="1:16384" s="81" customFormat="1">
      <c r="A29" s="302"/>
      <c r="B29" s="301"/>
      <c r="C29" s="301"/>
      <c r="D29" s="301"/>
      <c r="E29" s="301"/>
      <c r="F29" s="301"/>
      <c r="G29" s="301"/>
      <c r="H29" s="301"/>
      <c r="I29" s="301"/>
      <c r="J29" s="301"/>
      <c r="L29" s="301"/>
      <c r="M29" s="301"/>
      <c r="N29" s="301"/>
      <c r="O29" s="301"/>
      <c r="P29" s="301"/>
      <c r="Q29" s="301"/>
      <c r="R29" s="301"/>
      <c r="S29" s="301"/>
      <c r="T29" s="301"/>
      <c r="U29" s="301"/>
      <c r="V29" s="301"/>
      <c r="W29" s="301"/>
      <c r="X29" s="301"/>
      <c r="Y29" s="301"/>
      <c r="Z29" s="301"/>
      <c r="AA29" s="303"/>
    </row>
    <row r="30" spans="1:16384">
      <c r="A30" s="112"/>
      <c r="B30" s="301"/>
      <c r="C30" s="57"/>
      <c r="D30" s="57"/>
      <c r="E30" s="57"/>
      <c r="F30" s="57"/>
      <c r="L30" s="57"/>
      <c r="M30" s="57"/>
      <c r="N30" s="57"/>
      <c r="O30" s="57"/>
      <c r="P30" s="57"/>
      <c r="Q30" s="57"/>
      <c r="R30" s="57"/>
      <c r="S30" s="57"/>
      <c r="T30" s="57"/>
      <c r="U30" s="57"/>
      <c r="V30" s="57"/>
      <c r="W30" s="57"/>
      <c r="X30" s="57"/>
      <c r="Y30" s="57"/>
      <c r="Z30" s="57"/>
      <c r="AA30" s="118"/>
    </row>
    <row r="31" spans="1:16384">
      <c r="A31" s="112"/>
      <c r="B31" s="301"/>
      <c r="C31" s="57"/>
      <c r="D31" s="57"/>
      <c r="E31" s="57"/>
      <c r="F31" s="57"/>
      <c r="H31" s="57"/>
      <c r="I31" s="57"/>
      <c r="J31" s="57"/>
      <c r="L31" s="57"/>
      <c r="M31" s="57"/>
      <c r="N31" s="57"/>
      <c r="O31" s="57"/>
      <c r="P31" s="57"/>
      <c r="Q31" s="57"/>
      <c r="R31" s="57"/>
      <c r="S31" s="57"/>
      <c r="T31" s="57"/>
      <c r="U31" s="57"/>
      <c r="V31" s="57"/>
      <c r="W31" s="57"/>
      <c r="X31" s="57"/>
      <c r="Y31" s="57"/>
      <c r="Z31" s="57"/>
      <c r="AA31" s="118"/>
    </row>
    <row r="32" spans="1:16384">
      <c r="A32" s="112"/>
      <c r="B32" s="301"/>
      <c r="C32" s="57"/>
      <c r="D32" s="57"/>
      <c r="E32" s="57"/>
      <c r="F32" s="57"/>
      <c r="H32" s="57"/>
      <c r="I32" s="57"/>
      <c r="J32" s="57"/>
      <c r="L32" s="57"/>
      <c r="M32" s="57"/>
      <c r="N32" s="57"/>
      <c r="O32" s="57"/>
      <c r="P32" s="57"/>
      <c r="Q32" s="57"/>
      <c r="R32" s="57"/>
      <c r="S32" s="57"/>
      <c r="T32" s="57"/>
      <c r="U32" s="57"/>
      <c r="V32" s="57"/>
      <c r="W32" s="57"/>
      <c r="X32" s="57"/>
      <c r="Y32" s="57"/>
      <c r="Z32" s="57"/>
      <c r="AA32" s="118"/>
    </row>
    <row r="33" spans="1:27">
      <c r="A33" s="112"/>
      <c r="B33" s="301"/>
      <c r="C33" s="57"/>
      <c r="D33" s="57"/>
      <c r="E33" s="57"/>
      <c r="F33" s="57"/>
      <c r="H33" s="57"/>
      <c r="I33" s="57"/>
      <c r="J33" s="57"/>
      <c r="L33" s="57"/>
      <c r="M33" s="57"/>
      <c r="N33" s="57"/>
      <c r="O33" s="57"/>
      <c r="P33" s="57"/>
      <c r="Q33" s="57"/>
      <c r="R33" s="57"/>
      <c r="S33" s="57"/>
      <c r="T33" s="57"/>
      <c r="U33" s="57"/>
      <c r="V33" s="57"/>
      <c r="W33" s="57"/>
      <c r="X33" s="57"/>
      <c r="Y33" s="57"/>
      <c r="Z33" s="57"/>
      <c r="AA33" s="118"/>
    </row>
    <row r="34" spans="1:27">
      <c r="A34" s="112"/>
      <c r="B34" s="301"/>
      <c r="C34" s="57"/>
      <c r="D34" s="57"/>
      <c r="E34" s="57"/>
      <c r="F34" s="57"/>
      <c r="H34" s="57"/>
      <c r="I34" s="57"/>
      <c r="J34" s="57"/>
      <c r="L34" s="57"/>
      <c r="M34" s="57"/>
      <c r="N34" s="57"/>
      <c r="O34" s="57"/>
      <c r="P34" s="57"/>
      <c r="Q34" s="57"/>
      <c r="R34" s="57"/>
      <c r="S34" s="57"/>
      <c r="T34" s="57"/>
      <c r="U34" s="57"/>
      <c r="V34" s="57"/>
      <c r="W34" s="57"/>
      <c r="X34" s="57"/>
      <c r="Y34" s="57"/>
      <c r="Z34" s="57"/>
      <c r="AA34" s="118"/>
    </row>
    <row r="35" spans="1:27">
      <c r="A35" s="112"/>
      <c r="B35" s="301"/>
      <c r="C35" s="57"/>
      <c r="D35" s="57"/>
      <c r="E35" s="57"/>
      <c r="F35" s="57"/>
      <c r="G35" s="57"/>
      <c r="H35" s="57"/>
      <c r="I35" s="57"/>
      <c r="J35" s="57"/>
      <c r="L35" s="57"/>
      <c r="M35" s="57"/>
      <c r="N35" s="57"/>
      <c r="O35" s="57"/>
      <c r="P35" s="57"/>
      <c r="Q35" s="57"/>
      <c r="R35" s="57"/>
      <c r="S35" s="57"/>
      <c r="T35" s="57"/>
      <c r="U35" s="57"/>
      <c r="V35" s="57"/>
      <c r="W35" s="57"/>
      <c r="X35" s="57"/>
      <c r="Y35" s="57"/>
      <c r="Z35" s="57"/>
      <c r="AA35" s="118"/>
    </row>
    <row r="36" spans="1:27">
      <c r="A36" s="112"/>
      <c r="B36" s="301"/>
      <c r="C36" s="57"/>
      <c r="D36" s="57"/>
      <c r="E36" s="57"/>
      <c r="F36" s="57"/>
      <c r="L36" s="57"/>
      <c r="M36" s="57"/>
      <c r="N36" s="57"/>
      <c r="O36" s="57"/>
      <c r="P36" s="57"/>
      <c r="Q36" s="57"/>
      <c r="R36" s="57"/>
      <c r="S36" s="57"/>
      <c r="T36" s="57"/>
      <c r="U36" s="57"/>
      <c r="V36" s="57"/>
      <c r="W36" s="57"/>
      <c r="X36" s="57"/>
      <c r="Y36" s="57"/>
      <c r="Z36" s="57"/>
      <c r="AA36" s="118"/>
    </row>
    <row r="37" spans="1:27">
      <c r="A37" s="112"/>
      <c r="B37" s="301"/>
      <c r="C37" s="57"/>
      <c r="D37" s="57"/>
      <c r="E37" s="57"/>
      <c r="F37" s="57"/>
      <c r="H37" s="57"/>
      <c r="I37" s="57"/>
      <c r="J37" s="57"/>
      <c r="L37" s="57"/>
      <c r="M37" s="57"/>
      <c r="N37" s="57"/>
      <c r="O37" s="57"/>
      <c r="P37" s="57"/>
      <c r="Q37" s="57"/>
      <c r="R37" s="57"/>
      <c r="S37" s="57"/>
      <c r="T37" s="57"/>
      <c r="U37" s="57"/>
      <c r="V37" s="57"/>
      <c r="W37" s="57"/>
      <c r="X37" s="57"/>
      <c r="Y37" s="57"/>
      <c r="Z37" s="57"/>
      <c r="AA37" s="118"/>
    </row>
    <row r="38" spans="1:27">
      <c r="A38" s="112"/>
      <c r="B38" s="301"/>
      <c r="C38" s="57"/>
      <c r="D38" s="57"/>
      <c r="E38" s="57"/>
      <c r="F38" s="57"/>
      <c r="H38" s="57"/>
      <c r="I38" s="57"/>
      <c r="J38" s="57"/>
      <c r="L38" s="57"/>
      <c r="M38" s="57"/>
      <c r="N38" s="57"/>
      <c r="O38" s="57"/>
      <c r="P38" s="57"/>
      <c r="Q38" s="57"/>
      <c r="R38" s="57"/>
      <c r="S38" s="57"/>
      <c r="T38" s="57"/>
      <c r="U38" s="57"/>
      <c r="V38" s="57"/>
      <c r="W38" s="57"/>
      <c r="X38" s="57"/>
      <c r="Y38" s="57"/>
      <c r="Z38" s="57"/>
      <c r="AA38" s="118"/>
    </row>
    <row r="39" spans="1:27">
      <c r="A39" s="112"/>
      <c r="B39" s="301"/>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301"/>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301"/>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301"/>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301"/>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301"/>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301"/>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301"/>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301"/>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301"/>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ht="14.25" thickBot="1">
      <c r="A49" s="115"/>
      <c r="B49" s="116"/>
      <c r="C49" s="116"/>
      <c r="D49" s="116"/>
      <c r="E49" s="116"/>
      <c r="F49" s="116"/>
      <c r="G49" s="116"/>
      <c r="H49" s="116"/>
      <c r="I49" s="116"/>
      <c r="J49" s="116"/>
      <c r="K49" s="116"/>
      <c r="L49" s="116"/>
      <c r="M49" s="116"/>
      <c r="N49" s="116"/>
      <c r="O49" s="116"/>
      <c r="P49" s="116"/>
      <c r="Q49" s="116"/>
      <c r="R49" s="116"/>
      <c r="S49" s="116"/>
      <c r="T49" s="116"/>
      <c r="U49" s="116"/>
      <c r="V49" s="116"/>
      <c r="W49" s="116"/>
      <c r="X49" s="116"/>
      <c r="Y49" s="116"/>
      <c r="Z49" s="116"/>
      <c r="AA49" s="119"/>
    </row>
    <row r="50" spans="1:27" ht="14.25" thickTop="1"/>
  </sheetData>
  <dataConsolidate/>
  <phoneticPr fontId="4"/>
  <pageMargins left="0.7" right="0.7" top="0.75" bottom="0.75" header="0.3" footer="0.3"/>
  <pageSetup paperSize="9" orientation="portrait" r:id="rId1"/>
  <drawing r:id="rId2"/>
  <legacyDrawing r:id="rId3"/>
  <controls>
    <mc:AlternateContent xmlns:mc="http://schemas.openxmlformats.org/markup-compatibility/2006">
      <mc:Choice Requires="x14">
        <control shapeId="24579" r:id="rId4" name="cbClear">
          <controlPr defaultSize="0" autoLine="0" r:id="rId5">
            <anchor moveWithCells="1">
              <from>
                <xdr:col>10</xdr:col>
                <xdr:colOff>0</xdr:colOff>
                <xdr:row>2</xdr:row>
                <xdr:rowOff>9525</xdr:rowOff>
              </from>
              <to>
                <xdr:col>12</xdr:col>
                <xdr:colOff>28575</xdr:colOff>
                <xdr:row>4</xdr:row>
                <xdr:rowOff>47625</xdr:rowOff>
              </to>
            </anchor>
          </controlPr>
        </control>
      </mc:Choice>
      <mc:Fallback>
        <control shapeId="24579" r:id="rId4" name="cbClear"/>
      </mc:Fallback>
    </mc:AlternateContent>
    <mc:AlternateContent xmlns:mc="http://schemas.openxmlformats.org/markup-compatibility/2006">
      <mc:Choice Requires="x14">
        <control shapeId="24580" r:id="rId6" name="cbAnalSysSht">
          <controlPr defaultSize="0" autoLine="0" r:id="rId7">
            <anchor moveWithCells="1">
              <from>
                <xdr:col>10</xdr:col>
                <xdr:colOff>0</xdr:colOff>
                <xdr:row>5</xdr:row>
                <xdr:rowOff>9525</xdr:rowOff>
              </from>
              <to>
                <xdr:col>12</xdr:col>
                <xdr:colOff>28575</xdr:colOff>
                <xdr:row>7</xdr:row>
                <xdr:rowOff>38100</xdr:rowOff>
              </to>
            </anchor>
          </controlPr>
        </control>
      </mc:Choice>
      <mc:Fallback>
        <control shapeId="24580" r:id="rId6" name="cbAnalSysSht"/>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81"/>
  <sheetViews>
    <sheetView zoomScale="80" zoomScaleNormal="80" workbookViewId="0">
      <pane xSplit="3" ySplit="1" topLeftCell="D2" activePane="bottomRight" state="frozen"/>
      <selection pane="topRight" activeCell="D1" sqref="D1"/>
      <selection pane="bottomLeft" activeCell="A2" sqref="A2"/>
      <selection pane="bottomRight" activeCell="J41" sqref="J41"/>
    </sheetView>
  </sheetViews>
  <sheetFormatPr defaultColWidth="10.625" defaultRowHeight="13.5"/>
  <cols>
    <col min="1" max="1" width="6.25" style="174" customWidth="1"/>
    <col min="2" max="2" width="9.25" style="276" customWidth="1"/>
    <col min="3" max="3" width="15.375" style="12" customWidth="1"/>
    <col min="4" max="5" width="10.625" style="12"/>
    <col min="6" max="6" width="17.125" style="12" bestFit="1" customWidth="1"/>
    <col min="7" max="7" width="11.625" style="12" customWidth="1"/>
    <col min="8" max="8" width="15.375" style="12" customWidth="1"/>
    <col min="9" max="9" width="15.5" style="12" customWidth="1"/>
    <col min="10" max="11" width="14.25" style="12" customWidth="1"/>
    <col min="12" max="12" width="17.25" style="12" customWidth="1"/>
    <col min="13" max="13" width="15.625" style="12" customWidth="1"/>
    <col min="14" max="14" width="15.375" style="12" customWidth="1"/>
    <col min="15" max="15" width="16" style="12" customWidth="1"/>
    <col min="16" max="16384" width="10.625" style="12"/>
  </cols>
  <sheetData>
    <row r="1" spans="1:15" s="276" customFormat="1" ht="27" customHeight="1">
      <c r="A1" s="283" t="s">
        <v>920</v>
      </c>
      <c r="B1" s="274" t="s">
        <v>1425</v>
      </c>
      <c r="C1" s="284" t="s">
        <v>1402</v>
      </c>
      <c r="D1" s="274" t="s">
        <v>1299</v>
      </c>
      <c r="E1" s="274" t="s">
        <v>1294</v>
      </c>
      <c r="F1" s="274" t="s">
        <v>1401</v>
      </c>
      <c r="G1" s="284" t="s">
        <v>1310</v>
      </c>
      <c r="H1" s="284" t="s">
        <v>1311</v>
      </c>
      <c r="I1" s="284" t="s">
        <v>1361</v>
      </c>
      <c r="J1" s="284" t="s">
        <v>1360</v>
      </c>
      <c r="K1" s="284" t="s">
        <v>1539</v>
      </c>
      <c r="M1" s="274" t="s">
        <v>1299</v>
      </c>
      <c r="N1" s="274" t="s">
        <v>1411</v>
      </c>
      <c r="O1" s="274" t="s">
        <v>1401</v>
      </c>
    </row>
    <row r="2" spans="1:15">
      <c r="A2" s="270">
        <v>1</v>
      </c>
      <c r="B2" s="275" t="s">
        <v>0</v>
      </c>
      <c r="C2" s="242" t="s">
        <v>1619</v>
      </c>
      <c r="D2" s="270" t="s">
        <v>1540</v>
      </c>
      <c r="E2" s="270" t="s">
        <v>1412</v>
      </c>
      <c r="F2" s="242" t="s">
        <v>1392</v>
      </c>
      <c r="G2" s="242" t="s">
        <v>1403</v>
      </c>
      <c r="H2" s="242" t="s">
        <v>1417</v>
      </c>
      <c r="I2" s="242"/>
      <c r="J2" s="242"/>
      <c r="K2" s="242" t="s">
        <v>1417</v>
      </c>
      <c r="M2" s="242" t="s">
        <v>1405</v>
      </c>
      <c r="N2" s="242" t="s">
        <v>1412</v>
      </c>
      <c r="O2" s="242" t="s">
        <v>1393</v>
      </c>
    </row>
    <row r="3" spans="1:15">
      <c r="A3" s="270">
        <v>2</v>
      </c>
      <c r="B3" s="275" t="s">
        <v>0</v>
      </c>
      <c r="C3" s="242" t="s">
        <v>1620</v>
      </c>
      <c r="D3" s="270" t="s">
        <v>1404</v>
      </c>
      <c r="E3" s="270" t="s">
        <v>1412</v>
      </c>
      <c r="F3" s="242" t="s">
        <v>1392</v>
      </c>
      <c r="G3" s="242" t="s">
        <v>1416</v>
      </c>
      <c r="H3" s="242" t="s">
        <v>1417</v>
      </c>
      <c r="I3" s="242"/>
      <c r="J3" s="242"/>
      <c r="K3" s="242" t="s">
        <v>1417</v>
      </c>
      <c r="M3" s="242" t="s">
        <v>1407</v>
      </c>
      <c r="N3" s="242" t="s">
        <v>1413</v>
      </c>
      <c r="O3" s="242" t="s">
        <v>1395</v>
      </c>
    </row>
    <row r="4" spans="1:15">
      <c r="A4" s="270">
        <v>3</v>
      </c>
      <c r="B4" s="275" t="s">
        <v>0</v>
      </c>
      <c r="C4" s="242" t="s">
        <v>1451</v>
      </c>
      <c r="D4" s="270" t="s">
        <v>1404</v>
      </c>
      <c r="E4" s="270" t="s">
        <v>1412</v>
      </c>
      <c r="F4" s="242" t="s">
        <v>1392</v>
      </c>
      <c r="G4" s="242" t="s">
        <v>878</v>
      </c>
      <c r="H4" s="242" t="s">
        <v>1417</v>
      </c>
      <c r="I4" s="242"/>
      <c r="J4" s="242"/>
      <c r="K4" s="242" t="s">
        <v>1417</v>
      </c>
      <c r="M4" s="242" t="s">
        <v>1409</v>
      </c>
      <c r="N4" s="242" t="s">
        <v>1414</v>
      </c>
      <c r="O4" s="242" t="s">
        <v>1397</v>
      </c>
    </row>
    <row r="5" spans="1:15">
      <c r="A5" s="270">
        <v>4</v>
      </c>
      <c r="B5" s="275" t="s">
        <v>0</v>
      </c>
      <c r="C5" s="242" t="s">
        <v>1452</v>
      </c>
      <c r="D5" s="270" t="s">
        <v>1404</v>
      </c>
      <c r="E5" s="270" t="s">
        <v>1412</v>
      </c>
      <c r="F5" s="242" t="s">
        <v>1392</v>
      </c>
      <c r="G5" s="242" t="s">
        <v>881</v>
      </c>
      <c r="H5" s="242" t="s">
        <v>1417</v>
      </c>
      <c r="I5" s="242"/>
      <c r="J5" s="242"/>
      <c r="K5" s="242" t="s">
        <v>1417</v>
      </c>
      <c r="M5" s="242" t="s">
        <v>1410</v>
      </c>
      <c r="N5" s="242" t="s">
        <v>1415</v>
      </c>
      <c r="O5" s="242" t="s">
        <v>1399</v>
      </c>
    </row>
    <row r="6" spans="1:15">
      <c r="A6" s="270">
        <v>5</v>
      </c>
      <c r="B6" s="275" t="s">
        <v>0</v>
      </c>
      <c r="C6" s="242" t="s">
        <v>993</v>
      </c>
      <c r="D6" s="270" t="s">
        <v>1404</v>
      </c>
      <c r="E6" s="270" t="s">
        <v>1412</v>
      </c>
      <c r="F6" s="242" t="s">
        <v>1392</v>
      </c>
      <c r="G6" s="242" t="s">
        <v>1456</v>
      </c>
      <c r="H6" s="242" t="s">
        <v>1417</v>
      </c>
      <c r="I6" s="242"/>
      <c r="J6" s="242"/>
      <c r="K6" s="242" t="s">
        <v>1417</v>
      </c>
      <c r="M6" s="242" t="s">
        <v>1422</v>
      </c>
    </row>
    <row r="7" spans="1:15">
      <c r="A7" s="270">
        <v>6</v>
      </c>
      <c r="B7" s="275" t="s">
        <v>0</v>
      </c>
      <c r="C7" s="242" t="s">
        <v>1453</v>
      </c>
      <c r="D7" s="270" t="s">
        <v>1404</v>
      </c>
      <c r="E7" s="270" t="s">
        <v>1412</v>
      </c>
      <c r="F7" s="242" t="s">
        <v>1392</v>
      </c>
      <c r="G7" s="242" t="s">
        <v>1457</v>
      </c>
      <c r="H7" s="242" t="s">
        <v>1417</v>
      </c>
      <c r="I7" s="242"/>
      <c r="J7" s="242"/>
      <c r="K7" s="242" t="s">
        <v>1417</v>
      </c>
      <c r="M7" s="242" t="s">
        <v>1423</v>
      </c>
    </row>
    <row r="8" spans="1:15">
      <c r="A8" s="270">
        <v>7</v>
      </c>
      <c r="B8" s="275" t="s">
        <v>0</v>
      </c>
      <c r="C8" s="242" t="s">
        <v>1454</v>
      </c>
      <c r="D8" s="270" t="s">
        <v>1404</v>
      </c>
      <c r="E8" s="270" t="s">
        <v>1412</v>
      </c>
      <c r="F8" s="242" t="s">
        <v>1392</v>
      </c>
      <c r="G8" s="242" t="s">
        <v>1367</v>
      </c>
      <c r="H8" s="242" t="s">
        <v>1417</v>
      </c>
      <c r="I8" s="242"/>
      <c r="J8" s="242"/>
      <c r="K8" s="242" t="s">
        <v>1417</v>
      </c>
    </row>
    <row r="9" spans="1:15">
      <c r="A9" s="270">
        <v>8</v>
      </c>
      <c r="B9" s="275" t="s">
        <v>0</v>
      </c>
      <c r="C9" s="242" t="s">
        <v>999</v>
      </c>
      <c r="D9" s="270" t="s">
        <v>1404</v>
      </c>
      <c r="E9" s="270" t="s">
        <v>1412</v>
      </c>
      <c r="F9" s="242" t="s">
        <v>1392</v>
      </c>
      <c r="G9" s="242" t="s">
        <v>1418</v>
      </c>
      <c r="H9" s="242" t="s">
        <v>1460</v>
      </c>
      <c r="I9" s="242"/>
      <c r="J9" s="242"/>
      <c r="K9" s="242" t="s">
        <v>1460</v>
      </c>
    </row>
    <row r="10" spans="1:15">
      <c r="A10" s="270">
        <v>9</v>
      </c>
      <c r="B10" s="275" t="s">
        <v>0</v>
      </c>
      <c r="C10" s="242" t="s">
        <v>1003</v>
      </c>
      <c r="D10" s="270" t="s">
        <v>1404</v>
      </c>
      <c r="E10" s="270" t="s">
        <v>1412</v>
      </c>
      <c r="F10" s="242" t="s">
        <v>1392</v>
      </c>
      <c r="G10" s="242" t="s">
        <v>1458</v>
      </c>
      <c r="H10" s="242" t="s">
        <v>1460</v>
      </c>
      <c r="I10" s="277"/>
      <c r="J10" s="277"/>
      <c r="K10" s="242" t="s">
        <v>1460</v>
      </c>
    </row>
    <row r="11" spans="1:15">
      <c r="A11" s="270">
        <v>10</v>
      </c>
      <c r="B11" s="275" t="s">
        <v>0</v>
      </c>
      <c r="C11" s="242" t="s">
        <v>1455</v>
      </c>
      <c r="D11" s="270" t="s">
        <v>1404</v>
      </c>
      <c r="E11" s="270" t="s">
        <v>1412</v>
      </c>
      <c r="F11" s="242" t="s">
        <v>1392</v>
      </c>
      <c r="G11" s="242" t="s">
        <v>1459</v>
      </c>
      <c r="H11" s="242" t="s">
        <v>1460</v>
      </c>
      <c r="I11" s="277"/>
      <c r="J11" s="277"/>
      <c r="K11" s="242" t="s">
        <v>1460</v>
      </c>
    </row>
    <row r="12" spans="1:15">
      <c r="A12" s="270">
        <v>11</v>
      </c>
      <c r="B12" s="275" t="s">
        <v>0</v>
      </c>
      <c r="C12" s="242" t="s">
        <v>1621</v>
      </c>
      <c r="D12" s="270" t="s">
        <v>1406</v>
      </c>
      <c r="E12" s="270" t="s">
        <v>1412</v>
      </c>
      <c r="F12" s="242" t="s">
        <v>1394</v>
      </c>
      <c r="G12" s="242" t="s">
        <v>1562</v>
      </c>
      <c r="H12" s="242" t="s">
        <v>1417</v>
      </c>
      <c r="I12" s="277"/>
      <c r="J12" s="277"/>
      <c r="K12" s="242" t="s">
        <v>1417</v>
      </c>
    </row>
    <row r="13" spans="1:15">
      <c r="A13" s="270">
        <v>12</v>
      </c>
      <c r="B13" s="275" t="s">
        <v>0</v>
      </c>
      <c r="C13" s="277" t="s">
        <v>1622</v>
      </c>
      <c r="D13" s="270" t="s">
        <v>1406</v>
      </c>
      <c r="E13" s="270" t="s">
        <v>1412</v>
      </c>
      <c r="F13" s="242" t="s">
        <v>1394</v>
      </c>
      <c r="G13" s="242" t="s">
        <v>1470</v>
      </c>
      <c r="H13" s="242" t="s">
        <v>1417</v>
      </c>
      <c r="I13" s="277"/>
      <c r="J13" s="277"/>
      <c r="K13" s="242" t="s">
        <v>1417</v>
      </c>
    </row>
    <row r="14" spans="1:15">
      <c r="A14" s="270">
        <v>13</v>
      </c>
      <c r="B14" s="275" t="s">
        <v>0</v>
      </c>
      <c r="C14" s="277" t="s">
        <v>1461</v>
      </c>
      <c r="D14" s="270" t="s">
        <v>1406</v>
      </c>
      <c r="E14" s="270" t="s">
        <v>1412</v>
      </c>
      <c r="F14" s="242" t="s">
        <v>1394</v>
      </c>
      <c r="G14" s="242" t="s">
        <v>1563</v>
      </c>
      <c r="H14" s="242" t="s">
        <v>1417</v>
      </c>
      <c r="I14" s="277"/>
      <c r="J14" s="277"/>
      <c r="K14" s="242" t="s">
        <v>1417</v>
      </c>
    </row>
    <row r="15" spans="1:15">
      <c r="A15" s="270">
        <v>14</v>
      </c>
      <c r="B15" s="275" t="s">
        <v>0</v>
      </c>
      <c r="C15" s="277" t="s">
        <v>1462</v>
      </c>
      <c r="D15" s="270" t="s">
        <v>1406</v>
      </c>
      <c r="E15" s="270" t="s">
        <v>1412</v>
      </c>
      <c r="F15" s="242" t="s">
        <v>1394</v>
      </c>
      <c r="G15" s="242" t="s">
        <v>1564</v>
      </c>
      <c r="H15" s="242" t="s">
        <v>1417</v>
      </c>
      <c r="I15" s="277"/>
      <c r="J15" s="277"/>
      <c r="K15" s="242" t="s">
        <v>1417</v>
      </c>
    </row>
    <row r="16" spans="1:15">
      <c r="A16" s="270">
        <v>15</v>
      </c>
      <c r="B16" s="275" t="s">
        <v>0</v>
      </c>
      <c r="C16" s="277" t="s">
        <v>1463</v>
      </c>
      <c r="D16" s="270" t="s">
        <v>1406</v>
      </c>
      <c r="E16" s="270" t="s">
        <v>1412</v>
      </c>
      <c r="F16" s="242" t="s">
        <v>1394</v>
      </c>
      <c r="G16" s="242" t="s">
        <v>1565</v>
      </c>
      <c r="H16" s="242" t="s">
        <v>1417</v>
      </c>
      <c r="I16" s="277"/>
      <c r="J16" s="277"/>
      <c r="K16" s="242" t="s">
        <v>1417</v>
      </c>
    </row>
    <row r="17" spans="1:11">
      <c r="A17" s="270">
        <v>16</v>
      </c>
      <c r="B17" s="275" t="s">
        <v>0</v>
      </c>
      <c r="C17" s="277" t="s">
        <v>1020</v>
      </c>
      <c r="D17" s="270" t="s">
        <v>1406</v>
      </c>
      <c r="E17" s="270" t="s">
        <v>1412</v>
      </c>
      <c r="F17" s="242" t="s">
        <v>1394</v>
      </c>
      <c r="G17" s="242" t="s">
        <v>1471</v>
      </c>
      <c r="H17" s="242" t="s">
        <v>1417</v>
      </c>
      <c r="I17" s="277"/>
      <c r="J17" s="277"/>
      <c r="K17" s="242" t="s">
        <v>1417</v>
      </c>
    </row>
    <row r="18" spans="1:11">
      <c r="A18" s="270">
        <v>17</v>
      </c>
      <c r="B18" s="275" t="s">
        <v>0</v>
      </c>
      <c r="C18" s="277" t="s">
        <v>1464</v>
      </c>
      <c r="D18" s="270" t="s">
        <v>1406</v>
      </c>
      <c r="E18" s="270" t="s">
        <v>1412</v>
      </c>
      <c r="F18" s="242" t="s">
        <v>1394</v>
      </c>
      <c r="G18" s="242" t="s">
        <v>1472</v>
      </c>
      <c r="H18" s="242" t="s">
        <v>1417</v>
      </c>
      <c r="I18" s="277"/>
      <c r="J18" s="277"/>
      <c r="K18" s="242" t="s">
        <v>1417</v>
      </c>
    </row>
    <row r="19" spans="1:11">
      <c r="A19" s="270">
        <v>18</v>
      </c>
      <c r="B19" s="275" t="s">
        <v>0</v>
      </c>
      <c r="C19" s="277" t="s">
        <v>1465</v>
      </c>
      <c r="D19" s="270" t="s">
        <v>1406</v>
      </c>
      <c r="E19" s="270" t="s">
        <v>1412</v>
      </c>
      <c r="F19" s="242" t="s">
        <v>1394</v>
      </c>
      <c r="G19" s="242" t="s">
        <v>1473</v>
      </c>
      <c r="H19" s="242" t="s">
        <v>1417</v>
      </c>
      <c r="I19" s="277"/>
      <c r="J19" s="277"/>
      <c r="K19" s="242" t="s">
        <v>1417</v>
      </c>
    </row>
    <row r="20" spans="1:11">
      <c r="A20" s="270">
        <v>19</v>
      </c>
      <c r="B20" s="275" t="s">
        <v>0</v>
      </c>
      <c r="C20" s="277" t="s">
        <v>1023</v>
      </c>
      <c r="D20" s="270" t="s">
        <v>1406</v>
      </c>
      <c r="E20" s="270" t="s">
        <v>1412</v>
      </c>
      <c r="F20" s="242" t="s">
        <v>1394</v>
      </c>
      <c r="G20" s="242" t="s">
        <v>1474</v>
      </c>
      <c r="H20" s="242" t="s">
        <v>1417</v>
      </c>
      <c r="I20" s="277"/>
      <c r="J20" s="277"/>
      <c r="K20" s="242" t="s">
        <v>1417</v>
      </c>
    </row>
    <row r="21" spans="1:11">
      <c r="A21" s="270">
        <v>20</v>
      </c>
      <c r="B21" s="275" t="s">
        <v>0</v>
      </c>
      <c r="C21" s="277" t="s">
        <v>1466</v>
      </c>
      <c r="D21" s="270" t="s">
        <v>1406</v>
      </c>
      <c r="E21" s="270" t="s">
        <v>1412</v>
      </c>
      <c r="F21" s="242" t="s">
        <v>1394</v>
      </c>
      <c r="G21" s="242" t="s">
        <v>1475</v>
      </c>
      <c r="H21" s="242" t="s">
        <v>1417</v>
      </c>
      <c r="I21" s="277"/>
      <c r="J21" s="277"/>
      <c r="K21" s="242" t="s">
        <v>1417</v>
      </c>
    </row>
    <row r="22" spans="1:11">
      <c r="A22" s="270">
        <v>21</v>
      </c>
      <c r="B22" s="275" t="s">
        <v>0</v>
      </c>
      <c r="C22" s="277" t="s">
        <v>1467</v>
      </c>
      <c r="D22" s="270" t="s">
        <v>1406</v>
      </c>
      <c r="E22" s="270" t="s">
        <v>1412</v>
      </c>
      <c r="F22" s="242" t="s">
        <v>1394</v>
      </c>
      <c r="G22" s="242" t="s">
        <v>1476</v>
      </c>
      <c r="H22" s="242" t="s">
        <v>1417</v>
      </c>
      <c r="I22" s="277"/>
      <c r="J22" s="277"/>
      <c r="K22" s="242" t="s">
        <v>1417</v>
      </c>
    </row>
    <row r="23" spans="1:11">
      <c r="A23" s="270">
        <v>22</v>
      </c>
      <c r="B23" s="275" t="s">
        <v>0</v>
      </c>
      <c r="C23" s="277" t="s">
        <v>1026</v>
      </c>
      <c r="D23" s="270" t="s">
        <v>1406</v>
      </c>
      <c r="E23" s="270" t="s">
        <v>1412</v>
      </c>
      <c r="F23" s="242" t="s">
        <v>1394</v>
      </c>
      <c r="G23" s="242" t="s">
        <v>1477</v>
      </c>
      <c r="H23" s="242" t="s">
        <v>1417</v>
      </c>
      <c r="I23" s="277"/>
      <c r="J23" s="277"/>
      <c r="K23" s="242" t="s">
        <v>1417</v>
      </c>
    </row>
    <row r="24" spans="1:11">
      <c r="A24" s="270">
        <v>23</v>
      </c>
      <c r="B24" s="275" t="s">
        <v>0</v>
      </c>
      <c r="C24" s="277" t="s">
        <v>1468</v>
      </c>
      <c r="D24" s="270" t="s">
        <v>1406</v>
      </c>
      <c r="E24" s="270" t="s">
        <v>1412</v>
      </c>
      <c r="F24" s="242" t="s">
        <v>1394</v>
      </c>
      <c r="G24" s="242" t="s">
        <v>1478</v>
      </c>
      <c r="H24" s="242" t="s">
        <v>1417</v>
      </c>
      <c r="I24" s="277"/>
      <c r="J24" s="277"/>
      <c r="K24" s="242" t="s">
        <v>1417</v>
      </c>
    </row>
    <row r="25" spans="1:11">
      <c r="A25" s="270">
        <v>24</v>
      </c>
      <c r="B25" s="275" t="s">
        <v>0</v>
      </c>
      <c r="C25" s="277" t="s">
        <v>1029</v>
      </c>
      <c r="D25" s="270" t="s">
        <v>1406</v>
      </c>
      <c r="E25" s="270" t="s">
        <v>1412</v>
      </c>
      <c r="F25" s="242" t="s">
        <v>1394</v>
      </c>
      <c r="G25" s="242" t="s">
        <v>1479</v>
      </c>
      <c r="H25" s="242" t="s">
        <v>1417</v>
      </c>
      <c r="I25" s="277"/>
      <c r="J25" s="277"/>
      <c r="K25" s="242" t="s">
        <v>1417</v>
      </c>
    </row>
    <row r="26" spans="1:11">
      <c r="A26" s="270">
        <v>25</v>
      </c>
      <c r="B26" s="275" t="s">
        <v>0</v>
      </c>
      <c r="C26" s="277" t="s">
        <v>1469</v>
      </c>
      <c r="D26" s="270" t="s">
        <v>1406</v>
      </c>
      <c r="E26" s="270" t="s">
        <v>1412</v>
      </c>
      <c r="F26" s="242" t="s">
        <v>1394</v>
      </c>
      <c r="G26" s="242" t="s">
        <v>1480</v>
      </c>
      <c r="H26" s="242" t="s">
        <v>1417</v>
      </c>
      <c r="I26" s="277"/>
      <c r="J26" s="277"/>
      <c r="K26" s="242" t="s">
        <v>1417</v>
      </c>
    </row>
    <row r="27" spans="1:11">
      <c r="A27" s="270">
        <v>26</v>
      </c>
      <c r="B27" s="275" t="s">
        <v>0</v>
      </c>
      <c r="C27" s="277" t="s">
        <v>1032</v>
      </c>
      <c r="D27" s="270" t="s">
        <v>1406</v>
      </c>
      <c r="E27" s="270" t="s">
        <v>1414</v>
      </c>
      <c r="F27" s="242" t="s">
        <v>1394</v>
      </c>
      <c r="G27" s="242" t="s">
        <v>1481</v>
      </c>
      <c r="H27" s="242" t="s">
        <v>1460</v>
      </c>
      <c r="I27" s="277"/>
      <c r="J27" s="277"/>
      <c r="K27" s="242" t="s">
        <v>1460</v>
      </c>
    </row>
    <row r="28" spans="1:11">
      <c r="A28" s="270">
        <v>27</v>
      </c>
      <c r="B28" s="275" t="s">
        <v>0</v>
      </c>
      <c r="C28" s="277" t="s">
        <v>1036</v>
      </c>
      <c r="D28" s="270" t="s">
        <v>1406</v>
      </c>
      <c r="E28" s="270" t="s">
        <v>1414</v>
      </c>
      <c r="F28" s="242" t="s">
        <v>1394</v>
      </c>
      <c r="G28" s="242" t="s">
        <v>1484</v>
      </c>
      <c r="H28" s="242" t="s">
        <v>1460</v>
      </c>
      <c r="I28" s="277"/>
      <c r="J28" s="277"/>
      <c r="K28" s="242" t="s">
        <v>1460</v>
      </c>
    </row>
    <row r="29" spans="1:11">
      <c r="A29" s="270">
        <v>28</v>
      </c>
      <c r="B29" s="275" t="s">
        <v>0</v>
      </c>
      <c r="C29" s="277" t="s">
        <v>1038</v>
      </c>
      <c r="D29" s="270" t="s">
        <v>1406</v>
      </c>
      <c r="E29" s="270" t="s">
        <v>1414</v>
      </c>
      <c r="F29" s="242" t="s">
        <v>1394</v>
      </c>
      <c r="G29" s="242" t="s">
        <v>1485</v>
      </c>
      <c r="H29" s="242" t="s">
        <v>1460</v>
      </c>
      <c r="I29" s="277"/>
      <c r="J29" s="277"/>
      <c r="K29" s="242" t="s">
        <v>1460</v>
      </c>
    </row>
    <row r="30" spans="1:11">
      <c r="A30" s="270">
        <v>29</v>
      </c>
      <c r="B30" s="275" t="s">
        <v>0</v>
      </c>
      <c r="C30" s="277" t="s">
        <v>1040</v>
      </c>
      <c r="D30" s="270" t="s">
        <v>1406</v>
      </c>
      <c r="E30" s="270" t="s">
        <v>1414</v>
      </c>
      <c r="F30" s="242" t="s">
        <v>1394</v>
      </c>
      <c r="G30" s="242" t="s">
        <v>1486</v>
      </c>
      <c r="H30" s="242" t="s">
        <v>1460</v>
      </c>
      <c r="I30" s="277"/>
      <c r="J30" s="277"/>
      <c r="K30" s="242" t="s">
        <v>1460</v>
      </c>
    </row>
    <row r="31" spans="1:11">
      <c r="A31" s="270">
        <v>30</v>
      </c>
      <c r="B31" s="275" t="s">
        <v>0</v>
      </c>
      <c r="C31" s="277" t="s">
        <v>1042</v>
      </c>
      <c r="D31" s="270" t="s">
        <v>1406</v>
      </c>
      <c r="E31" s="270" t="s">
        <v>1414</v>
      </c>
      <c r="F31" s="242" t="s">
        <v>1394</v>
      </c>
      <c r="G31" s="242" t="s">
        <v>1487</v>
      </c>
      <c r="H31" s="242" t="s">
        <v>1460</v>
      </c>
      <c r="I31" s="277"/>
      <c r="J31" s="277"/>
      <c r="K31" s="242" t="s">
        <v>1460</v>
      </c>
    </row>
    <row r="32" spans="1:11">
      <c r="A32" s="270">
        <v>31</v>
      </c>
      <c r="B32" s="275" t="s">
        <v>0</v>
      </c>
      <c r="C32" s="277" t="s">
        <v>1044</v>
      </c>
      <c r="D32" s="270" t="s">
        <v>1406</v>
      </c>
      <c r="E32" s="270" t="s">
        <v>1414</v>
      </c>
      <c r="F32" s="242" t="s">
        <v>1394</v>
      </c>
      <c r="G32" s="242" t="s">
        <v>1488</v>
      </c>
      <c r="H32" s="242" t="s">
        <v>1460</v>
      </c>
      <c r="I32" s="277"/>
      <c r="J32" s="277"/>
      <c r="K32" s="242" t="s">
        <v>1460</v>
      </c>
    </row>
    <row r="33" spans="1:11">
      <c r="A33" s="270">
        <v>32</v>
      </c>
      <c r="B33" s="275" t="s">
        <v>0</v>
      </c>
      <c r="C33" s="277" t="s">
        <v>1047</v>
      </c>
      <c r="D33" s="270" t="s">
        <v>1406</v>
      </c>
      <c r="E33" s="270" t="s">
        <v>1414</v>
      </c>
      <c r="F33" s="242" t="s">
        <v>1394</v>
      </c>
      <c r="G33" s="242" t="s">
        <v>1489</v>
      </c>
      <c r="H33" s="242" t="s">
        <v>1460</v>
      </c>
      <c r="I33" s="277"/>
      <c r="J33" s="277"/>
      <c r="K33" s="242" t="s">
        <v>1460</v>
      </c>
    </row>
    <row r="34" spans="1:11">
      <c r="A34" s="270">
        <v>33</v>
      </c>
      <c r="B34" s="275" t="s">
        <v>0</v>
      </c>
      <c r="C34" s="277" t="s">
        <v>1482</v>
      </c>
      <c r="D34" s="270" t="s">
        <v>1406</v>
      </c>
      <c r="E34" s="270" t="s">
        <v>1414</v>
      </c>
      <c r="F34" s="242" t="s">
        <v>1394</v>
      </c>
      <c r="G34" s="242" t="s">
        <v>1490</v>
      </c>
      <c r="H34" s="242" t="s">
        <v>1460</v>
      </c>
      <c r="I34" s="277"/>
      <c r="J34" s="277"/>
      <c r="K34" s="242" t="s">
        <v>1460</v>
      </c>
    </row>
    <row r="35" spans="1:11">
      <c r="A35" s="270">
        <v>34</v>
      </c>
      <c r="B35" s="275" t="s">
        <v>0</v>
      </c>
      <c r="C35" s="277" t="s">
        <v>1483</v>
      </c>
      <c r="D35" s="270" t="s">
        <v>1406</v>
      </c>
      <c r="E35" s="270" t="s">
        <v>1414</v>
      </c>
      <c r="F35" s="242" t="s">
        <v>1394</v>
      </c>
      <c r="G35" s="242" t="s">
        <v>1491</v>
      </c>
      <c r="H35" s="242" t="s">
        <v>1460</v>
      </c>
      <c r="I35" s="277"/>
      <c r="J35" s="277"/>
      <c r="K35" s="242" t="s">
        <v>1460</v>
      </c>
    </row>
    <row r="36" spans="1:11">
      <c r="A36" s="270">
        <v>35</v>
      </c>
      <c r="B36" s="275" t="s">
        <v>0</v>
      </c>
      <c r="C36" s="277" t="s">
        <v>1428</v>
      </c>
      <c r="D36" s="270" t="s">
        <v>1420</v>
      </c>
      <c r="E36" s="270" t="s">
        <v>1413</v>
      </c>
      <c r="F36" s="242" t="s">
        <v>1392</v>
      </c>
      <c r="G36" s="277"/>
      <c r="H36" s="277" t="s">
        <v>227</v>
      </c>
      <c r="I36" s="277"/>
      <c r="J36" s="277"/>
      <c r="K36" s="277" t="s">
        <v>227</v>
      </c>
    </row>
    <row r="37" spans="1:11">
      <c r="A37" s="270">
        <v>36</v>
      </c>
      <c r="B37" s="275" t="s">
        <v>0</v>
      </c>
      <c r="C37" s="277" t="s">
        <v>1623</v>
      </c>
      <c r="D37" s="270" t="s">
        <v>1420</v>
      </c>
      <c r="E37" s="270" t="s">
        <v>1413</v>
      </c>
      <c r="F37" s="242" t="s">
        <v>1392</v>
      </c>
      <c r="G37" s="277"/>
      <c r="H37" s="277" t="s">
        <v>228</v>
      </c>
      <c r="I37" s="277"/>
      <c r="J37" s="277"/>
      <c r="K37" s="277" t="s">
        <v>228</v>
      </c>
    </row>
    <row r="38" spans="1:11">
      <c r="A38" s="270">
        <v>37</v>
      </c>
      <c r="B38" s="275" t="s">
        <v>0</v>
      </c>
      <c r="C38" s="277" t="s">
        <v>1432</v>
      </c>
      <c r="D38" s="270" t="s">
        <v>1420</v>
      </c>
      <c r="E38" s="270" t="s">
        <v>1413</v>
      </c>
      <c r="F38" s="242" t="s">
        <v>1392</v>
      </c>
      <c r="G38" s="277"/>
      <c r="H38" s="277" t="s">
        <v>1492</v>
      </c>
      <c r="I38" s="277"/>
      <c r="J38" s="277"/>
      <c r="K38" s="277" t="s">
        <v>1492</v>
      </c>
    </row>
    <row r="39" spans="1:11">
      <c r="A39" s="270">
        <v>38</v>
      </c>
      <c r="B39" s="275" t="s">
        <v>0</v>
      </c>
      <c r="C39" s="277" t="s">
        <v>1433</v>
      </c>
      <c r="D39" s="270" t="s">
        <v>1420</v>
      </c>
      <c r="E39" s="270" t="s">
        <v>1413</v>
      </c>
      <c r="F39" s="242" t="s">
        <v>1392</v>
      </c>
      <c r="G39" s="277"/>
      <c r="H39" s="277" t="s">
        <v>1493</v>
      </c>
      <c r="I39" s="277"/>
      <c r="J39" s="277"/>
      <c r="K39" s="277" t="s">
        <v>1493</v>
      </c>
    </row>
    <row r="40" spans="1:11">
      <c r="A40" s="270">
        <v>39</v>
      </c>
      <c r="B40" s="275" t="s">
        <v>0</v>
      </c>
      <c r="C40" s="277" t="s">
        <v>1435</v>
      </c>
      <c r="D40" s="270" t="s">
        <v>1420</v>
      </c>
      <c r="E40" s="270" t="s">
        <v>1413</v>
      </c>
      <c r="F40" s="242" t="s">
        <v>1392</v>
      </c>
      <c r="G40" s="277"/>
      <c r="H40" s="277" t="s">
        <v>1406</v>
      </c>
      <c r="I40" s="277"/>
      <c r="J40" s="277"/>
      <c r="K40" s="277" t="s">
        <v>1406</v>
      </c>
    </row>
    <row r="41" spans="1:11">
      <c r="A41" s="270">
        <v>40</v>
      </c>
      <c r="B41" s="275" t="s">
        <v>0</v>
      </c>
      <c r="C41" s="277" t="s">
        <v>1436</v>
      </c>
      <c r="D41" s="270" t="s">
        <v>1420</v>
      </c>
      <c r="E41" s="270" t="s">
        <v>1413</v>
      </c>
      <c r="F41" s="242" t="s">
        <v>1392</v>
      </c>
      <c r="G41" s="277"/>
      <c r="H41" s="277" t="s">
        <v>1494</v>
      </c>
      <c r="I41" s="277"/>
      <c r="J41" s="277"/>
      <c r="K41" s="277" t="s">
        <v>1494</v>
      </c>
    </row>
    <row r="42" spans="1:11">
      <c r="A42" s="270">
        <v>41</v>
      </c>
      <c r="B42" s="275" t="s">
        <v>0</v>
      </c>
      <c r="C42" s="277" t="s">
        <v>1437</v>
      </c>
      <c r="D42" s="270" t="s">
        <v>1420</v>
      </c>
      <c r="E42" s="270" t="s">
        <v>1413</v>
      </c>
      <c r="F42" s="242" t="s">
        <v>1392</v>
      </c>
      <c r="G42" s="277"/>
      <c r="H42" s="277" t="s">
        <v>1495</v>
      </c>
      <c r="I42" s="277"/>
      <c r="J42" s="277"/>
      <c r="K42" s="277" t="s">
        <v>1495</v>
      </c>
    </row>
    <row r="43" spans="1:11">
      <c r="A43" s="270">
        <v>42</v>
      </c>
      <c r="B43" s="275" t="s">
        <v>62</v>
      </c>
      <c r="C43" s="300" t="s">
        <v>1429</v>
      </c>
      <c r="D43" s="270" t="s">
        <v>1408</v>
      </c>
      <c r="E43" s="270" t="s">
        <v>1414</v>
      </c>
      <c r="F43" s="242" t="s">
        <v>1392</v>
      </c>
      <c r="G43" s="277"/>
      <c r="H43" s="277" t="s">
        <v>1430</v>
      </c>
      <c r="I43" s="277"/>
      <c r="J43" s="277"/>
      <c r="K43" s="277" t="s">
        <v>1430</v>
      </c>
    </row>
    <row r="44" spans="1:11">
      <c r="A44" s="270">
        <v>43</v>
      </c>
      <c r="B44" s="275" t="s">
        <v>62</v>
      </c>
      <c r="C44" s="300" t="s">
        <v>1582</v>
      </c>
      <c r="D44" s="270" t="s">
        <v>1426</v>
      </c>
      <c r="E44" s="270" t="s">
        <v>1415</v>
      </c>
      <c r="F44" s="242" t="s">
        <v>1396</v>
      </c>
      <c r="G44" s="277"/>
      <c r="H44" s="277" t="s">
        <v>1434</v>
      </c>
      <c r="I44" s="277"/>
      <c r="J44" s="277"/>
      <c r="K44" s="277" t="s">
        <v>1434</v>
      </c>
    </row>
    <row r="45" spans="1:11">
      <c r="A45" s="270">
        <v>44</v>
      </c>
      <c r="B45" s="275" t="s">
        <v>0</v>
      </c>
      <c r="C45" s="277" t="s">
        <v>1073</v>
      </c>
      <c r="D45" s="270" t="s">
        <v>1420</v>
      </c>
      <c r="E45" s="270" t="s">
        <v>1415</v>
      </c>
      <c r="F45" s="242" t="s">
        <v>1396</v>
      </c>
      <c r="G45" s="277"/>
      <c r="H45" s="277" t="s">
        <v>1496</v>
      </c>
      <c r="I45" s="277"/>
      <c r="J45" s="277"/>
      <c r="K45" s="277" t="s">
        <v>1496</v>
      </c>
    </row>
    <row r="46" spans="1:11">
      <c r="A46" s="270">
        <v>45</v>
      </c>
      <c r="B46" s="275" t="s">
        <v>0</v>
      </c>
      <c r="C46" s="277" t="s">
        <v>1081</v>
      </c>
      <c r="D46" s="270" t="s">
        <v>1420</v>
      </c>
      <c r="E46" s="270" t="s">
        <v>1415</v>
      </c>
      <c r="F46" s="242" t="s">
        <v>1396</v>
      </c>
      <c r="G46" s="277"/>
      <c r="H46" s="277" t="s">
        <v>1497</v>
      </c>
      <c r="I46" s="277"/>
      <c r="J46" s="277"/>
      <c r="K46" s="277" t="s">
        <v>1497</v>
      </c>
    </row>
    <row r="47" spans="1:11">
      <c r="A47" s="270">
        <v>46</v>
      </c>
      <c r="B47" s="275" t="s">
        <v>0</v>
      </c>
      <c r="C47" s="277" t="s">
        <v>1599</v>
      </c>
      <c r="D47" s="270" t="s">
        <v>1420</v>
      </c>
      <c r="E47" s="270" t="s">
        <v>1415</v>
      </c>
      <c r="F47" s="242" t="s">
        <v>1392</v>
      </c>
      <c r="G47" s="277"/>
      <c r="H47" s="277" t="s">
        <v>1419</v>
      </c>
      <c r="I47" s="277"/>
      <c r="J47" s="277"/>
      <c r="K47" s="277" t="s">
        <v>1419</v>
      </c>
    </row>
    <row r="48" spans="1:11">
      <c r="A48" s="270">
        <v>47</v>
      </c>
      <c r="B48" s="275" t="s">
        <v>0</v>
      </c>
      <c r="C48" s="300" t="s">
        <v>1600</v>
      </c>
      <c r="D48" s="270" t="s">
        <v>1420</v>
      </c>
      <c r="E48" s="270" t="s">
        <v>1415</v>
      </c>
      <c r="F48" s="242" t="s">
        <v>1396</v>
      </c>
      <c r="G48" s="277"/>
      <c r="H48" s="277" t="s">
        <v>1427</v>
      </c>
      <c r="I48" s="277"/>
      <c r="J48" s="277"/>
      <c r="K48" s="277" t="s">
        <v>1427</v>
      </c>
    </row>
    <row r="49" spans="1:11">
      <c r="A49" s="270">
        <v>48</v>
      </c>
      <c r="B49" s="275" t="s">
        <v>0</v>
      </c>
      <c r="C49" s="300" t="s">
        <v>1616</v>
      </c>
      <c r="D49" s="270" t="s">
        <v>1420</v>
      </c>
      <c r="E49" s="270" t="s">
        <v>1415</v>
      </c>
      <c r="F49" s="242" t="s">
        <v>1396</v>
      </c>
      <c r="G49" s="277"/>
      <c r="H49" s="277" t="s">
        <v>1444</v>
      </c>
      <c r="I49" s="277"/>
      <c r="J49" s="277"/>
      <c r="K49" s="277" t="s">
        <v>1444</v>
      </c>
    </row>
    <row r="50" spans="1:11">
      <c r="A50" s="270">
        <v>49</v>
      </c>
      <c r="B50" s="275" t="s">
        <v>0</v>
      </c>
      <c r="C50" s="277" t="s">
        <v>1438</v>
      </c>
      <c r="D50" s="270" t="s">
        <v>1420</v>
      </c>
      <c r="E50" s="270" t="s">
        <v>1415</v>
      </c>
      <c r="F50" s="242" t="s">
        <v>1396</v>
      </c>
      <c r="G50" s="277"/>
      <c r="H50" s="277" t="s">
        <v>1445</v>
      </c>
      <c r="I50" s="277"/>
      <c r="J50" s="277"/>
      <c r="K50" s="277" t="s">
        <v>1445</v>
      </c>
    </row>
    <row r="51" spans="1:11">
      <c r="A51" s="270">
        <v>50</v>
      </c>
      <c r="B51" s="275" t="s">
        <v>0</v>
      </c>
      <c r="C51" s="277" t="s">
        <v>1439</v>
      </c>
      <c r="D51" s="270" t="s">
        <v>1420</v>
      </c>
      <c r="E51" s="270" t="s">
        <v>1415</v>
      </c>
      <c r="F51" s="242" t="s">
        <v>1396</v>
      </c>
      <c r="G51" s="277"/>
      <c r="H51" s="277" t="s">
        <v>1446</v>
      </c>
      <c r="I51" s="277"/>
      <c r="J51" s="277"/>
      <c r="K51" s="277" t="s">
        <v>1446</v>
      </c>
    </row>
    <row r="52" spans="1:11">
      <c r="A52" s="270">
        <v>51</v>
      </c>
      <c r="B52" s="275" t="s">
        <v>0</v>
      </c>
      <c r="C52" s="277" t="s">
        <v>1440</v>
      </c>
      <c r="D52" s="270" t="s">
        <v>1420</v>
      </c>
      <c r="E52" s="270" t="s">
        <v>1415</v>
      </c>
      <c r="F52" s="242" t="s">
        <v>1396</v>
      </c>
      <c r="G52" s="277"/>
      <c r="H52" s="277" t="s">
        <v>1447</v>
      </c>
      <c r="I52" s="277"/>
      <c r="J52" s="277"/>
      <c r="K52" s="277" t="s">
        <v>1447</v>
      </c>
    </row>
    <row r="53" spans="1:11">
      <c r="A53" s="270">
        <v>52</v>
      </c>
      <c r="B53" s="275" t="s">
        <v>0</v>
      </c>
      <c r="C53" s="277" t="s">
        <v>1441</v>
      </c>
      <c r="D53" s="270" t="s">
        <v>1420</v>
      </c>
      <c r="E53" s="270" t="s">
        <v>1415</v>
      </c>
      <c r="F53" s="242" t="s">
        <v>1396</v>
      </c>
      <c r="G53" s="277"/>
      <c r="H53" s="277" t="s">
        <v>1448</v>
      </c>
      <c r="I53" s="277"/>
      <c r="J53" s="277"/>
      <c r="K53" s="277" t="s">
        <v>1448</v>
      </c>
    </row>
    <row r="54" spans="1:11">
      <c r="A54" s="270">
        <v>53</v>
      </c>
      <c r="B54" s="275" t="s">
        <v>0</v>
      </c>
      <c r="C54" s="300" t="s">
        <v>1442</v>
      </c>
      <c r="D54" s="270" t="s">
        <v>1420</v>
      </c>
      <c r="E54" s="270" t="s">
        <v>1415</v>
      </c>
      <c r="F54" s="242" t="s">
        <v>1396</v>
      </c>
      <c r="G54" s="277"/>
      <c r="H54" s="277" t="s">
        <v>1449</v>
      </c>
      <c r="I54" s="277"/>
      <c r="J54" s="277"/>
      <c r="K54" s="277" t="s">
        <v>1449</v>
      </c>
    </row>
    <row r="55" spans="1:11">
      <c r="A55" s="270">
        <v>54</v>
      </c>
      <c r="B55" s="275" t="s">
        <v>0</v>
      </c>
      <c r="C55" s="277" t="s">
        <v>1443</v>
      </c>
      <c r="D55" s="270" t="s">
        <v>1420</v>
      </c>
      <c r="E55" s="270" t="s">
        <v>1415</v>
      </c>
      <c r="F55" s="242" t="s">
        <v>1396</v>
      </c>
      <c r="G55" s="277"/>
      <c r="H55" s="277" t="s">
        <v>1450</v>
      </c>
      <c r="I55" s="277"/>
      <c r="J55" s="277"/>
      <c r="K55" s="277" t="s">
        <v>1450</v>
      </c>
    </row>
    <row r="56" spans="1:11">
      <c r="A56" s="270">
        <v>55</v>
      </c>
      <c r="B56" s="275" t="s">
        <v>0</v>
      </c>
      <c r="C56" s="277" t="s">
        <v>1498</v>
      </c>
      <c r="D56" s="270" t="s">
        <v>1420</v>
      </c>
      <c r="E56" s="270" t="s">
        <v>1415</v>
      </c>
      <c r="F56" s="242" t="s">
        <v>1396</v>
      </c>
      <c r="G56" s="277"/>
      <c r="H56" s="277" t="s">
        <v>1515</v>
      </c>
      <c r="I56" s="277"/>
      <c r="J56" s="277"/>
      <c r="K56" s="277" t="s">
        <v>1515</v>
      </c>
    </row>
    <row r="57" spans="1:11">
      <c r="A57" s="270">
        <v>56</v>
      </c>
      <c r="B57" s="275" t="s">
        <v>0</v>
      </c>
      <c r="C57" s="277" t="s">
        <v>1499</v>
      </c>
      <c r="D57" s="270" t="s">
        <v>1420</v>
      </c>
      <c r="E57" s="270" t="s">
        <v>1415</v>
      </c>
      <c r="F57" s="242" t="s">
        <v>1396</v>
      </c>
      <c r="G57" s="277"/>
      <c r="H57" s="277" t="s">
        <v>1516</v>
      </c>
      <c r="I57" s="277"/>
      <c r="J57" s="277"/>
      <c r="K57" s="277" t="s">
        <v>1516</v>
      </c>
    </row>
    <row r="58" spans="1:11">
      <c r="A58" s="270">
        <v>57</v>
      </c>
      <c r="B58" s="275" t="s">
        <v>0</v>
      </c>
      <c r="C58" s="277" t="s">
        <v>1630</v>
      </c>
      <c r="D58" s="270" t="s">
        <v>1420</v>
      </c>
      <c r="E58" s="270" t="s">
        <v>1415</v>
      </c>
      <c r="F58" s="242" t="s">
        <v>1396</v>
      </c>
      <c r="G58" s="277"/>
      <c r="H58" s="277" t="s">
        <v>1517</v>
      </c>
      <c r="I58" s="277"/>
      <c r="J58" s="277"/>
      <c r="K58" s="277" t="s">
        <v>1517</v>
      </c>
    </row>
    <row r="59" spans="1:11">
      <c r="A59" s="270">
        <v>58</v>
      </c>
      <c r="B59" s="275" t="s">
        <v>0</v>
      </c>
      <c r="C59" s="277" t="s">
        <v>1500</v>
      </c>
      <c r="D59" s="270" t="s">
        <v>1420</v>
      </c>
      <c r="E59" s="270" t="s">
        <v>1415</v>
      </c>
      <c r="F59" s="242" t="s">
        <v>1396</v>
      </c>
      <c r="G59" s="277"/>
      <c r="H59" s="277" t="s">
        <v>1518</v>
      </c>
      <c r="I59" s="277"/>
      <c r="J59" s="277"/>
      <c r="K59" s="277" t="s">
        <v>1518</v>
      </c>
    </row>
    <row r="60" spans="1:11">
      <c r="A60" s="270">
        <v>59</v>
      </c>
      <c r="B60" s="275" t="s">
        <v>0</v>
      </c>
      <c r="C60" s="277" t="s">
        <v>1501</v>
      </c>
      <c r="D60" s="270" t="s">
        <v>1420</v>
      </c>
      <c r="E60" s="270" t="s">
        <v>1415</v>
      </c>
      <c r="F60" s="242" t="s">
        <v>1396</v>
      </c>
      <c r="G60" s="277"/>
      <c r="H60" s="277" t="s">
        <v>1519</v>
      </c>
      <c r="I60" s="277"/>
      <c r="J60" s="277"/>
      <c r="K60" s="277" t="s">
        <v>1519</v>
      </c>
    </row>
    <row r="61" spans="1:11">
      <c r="A61" s="270">
        <v>60</v>
      </c>
      <c r="B61" s="275" t="s">
        <v>0</v>
      </c>
      <c r="C61" s="277" t="s">
        <v>1502</v>
      </c>
      <c r="D61" s="270" t="s">
        <v>1420</v>
      </c>
      <c r="E61" s="270" t="s">
        <v>1415</v>
      </c>
      <c r="F61" s="242" t="s">
        <v>1396</v>
      </c>
      <c r="G61" s="277"/>
      <c r="H61" s="277" t="s">
        <v>1520</v>
      </c>
      <c r="I61" s="277"/>
      <c r="J61" s="277"/>
      <c r="K61" s="277" t="s">
        <v>1520</v>
      </c>
    </row>
    <row r="62" spans="1:11">
      <c r="A62" s="270">
        <v>61</v>
      </c>
      <c r="B62" s="275" t="s">
        <v>0</v>
      </c>
      <c r="C62" s="277" t="s">
        <v>802</v>
      </c>
      <c r="D62" s="270" t="s">
        <v>1420</v>
      </c>
      <c r="E62" s="270" t="s">
        <v>1415</v>
      </c>
      <c r="F62" s="242" t="s">
        <v>1396</v>
      </c>
      <c r="G62" s="277"/>
      <c r="H62" s="277" t="s">
        <v>1521</v>
      </c>
      <c r="I62" s="277"/>
      <c r="J62" s="277"/>
      <c r="K62" s="277" t="s">
        <v>1521</v>
      </c>
    </row>
    <row r="63" spans="1:11">
      <c r="A63" s="270">
        <v>62</v>
      </c>
      <c r="B63" s="275" t="s">
        <v>0</v>
      </c>
      <c r="C63" s="277" t="s">
        <v>1503</v>
      </c>
      <c r="D63" s="270" t="s">
        <v>1420</v>
      </c>
      <c r="E63" s="270" t="s">
        <v>1415</v>
      </c>
      <c r="F63" s="242" t="s">
        <v>1396</v>
      </c>
      <c r="G63" s="277"/>
      <c r="H63" s="277" t="s">
        <v>1522</v>
      </c>
      <c r="I63" s="277"/>
      <c r="J63" s="277"/>
      <c r="K63" s="277" t="s">
        <v>1522</v>
      </c>
    </row>
    <row r="64" spans="1:11">
      <c r="A64" s="270">
        <v>63</v>
      </c>
      <c r="B64" s="275" t="s">
        <v>0</v>
      </c>
      <c r="C64" s="277" t="s">
        <v>1504</v>
      </c>
      <c r="D64" s="270" t="s">
        <v>1420</v>
      </c>
      <c r="E64" s="270" t="s">
        <v>1415</v>
      </c>
      <c r="F64" s="242" t="s">
        <v>1396</v>
      </c>
      <c r="G64" s="277"/>
      <c r="H64" s="277" t="s">
        <v>1523</v>
      </c>
      <c r="I64" s="277"/>
      <c r="J64" s="277"/>
      <c r="K64" s="277" t="s">
        <v>1523</v>
      </c>
    </row>
    <row r="65" spans="1:11">
      <c r="A65" s="270">
        <v>64</v>
      </c>
      <c r="B65" s="275" t="s">
        <v>0</v>
      </c>
      <c r="C65" s="277" t="s">
        <v>1505</v>
      </c>
      <c r="D65" s="270" t="s">
        <v>1420</v>
      </c>
      <c r="E65" s="270" t="s">
        <v>1415</v>
      </c>
      <c r="F65" s="242" t="s">
        <v>1396</v>
      </c>
      <c r="G65" s="277"/>
      <c r="H65" s="277" t="s">
        <v>1524</v>
      </c>
      <c r="I65" s="277"/>
      <c r="J65" s="277"/>
      <c r="K65" s="277" t="s">
        <v>1524</v>
      </c>
    </row>
    <row r="66" spans="1:11">
      <c r="A66" s="270">
        <v>65</v>
      </c>
      <c r="B66" s="275" t="s">
        <v>0</v>
      </c>
      <c r="C66" s="277" t="s">
        <v>1506</v>
      </c>
      <c r="D66" s="270" t="s">
        <v>1420</v>
      </c>
      <c r="E66" s="270" t="s">
        <v>1415</v>
      </c>
      <c r="F66" s="242" t="s">
        <v>1396</v>
      </c>
      <c r="G66" s="277"/>
      <c r="H66" s="277" t="s">
        <v>1525</v>
      </c>
      <c r="I66" s="277"/>
      <c r="J66" s="277"/>
      <c r="K66" s="277" t="s">
        <v>1525</v>
      </c>
    </row>
    <row r="67" spans="1:11">
      <c r="A67" s="270">
        <v>66</v>
      </c>
      <c r="B67" s="275" t="s">
        <v>0</v>
      </c>
      <c r="C67" s="277" t="s">
        <v>1617</v>
      </c>
      <c r="D67" s="270" t="s">
        <v>1420</v>
      </c>
      <c r="E67" s="270" t="s">
        <v>1415</v>
      </c>
      <c r="F67" s="242" t="s">
        <v>1396</v>
      </c>
      <c r="G67" s="277"/>
      <c r="H67" s="277" t="s">
        <v>1526</v>
      </c>
      <c r="I67" s="277"/>
      <c r="J67" s="277"/>
      <c r="K67" s="277" t="s">
        <v>1526</v>
      </c>
    </row>
    <row r="68" spans="1:11">
      <c r="A68" s="270">
        <v>67</v>
      </c>
      <c r="B68" s="275" t="s">
        <v>0</v>
      </c>
      <c r="C68" s="300" t="s">
        <v>1618</v>
      </c>
      <c r="D68" s="270" t="s">
        <v>1420</v>
      </c>
      <c r="E68" s="270" t="s">
        <v>1415</v>
      </c>
      <c r="F68" s="242" t="s">
        <v>1396</v>
      </c>
      <c r="G68" s="277"/>
      <c r="H68" s="277" t="s">
        <v>1527</v>
      </c>
      <c r="I68" s="277"/>
      <c r="J68" s="277"/>
      <c r="K68" s="277" t="s">
        <v>1527</v>
      </c>
    </row>
    <row r="69" spans="1:11">
      <c r="A69" s="270">
        <v>68</v>
      </c>
      <c r="B69" s="275" t="s">
        <v>0</v>
      </c>
      <c r="C69" s="277" t="s">
        <v>1507</v>
      </c>
      <c r="D69" s="270" t="s">
        <v>1420</v>
      </c>
      <c r="E69" s="270" t="s">
        <v>1415</v>
      </c>
      <c r="F69" s="242" t="s">
        <v>1396</v>
      </c>
      <c r="G69" s="277"/>
      <c r="H69" s="277" t="s">
        <v>1528</v>
      </c>
      <c r="I69" s="277"/>
      <c r="J69" s="277"/>
      <c r="K69" s="277" t="s">
        <v>1528</v>
      </c>
    </row>
    <row r="70" spans="1:11">
      <c r="A70" s="270">
        <v>69</v>
      </c>
      <c r="B70" s="275" t="s">
        <v>0</v>
      </c>
      <c r="C70" s="277" t="s">
        <v>1508</v>
      </c>
      <c r="D70" s="270" t="s">
        <v>1420</v>
      </c>
      <c r="E70" s="270" t="s">
        <v>1415</v>
      </c>
      <c r="F70" s="242" t="s">
        <v>1396</v>
      </c>
      <c r="G70" s="277"/>
      <c r="H70" s="277" t="s">
        <v>1529</v>
      </c>
      <c r="I70" s="277"/>
      <c r="J70" s="277"/>
      <c r="K70" s="277" t="s">
        <v>1529</v>
      </c>
    </row>
    <row r="71" spans="1:11">
      <c r="A71" s="270">
        <v>70</v>
      </c>
      <c r="B71" s="275" t="s">
        <v>0</v>
      </c>
      <c r="C71" s="277" t="s">
        <v>1509</v>
      </c>
      <c r="D71" s="270" t="s">
        <v>1420</v>
      </c>
      <c r="E71" s="270" t="s">
        <v>1415</v>
      </c>
      <c r="F71" s="242" t="s">
        <v>1396</v>
      </c>
      <c r="G71" s="277"/>
      <c r="H71" s="277" t="s">
        <v>1530</v>
      </c>
      <c r="I71" s="277"/>
      <c r="J71" s="277"/>
      <c r="K71" s="277" t="s">
        <v>1530</v>
      </c>
    </row>
    <row r="72" spans="1:11">
      <c r="A72" s="270">
        <v>71</v>
      </c>
      <c r="B72" s="275" t="s">
        <v>0</v>
      </c>
      <c r="C72" s="277" t="s">
        <v>1631</v>
      </c>
      <c r="D72" s="270" t="s">
        <v>1420</v>
      </c>
      <c r="E72" s="270" t="s">
        <v>1415</v>
      </c>
      <c r="F72" s="242" t="s">
        <v>1396</v>
      </c>
      <c r="G72" s="277"/>
      <c r="H72" s="277" t="s">
        <v>1531</v>
      </c>
      <c r="I72" s="277"/>
      <c r="J72" s="277"/>
      <c r="K72" s="277" t="s">
        <v>1531</v>
      </c>
    </row>
    <row r="73" spans="1:11">
      <c r="A73" s="270">
        <v>72</v>
      </c>
      <c r="B73" s="275" t="s">
        <v>0</v>
      </c>
      <c r="C73" s="277" t="s">
        <v>1632</v>
      </c>
      <c r="D73" s="270" t="s">
        <v>1420</v>
      </c>
      <c r="E73" s="270" t="s">
        <v>1415</v>
      </c>
      <c r="F73" s="242" t="s">
        <v>1396</v>
      </c>
      <c r="G73" s="277"/>
      <c r="H73" s="277" t="s">
        <v>1532</v>
      </c>
      <c r="I73" s="277"/>
      <c r="J73" s="277"/>
      <c r="K73" s="277" t="s">
        <v>1532</v>
      </c>
    </row>
    <row r="74" spans="1:11">
      <c r="A74" s="270">
        <v>73</v>
      </c>
      <c r="B74" s="275" t="s">
        <v>0</v>
      </c>
      <c r="C74" s="277" t="s">
        <v>805</v>
      </c>
      <c r="D74" s="270" t="s">
        <v>1420</v>
      </c>
      <c r="E74" s="270" t="s">
        <v>1415</v>
      </c>
      <c r="F74" s="242" t="s">
        <v>1396</v>
      </c>
      <c r="G74" s="277"/>
      <c r="H74" s="277" t="s">
        <v>1533</v>
      </c>
      <c r="I74" s="277"/>
      <c r="J74" s="277"/>
      <c r="K74" s="277" t="s">
        <v>1533</v>
      </c>
    </row>
    <row r="75" spans="1:11">
      <c r="A75" s="270">
        <v>74</v>
      </c>
      <c r="B75" s="275" t="s">
        <v>0</v>
      </c>
      <c r="C75" s="277" t="s">
        <v>806</v>
      </c>
      <c r="D75" s="270" t="s">
        <v>1420</v>
      </c>
      <c r="E75" s="270" t="s">
        <v>1415</v>
      </c>
      <c r="F75" s="242" t="s">
        <v>1396</v>
      </c>
      <c r="G75" s="277"/>
      <c r="H75" s="277" t="s">
        <v>1534</v>
      </c>
      <c r="I75" s="277"/>
      <c r="J75" s="277"/>
      <c r="K75" s="277" t="s">
        <v>1534</v>
      </c>
    </row>
    <row r="76" spans="1:11">
      <c r="A76" s="270">
        <v>75</v>
      </c>
      <c r="B76" s="275" t="s">
        <v>0</v>
      </c>
      <c r="C76" s="277" t="s">
        <v>1232</v>
      </c>
      <c r="D76" s="270" t="s">
        <v>1420</v>
      </c>
      <c r="E76" s="270" t="s">
        <v>1415</v>
      </c>
      <c r="F76" s="242" t="s">
        <v>1396</v>
      </c>
      <c r="G76" s="277"/>
      <c r="H76" s="277" t="s">
        <v>1535</v>
      </c>
      <c r="I76" s="277"/>
      <c r="J76" s="277"/>
      <c r="K76" s="277" t="s">
        <v>1535</v>
      </c>
    </row>
    <row r="77" spans="1:11">
      <c r="A77" s="270">
        <v>76</v>
      </c>
      <c r="B77" s="275" t="s">
        <v>0</v>
      </c>
      <c r="C77" s="277" t="s">
        <v>808</v>
      </c>
      <c r="D77" s="270" t="s">
        <v>1420</v>
      </c>
      <c r="E77" s="270" t="s">
        <v>1415</v>
      </c>
      <c r="F77" s="242" t="s">
        <v>1396</v>
      </c>
      <c r="G77" s="277"/>
      <c r="H77" s="277" t="s">
        <v>1514</v>
      </c>
      <c r="I77" s="277"/>
      <c r="J77" s="277"/>
      <c r="K77" s="277" t="s">
        <v>1514</v>
      </c>
    </row>
    <row r="78" spans="1:11">
      <c r="A78" s="270">
        <v>77</v>
      </c>
      <c r="B78" s="275" t="s">
        <v>0</v>
      </c>
      <c r="C78" s="277" t="s">
        <v>809</v>
      </c>
      <c r="D78" s="270" t="s">
        <v>1420</v>
      </c>
      <c r="E78" s="270" t="s">
        <v>1415</v>
      </c>
      <c r="F78" s="242" t="s">
        <v>1396</v>
      </c>
      <c r="G78" s="277"/>
      <c r="H78" s="277" t="s">
        <v>1513</v>
      </c>
      <c r="I78" s="277"/>
      <c r="J78" s="277"/>
      <c r="K78" s="277" t="s">
        <v>1513</v>
      </c>
    </row>
    <row r="79" spans="1:11">
      <c r="A79" s="270">
        <v>78</v>
      </c>
      <c r="B79" s="275" t="s">
        <v>0</v>
      </c>
      <c r="C79" s="277" t="s">
        <v>810</v>
      </c>
      <c r="D79" s="270" t="s">
        <v>1420</v>
      </c>
      <c r="E79" s="270" t="s">
        <v>1415</v>
      </c>
      <c r="F79" s="242" t="s">
        <v>1396</v>
      </c>
      <c r="G79" s="277"/>
      <c r="H79" s="277" t="s">
        <v>1512</v>
      </c>
      <c r="I79" s="277"/>
      <c r="J79" s="277"/>
      <c r="K79" s="277" t="s">
        <v>1512</v>
      </c>
    </row>
    <row r="80" spans="1:11">
      <c r="A80" s="270">
        <v>79</v>
      </c>
      <c r="B80" s="275" t="s">
        <v>0</v>
      </c>
      <c r="C80" s="277" t="s">
        <v>811</v>
      </c>
      <c r="D80" s="270" t="s">
        <v>1420</v>
      </c>
      <c r="E80" s="270" t="s">
        <v>1415</v>
      </c>
      <c r="F80" s="242" t="s">
        <v>1396</v>
      </c>
      <c r="G80" s="277"/>
      <c r="H80" s="277" t="s">
        <v>1511</v>
      </c>
      <c r="I80" s="277"/>
      <c r="J80" s="277"/>
      <c r="K80" s="277" t="s">
        <v>1511</v>
      </c>
    </row>
    <row r="81" spans="1:11">
      <c r="A81" s="270">
        <v>80</v>
      </c>
      <c r="B81" s="275" t="s">
        <v>0</v>
      </c>
      <c r="C81" s="277" t="s">
        <v>812</v>
      </c>
      <c r="D81" s="270" t="s">
        <v>1420</v>
      </c>
      <c r="E81" s="270" t="s">
        <v>1415</v>
      </c>
      <c r="F81" s="242" t="s">
        <v>1396</v>
      </c>
      <c r="G81" s="277"/>
      <c r="H81" s="277" t="s">
        <v>1510</v>
      </c>
      <c r="I81" s="277"/>
      <c r="J81" s="277"/>
      <c r="K81" s="277" t="s">
        <v>1510</v>
      </c>
    </row>
  </sheetData>
  <phoneticPr fontId="4"/>
  <dataValidations count="4">
    <dataValidation type="list" allowBlank="1" showInputMessage="1" showErrorMessage="1" sqref="B2:B81">
      <formula1>"Y,N"</formula1>
    </dataValidation>
    <dataValidation type="list" allowBlank="1" showInputMessage="1" showErrorMessage="1" sqref="D2:D81">
      <formula1>OFFSET($M$2,0,0,COUNTA($M:$M)-1,1)</formula1>
    </dataValidation>
    <dataValidation type="list" allowBlank="1" showInputMessage="1" showErrorMessage="1" sqref="E2:E81">
      <formula1>OFFSET($N$2,0,0,COUNTA($N:$N)-1,1)</formula1>
    </dataValidation>
    <dataValidation type="list" allowBlank="1" showInputMessage="1" showErrorMessage="1" sqref="F2:F81">
      <formula1>OFFSET($O$2,0,0,COUNTA($O:$O)-1,1)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Z5"/>
  <sheetViews>
    <sheetView showGridLines="0" zoomScale="70" zoomScaleNormal="70" workbookViewId="0">
      <pane xSplit="1" ySplit="4" topLeftCell="DI5" activePane="bottomRight" state="frozen"/>
      <selection pane="topRight" activeCell="B1" sqref="B1"/>
      <selection pane="bottomLeft" activeCell="A5" sqref="A5"/>
      <selection pane="bottomRight" activeCell="DM3" sqref="DM3:DM4"/>
    </sheetView>
  </sheetViews>
  <sheetFormatPr defaultColWidth="2.625" defaultRowHeight="13.5"/>
  <cols>
    <col min="1" max="1" width="13.75" customWidth="1"/>
    <col min="61" max="208" width="17.5" customWidth="1"/>
  </cols>
  <sheetData>
    <row r="1" spans="1:208" s="321" customFormat="1">
      <c r="B1" s="326" t="s">
        <v>1650</v>
      </c>
      <c r="H1" s="326" t="s">
        <v>1747</v>
      </c>
      <c r="BQ1" s="322"/>
      <c r="BR1" s="322"/>
      <c r="DA1" s="322"/>
      <c r="DB1" s="322"/>
      <c r="EG1" s="321" t="s">
        <v>1651</v>
      </c>
      <c r="EK1" s="321" t="s">
        <v>1652</v>
      </c>
      <c r="EO1" s="321" t="s">
        <v>1652</v>
      </c>
      <c r="FE1" s="321" t="s">
        <v>1652</v>
      </c>
    </row>
    <row r="2" spans="1:208" s="321" customFormat="1">
      <c r="A2" s="385" t="s">
        <v>1653</v>
      </c>
      <c r="B2" s="361" t="s">
        <v>1654</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386"/>
      <c r="BA2" s="386"/>
      <c r="BB2" s="386"/>
      <c r="BC2" s="386"/>
      <c r="BD2" s="386"/>
      <c r="BE2" s="386"/>
      <c r="BF2" s="386"/>
      <c r="BG2" s="386"/>
      <c r="BH2" s="387"/>
      <c r="BI2" s="361" t="s">
        <v>1655</v>
      </c>
      <c r="BJ2" s="386"/>
      <c r="BK2" s="386"/>
      <c r="BL2" s="387"/>
      <c r="BM2" s="361" t="s">
        <v>1656</v>
      </c>
      <c r="BN2" s="362"/>
      <c r="BO2" s="362"/>
      <c r="BP2" s="363"/>
      <c r="BQ2" s="361" t="s">
        <v>1657</v>
      </c>
      <c r="BR2" s="362"/>
      <c r="BS2" s="362"/>
      <c r="BT2" s="363"/>
      <c r="BU2" s="361" t="s">
        <v>1658</v>
      </c>
      <c r="BV2" s="362"/>
      <c r="BW2" s="362"/>
      <c r="BX2" s="363"/>
      <c r="BY2" s="361" t="s">
        <v>1659</v>
      </c>
      <c r="BZ2" s="362"/>
      <c r="CA2" s="362"/>
      <c r="CB2" s="363"/>
      <c r="CC2" s="361" t="s">
        <v>1660</v>
      </c>
      <c r="CD2" s="362"/>
      <c r="CE2" s="362"/>
      <c r="CF2" s="363"/>
      <c r="CG2" s="361" t="s">
        <v>1661</v>
      </c>
      <c r="CH2" s="362"/>
      <c r="CI2" s="362"/>
      <c r="CJ2" s="363"/>
      <c r="CK2" s="361" t="s">
        <v>1662</v>
      </c>
      <c r="CL2" s="362"/>
      <c r="CM2" s="362"/>
      <c r="CN2" s="363"/>
      <c r="CO2" s="361" t="s">
        <v>1663</v>
      </c>
      <c r="CP2" s="362"/>
      <c r="CQ2" s="362"/>
      <c r="CR2" s="363"/>
      <c r="CS2" s="361" t="s">
        <v>1664</v>
      </c>
      <c r="CT2" s="362"/>
      <c r="CU2" s="362"/>
      <c r="CV2" s="363"/>
      <c r="CW2" s="361" t="s">
        <v>1665</v>
      </c>
      <c r="CX2" s="362"/>
      <c r="CY2" s="362"/>
      <c r="CZ2" s="363"/>
      <c r="DA2" s="361" t="s">
        <v>1666</v>
      </c>
      <c r="DB2" s="362"/>
      <c r="DC2" s="362"/>
      <c r="DD2" s="363"/>
      <c r="DE2" s="361" t="s">
        <v>1667</v>
      </c>
      <c r="DF2" s="362"/>
      <c r="DG2" s="362"/>
      <c r="DH2" s="363"/>
      <c r="DI2" s="361" t="s">
        <v>1668</v>
      </c>
      <c r="DJ2" s="362"/>
      <c r="DK2" s="362"/>
      <c r="DL2" s="363"/>
      <c r="DM2" s="382" t="s">
        <v>1752</v>
      </c>
      <c r="DN2" s="383"/>
      <c r="DO2" s="383"/>
      <c r="DP2" s="384"/>
      <c r="DQ2" s="382" t="s">
        <v>1753</v>
      </c>
      <c r="DR2" s="383"/>
      <c r="DS2" s="383"/>
      <c r="DT2" s="384"/>
      <c r="DU2" s="361" t="s">
        <v>1669</v>
      </c>
      <c r="DV2" s="362"/>
      <c r="DW2" s="362"/>
      <c r="DX2" s="363"/>
      <c r="DY2" s="382" t="e">
        <f>IF(#REF!="","DFF7：(未使用) / 【受託帳簿】業務区分",IF(#REF!="00000MUN","DFF7：(未使用)","DFF7：【受託帳簿】業務区分"))</f>
        <v>#REF!</v>
      </c>
      <c r="DZ2" s="383"/>
      <c r="EA2" s="383"/>
      <c r="EB2" s="384"/>
      <c r="EC2" s="361" t="s">
        <v>1670</v>
      </c>
      <c r="ED2" s="362"/>
      <c r="EE2" s="362"/>
      <c r="EF2" s="363"/>
      <c r="EG2" s="361" t="s">
        <v>1671</v>
      </c>
      <c r="EH2" s="362"/>
      <c r="EI2" s="362"/>
      <c r="EJ2" s="363"/>
      <c r="EK2" s="361" t="s">
        <v>1672</v>
      </c>
      <c r="EL2" s="362"/>
      <c r="EM2" s="362"/>
      <c r="EN2" s="363"/>
      <c r="EO2" s="361" t="s">
        <v>1673</v>
      </c>
      <c r="EP2" s="362"/>
      <c r="EQ2" s="362"/>
      <c r="ER2" s="363"/>
      <c r="ES2" s="361" t="s">
        <v>1674</v>
      </c>
      <c r="ET2" s="362"/>
      <c r="EU2" s="362"/>
      <c r="EV2" s="363"/>
      <c r="EW2" s="361" t="s">
        <v>1675</v>
      </c>
      <c r="EX2" s="362"/>
      <c r="EY2" s="362"/>
      <c r="EZ2" s="363"/>
      <c r="FA2" s="361" t="s">
        <v>1676</v>
      </c>
      <c r="FB2" s="362"/>
      <c r="FC2" s="362"/>
      <c r="FD2" s="363"/>
      <c r="FE2" s="361" t="s">
        <v>1677</v>
      </c>
      <c r="FF2" s="362"/>
      <c r="FG2" s="362"/>
      <c r="FH2" s="363"/>
      <c r="FI2" s="361" t="s">
        <v>1678</v>
      </c>
      <c r="FJ2" s="362"/>
      <c r="FK2" s="362"/>
      <c r="FL2" s="363"/>
      <c r="FM2" s="361" t="s">
        <v>1679</v>
      </c>
      <c r="FN2" s="362"/>
      <c r="FO2" s="362"/>
      <c r="FP2" s="363"/>
      <c r="FQ2" s="361" t="s">
        <v>1680</v>
      </c>
      <c r="FR2" s="362"/>
      <c r="FS2" s="362"/>
      <c r="FT2" s="363"/>
      <c r="FU2" s="361" t="s">
        <v>1681</v>
      </c>
      <c r="FV2" s="362"/>
      <c r="FW2" s="362"/>
      <c r="FX2" s="363"/>
      <c r="FY2" s="361" t="s">
        <v>1682</v>
      </c>
      <c r="FZ2" s="362"/>
      <c r="GA2" s="362"/>
      <c r="GB2" s="363"/>
      <c r="GC2" s="361" t="s">
        <v>1683</v>
      </c>
      <c r="GD2" s="362"/>
      <c r="GE2" s="362"/>
      <c r="GF2" s="363"/>
      <c r="GG2" s="361" t="s">
        <v>1684</v>
      </c>
      <c r="GH2" s="362"/>
      <c r="GI2" s="362"/>
      <c r="GJ2" s="363"/>
      <c r="GK2" s="361" t="s">
        <v>1685</v>
      </c>
      <c r="GL2" s="362"/>
      <c r="GM2" s="362"/>
      <c r="GN2" s="363"/>
      <c r="GO2" s="361" t="s">
        <v>1686</v>
      </c>
      <c r="GP2" s="362"/>
      <c r="GQ2" s="362"/>
      <c r="GR2" s="363"/>
      <c r="GS2" s="361" t="s">
        <v>1687</v>
      </c>
      <c r="GT2" s="362"/>
      <c r="GU2" s="362"/>
      <c r="GV2" s="363"/>
      <c r="GW2" s="361" t="s">
        <v>1688</v>
      </c>
      <c r="GX2" s="362"/>
      <c r="GY2" s="362"/>
      <c r="GZ2" s="363"/>
    </row>
    <row r="3" spans="1:208" s="321" customFormat="1">
      <c r="A3" s="385"/>
      <c r="B3" s="364" t="s">
        <v>1689</v>
      </c>
      <c r="C3" s="365"/>
      <c r="D3" s="364" t="s">
        <v>1690</v>
      </c>
      <c r="E3" s="365"/>
      <c r="F3" s="368" t="s">
        <v>1691</v>
      </c>
      <c r="G3" s="368" t="s">
        <v>1692</v>
      </c>
      <c r="H3" s="370" t="s">
        <v>1693</v>
      </c>
      <c r="I3" s="371"/>
      <c r="J3" s="371"/>
      <c r="K3" s="371"/>
      <c r="L3" s="371"/>
      <c r="M3" s="371"/>
      <c r="N3" s="371"/>
      <c r="O3" s="371"/>
      <c r="P3" s="371"/>
      <c r="Q3" s="372"/>
      <c r="R3" s="370" t="s">
        <v>1694</v>
      </c>
      <c r="S3" s="371"/>
      <c r="T3" s="371"/>
      <c r="U3" s="371"/>
      <c r="V3" s="371"/>
      <c r="W3" s="371"/>
      <c r="X3" s="371"/>
      <c r="Y3" s="371"/>
      <c r="Z3" s="371"/>
      <c r="AA3" s="371"/>
      <c r="AB3" s="371"/>
      <c r="AC3" s="372"/>
      <c r="AD3" s="376" t="s">
        <v>1695</v>
      </c>
      <c r="AE3" s="377"/>
      <c r="AF3" s="377"/>
      <c r="AG3" s="377"/>
      <c r="AH3" s="377"/>
      <c r="AI3" s="377"/>
      <c r="AJ3" s="378"/>
      <c r="AK3" s="345" t="s">
        <v>892</v>
      </c>
      <c r="AL3" s="346"/>
      <c r="AM3" s="346"/>
      <c r="AN3" s="346"/>
      <c r="AO3" s="346"/>
      <c r="AP3" s="346"/>
      <c r="AQ3" s="346"/>
      <c r="AR3" s="346"/>
      <c r="AS3" s="346"/>
      <c r="AT3" s="346"/>
      <c r="AU3" s="346"/>
      <c r="AV3" s="346"/>
      <c r="AW3" s="346"/>
      <c r="AX3" s="346"/>
      <c r="AY3" s="346"/>
      <c r="AZ3" s="346"/>
      <c r="BA3" s="346"/>
      <c r="BB3" s="346"/>
      <c r="BC3" s="346"/>
      <c r="BD3" s="346"/>
      <c r="BE3" s="346"/>
      <c r="BF3" s="346"/>
      <c r="BG3" s="346"/>
      <c r="BH3" s="388"/>
      <c r="BI3" s="343" t="s">
        <v>1264</v>
      </c>
      <c r="BJ3" s="343" t="s">
        <v>1696</v>
      </c>
      <c r="BK3" s="343" t="s">
        <v>1697</v>
      </c>
      <c r="BL3" s="343" t="s">
        <v>359</v>
      </c>
      <c r="BM3" s="343" t="s">
        <v>1264</v>
      </c>
      <c r="BN3" s="343" t="s">
        <v>1696</v>
      </c>
      <c r="BO3" s="343" t="s">
        <v>1697</v>
      </c>
      <c r="BP3" s="343" t="s">
        <v>359</v>
      </c>
      <c r="BQ3" s="343" t="s">
        <v>1264</v>
      </c>
      <c r="BR3" s="343" t="s">
        <v>1696</v>
      </c>
      <c r="BS3" s="343" t="s">
        <v>1697</v>
      </c>
      <c r="BT3" s="343" t="s">
        <v>359</v>
      </c>
      <c r="BU3" s="343" t="s">
        <v>1264</v>
      </c>
      <c r="BV3" s="343" t="s">
        <v>1696</v>
      </c>
      <c r="BW3" s="343" t="s">
        <v>1697</v>
      </c>
      <c r="BX3" s="343" t="s">
        <v>359</v>
      </c>
      <c r="BY3" s="343" t="s">
        <v>1264</v>
      </c>
      <c r="BZ3" s="343" t="s">
        <v>1696</v>
      </c>
      <c r="CA3" s="343" t="s">
        <v>1697</v>
      </c>
      <c r="CB3" s="343" t="s">
        <v>359</v>
      </c>
      <c r="CC3" s="343" t="s">
        <v>1264</v>
      </c>
      <c r="CD3" s="343" t="s">
        <v>1696</v>
      </c>
      <c r="CE3" s="343" t="s">
        <v>1697</v>
      </c>
      <c r="CF3" s="343" t="s">
        <v>359</v>
      </c>
      <c r="CG3" s="343" t="s">
        <v>1264</v>
      </c>
      <c r="CH3" s="343" t="s">
        <v>1696</v>
      </c>
      <c r="CI3" s="343" t="s">
        <v>1697</v>
      </c>
      <c r="CJ3" s="343" t="s">
        <v>359</v>
      </c>
      <c r="CK3" s="343" t="s">
        <v>1264</v>
      </c>
      <c r="CL3" s="343" t="s">
        <v>1696</v>
      </c>
      <c r="CM3" s="343" t="s">
        <v>1697</v>
      </c>
      <c r="CN3" s="343" t="s">
        <v>359</v>
      </c>
      <c r="CO3" s="343" t="s">
        <v>1264</v>
      </c>
      <c r="CP3" s="343" t="s">
        <v>1696</v>
      </c>
      <c r="CQ3" s="343" t="s">
        <v>1697</v>
      </c>
      <c r="CR3" s="343" t="s">
        <v>359</v>
      </c>
      <c r="CS3" s="343" t="s">
        <v>1264</v>
      </c>
      <c r="CT3" s="343" t="s">
        <v>1696</v>
      </c>
      <c r="CU3" s="343" t="s">
        <v>1697</v>
      </c>
      <c r="CV3" s="343" t="s">
        <v>359</v>
      </c>
      <c r="CW3" s="343" t="s">
        <v>1264</v>
      </c>
      <c r="CX3" s="343" t="s">
        <v>1696</v>
      </c>
      <c r="CY3" s="343" t="s">
        <v>1697</v>
      </c>
      <c r="CZ3" s="343" t="s">
        <v>359</v>
      </c>
      <c r="DA3" s="343" t="s">
        <v>1264</v>
      </c>
      <c r="DB3" s="343" t="s">
        <v>1696</v>
      </c>
      <c r="DC3" s="343" t="s">
        <v>1697</v>
      </c>
      <c r="DD3" s="343" t="s">
        <v>359</v>
      </c>
      <c r="DE3" s="343" t="s">
        <v>1264</v>
      </c>
      <c r="DF3" s="343" t="s">
        <v>1696</v>
      </c>
      <c r="DG3" s="343" t="s">
        <v>1697</v>
      </c>
      <c r="DH3" s="343" t="s">
        <v>359</v>
      </c>
      <c r="DI3" s="343" t="s">
        <v>1264</v>
      </c>
      <c r="DJ3" s="343" t="s">
        <v>1696</v>
      </c>
      <c r="DK3" s="343" t="s">
        <v>1697</v>
      </c>
      <c r="DL3" s="343" t="s">
        <v>359</v>
      </c>
      <c r="DM3" s="343" t="s">
        <v>1264</v>
      </c>
      <c r="DN3" s="343" t="s">
        <v>1696</v>
      </c>
      <c r="DO3" s="343" t="s">
        <v>1697</v>
      </c>
      <c r="DP3" s="343" t="s">
        <v>359</v>
      </c>
      <c r="DQ3" s="343" t="s">
        <v>1264</v>
      </c>
      <c r="DR3" s="343" t="s">
        <v>1696</v>
      </c>
      <c r="DS3" s="343" t="s">
        <v>1697</v>
      </c>
      <c r="DT3" s="343" t="s">
        <v>359</v>
      </c>
      <c r="DU3" s="343" t="s">
        <v>1264</v>
      </c>
      <c r="DV3" s="343" t="s">
        <v>1696</v>
      </c>
      <c r="DW3" s="343" t="s">
        <v>1697</v>
      </c>
      <c r="DX3" s="343" t="s">
        <v>359</v>
      </c>
      <c r="DY3" s="343" t="s">
        <v>1264</v>
      </c>
      <c r="DZ3" s="343" t="s">
        <v>1696</v>
      </c>
      <c r="EA3" s="343" t="s">
        <v>1697</v>
      </c>
      <c r="EB3" s="343" t="s">
        <v>359</v>
      </c>
      <c r="EC3" s="343" t="s">
        <v>1264</v>
      </c>
      <c r="ED3" s="343" t="s">
        <v>1696</v>
      </c>
      <c r="EE3" s="343" t="s">
        <v>1697</v>
      </c>
      <c r="EF3" s="343" t="s">
        <v>359</v>
      </c>
      <c r="EG3" s="343" t="s">
        <v>1264</v>
      </c>
      <c r="EH3" s="343" t="s">
        <v>1696</v>
      </c>
      <c r="EI3" s="343" t="s">
        <v>1697</v>
      </c>
      <c r="EJ3" s="343" t="s">
        <v>359</v>
      </c>
      <c r="EK3" s="343" t="s">
        <v>1264</v>
      </c>
      <c r="EL3" s="343" t="s">
        <v>1696</v>
      </c>
      <c r="EM3" s="343" t="s">
        <v>1697</v>
      </c>
      <c r="EN3" s="343" t="s">
        <v>359</v>
      </c>
      <c r="EO3" s="343" t="s">
        <v>1264</v>
      </c>
      <c r="EP3" s="343" t="s">
        <v>1696</v>
      </c>
      <c r="EQ3" s="343" t="s">
        <v>1697</v>
      </c>
      <c r="ER3" s="343" t="s">
        <v>359</v>
      </c>
      <c r="ES3" s="343" t="s">
        <v>1264</v>
      </c>
      <c r="ET3" s="343" t="s">
        <v>1696</v>
      </c>
      <c r="EU3" s="343" t="s">
        <v>1697</v>
      </c>
      <c r="EV3" s="343" t="s">
        <v>359</v>
      </c>
      <c r="EW3" s="343" t="s">
        <v>1264</v>
      </c>
      <c r="EX3" s="343" t="s">
        <v>1696</v>
      </c>
      <c r="EY3" s="343" t="s">
        <v>1697</v>
      </c>
      <c r="EZ3" s="343" t="s">
        <v>359</v>
      </c>
      <c r="FA3" s="343" t="s">
        <v>1264</v>
      </c>
      <c r="FB3" s="343" t="s">
        <v>1696</v>
      </c>
      <c r="FC3" s="343" t="s">
        <v>1697</v>
      </c>
      <c r="FD3" s="343" t="s">
        <v>359</v>
      </c>
      <c r="FE3" s="343" t="s">
        <v>1264</v>
      </c>
      <c r="FF3" s="343" t="s">
        <v>1696</v>
      </c>
      <c r="FG3" s="343" t="s">
        <v>1697</v>
      </c>
      <c r="FH3" s="343" t="s">
        <v>359</v>
      </c>
      <c r="FI3" s="343" t="s">
        <v>1264</v>
      </c>
      <c r="FJ3" s="343" t="s">
        <v>1696</v>
      </c>
      <c r="FK3" s="343" t="s">
        <v>1697</v>
      </c>
      <c r="FL3" s="343" t="s">
        <v>359</v>
      </c>
      <c r="FM3" s="343" t="s">
        <v>1264</v>
      </c>
      <c r="FN3" s="343" t="s">
        <v>1696</v>
      </c>
      <c r="FO3" s="343" t="s">
        <v>1697</v>
      </c>
      <c r="FP3" s="343" t="s">
        <v>359</v>
      </c>
      <c r="FQ3" s="343" t="s">
        <v>1264</v>
      </c>
      <c r="FR3" s="343" t="s">
        <v>1696</v>
      </c>
      <c r="FS3" s="343" t="s">
        <v>1697</v>
      </c>
      <c r="FT3" s="343" t="s">
        <v>359</v>
      </c>
      <c r="FU3" s="343" t="s">
        <v>1264</v>
      </c>
      <c r="FV3" s="343" t="s">
        <v>1696</v>
      </c>
      <c r="FW3" s="343" t="s">
        <v>1697</v>
      </c>
      <c r="FX3" s="343" t="s">
        <v>359</v>
      </c>
      <c r="FY3" s="343" t="s">
        <v>1264</v>
      </c>
      <c r="FZ3" s="343" t="s">
        <v>1696</v>
      </c>
      <c r="GA3" s="343" t="s">
        <v>1697</v>
      </c>
      <c r="GB3" s="343" t="s">
        <v>359</v>
      </c>
      <c r="GC3" s="343" t="s">
        <v>1264</v>
      </c>
      <c r="GD3" s="343" t="s">
        <v>1696</v>
      </c>
      <c r="GE3" s="343" t="s">
        <v>1697</v>
      </c>
      <c r="GF3" s="343" t="s">
        <v>359</v>
      </c>
      <c r="GG3" s="343" t="s">
        <v>1264</v>
      </c>
      <c r="GH3" s="343" t="s">
        <v>1696</v>
      </c>
      <c r="GI3" s="343" t="s">
        <v>1697</v>
      </c>
      <c r="GJ3" s="343" t="s">
        <v>359</v>
      </c>
      <c r="GK3" s="343" t="s">
        <v>1264</v>
      </c>
      <c r="GL3" s="343" t="s">
        <v>1696</v>
      </c>
      <c r="GM3" s="343" t="s">
        <v>1697</v>
      </c>
      <c r="GN3" s="343" t="s">
        <v>359</v>
      </c>
      <c r="GO3" s="343" t="s">
        <v>1264</v>
      </c>
      <c r="GP3" s="343" t="s">
        <v>1696</v>
      </c>
      <c r="GQ3" s="343" t="s">
        <v>1697</v>
      </c>
      <c r="GR3" s="343" t="s">
        <v>359</v>
      </c>
      <c r="GS3" s="343" t="s">
        <v>1264</v>
      </c>
      <c r="GT3" s="343" t="s">
        <v>1696</v>
      </c>
      <c r="GU3" s="343" t="s">
        <v>1697</v>
      </c>
      <c r="GV3" s="343" t="s">
        <v>359</v>
      </c>
      <c r="GW3" s="343" t="s">
        <v>1264</v>
      </c>
      <c r="GX3" s="343" t="s">
        <v>1696</v>
      </c>
      <c r="GY3" s="343" t="s">
        <v>1697</v>
      </c>
      <c r="GZ3" s="343" t="s">
        <v>359</v>
      </c>
    </row>
    <row r="4" spans="1:208" s="321" customFormat="1">
      <c r="A4" s="385"/>
      <c r="B4" s="366"/>
      <c r="C4" s="367"/>
      <c r="D4" s="366"/>
      <c r="E4" s="367"/>
      <c r="F4" s="369"/>
      <c r="G4" s="369"/>
      <c r="H4" s="373"/>
      <c r="I4" s="374"/>
      <c r="J4" s="374"/>
      <c r="K4" s="374"/>
      <c r="L4" s="374"/>
      <c r="M4" s="374"/>
      <c r="N4" s="374"/>
      <c r="O4" s="374"/>
      <c r="P4" s="374"/>
      <c r="Q4" s="375"/>
      <c r="R4" s="373"/>
      <c r="S4" s="374"/>
      <c r="T4" s="374"/>
      <c r="U4" s="374"/>
      <c r="V4" s="374"/>
      <c r="W4" s="374"/>
      <c r="X4" s="374"/>
      <c r="Y4" s="374"/>
      <c r="Z4" s="374"/>
      <c r="AA4" s="374"/>
      <c r="AB4" s="374"/>
      <c r="AC4" s="375"/>
      <c r="AD4" s="379"/>
      <c r="AE4" s="380"/>
      <c r="AF4" s="380"/>
      <c r="AG4" s="380"/>
      <c r="AH4" s="380"/>
      <c r="AI4" s="380"/>
      <c r="AJ4" s="381"/>
      <c r="AK4" s="345"/>
      <c r="AL4" s="346"/>
      <c r="AM4" s="347"/>
      <c r="AN4" s="323"/>
      <c r="AO4" s="348" t="s">
        <v>1698</v>
      </c>
      <c r="AP4" s="349"/>
      <c r="AQ4" s="349"/>
      <c r="AR4" s="349"/>
      <c r="AS4" s="349"/>
      <c r="AT4" s="349"/>
      <c r="AU4" s="349"/>
      <c r="AV4" s="350"/>
      <c r="AW4" s="323"/>
      <c r="AX4" s="348" t="s">
        <v>1699</v>
      </c>
      <c r="AY4" s="349"/>
      <c r="AZ4" s="349"/>
      <c r="BA4" s="350"/>
      <c r="BB4" s="348" t="s">
        <v>1700</v>
      </c>
      <c r="BC4" s="349"/>
      <c r="BD4" s="349"/>
      <c r="BE4" s="349"/>
      <c r="BF4" s="349"/>
      <c r="BG4" s="350"/>
      <c r="BH4" s="324"/>
      <c r="BI4" s="351"/>
      <c r="BJ4" s="351"/>
      <c r="BK4" s="351"/>
      <c r="BL4" s="351"/>
      <c r="BM4" s="351"/>
      <c r="BN4" s="351"/>
      <c r="BO4" s="351"/>
      <c r="BP4" s="351"/>
      <c r="BQ4" s="351"/>
      <c r="BR4" s="351"/>
      <c r="BS4" s="351"/>
      <c r="BT4" s="351"/>
      <c r="BU4" s="351"/>
      <c r="BV4" s="344"/>
      <c r="BW4" s="351"/>
      <c r="BX4" s="351"/>
      <c r="BY4" s="344"/>
      <c r="BZ4" s="351"/>
      <c r="CA4" s="351"/>
      <c r="CB4" s="351"/>
      <c r="CC4" s="351"/>
      <c r="CD4" s="351"/>
      <c r="CE4" s="351"/>
      <c r="CF4" s="351"/>
      <c r="CG4" s="351"/>
      <c r="CH4" s="351"/>
      <c r="CI4" s="351"/>
      <c r="CJ4" s="351"/>
      <c r="CK4" s="351"/>
      <c r="CL4" s="351"/>
      <c r="CM4" s="351"/>
      <c r="CN4" s="351"/>
      <c r="CO4" s="351"/>
      <c r="CP4" s="351"/>
      <c r="CQ4" s="351"/>
      <c r="CR4" s="351"/>
      <c r="CS4" s="351"/>
      <c r="CT4" s="351"/>
      <c r="CU4" s="351"/>
      <c r="CV4" s="351"/>
      <c r="CW4" s="351"/>
      <c r="CX4" s="351"/>
      <c r="CY4" s="351"/>
      <c r="CZ4" s="351"/>
      <c r="DA4" s="351"/>
      <c r="DB4" s="351"/>
      <c r="DC4" s="351"/>
      <c r="DD4" s="351"/>
      <c r="DE4" s="351"/>
      <c r="DF4" s="351"/>
      <c r="DG4" s="351"/>
      <c r="DH4" s="351"/>
      <c r="DI4" s="351"/>
      <c r="DJ4" s="351"/>
      <c r="DK4" s="351"/>
      <c r="DL4" s="351"/>
      <c r="DM4" s="351"/>
      <c r="DN4" s="351"/>
      <c r="DO4" s="351"/>
      <c r="DP4" s="351"/>
      <c r="DQ4" s="351"/>
      <c r="DR4" s="351"/>
      <c r="DS4" s="351"/>
      <c r="DT4" s="351"/>
      <c r="DU4" s="351"/>
      <c r="DV4" s="351"/>
      <c r="DW4" s="351"/>
      <c r="DX4" s="351"/>
      <c r="DY4" s="351"/>
      <c r="DZ4" s="351"/>
      <c r="EA4" s="351"/>
      <c r="EB4" s="351"/>
      <c r="EC4" s="351"/>
      <c r="ED4" s="351"/>
      <c r="EE4" s="351"/>
      <c r="EF4" s="351"/>
      <c r="EG4" s="351"/>
      <c r="EH4" s="351"/>
      <c r="EI4" s="351"/>
      <c r="EJ4" s="351"/>
      <c r="EK4" s="351"/>
      <c r="EL4" s="351"/>
      <c r="EM4" s="351"/>
      <c r="EN4" s="351"/>
      <c r="EO4" s="351"/>
      <c r="EP4" s="351"/>
      <c r="EQ4" s="351"/>
      <c r="ER4" s="351"/>
      <c r="ES4" s="351"/>
      <c r="ET4" s="351"/>
      <c r="EU4" s="351"/>
      <c r="EV4" s="351"/>
      <c r="EW4" s="351"/>
      <c r="EX4" s="351"/>
      <c r="EY4" s="351"/>
      <c r="EZ4" s="351"/>
      <c r="FA4" s="351"/>
      <c r="FB4" s="351"/>
      <c r="FC4" s="351"/>
      <c r="FD4" s="351"/>
      <c r="FE4" s="351"/>
      <c r="FF4" s="351"/>
      <c r="FG4" s="351"/>
      <c r="FH4" s="351"/>
      <c r="FI4" s="351"/>
      <c r="FJ4" s="351"/>
      <c r="FK4" s="351"/>
      <c r="FL4" s="351"/>
      <c r="FM4" s="351"/>
      <c r="FN4" s="351"/>
      <c r="FO4" s="351"/>
      <c r="FP4" s="351"/>
      <c r="FQ4" s="351"/>
      <c r="FR4" s="351"/>
      <c r="FS4" s="351"/>
      <c r="FT4" s="351"/>
      <c r="FU4" s="351"/>
      <c r="FV4" s="351"/>
      <c r="FW4" s="351"/>
      <c r="FX4" s="351"/>
      <c r="FY4" s="351"/>
      <c r="FZ4" s="351"/>
      <c r="GA4" s="351"/>
      <c r="GB4" s="351"/>
      <c r="GC4" s="351"/>
      <c r="GD4" s="351"/>
      <c r="GE4" s="351"/>
      <c r="GF4" s="351"/>
      <c r="GG4" s="351"/>
      <c r="GH4" s="351"/>
      <c r="GI4" s="351"/>
      <c r="GJ4" s="351"/>
      <c r="GK4" s="351"/>
      <c r="GL4" s="351"/>
      <c r="GM4" s="351"/>
      <c r="GN4" s="351"/>
      <c r="GO4" s="351"/>
      <c r="GP4" s="351"/>
      <c r="GQ4" s="351"/>
      <c r="GR4" s="351"/>
      <c r="GS4" s="351"/>
      <c r="GT4" s="351"/>
      <c r="GU4" s="351"/>
      <c r="GV4" s="351"/>
      <c r="GW4" s="351"/>
      <c r="GX4" s="351"/>
      <c r="GY4" s="344"/>
      <c r="GZ4" s="344"/>
    </row>
    <row r="5" spans="1:208" s="321" customFormat="1" ht="108">
      <c r="A5" s="325" t="s">
        <v>1701</v>
      </c>
      <c r="B5" s="352" t="s">
        <v>1728</v>
      </c>
      <c r="C5" s="353"/>
      <c r="D5" s="354" t="s">
        <v>1729</v>
      </c>
      <c r="E5" s="355"/>
      <c r="F5" s="330"/>
      <c r="G5" s="330" t="s">
        <v>996</v>
      </c>
      <c r="H5" s="356" t="s">
        <v>1730</v>
      </c>
      <c r="I5" s="357"/>
      <c r="J5" s="357"/>
      <c r="K5" s="357"/>
      <c r="L5" s="357"/>
      <c r="M5" s="357"/>
      <c r="N5" s="357"/>
      <c r="O5" s="357"/>
      <c r="P5" s="357"/>
      <c r="Q5" s="358"/>
      <c r="R5" s="356" t="s">
        <v>1731</v>
      </c>
      <c r="S5" s="357"/>
      <c r="T5" s="357"/>
      <c r="U5" s="357"/>
      <c r="V5" s="357"/>
      <c r="W5" s="357"/>
      <c r="X5" s="357"/>
      <c r="Y5" s="357"/>
      <c r="Z5" s="357"/>
      <c r="AA5" s="357"/>
      <c r="AB5" s="357"/>
      <c r="AC5" s="358"/>
      <c r="AD5" s="356" t="s">
        <v>1732</v>
      </c>
      <c r="AE5" s="359"/>
      <c r="AF5" s="359"/>
      <c r="AG5" s="359"/>
      <c r="AH5" s="359"/>
      <c r="AI5" s="359"/>
      <c r="AJ5" s="360"/>
      <c r="AK5" s="335"/>
      <c r="AL5" s="336"/>
      <c r="AM5" s="337"/>
      <c r="AN5" s="331"/>
      <c r="AO5" s="338"/>
      <c r="AP5" s="339"/>
      <c r="AQ5" s="339"/>
      <c r="AR5" s="339"/>
      <c r="AS5" s="339"/>
      <c r="AT5" s="339"/>
      <c r="AU5" s="339"/>
      <c r="AV5" s="340"/>
      <c r="AW5" s="331"/>
      <c r="AX5" s="338"/>
      <c r="AY5" s="341"/>
      <c r="AZ5" s="341"/>
      <c r="BA5" s="342"/>
      <c r="BB5" s="338"/>
      <c r="BC5" s="341"/>
      <c r="BD5" s="341"/>
      <c r="BE5" s="341"/>
      <c r="BF5" s="341"/>
      <c r="BG5" s="342"/>
      <c r="BH5" s="332"/>
      <c r="BI5" s="333" t="s">
        <v>1034</v>
      </c>
      <c r="BJ5" s="333" t="s">
        <v>1073</v>
      </c>
      <c r="BK5" s="333" t="s">
        <v>1707</v>
      </c>
      <c r="BL5" s="333" t="s">
        <v>1009</v>
      </c>
      <c r="BM5" s="333" t="s">
        <v>1034</v>
      </c>
      <c r="BN5" s="333" t="s">
        <v>1081</v>
      </c>
      <c r="BO5" s="333" t="s">
        <v>1707</v>
      </c>
      <c r="BP5" s="333" t="s">
        <v>1009</v>
      </c>
      <c r="BQ5" s="333" t="s">
        <v>997</v>
      </c>
      <c r="BR5" s="334" t="s">
        <v>1708</v>
      </c>
      <c r="BS5" s="334" t="s">
        <v>1733</v>
      </c>
      <c r="BT5" s="334" t="s">
        <v>1009</v>
      </c>
      <c r="BU5" s="333" t="s">
        <v>1090</v>
      </c>
      <c r="BV5" s="334" t="s">
        <v>1734</v>
      </c>
      <c r="BW5" s="334" t="s">
        <v>1735</v>
      </c>
      <c r="BX5" s="334" t="s">
        <v>1009</v>
      </c>
      <c r="BY5" s="333" t="s">
        <v>997</v>
      </c>
      <c r="BZ5" s="334" t="s">
        <v>1736</v>
      </c>
      <c r="CA5" s="334" t="s">
        <v>1737</v>
      </c>
      <c r="CB5" s="334" t="s">
        <v>1738</v>
      </c>
      <c r="CC5" s="333" t="s">
        <v>997</v>
      </c>
      <c r="CD5" s="334" t="s">
        <v>1602</v>
      </c>
      <c r="CE5" s="334" t="s">
        <v>1709</v>
      </c>
      <c r="CF5" s="334" t="s">
        <v>1710</v>
      </c>
      <c r="CG5" s="333" t="s">
        <v>997</v>
      </c>
      <c r="CH5" s="334" t="s">
        <v>1603</v>
      </c>
      <c r="CI5" s="334" t="s">
        <v>1604</v>
      </c>
      <c r="CJ5" s="334" t="s">
        <v>1702</v>
      </c>
      <c r="CK5" s="333" t="s">
        <v>997</v>
      </c>
      <c r="CL5" s="334" t="s">
        <v>1711</v>
      </c>
      <c r="CM5" s="334" t="s">
        <v>1712</v>
      </c>
      <c r="CN5" s="334" t="s">
        <v>1605</v>
      </c>
      <c r="CO5" s="333" t="s">
        <v>997</v>
      </c>
      <c r="CP5" s="334" t="s">
        <v>1606</v>
      </c>
      <c r="CQ5" s="334" t="s">
        <v>1607</v>
      </c>
      <c r="CR5" s="334" t="s">
        <v>1713</v>
      </c>
      <c r="CS5" s="333" t="s">
        <v>997</v>
      </c>
      <c r="CT5" s="334" t="s">
        <v>1442</v>
      </c>
      <c r="CU5" s="334" t="s">
        <v>1714</v>
      </c>
      <c r="CV5" s="334" t="s">
        <v>1009</v>
      </c>
      <c r="CW5" s="333" t="s">
        <v>1034</v>
      </c>
      <c r="CX5" s="334" t="s">
        <v>1443</v>
      </c>
      <c r="CY5" s="334" t="s">
        <v>1443</v>
      </c>
      <c r="CZ5" s="333" t="s">
        <v>1009</v>
      </c>
      <c r="DA5" s="333" t="s">
        <v>1034</v>
      </c>
      <c r="DB5" s="334" t="s">
        <v>1715</v>
      </c>
      <c r="DC5" s="334" t="s">
        <v>1715</v>
      </c>
      <c r="DD5" s="334" t="s">
        <v>1009</v>
      </c>
      <c r="DE5" s="333" t="s">
        <v>1009</v>
      </c>
      <c r="DF5" s="334" t="s">
        <v>1009</v>
      </c>
      <c r="DG5" s="334" t="s">
        <v>1009</v>
      </c>
      <c r="DH5" s="334" t="s">
        <v>1009</v>
      </c>
      <c r="DI5" s="333" t="s">
        <v>1739</v>
      </c>
      <c r="DJ5" s="334" t="s">
        <v>1716</v>
      </c>
      <c r="DK5" s="334" t="s">
        <v>1740</v>
      </c>
      <c r="DL5" s="334" t="s">
        <v>1009</v>
      </c>
      <c r="DM5" s="333" t="s">
        <v>1009</v>
      </c>
      <c r="DN5" s="334" t="s">
        <v>1009</v>
      </c>
      <c r="DO5" s="334" t="s">
        <v>1009</v>
      </c>
      <c r="DP5" s="334" t="s">
        <v>1608</v>
      </c>
      <c r="DQ5" s="333" t="s">
        <v>1009</v>
      </c>
      <c r="DR5" s="334" t="s">
        <v>1009</v>
      </c>
      <c r="DS5" s="334" t="s">
        <v>1009</v>
      </c>
      <c r="DT5" s="334" t="s">
        <v>1608</v>
      </c>
      <c r="DU5" s="333" t="s">
        <v>997</v>
      </c>
      <c r="DV5" s="334" t="s">
        <v>1609</v>
      </c>
      <c r="DW5" s="334" t="s">
        <v>1610</v>
      </c>
      <c r="DX5" s="334" t="s">
        <v>1009</v>
      </c>
      <c r="DY5" s="333" t="s">
        <v>1009</v>
      </c>
      <c r="DZ5" s="334" t="s">
        <v>1009</v>
      </c>
      <c r="EA5" s="334" t="s">
        <v>1009</v>
      </c>
      <c r="EB5" s="334" t="s">
        <v>1009</v>
      </c>
      <c r="EC5" s="333" t="s">
        <v>1009</v>
      </c>
      <c r="ED5" s="334" t="s">
        <v>1009</v>
      </c>
      <c r="EE5" s="334" t="s">
        <v>1009</v>
      </c>
      <c r="EF5" s="334" t="s">
        <v>1741</v>
      </c>
      <c r="EG5" s="333" t="s">
        <v>1009</v>
      </c>
      <c r="EH5" s="334" t="s">
        <v>1009</v>
      </c>
      <c r="EI5" s="334" t="s">
        <v>1009</v>
      </c>
      <c r="EJ5" s="333" t="s">
        <v>1009</v>
      </c>
      <c r="EK5" s="333" t="s">
        <v>1009</v>
      </c>
      <c r="EL5" s="334" t="s">
        <v>1009</v>
      </c>
      <c r="EM5" s="334" t="s">
        <v>1009</v>
      </c>
      <c r="EN5" s="333" t="s">
        <v>1009</v>
      </c>
      <c r="EO5" s="333" t="s">
        <v>1009</v>
      </c>
      <c r="EP5" s="334" t="s">
        <v>1009</v>
      </c>
      <c r="EQ5" s="334" t="s">
        <v>1009</v>
      </c>
      <c r="ER5" s="333" t="s">
        <v>1009</v>
      </c>
      <c r="ES5" s="333" t="s">
        <v>1009</v>
      </c>
      <c r="ET5" s="334" t="s">
        <v>1009</v>
      </c>
      <c r="EU5" s="334" t="s">
        <v>1009</v>
      </c>
      <c r="EV5" s="333" t="s">
        <v>1009</v>
      </c>
      <c r="EW5" s="333" t="s">
        <v>1009</v>
      </c>
      <c r="EX5" s="333" t="s">
        <v>1009</v>
      </c>
      <c r="EY5" s="333" t="s">
        <v>1009</v>
      </c>
      <c r="EZ5" s="333" t="s">
        <v>1009</v>
      </c>
      <c r="FA5" s="333" t="s">
        <v>1009</v>
      </c>
      <c r="FB5" s="333" t="s">
        <v>1009</v>
      </c>
      <c r="FC5" s="333" t="s">
        <v>1009</v>
      </c>
      <c r="FD5" s="333" t="s">
        <v>1009</v>
      </c>
      <c r="FE5" s="333" t="s">
        <v>1009</v>
      </c>
      <c r="FF5" s="333" t="s">
        <v>1009</v>
      </c>
      <c r="FG5" s="333" t="s">
        <v>1009</v>
      </c>
      <c r="FH5" s="333" t="s">
        <v>1009</v>
      </c>
      <c r="FI5" s="333" t="s">
        <v>1704</v>
      </c>
      <c r="FJ5" s="333" t="s">
        <v>1717</v>
      </c>
      <c r="FK5" s="333" t="s">
        <v>1718</v>
      </c>
      <c r="FL5" s="333" t="s">
        <v>1009</v>
      </c>
      <c r="FM5" s="327" t="s">
        <v>1719</v>
      </c>
      <c r="FN5" s="329" t="s">
        <v>1720</v>
      </c>
      <c r="FO5" s="328" t="s">
        <v>1721</v>
      </c>
      <c r="FP5" s="328" t="s">
        <v>1009</v>
      </c>
      <c r="FQ5" s="327" t="s">
        <v>1703</v>
      </c>
      <c r="FR5" s="329" t="s">
        <v>1722</v>
      </c>
      <c r="FS5" s="328" t="s">
        <v>1723</v>
      </c>
      <c r="FT5" s="328" t="s">
        <v>1009</v>
      </c>
      <c r="FU5" s="327" t="s">
        <v>1703</v>
      </c>
      <c r="FV5" s="329" t="s">
        <v>1611</v>
      </c>
      <c r="FW5" s="328" t="s">
        <v>1612</v>
      </c>
      <c r="FX5" s="328" t="s">
        <v>1742</v>
      </c>
      <c r="FY5" s="327" t="s">
        <v>1703</v>
      </c>
      <c r="FZ5" s="329" t="s">
        <v>1724</v>
      </c>
      <c r="GA5" s="328" t="s">
        <v>1743</v>
      </c>
      <c r="GB5" s="328" t="s">
        <v>1009</v>
      </c>
      <c r="GC5" s="327" t="s">
        <v>997</v>
      </c>
      <c r="GD5" s="329" t="s">
        <v>1613</v>
      </c>
      <c r="GE5" s="328" t="s">
        <v>1725</v>
      </c>
      <c r="GF5" s="328" t="s">
        <v>1009</v>
      </c>
      <c r="GG5" s="327" t="s">
        <v>997</v>
      </c>
      <c r="GH5" s="329" t="s">
        <v>1614</v>
      </c>
      <c r="GI5" s="328" t="s">
        <v>1725</v>
      </c>
      <c r="GJ5" s="328" t="s">
        <v>1009</v>
      </c>
      <c r="GK5" s="327" t="s">
        <v>1703</v>
      </c>
      <c r="GL5" s="329" t="s">
        <v>1744</v>
      </c>
      <c r="GM5" s="328" t="s">
        <v>1745</v>
      </c>
      <c r="GN5" s="328" t="s">
        <v>1009</v>
      </c>
      <c r="GO5" s="327" t="s">
        <v>997</v>
      </c>
      <c r="GP5" s="329" t="s">
        <v>1615</v>
      </c>
      <c r="GQ5" s="328" t="s">
        <v>1725</v>
      </c>
      <c r="GR5" s="328" t="s">
        <v>1009</v>
      </c>
      <c r="GS5" s="327" t="s">
        <v>1703</v>
      </c>
      <c r="GT5" s="329" t="s">
        <v>1746</v>
      </c>
      <c r="GU5" s="328" t="s">
        <v>1612</v>
      </c>
      <c r="GV5" s="328" t="s">
        <v>1009</v>
      </c>
      <c r="GW5" s="327" t="s">
        <v>1703</v>
      </c>
      <c r="GX5" s="329" t="s">
        <v>1726</v>
      </c>
      <c r="GY5" s="328" t="s">
        <v>1612</v>
      </c>
      <c r="GZ5" s="328" t="s">
        <v>1009</v>
      </c>
    </row>
  </sheetData>
  <mergeCells count="208">
    <mergeCell ref="BY2:CB2"/>
    <mergeCell ref="CC2:CF2"/>
    <mergeCell ref="CG2:CJ2"/>
    <mergeCell ref="CK2:CN2"/>
    <mergeCell ref="CO2:CR2"/>
    <mergeCell ref="CS2:CV2"/>
    <mergeCell ref="A2:A4"/>
    <mergeCell ref="B2:BH2"/>
    <mergeCell ref="BI2:BL2"/>
    <mergeCell ref="BM2:BP2"/>
    <mergeCell ref="BQ2:BT2"/>
    <mergeCell ref="BU2:BX2"/>
    <mergeCell ref="AK3:BH3"/>
    <mergeCell ref="BI3:BI4"/>
    <mergeCell ref="BJ3:BJ4"/>
    <mergeCell ref="BK3:BK4"/>
    <mergeCell ref="BR3:BR4"/>
    <mergeCell ref="BS3:BS4"/>
    <mergeCell ref="BT3:BT4"/>
    <mergeCell ref="BU3:BU4"/>
    <mergeCell ref="BV3:BV4"/>
    <mergeCell ref="BW3:BW4"/>
    <mergeCell ref="BL3:BL4"/>
    <mergeCell ref="BM3:BM4"/>
    <mergeCell ref="EC2:EF2"/>
    <mergeCell ref="EG2:EJ2"/>
    <mergeCell ref="EK2:EN2"/>
    <mergeCell ref="EO2:ER2"/>
    <mergeCell ref="CW2:CZ2"/>
    <mergeCell ref="DA2:DD2"/>
    <mergeCell ref="DE2:DH2"/>
    <mergeCell ref="DI2:DL2"/>
    <mergeCell ref="DM2:DP2"/>
    <mergeCell ref="DQ2:DT2"/>
    <mergeCell ref="GO2:GR2"/>
    <mergeCell ref="GS2:GV2"/>
    <mergeCell ref="GW2:GZ2"/>
    <mergeCell ref="B3:C4"/>
    <mergeCell ref="D3:E4"/>
    <mergeCell ref="F3:F4"/>
    <mergeCell ref="G3:G4"/>
    <mergeCell ref="H3:Q4"/>
    <mergeCell ref="R3:AC4"/>
    <mergeCell ref="AD3:AJ4"/>
    <mergeCell ref="FQ2:FT2"/>
    <mergeCell ref="FU2:FX2"/>
    <mergeCell ref="FY2:GB2"/>
    <mergeCell ref="GC2:GF2"/>
    <mergeCell ref="GG2:GJ2"/>
    <mergeCell ref="GK2:GN2"/>
    <mergeCell ref="ES2:EV2"/>
    <mergeCell ref="EW2:EZ2"/>
    <mergeCell ref="FA2:FD2"/>
    <mergeCell ref="FE2:FH2"/>
    <mergeCell ref="FI2:FL2"/>
    <mergeCell ref="FM2:FP2"/>
    <mergeCell ref="DU2:DX2"/>
    <mergeCell ref="DY2:EB2"/>
    <mergeCell ref="BN3:BN4"/>
    <mergeCell ref="BO3:BO4"/>
    <mergeCell ref="BP3:BP4"/>
    <mergeCell ref="BQ3:BQ4"/>
    <mergeCell ref="CD3:CD4"/>
    <mergeCell ref="CE3:CE4"/>
    <mergeCell ref="CF3:CF4"/>
    <mergeCell ref="CG3:CG4"/>
    <mergeCell ref="CH3:CH4"/>
    <mergeCell ref="CI3:CI4"/>
    <mergeCell ref="BX3:BX4"/>
    <mergeCell ref="BY3:BY4"/>
    <mergeCell ref="BZ3:BZ4"/>
    <mergeCell ref="CA3:CA4"/>
    <mergeCell ref="CB3:CB4"/>
    <mergeCell ref="CC3:CC4"/>
    <mergeCell ref="CP3:CP4"/>
    <mergeCell ref="CQ3:CQ4"/>
    <mergeCell ref="CR3:CR4"/>
    <mergeCell ref="CS3:CS4"/>
    <mergeCell ref="CT3:CT4"/>
    <mergeCell ref="CU3:CU4"/>
    <mergeCell ref="CJ3:CJ4"/>
    <mergeCell ref="CK3:CK4"/>
    <mergeCell ref="CL3:CL4"/>
    <mergeCell ref="CM3:CM4"/>
    <mergeCell ref="CN3:CN4"/>
    <mergeCell ref="CO3:CO4"/>
    <mergeCell ref="DB3:DB4"/>
    <mergeCell ref="DC3:DC4"/>
    <mergeCell ref="DD3:DD4"/>
    <mergeCell ref="DE3:DE4"/>
    <mergeCell ref="DF3:DF4"/>
    <mergeCell ref="DG3:DG4"/>
    <mergeCell ref="CV3:CV4"/>
    <mergeCell ref="CW3:CW4"/>
    <mergeCell ref="CX3:CX4"/>
    <mergeCell ref="CY3:CY4"/>
    <mergeCell ref="CZ3:CZ4"/>
    <mergeCell ref="DA3:DA4"/>
    <mergeCell ref="DN3:DN4"/>
    <mergeCell ref="DO3:DO4"/>
    <mergeCell ref="DP3:DP4"/>
    <mergeCell ref="DQ3:DQ4"/>
    <mergeCell ref="DR3:DR4"/>
    <mergeCell ref="DS3:DS4"/>
    <mergeCell ref="DH3:DH4"/>
    <mergeCell ref="DI3:DI4"/>
    <mergeCell ref="DJ3:DJ4"/>
    <mergeCell ref="DK3:DK4"/>
    <mergeCell ref="DL3:DL4"/>
    <mergeCell ref="DM3:DM4"/>
    <mergeCell ref="DZ3:DZ4"/>
    <mergeCell ref="EA3:EA4"/>
    <mergeCell ref="EB3:EB4"/>
    <mergeCell ref="EC3:EC4"/>
    <mergeCell ref="ED3:ED4"/>
    <mergeCell ref="EE3:EE4"/>
    <mergeCell ref="DT3:DT4"/>
    <mergeCell ref="DU3:DU4"/>
    <mergeCell ref="DV3:DV4"/>
    <mergeCell ref="DW3:DW4"/>
    <mergeCell ref="DX3:DX4"/>
    <mergeCell ref="DY3:DY4"/>
    <mergeCell ref="EL3:EL4"/>
    <mergeCell ref="EM3:EM4"/>
    <mergeCell ref="EN3:EN4"/>
    <mergeCell ref="EO3:EO4"/>
    <mergeCell ref="EP3:EP4"/>
    <mergeCell ref="EQ3:EQ4"/>
    <mergeCell ref="EF3:EF4"/>
    <mergeCell ref="EG3:EG4"/>
    <mergeCell ref="EH3:EH4"/>
    <mergeCell ref="EI3:EI4"/>
    <mergeCell ref="EJ3:EJ4"/>
    <mergeCell ref="EK3:EK4"/>
    <mergeCell ref="EX3:EX4"/>
    <mergeCell ref="EY3:EY4"/>
    <mergeCell ref="EZ3:EZ4"/>
    <mergeCell ref="FA3:FA4"/>
    <mergeCell ref="FB3:FB4"/>
    <mergeCell ref="FC3:FC4"/>
    <mergeCell ref="ER3:ER4"/>
    <mergeCell ref="ES3:ES4"/>
    <mergeCell ref="ET3:ET4"/>
    <mergeCell ref="EU3:EU4"/>
    <mergeCell ref="EV3:EV4"/>
    <mergeCell ref="EW3:EW4"/>
    <mergeCell ref="FT3:FT4"/>
    <mergeCell ref="FU3:FU4"/>
    <mergeCell ref="FJ3:FJ4"/>
    <mergeCell ref="FK3:FK4"/>
    <mergeCell ref="FL3:FL4"/>
    <mergeCell ref="FM3:FM4"/>
    <mergeCell ref="FN3:FN4"/>
    <mergeCell ref="FO3:FO4"/>
    <mergeCell ref="FD3:FD4"/>
    <mergeCell ref="FE3:FE4"/>
    <mergeCell ref="FF3:FF4"/>
    <mergeCell ref="FG3:FG4"/>
    <mergeCell ref="FH3:FH4"/>
    <mergeCell ref="FI3:FI4"/>
    <mergeCell ref="B5:C5"/>
    <mergeCell ref="D5:E5"/>
    <mergeCell ref="H5:Q5"/>
    <mergeCell ref="R5:AC5"/>
    <mergeCell ref="AD5:AJ5"/>
    <mergeCell ref="GT3:GT4"/>
    <mergeCell ref="GU3:GU4"/>
    <mergeCell ref="GV3:GV4"/>
    <mergeCell ref="GW3:GW4"/>
    <mergeCell ref="GN3:GN4"/>
    <mergeCell ref="GO3:GO4"/>
    <mergeCell ref="GP3:GP4"/>
    <mergeCell ref="GQ3:GQ4"/>
    <mergeCell ref="GR3:GR4"/>
    <mergeCell ref="GS3:GS4"/>
    <mergeCell ref="GH3:GH4"/>
    <mergeCell ref="GI3:GI4"/>
    <mergeCell ref="GJ3:GJ4"/>
    <mergeCell ref="GK3:GK4"/>
    <mergeCell ref="GL3:GL4"/>
    <mergeCell ref="GM3:GM4"/>
    <mergeCell ref="GB3:GB4"/>
    <mergeCell ref="GC3:GC4"/>
    <mergeCell ref="GD3:GD4"/>
    <mergeCell ref="AK5:AM5"/>
    <mergeCell ref="AO5:AV5"/>
    <mergeCell ref="AX5:BA5"/>
    <mergeCell ref="BB5:BG5"/>
    <mergeCell ref="GZ3:GZ4"/>
    <mergeCell ref="AK4:AM4"/>
    <mergeCell ref="AO4:AV4"/>
    <mergeCell ref="AX4:BA4"/>
    <mergeCell ref="BB4:BG4"/>
    <mergeCell ref="GX3:GX4"/>
    <mergeCell ref="GY3:GY4"/>
    <mergeCell ref="GE3:GE4"/>
    <mergeCell ref="GF3:GF4"/>
    <mergeCell ref="GG3:GG4"/>
    <mergeCell ref="FV3:FV4"/>
    <mergeCell ref="FW3:FW4"/>
    <mergeCell ref="FX3:FX4"/>
    <mergeCell ref="FY3:FY4"/>
    <mergeCell ref="FZ3:FZ4"/>
    <mergeCell ref="GA3:GA4"/>
    <mergeCell ref="FP3:FP4"/>
    <mergeCell ref="FQ3:FQ4"/>
    <mergeCell ref="FR3:FR4"/>
    <mergeCell ref="FS3:FS4"/>
  </mergeCells>
  <phoneticPr fontId="4"/>
  <dataValidations count="7">
    <dataValidation type="list" allowBlank="1" showInputMessage="1" showErrorMessage="1" sqref="DE5 DI5 DM5 DQ5 DU5 DY5 EC5 EG5 EK5 EO5 ES5 EW5 FA5 FE5 FI5 FM5 FQ5 FU5 FY5 GC5 GG5 GK5 GO5 GS5 GW5 BI5 BM5 BQ5 BU5 BY5 CC5 CG5 CK5 CO5 CS5 CW5 DA5">
      <formula1>INDIRECT($HB5)</formula1>
    </dataValidation>
    <dataValidation type="list" allowBlank="1" showInputMessage="1" showErrorMessage="1" sqref="AO5:AV5">
      <formula1>INDIRECT("'設定（リスト）'!$I$2:$I"&amp;(COUNTA(INDIRECT("'設定（リスト）'!$I:$I"))))</formula1>
    </dataValidation>
    <dataValidation type="list" allowBlank="1" showInputMessage="1" showErrorMessage="1" sqref="F5:G5">
      <formula1>INDIRECT("貸借区分_"&amp;$HB5)</formula1>
    </dataValidation>
    <dataValidation type="list" allowBlank="1" showInputMessage="1" showErrorMessage="1" sqref="AK5:AM5">
      <formula1>#REF!</formula1>
    </dataValidation>
    <dataValidation type="list" allowBlank="1" showDropDown="1" showInputMessage="1" showErrorMessage="1" errorTitle="入力エラー" error="1～10個の半角「(」を入力してください。" sqref="AN5">
      <formula1>#REF!</formula1>
    </dataValidation>
    <dataValidation type="list" allowBlank="1" showInputMessage="1" showErrorMessage="1" sqref="AW5">
      <formula1>#REF!</formula1>
    </dataValidation>
    <dataValidation type="list" allowBlank="1" showDropDown="1" showInputMessage="1" showErrorMessage="1" errorTitle="入力エラー" error="1～10個の半角「)」を入力してください。" sqref="BH5">
      <formula1>#REF!</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FD37"/>
  <sheetViews>
    <sheetView zoomScale="85" zoomScaleNormal="85" workbookViewId="0">
      <selection activeCell="N9" sqref="N9"/>
    </sheetView>
  </sheetViews>
  <sheetFormatPr defaultRowHeight="13.5"/>
  <cols>
    <col min="1" max="1" width="3.625" style="12" customWidth="1"/>
    <col min="2" max="2" width="9" style="12" customWidth="1"/>
    <col min="3" max="13" width="12.625" style="12" customWidth="1"/>
    <col min="14" max="19" width="9" style="12"/>
    <col min="20" max="22" width="9.125" style="12" customWidth="1"/>
    <col min="23" max="16384" width="9" style="12"/>
  </cols>
  <sheetData>
    <row r="1" spans="1:17">
      <c r="B1" s="99"/>
      <c r="C1" s="99"/>
      <c r="D1" s="282"/>
      <c r="E1" s="99"/>
      <c r="F1" s="99"/>
      <c r="G1" s="99"/>
      <c r="H1" s="99"/>
      <c r="I1" s="99"/>
      <c r="J1" s="99"/>
      <c r="K1" s="99"/>
    </row>
    <row r="2" spans="1:17" ht="14.25" thickBot="1">
      <c r="B2" s="99"/>
      <c r="C2" s="99"/>
      <c r="D2" s="282"/>
      <c r="E2" s="99"/>
      <c r="F2" s="99"/>
      <c r="G2" s="99"/>
      <c r="H2" s="99"/>
      <c r="I2" s="99"/>
      <c r="J2" s="99"/>
      <c r="K2" s="99"/>
    </row>
    <row r="3" spans="1:17" ht="15" thickTop="1" thickBot="1">
      <c r="B3" s="99"/>
      <c r="C3" s="295" t="s">
        <v>1317</v>
      </c>
      <c r="D3" s="293" t="s">
        <v>1550</v>
      </c>
      <c r="E3" s="278" t="s">
        <v>1551</v>
      </c>
      <c r="F3" s="278" t="s">
        <v>1544</v>
      </c>
      <c r="G3" s="278" t="s">
        <v>1552</v>
      </c>
      <c r="H3" s="278"/>
      <c r="I3" s="278"/>
      <c r="J3" s="278"/>
      <c r="K3" s="278"/>
      <c r="L3" s="278"/>
      <c r="M3" s="278"/>
    </row>
    <row r="4" spans="1:17" ht="14.25" thickTop="1">
      <c r="C4" s="294" t="s">
        <v>1545</v>
      </c>
      <c r="D4" s="279"/>
      <c r="E4" s="279"/>
      <c r="F4" s="279"/>
      <c r="G4" s="279"/>
      <c r="H4" s="279"/>
      <c r="I4" s="279"/>
      <c r="J4" s="279"/>
      <c r="K4" s="279"/>
      <c r="L4" s="279"/>
      <c r="M4" s="279"/>
      <c r="N4" s="281" t="s">
        <v>1546</v>
      </c>
    </row>
    <row r="5" spans="1:17">
      <c r="A5" s="102" t="s">
        <v>645</v>
      </c>
      <c r="C5" s="98" t="s">
        <v>594</v>
      </c>
      <c r="D5" s="279" t="s">
        <v>1571</v>
      </c>
      <c r="E5" s="279"/>
      <c r="F5" s="279"/>
      <c r="G5" s="279"/>
      <c r="H5" s="279"/>
      <c r="I5" s="279"/>
      <c r="J5" s="279"/>
      <c r="K5" s="279"/>
      <c r="L5" s="279"/>
      <c r="M5" s="279"/>
      <c r="N5" s="281" t="s">
        <v>1548</v>
      </c>
    </row>
    <row r="6" spans="1:17">
      <c r="A6" s="102" t="s">
        <v>647</v>
      </c>
      <c r="C6" s="98" t="s">
        <v>598</v>
      </c>
      <c r="D6" s="279" t="s">
        <v>1572</v>
      </c>
      <c r="E6" s="279"/>
      <c r="F6" s="279"/>
      <c r="G6" s="279"/>
      <c r="H6" s="279"/>
      <c r="I6" s="279"/>
      <c r="J6" s="279"/>
      <c r="K6" s="279"/>
      <c r="L6" s="279"/>
      <c r="M6" s="279"/>
      <c r="N6" s="281" t="s">
        <v>1547</v>
      </c>
    </row>
    <row r="7" spans="1:17" ht="14.25" thickBot="1">
      <c r="B7" s="97"/>
      <c r="C7" s="100"/>
      <c r="D7" s="101"/>
      <c r="E7" s="101"/>
      <c r="F7" s="101"/>
      <c r="G7" s="101"/>
      <c r="H7" s="101"/>
      <c r="I7" s="101"/>
    </row>
    <row r="8" spans="1:17" ht="14.25" thickTop="1">
      <c r="C8" s="395" t="s">
        <v>1561</v>
      </c>
      <c r="D8" s="291" t="s">
        <v>1566</v>
      </c>
      <c r="E8" s="280" t="s">
        <v>1567</v>
      </c>
      <c r="F8" s="280" t="s">
        <v>1576</v>
      </c>
      <c r="G8" s="280" t="s">
        <v>650</v>
      </c>
      <c r="H8" s="280" t="s">
        <v>651</v>
      </c>
      <c r="I8" s="280" t="s">
        <v>652</v>
      </c>
      <c r="J8" s="280" t="s">
        <v>653</v>
      </c>
      <c r="K8" s="280" t="s">
        <v>654</v>
      </c>
      <c r="L8" s="280" t="s">
        <v>655</v>
      </c>
      <c r="M8" s="280" t="s">
        <v>1556</v>
      </c>
    </row>
    <row r="9" spans="1:17" ht="14.25" thickBot="1">
      <c r="C9" s="396"/>
      <c r="D9" s="292" t="s">
        <v>1579</v>
      </c>
      <c r="E9" s="279" t="s">
        <v>1575</v>
      </c>
      <c r="F9" s="279" t="s">
        <v>20</v>
      </c>
      <c r="G9" s="279"/>
      <c r="H9" s="279"/>
      <c r="I9" s="279"/>
      <c r="J9" s="279"/>
      <c r="K9" s="279"/>
      <c r="L9" s="279"/>
      <c r="M9" s="279"/>
    </row>
    <row r="10" spans="1:17" ht="14.25" customHeight="1" thickTop="1">
      <c r="A10" s="298" t="s">
        <v>1584</v>
      </c>
      <c r="C10" s="397" t="s">
        <v>1578</v>
      </c>
      <c r="D10" s="280" t="s">
        <v>1583</v>
      </c>
      <c r="E10" s="280" t="s">
        <v>1586</v>
      </c>
      <c r="F10" s="280" t="s">
        <v>1590</v>
      </c>
      <c r="G10" s="280" t="s">
        <v>1591</v>
      </c>
      <c r="H10" s="280" t="s">
        <v>1592</v>
      </c>
      <c r="I10" s="280" t="s">
        <v>1594</v>
      </c>
      <c r="J10" s="280" t="s">
        <v>1595</v>
      </c>
      <c r="K10" s="280" t="s">
        <v>1596</v>
      </c>
      <c r="L10" s="280" t="s">
        <v>1597</v>
      </c>
      <c r="M10" s="280" t="s">
        <v>1598</v>
      </c>
    </row>
    <row r="11" spans="1:17">
      <c r="A11" s="297" t="s">
        <v>1585</v>
      </c>
      <c r="C11" s="398"/>
      <c r="D11" s="296" t="s">
        <v>1585</v>
      </c>
      <c r="E11" s="279" t="s">
        <v>1587</v>
      </c>
      <c r="F11" s="279" t="s">
        <v>1588</v>
      </c>
      <c r="G11" s="279" t="s">
        <v>1589</v>
      </c>
      <c r="H11" s="279" t="s">
        <v>1593</v>
      </c>
      <c r="I11" s="279"/>
      <c r="J11" s="279"/>
      <c r="K11" s="279"/>
      <c r="L11" s="279"/>
      <c r="M11" s="279"/>
      <c r="Q11" s="12" t="s">
        <v>1568</v>
      </c>
    </row>
    <row r="12" spans="1:17">
      <c r="C12" s="399" t="s">
        <v>1570</v>
      </c>
      <c r="D12" s="280" t="s">
        <v>1580</v>
      </c>
      <c r="E12" s="280" t="s">
        <v>649</v>
      </c>
      <c r="F12" s="280" t="s">
        <v>1555</v>
      </c>
      <c r="G12" s="280" t="s">
        <v>650</v>
      </c>
      <c r="H12" s="280" t="s">
        <v>651</v>
      </c>
      <c r="I12" s="280" t="s">
        <v>652</v>
      </c>
      <c r="J12" s="280" t="s">
        <v>653</v>
      </c>
      <c r="K12" s="280" t="s">
        <v>654</v>
      </c>
      <c r="L12" s="280" t="s">
        <v>655</v>
      </c>
      <c r="M12" s="280" t="s">
        <v>1556</v>
      </c>
    </row>
    <row r="13" spans="1:17">
      <c r="C13" s="398"/>
      <c r="D13" s="279"/>
      <c r="E13" s="279"/>
      <c r="F13" s="279"/>
      <c r="G13" s="279"/>
      <c r="H13" s="279"/>
      <c r="I13" s="279"/>
      <c r="J13" s="279"/>
      <c r="K13" s="279"/>
      <c r="L13" s="279"/>
      <c r="M13" s="279"/>
    </row>
    <row r="14" spans="1:17">
      <c r="C14" s="400" t="s">
        <v>1581</v>
      </c>
      <c r="D14" s="280" t="s">
        <v>648</v>
      </c>
      <c r="E14" s="280" t="s">
        <v>1554</v>
      </c>
      <c r="F14" s="280" t="s">
        <v>1555</v>
      </c>
      <c r="G14" s="280" t="s">
        <v>650</v>
      </c>
      <c r="H14" s="280" t="s">
        <v>651</v>
      </c>
      <c r="I14" s="280" t="s">
        <v>652</v>
      </c>
      <c r="J14" s="280" t="s">
        <v>653</v>
      </c>
      <c r="K14" s="280" t="s">
        <v>654</v>
      </c>
      <c r="L14" s="280" t="s">
        <v>655</v>
      </c>
      <c r="M14" s="280" t="s">
        <v>1556</v>
      </c>
      <c r="Q14" s="12" t="s">
        <v>1569</v>
      </c>
    </row>
    <row r="15" spans="1:17">
      <c r="C15" s="400"/>
      <c r="D15" s="279"/>
      <c r="E15" s="279"/>
      <c r="F15" s="279"/>
      <c r="G15" s="279"/>
      <c r="H15" s="279"/>
      <c r="I15" s="279"/>
      <c r="J15" s="279"/>
      <c r="K15" s="279"/>
      <c r="L15" s="279"/>
      <c r="M15" s="279"/>
    </row>
    <row r="16" spans="1:17">
      <c r="C16" s="400" t="s">
        <v>1570</v>
      </c>
      <c r="D16" s="280" t="s">
        <v>648</v>
      </c>
      <c r="E16" s="280" t="s">
        <v>1554</v>
      </c>
      <c r="F16" s="280" t="s">
        <v>1555</v>
      </c>
      <c r="G16" s="280" t="s">
        <v>650</v>
      </c>
      <c r="H16" s="280" t="s">
        <v>651</v>
      </c>
      <c r="I16" s="280" t="s">
        <v>652</v>
      </c>
      <c r="J16" s="280" t="s">
        <v>653</v>
      </c>
      <c r="K16" s="280" t="s">
        <v>654</v>
      </c>
      <c r="L16" s="280" t="s">
        <v>655</v>
      </c>
      <c r="M16" s="280" t="s">
        <v>1556</v>
      </c>
    </row>
    <row r="17" spans="1:16384">
      <c r="C17" s="400"/>
      <c r="D17" s="279"/>
      <c r="E17" s="279"/>
      <c r="F17" s="279"/>
      <c r="G17" s="279"/>
      <c r="H17" s="279"/>
      <c r="I17" s="279"/>
      <c r="J17" s="279"/>
      <c r="K17" s="279"/>
      <c r="L17" s="279"/>
      <c r="M17" s="279"/>
      <c r="Q17" s="12" t="s">
        <v>1577</v>
      </c>
    </row>
    <row r="18" spans="1:16384">
      <c r="B18" s="97"/>
      <c r="C18" s="100"/>
      <c r="D18" s="101"/>
      <c r="E18" s="101"/>
      <c r="F18" s="101"/>
      <c r="G18" s="101"/>
      <c r="H18" s="101"/>
      <c r="I18" s="101"/>
      <c r="J18" s="101"/>
    </row>
    <row r="23" spans="1:16384">
      <c r="F23" s="174"/>
    </row>
    <row r="25" spans="1:16384" ht="14.25" thickBot="1"/>
    <row r="26" spans="1:16384" s="130" customFormat="1" ht="15.75" thickTop="1" thickBot="1">
      <c r="B26" s="131" t="s">
        <v>713</v>
      </c>
      <c r="C26" s="129"/>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129"/>
      <c r="BY26" s="129"/>
      <c r="BZ26" s="129"/>
      <c r="CA26" s="129"/>
      <c r="CB26" s="129"/>
      <c r="CC26" s="129"/>
      <c r="CD26" s="129"/>
      <c r="CE26" s="129"/>
      <c r="CF26" s="129"/>
      <c r="CG26" s="129"/>
      <c r="CH26" s="129"/>
      <c r="CI26" s="129"/>
      <c r="CJ26" s="129"/>
      <c r="CK26" s="129"/>
      <c r="CL26" s="129"/>
      <c r="CM26" s="129"/>
      <c r="CN26" s="129"/>
      <c r="CO26" s="129"/>
      <c r="CP26" s="129"/>
      <c r="CQ26" s="129"/>
      <c r="CR26" s="129"/>
      <c r="CS26" s="129"/>
      <c r="CT26" s="129"/>
      <c r="CU26" s="129"/>
      <c r="CV26" s="129"/>
      <c r="CW26" s="129"/>
      <c r="CX26" s="129"/>
      <c r="CY26" s="129"/>
      <c r="CZ26" s="129"/>
      <c r="DA26" s="129"/>
      <c r="DB26" s="129"/>
      <c r="DC26" s="129"/>
      <c r="DD26" s="129"/>
      <c r="DE26" s="129"/>
      <c r="DF26" s="129"/>
      <c r="DG26" s="129"/>
      <c r="DH26" s="129"/>
      <c r="DI26" s="129"/>
      <c r="DJ26" s="129"/>
      <c r="DK26" s="129"/>
      <c r="DL26" s="129"/>
      <c r="DM26" s="129"/>
      <c r="DN26" s="129"/>
      <c r="DO26" s="129"/>
      <c r="DP26" s="129"/>
      <c r="DQ26" s="129"/>
      <c r="DR26" s="129"/>
      <c r="DS26" s="129"/>
      <c r="DT26" s="129"/>
      <c r="DU26" s="129"/>
      <c r="DV26" s="129"/>
      <c r="DW26" s="129"/>
      <c r="DX26" s="129"/>
      <c r="DY26" s="129"/>
      <c r="DZ26" s="129"/>
      <c r="EA26" s="129"/>
      <c r="EB26" s="129"/>
      <c r="EC26" s="129"/>
      <c r="ED26" s="129"/>
      <c r="EE26" s="129"/>
      <c r="EF26" s="129"/>
      <c r="EG26" s="129"/>
      <c r="EH26" s="129"/>
      <c r="EI26" s="129"/>
      <c r="EJ26" s="129"/>
      <c r="EK26" s="129"/>
      <c r="EL26" s="129"/>
      <c r="EM26" s="129"/>
      <c r="EN26" s="129"/>
      <c r="EO26" s="129"/>
      <c r="EP26" s="129"/>
      <c r="EQ26" s="129"/>
      <c r="ER26" s="129"/>
      <c r="ES26" s="129"/>
      <c r="ET26" s="129"/>
      <c r="EU26" s="129"/>
      <c r="EV26" s="129"/>
      <c r="EW26" s="129"/>
      <c r="EX26" s="129"/>
      <c r="EY26" s="129"/>
      <c r="EZ26" s="129"/>
      <c r="FA26" s="129"/>
      <c r="FB26" s="129"/>
      <c r="FC26" s="129"/>
      <c r="FD26" s="129"/>
      <c r="FE26" s="129"/>
      <c r="FF26" s="129"/>
      <c r="FG26" s="129"/>
      <c r="FH26" s="129"/>
      <c r="FI26" s="129"/>
      <c r="FJ26" s="129"/>
      <c r="FK26" s="129"/>
      <c r="FL26" s="129"/>
      <c r="FM26" s="129"/>
      <c r="FN26" s="129"/>
      <c r="FO26" s="129"/>
      <c r="FP26" s="129"/>
      <c r="FQ26" s="129"/>
      <c r="FR26" s="129"/>
      <c r="FS26" s="129"/>
      <c r="FT26" s="129"/>
      <c r="FU26" s="129"/>
      <c r="FV26" s="129"/>
      <c r="FW26" s="129"/>
      <c r="FX26" s="129"/>
      <c r="FY26" s="129"/>
      <c r="FZ26" s="129"/>
      <c r="GA26" s="129"/>
      <c r="GB26" s="129"/>
      <c r="GC26" s="129"/>
      <c r="GD26" s="129"/>
      <c r="GE26" s="129"/>
      <c r="GF26" s="129"/>
      <c r="GG26" s="129"/>
      <c r="GH26" s="129"/>
      <c r="GI26" s="129"/>
      <c r="GJ26" s="129"/>
      <c r="GK26" s="129"/>
      <c r="GL26" s="129"/>
      <c r="GM26" s="129"/>
      <c r="GN26" s="129"/>
      <c r="GO26" s="129"/>
      <c r="GP26" s="129"/>
      <c r="GQ26" s="129"/>
      <c r="GR26" s="129"/>
      <c r="GS26" s="129"/>
      <c r="GT26" s="129"/>
      <c r="GU26" s="129"/>
      <c r="GV26" s="129"/>
      <c r="GW26" s="129"/>
      <c r="GX26" s="129"/>
      <c r="GY26" s="129"/>
      <c r="GZ26" s="129"/>
      <c r="HA26" s="129"/>
      <c r="HB26" s="129"/>
      <c r="HC26" s="129"/>
      <c r="HD26" s="129"/>
      <c r="HE26" s="129"/>
      <c r="HF26" s="129"/>
      <c r="HG26" s="129"/>
      <c r="HH26" s="129"/>
      <c r="HI26" s="129"/>
      <c r="HJ26" s="129"/>
      <c r="HK26" s="129"/>
      <c r="HL26" s="129"/>
      <c r="HM26" s="129"/>
      <c r="HN26" s="129"/>
      <c r="HO26" s="129"/>
      <c r="HP26" s="129"/>
      <c r="HQ26" s="129"/>
      <c r="HR26" s="129"/>
      <c r="HS26" s="129"/>
      <c r="HT26" s="129"/>
      <c r="HU26" s="129"/>
      <c r="HV26" s="129"/>
      <c r="HW26" s="129"/>
      <c r="HX26" s="129"/>
      <c r="HY26" s="129"/>
      <c r="HZ26" s="129"/>
      <c r="IA26" s="129"/>
      <c r="IB26" s="129"/>
      <c r="IC26" s="129"/>
      <c r="ID26" s="129"/>
      <c r="IE26" s="129"/>
      <c r="IF26" s="129"/>
      <c r="IG26" s="129"/>
      <c r="IH26" s="129"/>
      <c r="II26" s="129"/>
      <c r="IJ26" s="129"/>
      <c r="IK26" s="129"/>
      <c r="IL26" s="129"/>
      <c r="IM26" s="129"/>
      <c r="IN26" s="129"/>
      <c r="IO26" s="129"/>
      <c r="IP26" s="129"/>
      <c r="IQ26" s="129"/>
      <c r="IR26" s="129"/>
      <c r="IS26" s="129"/>
      <c r="IT26" s="129"/>
      <c r="IU26" s="129"/>
      <c r="IV26" s="129"/>
      <c r="IW26" s="129"/>
      <c r="IX26" s="129"/>
      <c r="IY26" s="129"/>
      <c r="IZ26" s="129"/>
      <c r="JA26" s="129"/>
      <c r="JB26" s="129"/>
      <c r="JC26" s="129"/>
      <c r="JD26" s="129"/>
      <c r="JE26" s="129"/>
      <c r="JF26" s="129"/>
      <c r="JG26" s="129"/>
      <c r="JH26" s="129"/>
      <c r="JI26" s="129"/>
      <c r="JJ26" s="129"/>
      <c r="JK26" s="129"/>
      <c r="JL26" s="129"/>
      <c r="JM26" s="129"/>
      <c r="JN26" s="129"/>
      <c r="JO26" s="129"/>
      <c r="JP26" s="129"/>
      <c r="JQ26" s="129"/>
      <c r="JR26" s="129"/>
      <c r="JS26" s="129"/>
      <c r="JT26" s="129"/>
      <c r="JU26" s="129"/>
      <c r="JV26" s="129"/>
      <c r="JW26" s="129"/>
      <c r="JX26" s="129"/>
      <c r="JY26" s="129"/>
      <c r="JZ26" s="129"/>
      <c r="KA26" s="129"/>
      <c r="KB26" s="129"/>
      <c r="KC26" s="129"/>
      <c r="KD26" s="129"/>
      <c r="KE26" s="129"/>
      <c r="KF26" s="129"/>
      <c r="KG26" s="129"/>
      <c r="KH26" s="129"/>
      <c r="KI26" s="129"/>
      <c r="KJ26" s="129"/>
      <c r="KK26" s="129"/>
      <c r="KL26" s="129"/>
      <c r="KM26" s="129"/>
      <c r="KN26" s="129"/>
      <c r="KO26" s="129"/>
      <c r="KP26" s="129"/>
      <c r="KQ26" s="129"/>
      <c r="KR26" s="129"/>
      <c r="KS26" s="129"/>
      <c r="KT26" s="129"/>
      <c r="KU26" s="129"/>
      <c r="KV26" s="129"/>
      <c r="KW26" s="129"/>
      <c r="KX26" s="129"/>
      <c r="KY26" s="129"/>
      <c r="KZ26" s="129"/>
      <c r="LA26" s="129"/>
      <c r="LB26" s="129"/>
      <c r="LC26" s="129"/>
      <c r="LD26" s="129"/>
      <c r="LE26" s="129"/>
      <c r="LF26" s="129"/>
      <c r="LG26" s="129"/>
      <c r="LH26" s="129"/>
      <c r="LI26" s="129"/>
      <c r="LJ26" s="129"/>
      <c r="LK26" s="129"/>
      <c r="LL26" s="129"/>
      <c r="LM26" s="129"/>
      <c r="LN26" s="129"/>
      <c r="LO26" s="129"/>
      <c r="LP26" s="129"/>
      <c r="LQ26" s="129"/>
      <c r="LR26" s="129"/>
      <c r="LS26" s="129"/>
      <c r="LT26" s="129"/>
      <c r="LU26" s="129"/>
      <c r="LV26" s="129"/>
      <c r="LW26" s="129"/>
      <c r="LX26" s="129"/>
      <c r="LY26" s="129"/>
      <c r="LZ26" s="129"/>
      <c r="MA26" s="129"/>
      <c r="MB26" s="129"/>
      <c r="MC26" s="129"/>
      <c r="MD26" s="129"/>
      <c r="ME26" s="129"/>
      <c r="MF26" s="129"/>
      <c r="MG26" s="129"/>
      <c r="MH26" s="129"/>
      <c r="MI26" s="129"/>
      <c r="MJ26" s="129"/>
      <c r="MK26" s="129"/>
      <c r="ML26" s="129"/>
      <c r="MM26" s="129"/>
      <c r="MN26" s="129"/>
      <c r="MO26" s="129"/>
      <c r="MP26" s="129"/>
      <c r="MQ26" s="129"/>
      <c r="MR26" s="129"/>
      <c r="MS26" s="129"/>
      <c r="MT26" s="129"/>
      <c r="MU26" s="129"/>
      <c r="MV26" s="129"/>
      <c r="MW26" s="129"/>
      <c r="MX26" s="129"/>
      <c r="MY26" s="129"/>
      <c r="MZ26" s="129"/>
      <c r="NA26" s="129"/>
      <c r="NB26" s="129"/>
      <c r="NC26" s="129"/>
      <c r="ND26" s="129"/>
      <c r="NE26" s="129"/>
      <c r="NF26" s="129"/>
      <c r="NG26" s="129"/>
      <c r="NH26" s="129"/>
      <c r="NI26" s="129"/>
      <c r="NJ26" s="129"/>
      <c r="NK26" s="129"/>
      <c r="NL26" s="129"/>
      <c r="NM26" s="129"/>
      <c r="NN26" s="129"/>
      <c r="NO26" s="129"/>
      <c r="NP26" s="129"/>
      <c r="NQ26" s="129"/>
      <c r="NR26" s="129"/>
      <c r="NS26" s="129"/>
      <c r="NT26" s="129"/>
      <c r="NU26" s="129"/>
      <c r="NV26" s="129"/>
      <c r="NW26" s="129"/>
      <c r="NX26" s="129"/>
      <c r="NY26" s="129"/>
      <c r="NZ26" s="129"/>
      <c r="OA26" s="129"/>
      <c r="OB26" s="129"/>
      <c r="OC26" s="129"/>
      <c r="OD26" s="129"/>
      <c r="OE26" s="129"/>
      <c r="OF26" s="129"/>
      <c r="OG26" s="129"/>
      <c r="OH26" s="129"/>
      <c r="OI26" s="129"/>
      <c r="OJ26" s="129"/>
      <c r="OK26" s="129"/>
      <c r="OL26" s="129"/>
      <c r="OM26" s="129"/>
      <c r="ON26" s="129"/>
      <c r="OO26" s="129"/>
      <c r="OP26" s="129"/>
      <c r="OQ26" s="129"/>
      <c r="OR26" s="129"/>
      <c r="OS26" s="129"/>
      <c r="OT26" s="129"/>
      <c r="OU26" s="129"/>
      <c r="OV26" s="129"/>
      <c r="OW26" s="129"/>
      <c r="OX26" s="129"/>
      <c r="OY26" s="129"/>
      <c r="OZ26" s="129"/>
      <c r="PA26" s="129"/>
      <c r="PB26" s="129"/>
      <c r="PC26" s="129"/>
      <c r="PD26" s="129"/>
      <c r="PE26" s="129"/>
      <c r="PF26" s="129"/>
      <c r="PG26" s="129"/>
      <c r="PH26" s="129"/>
      <c r="PI26" s="129"/>
      <c r="PJ26" s="129"/>
      <c r="PK26" s="129"/>
      <c r="PL26" s="129"/>
      <c r="PM26" s="129"/>
      <c r="PN26" s="129"/>
      <c r="PO26" s="129"/>
      <c r="PP26" s="129"/>
      <c r="PQ26" s="129"/>
      <c r="PR26" s="129"/>
      <c r="PS26" s="129"/>
      <c r="PT26" s="129"/>
      <c r="PU26" s="129"/>
      <c r="PV26" s="129"/>
      <c r="PW26" s="129"/>
      <c r="PX26" s="129"/>
      <c r="PY26" s="129"/>
      <c r="PZ26" s="129"/>
      <c r="QA26" s="129"/>
      <c r="QB26" s="129"/>
      <c r="QC26" s="129"/>
      <c r="QD26" s="129"/>
      <c r="QE26" s="129"/>
      <c r="QF26" s="129"/>
      <c r="QG26" s="129"/>
      <c r="QH26" s="129"/>
      <c r="QI26" s="129"/>
      <c r="QJ26" s="129"/>
      <c r="QK26" s="129"/>
      <c r="QL26" s="129"/>
      <c r="QM26" s="129"/>
      <c r="QN26" s="129"/>
      <c r="QO26" s="129"/>
      <c r="QP26" s="129"/>
      <c r="QQ26" s="129"/>
      <c r="QR26" s="129"/>
      <c r="QS26" s="129"/>
      <c r="QT26" s="129"/>
      <c r="QU26" s="129"/>
      <c r="QV26" s="129"/>
      <c r="QW26" s="129"/>
      <c r="QX26" s="129"/>
      <c r="QY26" s="129"/>
      <c r="QZ26" s="129"/>
      <c r="RA26" s="129"/>
      <c r="RB26" s="129"/>
      <c r="RC26" s="129"/>
      <c r="RD26" s="129"/>
      <c r="RE26" s="129"/>
      <c r="RF26" s="129"/>
      <c r="RG26" s="129"/>
      <c r="RH26" s="129"/>
      <c r="RI26" s="129"/>
      <c r="RJ26" s="129"/>
      <c r="RK26" s="129"/>
      <c r="RL26" s="129"/>
      <c r="RM26" s="129"/>
      <c r="RN26" s="129"/>
      <c r="RO26" s="129"/>
      <c r="RP26" s="129"/>
      <c r="RQ26" s="129"/>
      <c r="RR26" s="129"/>
      <c r="RS26" s="129"/>
      <c r="RT26" s="129"/>
      <c r="RU26" s="129"/>
      <c r="RV26" s="129"/>
      <c r="RW26" s="129"/>
      <c r="RX26" s="129"/>
      <c r="RY26" s="129"/>
      <c r="RZ26" s="129"/>
      <c r="SA26" s="129"/>
      <c r="SB26" s="129"/>
      <c r="SC26" s="129"/>
      <c r="SD26" s="129"/>
      <c r="SE26" s="129"/>
      <c r="SF26" s="129"/>
      <c r="SG26" s="129"/>
      <c r="SH26" s="129"/>
      <c r="SI26" s="129"/>
      <c r="SJ26" s="129"/>
      <c r="SK26" s="129"/>
      <c r="SL26" s="129"/>
      <c r="SM26" s="129"/>
      <c r="SN26" s="129"/>
      <c r="SO26" s="129"/>
      <c r="SP26" s="129"/>
      <c r="SQ26" s="129"/>
      <c r="SR26" s="129"/>
      <c r="SS26" s="129"/>
      <c r="ST26" s="129"/>
      <c r="SU26" s="129"/>
      <c r="SV26" s="129"/>
      <c r="SW26" s="129"/>
      <c r="SX26" s="129"/>
      <c r="SY26" s="129"/>
      <c r="SZ26" s="129"/>
      <c r="TA26" s="129"/>
      <c r="TB26" s="129"/>
      <c r="TC26" s="129"/>
      <c r="TD26" s="129"/>
      <c r="TE26" s="129"/>
      <c r="TF26" s="129"/>
      <c r="TG26" s="129"/>
      <c r="TH26" s="129"/>
      <c r="TI26" s="129"/>
      <c r="TJ26" s="129"/>
      <c r="TK26" s="129"/>
      <c r="TL26" s="129"/>
      <c r="TM26" s="129"/>
      <c r="TN26" s="129"/>
      <c r="TO26" s="129"/>
      <c r="TP26" s="129"/>
      <c r="TQ26" s="129"/>
      <c r="TR26" s="129"/>
      <c r="TS26" s="129"/>
      <c r="TT26" s="129"/>
      <c r="TU26" s="129"/>
      <c r="TV26" s="129"/>
      <c r="TW26" s="129"/>
      <c r="TX26" s="129"/>
      <c r="TY26" s="129"/>
      <c r="TZ26" s="129"/>
      <c r="UA26" s="129"/>
      <c r="UB26" s="129"/>
      <c r="UC26" s="129"/>
      <c r="UD26" s="129"/>
      <c r="UE26" s="129"/>
      <c r="UF26" s="129"/>
      <c r="UG26" s="129"/>
      <c r="UH26" s="129"/>
      <c r="UI26" s="129"/>
      <c r="UJ26" s="129"/>
      <c r="UK26" s="129"/>
      <c r="UL26" s="129"/>
      <c r="UM26" s="129"/>
      <c r="UN26" s="129"/>
      <c r="UO26" s="129"/>
      <c r="UP26" s="129"/>
      <c r="UQ26" s="129"/>
      <c r="UR26" s="129"/>
      <c r="US26" s="129"/>
      <c r="UT26" s="129"/>
      <c r="UU26" s="129"/>
      <c r="UV26" s="129"/>
      <c r="UW26" s="129"/>
      <c r="UX26" s="129"/>
      <c r="UY26" s="129"/>
      <c r="UZ26" s="129"/>
      <c r="VA26" s="129"/>
      <c r="VB26" s="129"/>
      <c r="VC26" s="129"/>
      <c r="VD26" s="129"/>
      <c r="VE26" s="129"/>
      <c r="VF26" s="129"/>
      <c r="VG26" s="129"/>
      <c r="VH26" s="129"/>
      <c r="VI26" s="129"/>
      <c r="VJ26" s="129"/>
      <c r="VK26" s="129"/>
      <c r="VL26" s="129"/>
      <c r="VM26" s="129"/>
      <c r="VN26" s="129"/>
      <c r="VO26" s="129"/>
      <c r="VP26" s="129"/>
      <c r="VQ26" s="129"/>
      <c r="VR26" s="129"/>
      <c r="VS26" s="129"/>
      <c r="VT26" s="129"/>
      <c r="VU26" s="129"/>
      <c r="VV26" s="129"/>
      <c r="VW26" s="129"/>
      <c r="VX26" s="129"/>
      <c r="VY26" s="129"/>
      <c r="VZ26" s="129"/>
      <c r="WA26" s="129"/>
      <c r="WB26" s="129"/>
      <c r="WC26" s="129"/>
      <c r="WD26" s="129"/>
      <c r="WE26" s="129"/>
      <c r="WF26" s="129"/>
      <c r="WG26" s="129"/>
      <c r="WH26" s="129"/>
      <c r="WI26" s="129"/>
      <c r="WJ26" s="129"/>
      <c r="WK26" s="129"/>
      <c r="WL26" s="129"/>
      <c r="WM26" s="129"/>
      <c r="WN26" s="129"/>
      <c r="WO26" s="129"/>
      <c r="WP26" s="129"/>
      <c r="WQ26" s="129"/>
      <c r="WR26" s="129"/>
      <c r="WS26" s="129"/>
      <c r="WT26" s="129"/>
      <c r="WU26" s="129"/>
      <c r="WV26" s="129"/>
      <c r="WW26" s="129"/>
      <c r="WX26" s="129"/>
      <c r="WY26" s="129"/>
      <c r="WZ26" s="129"/>
      <c r="XA26" s="129"/>
      <c r="XB26" s="129"/>
      <c r="XC26" s="129"/>
      <c r="XD26" s="129"/>
      <c r="XE26" s="129"/>
      <c r="XF26" s="129"/>
      <c r="XG26" s="129"/>
      <c r="XH26" s="129"/>
      <c r="XI26" s="129"/>
      <c r="XJ26" s="129"/>
      <c r="XK26" s="129"/>
      <c r="XL26" s="129"/>
      <c r="XM26" s="129"/>
      <c r="XN26" s="129"/>
      <c r="XO26" s="129"/>
      <c r="XP26" s="129"/>
      <c r="XQ26" s="129"/>
      <c r="XR26" s="129"/>
      <c r="XS26" s="129"/>
      <c r="XT26" s="129"/>
      <c r="XU26" s="129"/>
      <c r="XV26" s="129"/>
      <c r="XW26" s="129"/>
      <c r="XX26" s="129"/>
      <c r="XY26" s="129"/>
      <c r="XZ26" s="129"/>
      <c r="YA26" s="129"/>
      <c r="YB26" s="129"/>
      <c r="YC26" s="129"/>
      <c r="YD26" s="129"/>
      <c r="YE26" s="129"/>
      <c r="YF26" s="129"/>
      <c r="YG26" s="129"/>
      <c r="YH26" s="129"/>
      <c r="YI26" s="129"/>
      <c r="YJ26" s="129"/>
      <c r="YK26" s="129"/>
      <c r="YL26" s="129"/>
      <c r="YM26" s="129"/>
      <c r="YN26" s="129"/>
      <c r="YO26" s="129"/>
      <c r="YP26" s="129"/>
      <c r="YQ26" s="129"/>
      <c r="YR26" s="129"/>
      <c r="YS26" s="129"/>
      <c r="YT26" s="129"/>
      <c r="YU26" s="129"/>
      <c r="YV26" s="129"/>
      <c r="YW26" s="129"/>
      <c r="YX26" s="129"/>
      <c r="YY26" s="129"/>
      <c r="YZ26" s="129"/>
      <c r="ZA26" s="129"/>
      <c r="ZB26" s="129"/>
      <c r="ZC26" s="129"/>
      <c r="ZD26" s="129"/>
      <c r="ZE26" s="129"/>
      <c r="ZF26" s="129"/>
      <c r="ZG26" s="129"/>
      <c r="ZH26" s="129"/>
      <c r="ZI26" s="129"/>
      <c r="ZJ26" s="129"/>
      <c r="ZK26" s="129"/>
      <c r="ZL26" s="129"/>
      <c r="ZM26" s="129"/>
      <c r="ZN26" s="129"/>
      <c r="ZO26" s="129"/>
      <c r="ZP26" s="129"/>
      <c r="ZQ26" s="129"/>
      <c r="ZR26" s="129"/>
      <c r="ZS26" s="129"/>
      <c r="ZT26" s="129"/>
      <c r="ZU26" s="129"/>
      <c r="ZV26" s="129"/>
      <c r="ZW26" s="129"/>
      <c r="ZX26" s="129"/>
      <c r="ZY26" s="129"/>
      <c r="ZZ26" s="129"/>
      <c r="AAA26" s="129"/>
      <c r="AAB26" s="129"/>
      <c r="AAC26" s="129"/>
      <c r="AAD26" s="129"/>
      <c r="AAE26" s="129"/>
      <c r="AAF26" s="129"/>
      <c r="AAG26" s="129"/>
      <c r="AAH26" s="129"/>
      <c r="AAI26" s="129"/>
      <c r="AAJ26" s="129"/>
      <c r="AAK26" s="129"/>
      <c r="AAL26" s="129"/>
      <c r="AAM26" s="129"/>
      <c r="AAN26" s="129"/>
      <c r="AAO26" s="129"/>
      <c r="AAP26" s="129"/>
      <c r="AAQ26" s="129"/>
      <c r="AAR26" s="129"/>
      <c r="AAS26" s="129"/>
      <c r="AAT26" s="129"/>
      <c r="AAU26" s="129"/>
      <c r="AAV26" s="129"/>
      <c r="AAW26" s="129"/>
      <c r="AAX26" s="129"/>
      <c r="AAY26" s="129"/>
      <c r="AAZ26" s="129"/>
      <c r="ABA26" s="129"/>
      <c r="ABB26" s="129"/>
      <c r="ABC26" s="129"/>
      <c r="ABD26" s="129"/>
      <c r="ABE26" s="129"/>
      <c r="ABF26" s="129"/>
      <c r="ABG26" s="129"/>
      <c r="ABH26" s="129"/>
      <c r="ABI26" s="129"/>
      <c r="ABJ26" s="129"/>
      <c r="ABK26" s="129"/>
      <c r="ABL26" s="129"/>
      <c r="ABM26" s="129"/>
      <c r="ABN26" s="129"/>
      <c r="ABO26" s="129"/>
      <c r="ABP26" s="129"/>
      <c r="ABQ26" s="129"/>
      <c r="ABR26" s="129"/>
      <c r="ABS26" s="129"/>
      <c r="ABT26" s="129"/>
      <c r="ABU26" s="129"/>
      <c r="ABV26" s="129"/>
      <c r="ABW26" s="129"/>
      <c r="ABX26" s="129"/>
      <c r="ABY26" s="129"/>
      <c r="ABZ26" s="129"/>
      <c r="ACA26" s="129"/>
      <c r="ACB26" s="129"/>
      <c r="ACC26" s="129"/>
      <c r="ACD26" s="129"/>
      <c r="ACE26" s="129"/>
      <c r="ACF26" s="129"/>
      <c r="ACG26" s="129"/>
      <c r="ACH26" s="129"/>
      <c r="ACI26" s="129"/>
      <c r="ACJ26" s="129"/>
      <c r="ACK26" s="129"/>
      <c r="ACL26" s="129"/>
      <c r="ACM26" s="129"/>
      <c r="ACN26" s="129"/>
      <c r="ACO26" s="129"/>
      <c r="ACP26" s="129"/>
      <c r="ACQ26" s="129"/>
      <c r="ACR26" s="129"/>
      <c r="ACS26" s="129"/>
      <c r="ACT26" s="129"/>
      <c r="ACU26" s="129"/>
      <c r="ACV26" s="129"/>
      <c r="ACW26" s="129"/>
      <c r="ACX26" s="129"/>
      <c r="ACY26" s="129"/>
      <c r="ACZ26" s="129"/>
      <c r="ADA26" s="129"/>
      <c r="ADB26" s="129"/>
      <c r="ADC26" s="129"/>
      <c r="ADD26" s="129"/>
      <c r="ADE26" s="129"/>
      <c r="ADF26" s="129"/>
      <c r="ADG26" s="129"/>
      <c r="ADH26" s="129"/>
      <c r="ADI26" s="129"/>
      <c r="ADJ26" s="129"/>
      <c r="ADK26" s="129"/>
      <c r="ADL26" s="129"/>
      <c r="ADM26" s="129"/>
      <c r="ADN26" s="129"/>
      <c r="ADO26" s="129"/>
      <c r="ADP26" s="129"/>
      <c r="ADQ26" s="129"/>
      <c r="ADR26" s="129"/>
      <c r="ADS26" s="129"/>
      <c r="ADT26" s="129"/>
      <c r="ADU26" s="129"/>
      <c r="ADV26" s="129"/>
      <c r="ADW26" s="129"/>
      <c r="ADX26" s="129"/>
      <c r="ADY26" s="129"/>
      <c r="ADZ26" s="129"/>
      <c r="AEA26" s="129"/>
      <c r="AEB26" s="129"/>
      <c r="AEC26" s="129"/>
      <c r="AED26" s="129"/>
      <c r="AEE26" s="129"/>
      <c r="AEF26" s="129"/>
      <c r="AEG26" s="129"/>
      <c r="AEH26" s="129"/>
      <c r="AEI26" s="129"/>
      <c r="AEJ26" s="129"/>
      <c r="AEK26" s="129"/>
      <c r="AEL26" s="129"/>
      <c r="AEM26" s="129"/>
      <c r="AEN26" s="129"/>
      <c r="AEO26" s="129"/>
      <c r="AEP26" s="129"/>
      <c r="AEQ26" s="129"/>
      <c r="AER26" s="129"/>
      <c r="AES26" s="129"/>
      <c r="AET26" s="129"/>
      <c r="AEU26" s="129"/>
      <c r="AEV26" s="129"/>
      <c r="AEW26" s="129"/>
      <c r="AEX26" s="129"/>
      <c r="AEY26" s="129"/>
      <c r="AEZ26" s="129"/>
      <c r="AFA26" s="129"/>
      <c r="AFB26" s="129"/>
      <c r="AFC26" s="129"/>
      <c r="AFD26" s="129"/>
      <c r="AFE26" s="129"/>
      <c r="AFF26" s="129"/>
      <c r="AFG26" s="129"/>
      <c r="AFH26" s="129"/>
      <c r="AFI26" s="129"/>
      <c r="AFJ26" s="129"/>
      <c r="AFK26" s="129"/>
      <c r="AFL26" s="129"/>
      <c r="AFM26" s="129"/>
      <c r="AFN26" s="129"/>
      <c r="AFO26" s="129"/>
      <c r="AFP26" s="129"/>
      <c r="AFQ26" s="129"/>
      <c r="AFR26" s="129"/>
      <c r="AFS26" s="129"/>
      <c r="AFT26" s="129"/>
      <c r="AFU26" s="129"/>
      <c r="AFV26" s="129"/>
      <c r="AFW26" s="129"/>
      <c r="AFX26" s="129"/>
      <c r="AFY26" s="129"/>
      <c r="AFZ26" s="129"/>
      <c r="AGA26" s="129"/>
      <c r="AGB26" s="129"/>
      <c r="AGC26" s="129"/>
      <c r="AGD26" s="129"/>
      <c r="AGE26" s="129"/>
      <c r="AGF26" s="129"/>
      <c r="AGG26" s="129"/>
      <c r="AGH26" s="129"/>
      <c r="AGI26" s="129"/>
      <c r="AGJ26" s="129"/>
      <c r="AGK26" s="129"/>
      <c r="AGL26" s="129"/>
      <c r="AGM26" s="129"/>
      <c r="AGN26" s="129"/>
      <c r="AGO26" s="129"/>
      <c r="AGP26" s="129"/>
      <c r="AGQ26" s="129"/>
      <c r="AGR26" s="129"/>
      <c r="AGS26" s="129"/>
      <c r="AGT26" s="129"/>
      <c r="AGU26" s="129"/>
      <c r="AGV26" s="129"/>
      <c r="AGW26" s="129"/>
      <c r="AGX26" s="129"/>
      <c r="AGY26" s="129"/>
      <c r="AGZ26" s="129"/>
      <c r="AHA26" s="129"/>
      <c r="AHB26" s="129"/>
      <c r="AHC26" s="129"/>
      <c r="AHD26" s="129"/>
      <c r="AHE26" s="129"/>
      <c r="AHF26" s="129"/>
      <c r="AHG26" s="129"/>
      <c r="AHH26" s="129"/>
      <c r="AHI26" s="129"/>
      <c r="AHJ26" s="129"/>
      <c r="AHK26" s="129"/>
      <c r="AHL26" s="129"/>
      <c r="AHM26" s="129"/>
      <c r="AHN26" s="129"/>
      <c r="AHO26" s="129"/>
      <c r="AHP26" s="129"/>
      <c r="AHQ26" s="129"/>
      <c r="AHR26" s="129"/>
      <c r="AHS26" s="129"/>
      <c r="AHT26" s="129"/>
      <c r="AHU26" s="129"/>
      <c r="AHV26" s="129"/>
      <c r="AHW26" s="129"/>
      <c r="AHX26" s="129"/>
      <c r="AHY26" s="129"/>
      <c r="AHZ26" s="129"/>
      <c r="AIA26" s="129"/>
      <c r="AIB26" s="129"/>
      <c r="AIC26" s="129"/>
      <c r="AID26" s="129"/>
      <c r="AIE26" s="129"/>
      <c r="AIF26" s="129"/>
      <c r="AIG26" s="129"/>
      <c r="AIH26" s="129"/>
      <c r="AII26" s="129"/>
      <c r="AIJ26" s="129"/>
      <c r="AIK26" s="129"/>
      <c r="AIL26" s="129"/>
      <c r="AIM26" s="129"/>
      <c r="AIN26" s="129"/>
      <c r="AIO26" s="129"/>
      <c r="AIP26" s="129"/>
      <c r="AIQ26" s="129"/>
      <c r="AIR26" s="129"/>
      <c r="AIS26" s="129"/>
      <c r="AIT26" s="129"/>
      <c r="AIU26" s="129"/>
      <c r="AIV26" s="129"/>
      <c r="AIW26" s="129"/>
      <c r="AIX26" s="129"/>
      <c r="AIY26" s="129"/>
      <c r="AIZ26" s="129"/>
      <c r="AJA26" s="129"/>
      <c r="AJB26" s="129"/>
      <c r="AJC26" s="129"/>
      <c r="AJD26" s="129"/>
      <c r="AJE26" s="129"/>
      <c r="AJF26" s="129"/>
      <c r="AJG26" s="129"/>
      <c r="AJH26" s="129"/>
      <c r="AJI26" s="129"/>
      <c r="AJJ26" s="129"/>
      <c r="AJK26" s="129"/>
      <c r="AJL26" s="129"/>
      <c r="AJM26" s="129"/>
      <c r="AJN26" s="129"/>
      <c r="AJO26" s="129"/>
      <c r="AJP26" s="129"/>
      <c r="AJQ26" s="129"/>
      <c r="AJR26" s="129"/>
      <c r="AJS26" s="129"/>
      <c r="AJT26" s="129"/>
      <c r="AJU26" s="129"/>
      <c r="AJV26" s="129"/>
      <c r="AJW26" s="129"/>
      <c r="AJX26" s="129"/>
      <c r="AJY26" s="129"/>
      <c r="AJZ26" s="129"/>
      <c r="AKA26" s="129"/>
      <c r="AKB26" s="129"/>
      <c r="AKC26" s="129"/>
      <c r="AKD26" s="129"/>
      <c r="AKE26" s="129"/>
      <c r="AKF26" s="129"/>
      <c r="AKG26" s="129"/>
      <c r="AKH26" s="129"/>
      <c r="AKI26" s="129"/>
      <c r="AKJ26" s="129"/>
      <c r="AKK26" s="129"/>
      <c r="AKL26" s="129"/>
      <c r="AKM26" s="129"/>
      <c r="AKN26" s="129"/>
      <c r="AKO26" s="129"/>
      <c r="AKP26" s="129"/>
      <c r="AKQ26" s="129"/>
      <c r="AKR26" s="129"/>
      <c r="AKS26" s="129"/>
      <c r="AKT26" s="129"/>
      <c r="AKU26" s="129"/>
      <c r="AKV26" s="129"/>
      <c r="AKW26" s="129"/>
      <c r="AKX26" s="129"/>
      <c r="AKY26" s="129"/>
      <c r="AKZ26" s="129"/>
      <c r="ALA26" s="129"/>
      <c r="ALB26" s="129"/>
      <c r="ALC26" s="129"/>
      <c r="ALD26" s="129"/>
      <c r="ALE26" s="129"/>
      <c r="ALF26" s="129"/>
      <c r="ALG26" s="129"/>
      <c r="ALH26" s="129"/>
      <c r="ALI26" s="129"/>
      <c r="ALJ26" s="129"/>
      <c r="ALK26" s="129"/>
      <c r="ALL26" s="129"/>
      <c r="ALM26" s="129"/>
      <c r="ALN26" s="129"/>
      <c r="ALO26" s="129"/>
      <c r="ALP26" s="129"/>
      <c r="ALQ26" s="129"/>
      <c r="ALR26" s="129"/>
      <c r="ALS26" s="129"/>
      <c r="ALT26" s="129"/>
      <c r="ALU26" s="129"/>
      <c r="ALV26" s="129"/>
      <c r="ALW26" s="129"/>
      <c r="ALX26" s="129"/>
      <c r="ALY26" s="129"/>
      <c r="ALZ26" s="129"/>
      <c r="AMA26" s="129"/>
      <c r="AMB26" s="129"/>
      <c r="AMC26" s="129"/>
      <c r="AMD26" s="129"/>
      <c r="AME26" s="129"/>
      <c r="AMF26" s="129"/>
      <c r="AMG26" s="129"/>
      <c r="AMH26" s="129"/>
      <c r="AMI26" s="129"/>
      <c r="AMJ26" s="129"/>
      <c r="AMK26" s="129"/>
      <c r="AML26" s="129"/>
      <c r="AMM26" s="129"/>
      <c r="AMN26" s="129"/>
      <c r="AMO26" s="129"/>
      <c r="AMP26" s="129"/>
      <c r="AMQ26" s="129"/>
      <c r="AMR26" s="129"/>
      <c r="AMS26" s="129"/>
      <c r="AMT26" s="129"/>
      <c r="AMU26" s="129"/>
      <c r="AMV26" s="129"/>
      <c r="AMW26" s="129"/>
      <c r="AMX26" s="129"/>
      <c r="AMY26" s="129"/>
      <c r="AMZ26" s="129"/>
      <c r="ANA26" s="129"/>
      <c r="ANB26" s="129"/>
      <c r="ANC26" s="129"/>
      <c r="AND26" s="129"/>
      <c r="ANE26" s="129"/>
      <c r="ANF26" s="129"/>
      <c r="ANG26" s="129"/>
      <c r="ANH26" s="129"/>
      <c r="ANI26" s="129"/>
      <c r="ANJ26" s="129"/>
      <c r="ANK26" s="129"/>
      <c r="ANL26" s="129"/>
      <c r="ANM26" s="129"/>
      <c r="ANN26" s="129"/>
      <c r="ANO26" s="129"/>
      <c r="ANP26" s="129"/>
      <c r="ANQ26" s="129"/>
      <c r="ANR26" s="129"/>
      <c r="ANS26" s="129"/>
      <c r="ANT26" s="129"/>
      <c r="ANU26" s="129"/>
      <c r="ANV26" s="129"/>
      <c r="ANW26" s="129"/>
      <c r="ANX26" s="129"/>
      <c r="ANY26" s="129"/>
      <c r="ANZ26" s="129"/>
      <c r="AOA26" s="129"/>
      <c r="AOB26" s="129"/>
      <c r="AOC26" s="129"/>
      <c r="AOD26" s="129"/>
      <c r="AOE26" s="129"/>
      <c r="AOF26" s="129"/>
      <c r="AOG26" s="129"/>
      <c r="AOH26" s="129"/>
      <c r="AOI26" s="129"/>
      <c r="AOJ26" s="129"/>
      <c r="AOK26" s="129"/>
      <c r="AOL26" s="129"/>
      <c r="AOM26" s="129"/>
      <c r="AON26" s="129"/>
      <c r="AOO26" s="129"/>
      <c r="AOP26" s="129"/>
      <c r="AOQ26" s="129"/>
      <c r="AOR26" s="129"/>
      <c r="AOS26" s="129"/>
      <c r="AOT26" s="129"/>
      <c r="AOU26" s="129"/>
      <c r="AOV26" s="129"/>
      <c r="AOW26" s="129"/>
      <c r="AOX26" s="129"/>
      <c r="AOY26" s="129"/>
      <c r="AOZ26" s="129"/>
      <c r="APA26" s="129"/>
      <c r="APB26" s="129"/>
      <c r="APC26" s="129"/>
      <c r="APD26" s="129"/>
      <c r="APE26" s="129"/>
      <c r="APF26" s="129"/>
      <c r="APG26" s="129"/>
      <c r="APH26" s="129"/>
      <c r="API26" s="129"/>
      <c r="APJ26" s="129"/>
      <c r="APK26" s="129"/>
      <c r="APL26" s="129"/>
      <c r="APM26" s="129"/>
      <c r="APN26" s="129"/>
      <c r="APO26" s="129"/>
      <c r="APP26" s="129"/>
      <c r="APQ26" s="129"/>
      <c r="APR26" s="129"/>
      <c r="APS26" s="129"/>
      <c r="APT26" s="129"/>
      <c r="APU26" s="129"/>
      <c r="APV26" s="129"/>
      <c r="APW26" s="129"/>
      <c r="APX26" s="129"/>
      <c r="APY26" s="129"/>
      <c r="APZ26" s="129"/>
      <c r="AQA26" s="129"/>
      <c r="AQB26" s="129"/>
      <c r="AQC26" s="129"/>
      <c r="AQD26" s="129"/>
      <c r="AQE26" s="129"/>
      <c r="AQF26" s="129"/>
      <c r="AQG26" s="129"/>
      <c r="AQH26" s="129"/>
      <c r="AQI26" s="129"/>
      <c r="AQJ26" s="129"/>
      <c r="AQK26" s="129"/>
      <c r="AQL26" s="129"/>
      <c r="AQM26" s="129"/>
      <c r="AQN26" s="129"/>
      <c r="AQO26" s="129"/>
      <c r="AQP26" s="129"/>
      <c r="AQQ26" s="129"/>
      <c r="AQR26" s="129"/>
      <c r="AQS26" s="129"/>
      <c r="AQT26" s="129"/>
      <c r="AQU26" s="129"/>
      <c r="AQV26" s="129"/>
      <c r="AQW26" s="129"/>
      <c r="AQX26" s="129"/>
      <c r="AQY26" s="129"/>
      <c r="AQZ26" s="129"/>
      <c r="ARA26" s="129"/>
      <c r="ARB26" s="129"/>
      <c r="ARC26" s="129"/>
      <c r="ARD26" s="129"/>
      <c r="ARE26" s="129"/>
      <c r="ARF26" s="129"/>
      <c r="ARG26" s="129"/>
      <c r="ARH26" s="129"/>
      <c r="ARI26" s="129"/>
      <c r="ARJ26" s="129"/>
      <c r="ARK26" s="129"/>
      <c r="ARL26" s="129"/>
      <c r="ARM26" s="129"/>
      <c r="ARN26" s="129"/>
      <c r="ARO26" s="129"/>
      <c r="ARP26" s="129"/>
      <c r="ARQ26" s="129"/>
      <c r="ARR26" s="129"/>
      <c r="ARS26" s="129"/>
      <c r="ART26" s="129"/>
      <c r="ARU26" s="129"/>
      <c r="ARV26" s="129"/>
      <c r="ARW26" s="129"/>
      <c r="ARX26" s="129"/>
      <c r="ARY26" s="129"/>
      <c r="ARZ26" s="129"/>
      <c r="ASA26" s="129"/>
      <c r="ASB26" s="129"/>
      <c r="ASC26" s="129"/>
      <c r="ASD26" s="129"/>
      <c r="ASE26" s="129"/>
      <c r="ASF26" s="129"/>
      <c r="ASG26" s="129"/>
      <c r="ASH26" s="129"/>
      <c r="ASI26" s="129"/>
      <c r="ASJ26" s="129"/>
      <c r="ASK26" s="129"/>
      <c r="ASL26" s="129"/>
      <c r="ASM26" s="129"/>
      <c r="ASN26" s="129"/>
      <c r="ASO26" s="129"/>
      <c r="ASP26" s="129"/>
      <c r="ASQ26" s="129"/>
      <c r="ASR26" s="129"/>
      <c r="ASS26" s="129"/>
      <c r="AST26" s="129"/>
      <c r="ASU26" s="129"/>
      <c r="ASV26" s="129"/>
      <c r="ASW26" s="129"/>
      <c r="ASX26" s="129"/>
      <c r="ASY26" s="129"/>
      <c r="ASZ26" s="129"/>
      <c r="ATA26" s="129"/>
      <c r="ATB26" s="129"/>
      <c r="ATC26" s="129"/>
      <c r="ATD26" s="129"/>
      <c r="ATE26" s="129"/>
      <c r="ATF26" s="129"/>
      <c r="ATG26" s="129"/>
      <c r="ATH26" s="129"/>
      <c r="ATI26" s="129"/>
      <c r="ATJ26" s="129"/>
      <c r="ATK26" s="129"/>
      <c r="ATL26" s="129"/>
      <c r="ATM26" s="129"/>
      <c r="ATN26" s="129"/>
      <c r="ATO26" s="129"/>
      <c r="ATP26" s="129"/>
      <c r="ATQ26" s="129"/>
      <c r="ATR26" s="129"/>
      <c r="ATS26" s="129"/>
      <c r="ATT26" s="129"/>
      <c r="ATU26" s="129"/>
      <c r="ATV26" s="129"/>
      <c r="ATW26" s="129"/>
      <c r="ATX26" s="129"/>
      <c r="ATY26" s="129"/>
      <c r="ATZ26" s="129"/>
      <c r="AUA26" s="129"/>
      <c r="AUB26" s="129"/>
      <c r="AUC26" s="129"/>
      <c r="AUD26" s="129"/>
      <c r="AUE26" s="129"/>
      <c r="AUF26" s="129"/>
      <c r="AUG26" s="129"/>
      <c r="AUH26" s="129"/>
      <c r="AUI26" s="129"/>
      <c r="AUJ26" s="129"/>
      <c r="AUK26" s="129"/>
      <c r="AUL26" s="129"/>
      <c r="AUM26" s="129"/>
      <c r="AUN26" s="129"/>
      <c r="AUO26" s="129"/>
      <c r="AUP26" s="129"/>
      <c r="AUQ26" s="129"/>
      <c r="AUR26" s="129"/>
      <c r="AUS26" s="129"/>
      <c r="AUT26" s="129"/>
      <c r="AUU26" s="129"/>
      <c r="AUV26" s="129"/>
      <c r="AUW26" s="129"/>
      <c r="AUX26" s="129"/>
      <c r="AUY26" s="129"/>
      <c r="AUZ26" s="129"/>
      <c r="AVA26" s="129"/>
      <c r="AVB26" s="129"/>
      <c r="AVC26" s="129"/>
      <c r="AVD26" s="129"/>
      <c r="AVE26" s="129"/>
      <c r="AVF26" s="129"/>
      <c r="AVG26" s="129"/>
      <c r="AVH26" s="129"/>
      <c r="AVI26" s="129"/>
      <c r="AVJ26" s="129"/>
      <c r="AVK26" s="129"/>
      <c r="AVL26" s="129"/>
      <c r="AVM26" s="129"/>
      <c r="AVN26" s="129"/>
      <c r="AVO26" s="129"/>
      <c r="AVP26" s="129"/>
      <c r="AVQ26" s="129"/>
      <c r="AVR26" s="129"/>
      <c r="AVS26" s="129"/>
      <c r="AVT26" s="129"/>
      <c r="AVU26" s="129"/>
      <c r="AVV26" s="129"/>
      <c r="AVW26" s="129"/>
      <c r="AVX26" s="129"/>
      <c r="AVY26" s="129"/>
      <c r="AVZ26" s="129"/>
      <c r="AWA26" s="129"/>
      <c r="AWB26" s="129"/>
      <c r="AWC26" s="129"/>
      <c r="AWD26" s="129"/>
      <c r="AWE26" s="129"/>
      <c r="AWF26" s="129"/>
      <c r="AWG26" s="129"/>
      <c r="AWH26" s="129"/>
      <c r="AWI26" s="129"/>
      <c r="AWJ26" s="129"/>
      <c r="AWK26" s="129"/>
      <c r="AWL26" s="129"/>
      <c r="AWM26" s="129"/>
      <c r="AWN26" s="129"/>
      <c r="AWO26" s="129"/>
      <c r="AWP26" s="129"/>
      <c r="AWQ26" s="129"/>
      <c r="AWR26" s="129"/>
      <c r="AWS26" s="129"/>
      <c r="AWT26" s="129"/>
      <c r="AWU26" s="129"/>
      <c r="AWV26" s="129"/>
      <c r="AWW26" s="129"/>
      <c r="AWX26" s="129"/>
      <c r="AWY26" s="129"/>
      <c r="AWZ26" s="129"/>
      <c r="AXA26" s="129"/>
      <c r="AXB26" s="129"/>
      <c r="AXC26" s="129"/>
      <c r="AXD26" s="129"/>
      <c r="AXE26" s="129"/>
      <c r="AXF26" s="129"/>
      <c r="AXG26" s="129"/>
      <c r="AXH26" s="129"/>
      <c r="AXI26" s="129"/>
      <c r="AXJ26" s="129"/>
      <c r="AXK26" s="129"/>
      <c r="AXL26" s="129"/>
      <c r="AXM26" s="129"/>
      <c r="AXN26" s="129"/>
      <c r="AXO26" s="129"/>
      <c r="AXP26" s="129"/>
      <c r="AXQ26" s="129"/>
      <c r="AXR26" s="129"/>
      <c r="AXS26" s="129"/>
      <c r="AXT26" s="129"/>
      <c r="AXU26" s="129"/>
      <c r="AXV26" s="129"/>
      <c r="AXW26" s="129"/>
      <c r="AXX26" s="129"/>
      <c r="AXY26" s="129"/>
      <c r="AXZ26" s="129"/>
      <c r="AYA26" s="129"/>
      <c r="AYB26" s="129"/>
      <c r="AYC26" s="129"/>
      <c r="AYD26" s="129"/>
      <c r="AYE26" s="129"/>
      <c r="AYF26" s="129"/>
      <c r="AYG26" s="129"/>
      <c r="AYH26" s="129"/>
      <c r="AYI26" s="129"/>
      <c r="AYJ26" s="129"/>
      <c r="AYK26" s="129"/>
      <c r="AYL26" s="129"/>
      <c r="AYM26" s="129"/>
      <c r="AYN26" s="129"/>
      <c r="AYO26" s="129"/>
      <c r="AYP26" s="129"/>
      <c r="AYQ26" s="129"/>
      <c r="AYR26" s="129"/>
      <c r="AYS26" s="129"/>
      <c r="AYT26" s="129"/>
      <c r="AYU26" s="129"/>
      <c r="AYV26" s="129"/>
      <c r="AYW26" s="129"/>
      <c r="AYX26" s="129"/>
      <c r="AYY26" s="129"/>
      <c r="AYZ26" s="129"/>
      <c r="AZA26" s="129"/>
      <c r="AZB26" s="129"/>
      <c r="AZC26" s="129"/>
      <c r="AZD26" s="129"/>
      <c r="AZE26" s="129"/>
      <c r="AZF26" s="129"/>
      <c r="AZG26" s="129"/>
      <c r="AZH26" s="129"/>
      <c r="AZI26" s="129"/>
      <c r="AZJ26" s="129"/>
      <c r="AZK26" s="129"/>
      <c r="AZL26" s="129"/>
      <c r="AZM26" s="129"/>
      <c r="AZN26" s="129"/>
      <c r="AZO26" s="129"/>
      <c r="AZP26" s="129"/>
      <c r="AZQ26" s="129"/>
      <c r="AZR26" s="129"/>
      <c r="AZS26" s="129"/>
      <c r="AZT26" s="129"/>
      <c r="AZU26" s="129"/>
      <c r="AZV26" s="129"/>
      <c r="AZW26" s="129"/>
      <c r="AZX26" s="129"/>
      <c r="AZY26" s="129"/>
      <c r="AZZ26" s="129"/>
      <c r="BAA26" s="129"/>
      <c r="BAB26" s="129"/>
      <c r="BAC26" s="129"/>
      <c r="BAD26" s="129"/>
      <c r="BAE26" s="129"/>
      <c r="BAF26" s="129"/>
      <c r="BAG26" s="129"/>
      <c r="BAH26" s="129"/>
      <c r="BAI26" s="129"/>
      <c r="BAJ26" s="129"/>
      <c r="BAK26" s="129"/>
      <c r="BAL26" s="129"/>
      <c r="BAM26" s="129"/>
      <c r="BAN26" s="129"/>
      <c r="BAO26" s="129"/>
      <c r="BAP26" s="129"/>
      <c r="BAQ26" s="129"/>
      <c r="BAR26" s="129"/>
      <c r="BAS26" s="129"/>
      <c r="BAT26" s="129"/>
      <c r="BAU26" s="129"/>
      <c r="BAV26" s="129"/>
      <c r="BAW26" s="129"/>
      <c r="BAX26" s="129"/>
      <c r="BAY26" s="129"/>
      <c r="BAZ26" s="129"/>
      <c r="BBA26" s="129"/>
      <c r="BBB26" s="129"/>
      <c r="BBC26" s="129"/>
      <c r="BBD26" s="129"/>
      <c r="BBE26" s="129"/>
      <c r="BBF26" s="129"/>
      <c r="BBG26" s="129"/>
      <c r="BBH26" s="129"/>
      <c r="BBI26" s="129"/>
      <c r="BBJ26" s="129"/>
      <c r="BBK26" s="129"/>
      <c r="BBL26" s="129"/>
      <c r="BBM26" s="129"/>
      <c r="BBN26" s="129"/>
      <c r="BBO26" s="129"/>
      <c r="BBP26" s="129"/>
      <c r="BBQ26" s="129"/>
      <c r="BBR26" s="129"/>
      <c r="BBS26" s="129"/>
      <c r="BBT26" s="129"/>
      <c r="BBU26" s="129"/>
      <c r="BBV26" s="129"/>
      <c r="BBW26" s="129"/>
      <c r="BBX26" s="129"/>
      <c r="BBY26" s="129"/>
      <c r="BBZ26" s="129"/>
      <c r="BCA26" s="129"/>
      <c r="BCB26" s="129"/>
      <c r="BCC26" s="129"/>
      <c r="BCD26" s="129"/>
      <c r="BCE26" s="129"/>
      <c r="BCF26" s="129"/>
      <c r="BCG26" s="129"/>
      <c r="BCH26" s="129"/>
      <c r="BCI26" s="129"/>
      <c r="BCJ26" s="129"/>
      <c r="BCK26" s="129"/>
      <c r="BCL26" s="129"/>
      <c r="BCM26" s="129"/>
      <c r="BCN26" s="129"/>
      <c r="BCO26" s="129"/>
      <c r="BCP26" s="129"/>
      <c r="BCQ26" s="129"/>
      <c r="BCR26" s="129"/>
      <c r="BCS26" s="129"/>
      <c r="BCT26" s="129"/>
      <c r="BCU26" s="129"/>
      <c r="BCV26" s="129"/>
      <c r="BCW26" s="129"/>
      <c r="BCX26" s="129"/>
      <c r="BCY26" s="129"/>
      <c r="BCZ26" s="129"/>
      <c r="BDA26" s="129"/>
      <c r="BDB26" s="129"/>
      <c r="BDC26" s="129"/>
      <c r="BDD26" s="129"/>
      <c r="BDE26" s="129"/>
      <c r="BDF26" s="129"/>
      <c r="BDG26" s="129"/>
      <c r="BDH26" s="129"/>
      <c r="BDI26" s="129"/>
      <c r="BDJ26" s="129"/>
      <c r="BDK26" s="129"/>
      <c r="BDL26" s="129"/>
      <c r="BDM26" s="129"/>
      <c r="BDN26" s="129"/>
      <c r="BDO26" s="129"/>
      <c r="BDP26" s="129"/>
      <c r="BDQ26" s="129"/>
      <c r="BDR26" s="129"/>
      <c r="BDS26" s="129"/>
      <c r="BDT26" s="129"/>
      <c r="BDU26" s="129"/>
      <c r="BDV26" s="129"/>
      <c r="BDW26" s="129"/>
      <c r="BDX26" s="129"/>
      <c r="BDY26" s="129"/>
      <c r="BDZ26" s="129"/>
      <c r="BEA26" s="129"/>
      <c r="BEB26" s="129"/>
      <c r="BEC26" s="129"/>
      <c r="BED26" s="129"/>
      <c r="BEE26" s="129"/>
      <c r="BEF26" s="129"/>
      <c r="BEG26" s="129"/>
      <c r="BEH26" s="129"/>
      <c r="BEI26" s="129"/>
      <c r="BEJ26" s="129"/>
      <c r="BEK26" s="129"/>
      <c r="BEL26" s="129"/>
      <c r="BEM26" s="129"/>
      <c r="BEN26" s="129"/>
      <c r="BEO26" s="129"/>
      <c r="BEP26" s="129"/>
      <c r="BEQ26" s="129"/>
      <c r="BER26" s="129"/>
      <c r="BES26" s="129"/>
      <c r="BET26" s="129"/>
      <c r="BEU26" s="129"/>
      <c r="BEV26" s="129"/>
      <c r="BEW26" s="129"/>
      <c r="BEX26" s="129"/>
      <c r="BEY26" s="129"/>
      <c r="BEZ26" s="129"/>
      <c r="BFA26" s="129"/>
      <c r="BFB26" s="129"/>
      <c r="BFC26" s="129"/>
      <c r="BFD26" s="129"/>
      <c r="BFE26" s="129"/>
      <c r="BFF26" s="129"/>
      <c r="BFG26" s="129"/>
      <c r="BFH26" s="129"/>
      <c r="BFI26" s="129"/>
      <c r="BFJ26" s="129"/>
      <c r="BFK26" s="129"/>
      <c r="BFL26" s="129"/>
      <c r="BFM26" s="129"/>
      <c r="BFN26" s="129"/>
      <c r="BFO26" s="129"/>
      <c r="BFP26" s="129"/>
      <c r="BFQ26" s="129"/>
      <c r="BFR26" s="129"/>
      <c r="BFS26" s="129"/>
      <c r="BFT26" s="129"/>
      <c r="BFU26" s="129"/>
      <c r="BFV26" s="129"/>
      <c r="BFW26" s="129"/>
      <c r="BFX26" s="129"/>
      <c r="BFY26" s="129"/>
      <c r="BFZ26" s="129"/>
      <c r="BGA26" s="129"/>
      <c r="BGB26" s="129"/>
      <c r="BGC26" s="129"/>
      <c r="BGD26" s="129"/>
      <c r="BGE26" s="129"/>
      <c r="BGF26" s="129"/>
      <c r="BGG26" s="129"/>
      <c r="BGH26" s="129"/>
      <c r="BGI26" s="129"/>
      <c r="BGJ26" s="129"/>
      <c r="BGK26" s="129"/>
      <c r="BGL26" s="129"/>
      <c r="BGM26" s="129"/>
      <c r="BGN26" s="129"/>
      <c r="BGO26" s="129"/>
      <c r="BGP26" s="129"/>
      <c r="BGQ26" s="129"/>
      <c r="BGR26" s="129"/>
      <c r="BGS26" s="129"/>
      <c r="BGT26" s="129"/>
      <c r="BGU26" s="129"/>
      <c r="BGV26" s="129"/>
      <c r="BGW26" s="129"/>
      <c r="BGX26" s="129"/>
      <c r="BGY26" s="129"/>
      <c r="BGZ26" s="129"/>
      <c r="BHA26" s="129"/>
      <c r="BHB26" s="129"/>
      <c r="BHC26" s="129"/>
      <c r="BHD26" s="129"/>
      <c r="BHE26" s="129"/>
      <c r="BHF26" s="129"/>
      <c r="BHG26" s="129"/>
      <c r="BHH26" s="129"/>
      <c r="BHI26" s="129"/>
      <c r="BHJ26" s="129"/>
      <c r="BHK26" s="129"/>
      <c r="BHL26" s="129"/>
      <c r="BHM26" s="129"/>
      <c r="BHN26" s="129"/>
      <c r="BHO26" s="129"/>
      <c r="BHP26" s="129"/>
      <c r="BHQ26" s="129"/>
      <c r="BHR26" s="129"/>
      <c r="BHS26" s="129"/>
      <c r="BHT26" s="129"/>
      <c r="BHU26" s="129"/>
      <c r="BHV26" s="129"/>
      <c r="BHW26" s="129"/>
      <c r="BHX26" s="129"/>
      <c r="BHY26" s="129"/>
      <c r="BHZ26" s="129"/>
      <c r="BIA26" s="129"/>
      <c r="BIB26" s="129"/>
      <c r="BIC26" s="129"/>
      <c r="BID26" s="129"/>
      <c r="BIE26" s="129"/>
      <c r="BIF26" s="129"/>
      <c r="BIG26" s="129"/>
      <c r="BIH26" s="129"/>
      <c r="BII26" s="129"/>
      <c r="BIJ26" s="129"/>
      <c r="BIK26" s="129"/>
      <c r="BIL26" s="129"/>
      <c r="BIM26" s="129"/>
      <c r="BIN26" s="129"/>
      <c r="BIO26" s="129"/>
      <c r="BIP26" s="129"/>
      <c r="BIQ26" s="129"/>
      <c r="BIR26" s="129"/>
      <c r="BIS26" s="129"/>
      <c r="BIT26" s="129"/>
      <c r="BIU26" s="129"/>
      <c r="BIV26" s="129"/>
      <c r="BIW26" s="129"/>
      <c r="BIX26" s="129"/>
      <c r="BIY26" s="129"/>
      <c r="BIZ26" s="129"/>
      <c r="BJA26" s="129"/>
      <c r="BJB26" s="129"/>
      <c r="BJC26" s="129"/>
      <c r="BJD26" s="129"/>
      <c r="BJE26" s="129"/>
      <c r="BJF26" s="129"/>
      <c r="BJG26" s="129"/>
      <c r="BJH26" s="129"/>
      <c r="BJI26" s="129"/>
      <c r="BJJ26" s="129"/>
      <c r="BJK26" s="129"/>
      <c r="BJL26" s="129"/>
      <c r="BJM26" s="129"/>
      <c r="BJN26" s="129"/>
      <c r="BJO26" s="129"/>
      <c r="BJP26" s="129"/>
      <c r="BJQ26" s="129"/>
      <c r="BJR26" s="129"/>
      <c r="BJS26" s="129"/>
      <c r="BJT26" s="129"/>
      <c r="BJU26" s="129"/>
      <c r="BJV26" s="129"/>
      <c r="BJW26" s="129"/>
      <c r="BJX26" s="129"/>
      <c r="BJY26" s="129"/>
      <c r="BJZ26" s="129"/>
      <c r="BKA26" s="129"/>
      <c r="BKB26" s="129"/>
      <c r="BKC26" s="129"/>
      <c r="BKD26" s="129"/>
      <c r="BKE26" s="129"/>
      <c r="BKF26" s="129"/>
      <c r="BKG26" s="129"/>
      <c r="BKH26" s="129"/>
      <c r="BKI26" s="129"/>
      <c r="BKJ26" s="129"/>
      <c r="BKK26" s="129"/>
      <c r="BKL26" s="129"/>
      <c r="BKM26" s="129"/>
      <c r="BKN26" s="129"/>
      <c r="BKO26" s="129"/>
      <c r="BKP26" s="129"/>
      <c r="BKQ26" s="129"/>
      <c r="BKR26" s="129"/>
      <c r="BKS26" s="129"/>
      <c r="BKT26" s="129"/>
      <c r="BKU26" s="129"/>
      <c r="BKV26" s="129"/>
      <c r="BKW26" s="129"/>
      <c r="BKX26" s="129"/>
      <c r="BKY26" s="129"/>
      <c r="BKZ26" s="129"/>
      <c r="BLA26" s="129"/>
      <c r="BLB26" s="129"/>
      <c r="BLC26" s="129"/>
      <c r="BLD26" s="129"/>
      <c r="BLE26" s="129"/>
      <c r="BLF26" s="129"/>
      <c r="BLG26" s="129"/>
      <c r="BLH26" s="129"/>
      <c r="BLI26" s="129"/>
      <c r="BLJ26" s="129"/>
      <c r="BLK26" s="129"/>
      <c r="BLL26" s="129"/>
      <c r="BLM26" s="129"/>
      <c r="BLN26" s="129"/>
      <c r="BLO26" s="129"/>
      <c r="BLP26" s="129"/>
      <c r="BLQ26" s="129"/>
      <c r="BLR26" s="129"/>
      <c r="BLS26" s="129"/>
      <c r="BLT26" s="129"/>
      <c r="BLU26" s="129"/>
      <c r="BLV26" s="129"/>
      <c r="BLW26" s="129"/>
      <c r="BLX26" s="129"/>
      <c r="BLY26" s="129"/>
      <c r="BLZ26" s="129"/>
      <c r="BMA26" s="129"/>
      <c r="BMB26" s="129"/>
      <c r="BMC26" s="129"/>
      <c r="BMD26" s="129"/>
      <c r="BME26" s="129"/>
      <c r="BMF26" s="129"/>
      <c r="BMG26" s="129"/>
      <c r="BMH26" s="129"/>
      <c r="BMI26" s="129"/>
      <c r="BMJ26" s="129"/>
      <c r="BMK26" s="129"/>
      <c r="BML26" s="129"/>
      <c r="BMM26" s="129"/>
      <c r="BMN26" s="129"/>
      <c r="BMO26" s="129"/>
      <c r="BMP26" s="129"/>
      <c r="BMQ26" s="129"/>
      <c r="BMR26" s="129"/>
      <c r="BMS26" s="129"/>
      <c r="BMT26" s="129"/>
      <c r="BMU26" s="129"/>
      <c r="BMV26" s="129"/>
      <c r="BMW26" s="129"/>
      <c r="BMX26" s="129"/>
      <c r="BMY26" s="129"/>
      <c r="BMZ26" s="129"/>
      <c r="BNA26" s="129"/>
      <c r="BNB26" s="129"/>
      <c r="BNC26" s="129"/>
      <c r="BND26" s="129"/>
      <c r="BNE26" s="129"/>
      <c r="BNF26" s="129"/>
      <c r="BNG26" s="129"/>
      <c r="BNH26" s="129"/>
      <c r="BNI26" s="129"/>
      <c r="BNJ26" s="129"/>
      <c r="BNK26" s="129"/>
      <c r="BNL26" s="129"/>
      <c r="BNM26" s="129"/>
      <c r="BNN26" s="129"/>
      <c r="BNO26" s="129"/>
      <c r="BNP26" s="129"/>
      <c r="BNQ26" s="129"/>
      <c r="BNR26" s="129"/>
      <c r="BNS26" s="129"/>
      <c r="BNT26" s="129"/>
      <c r="BNU26" s="129"/>
      <c r="BNV26" s="129"/>
      <c r="BNW26" s="129"/>
      <c r="BNX26" s="129"/>
      <c r="BNY26" s="129"/>
      <c r="BNZ26" s="129"/>
      <c r="BOA26" s="129"/>
      <c r="BOB26" s="129"/>
      <c r="BOC26" s="129"/>
      <c r="BOD26" s="129"/>
      <c r="BOE26" s="129"/>
      <c r="BOF26" s="129"/>
      <c r="BOG26" s="129"/>
      <c r="BOH26" s="129"/>
      <c r="BOI26" s="129"/>
      <c r="BOJ26" s="129"/>
      <c r="BOK26" s="129"/>
      <c r="BOL26" s="129"/>
      <c r="BOM26" s="129"/>
      <c r="BON26" s="129"/>
      <c r="BOO26" s="129"/>
      <c r="BOP26" s="129"/>
      <c r="BOQ26" s="129"/>
      <c r="BOR26" s="129"/>
      <c r="BOS26" s="129"/>
      <c r="BOT26" s="129"/>
      <c r="BOU26" s="129"/>
      <c r="BOV26" s="129"/>
      <c r="BOW26" s="129"/>
      <c r="BOX26" s="129"/>
      <c r="BOY26" s="129"/>
      <c r="BOZ26" s="129"/>
      <c r="BPA26" s="129"/>
      <c r="BPB26" s="129"/>
      <c r="BPC26" s="129"/>
      <c r="BPD26" s="129"/>
      <c r="BPE26" s="129"/>
      <c r="BPF26" s="129"/>
      <c r="BPG26" s="129"/>
      <c r="BPH26" s="129"/>
      <c r="BPI26" s="129"/>
      <c r="BPJ26" s="129"/>
      <c r="BPK26" s="129"/>
      <c r="BPL26" s="129"/>
      <c r="BPM26" s="129"/>
      <c r="BPN26" s="129"/>
      <c r="BPO26" s="129"/>
      <c r="BPP26" s="129"/>
      <c r="BPQ26" s="129"/>
      <c r="BPR26" s="129"/>
      <c r="BPS26" s="129"/>
      <c r="BPT26" s="129"/>
      <c r="BPU26" s="129"/>
      <c r="BPV26" s="129"/>
      <c r="BPW26" s="129"/>
      <c r="BPX26" s="129"/>
      <c r="BPY26" s="129"/>
      <c r="BPZ26" s="129"/>
      <c r="BQA26" s="129"/>
      <c r="BQB26" s="129"/>
      <c r="BQC26" s="129"/>
      <c r="BQD26" s="129"/>
      <c r="BQE26" s="129"/>
      <c r="BQF26" s="129"/>
      <c r="BQG26" s="129"/>
      <c r="BQH26" s="129"/>
      <c r="BQI26" s="129"/>
      <c r="BQJ26" s="129"/>
      <c r="BQK26" s="129"/>
      <c r="BQL26" s="129"/>
      <c r="BQM26" s="129"/>
      <c r="BQN26" s="129"/>
      <c r="BQO26" s="129"/>
      <c r="BQP26" s="129"/>
      <c r="BQQ26" s="129"/>
      <c r="BQR26" s="129"/>
      <c r="BQS26" s="129"/>
      <c r="BQT26" s="129"/>
      <c r="BQU26" s="129"/>
      <c r="BQV26" s="129"/>
      <c r="BQW26" s="129"/>
      <c r="BQX26" s="129"/>
      <c r="BQY26" s="129"/>
      <c r="BQZ26" s="129"/>
      <c r="BRA26" s="129"/>
      <c r="BRB26" s="129"/>
      <c r="BRC26" s="129"/>
      <c r="BRD26" s="129"/>
      <c r="BRE26" s="129"/>
      <c r="BRF26" s="129"/>
      <c r="BRG26" s="129"/>
      <c r="BRH26" s="129"/>
      <c r="BRI26" s="129"/>
      <c r="BRJ26" s="129"/>
      <c r="BRK26" s="129"/>
      <c r="BRL26" s="129"/>
      <c r="BRM26" s="129"/>
      <c r="BRN26" s="129"/>
      <c r="BRO26" s="129"/>
      <c r="BRP26" s="129"/>
      <c r="BRQ26" s="129"/>
      <c r="BRR26" s="129"/>
      <c r="BRS26" s="129"/>
      <c r="BRT26" s="129"/>
      <c r="BRU26" s="129"/>
      <c r="BRV26" s="129"/>
      <c r="BRW26" s="129"/>
      <c r="BRX26" s="129"/>
      <c r="BRY26" s="129"/>
      <c r="BRZ26" s="129"/>
      <c r="BSA26" s="129"/>
      <c r="BSB26" s="129"/>
      <c r="BSC26" s="129"/>
      <c r="BSD26" s="129"/>
      <c r="BSE26" s="129"/>
      <c r="BSF26" s="129"/>
      <c r="BSG26" s="129"/>
      <c r="BSH26" s="129"/>
      <c r="BSI26" s="129"/>
      <c r="BSJ26" s="129"/>
      <c r="BSK26" s="129"/>
      <c r="BSL26" s="129"/>
      <c r="BSM26" s="129"/>
      <c r="BSN26" s="129"/>
      <c r="BSO26" s="129"/>
      <c r="BSP26" s="129"/>
      <c r="BSQ26" s="129"/>
      <c r="BSR26" s="129"/>
      <c r="BSS26" s="129"/>
      <c r="BST26" s="129"/>
      <c r="BSU26" s="129"/>
      <c r="BSV26" s="129"/>
      <c r="BSW26" s="129"/>
      <c r="BSX26" s="129"/>
      <c r="BSY26" s="129"/>
      <c r="BSZ26" s="129"/>
      <c r="BTA26" s="129"/>
      <c r="BTB26" s="129"/>
      <c r="BTC26" s="129"/>
      <c r="BTD26" s="129"/>
      <c r="BTE26" s="129"/>
      <c r="BTF26" s="129"/>
      <c r="BTG26" s="129"/>
      <c r="BTH26" s="129"/>
      <c r="BTI26" s="129"/>
      <c r="BTJ26" s="129"/>
      <c r="BTK26" s="129"/>
      <c r="BTL26" s="129"/>
      <c r="BTM26" s="129"/>
      <c r="BTN26" s="129"/>
      <c r="BTO26" s="129"/>
      <c r="BTP26" s="129"/>
      <c r="BTQ26" s="129"/>
      <c r="BTR26" s="129"/>
      <c r="BTS26" s="129"/>
      <c r="BTT26" s="129"/>
      <c r="BTU26" s="129"/>
      <c r="BTV26" s="129"/>
      <c r="BTW26" s="129"/>
      <c r="BTX26" s="129"/>
      <c r="BTY26" s="129"/>
      <c r="BTZ26" s="129"/>
      <c r="BUA26" s="129"/>
      <c r="BUB26" s="129"/>
      <c r="BUC26" s="129"/>
      <c r="BUD26" s="129"/>
      <c r="BUE26" s="129"/>
      <c r="BUF26" s="129"/>
      <c r="BUG26" s="129"/>
      <c r="BUH26" s="129"/>
      <c r="BUI26" s="129"/>
      <c r="BUJ26" s="129"/>
      <c r="BUK26" s="129"/>
      <c r="BUL26" s="129"/>
      <c r="BUM26" s="129"/>
      <c r="BUN26" s="129"/>
      <c r="BUO26" s="129"/>
      <c r="BUP26" s="129"/>
      <c r="BUQ26" s="129"/>
      <c r="BUR26" s="129"/>
      <c r="BUS26" s="129"/>
      <c r="BUT26" s="129"/>
      <c r="BUU26" s="129"/>
      <c r="BUV26" s="129"/>
      <c r="BUW26" s="129"/>
      <c r="BUX26" s="129"/>
      <c r="BUY26" s="129"/>
      <c r="BUZ26" s="129"/>
      <c r="BVA26" s="129"/>
      <c r="BVB26" s="129"/>
      <c r="BVC26" s="129"/>
      <c r="BVD26" s="129"/>
      <c r="BVE26" s="129"/>
      <c r="BVF26" s="129"/>
      <c r="BVG26" s="129"/>
      <c r="BVH26" s="129"/>
      <c r="BVI26" s="129"/>
      <c r="BVJ26" s="129"/>
      <c r="BVK26" s="129"/>
      <c r="BVL26" s="129"/>
      <c r="BVM26" s="129"/>
      <c r="BVN26" s="129"/>
      <c r="BVO26" s="129"/>
      <c r="BVP26" s="129"/>
      <c r="BVQ26" s="129"/>
      <c r="BVR26" s="129"/>
      <c r="BVS26" s="129"/>
      <c r="BVT26" s="129"/>
      <c r="BVU26" s="129"/>
      <c r="BVV26" s="129"/>
      <c r="BVW26" s="129"/>
      <c r="BVX26" s="129"/>
      <c r="BVY26" s="129"/>
      <c r="BVZ26" s="129"/>
      <c r="BWA26" s="129"/>
      <c r="BWB26" s="129"/>
      <c r="BWC26" s="129"/>
      <c r="BWD26" s="129"/>
      <c r="BWE26" s="129"/>
      <c r="BWF26" s="129"/>
      <c r="BWG26" s="129"/>
      <c r="BWH26" s="129"/>
      <c r="BWI26" s="129"/>
      <c r="BWJ26" s="129"/>
      <c r="BWK26" s="129"/>
      <c r="BWL26" s="129"/>
      <c r="BWM26" s="129"/>
      <c r="BWN26" s="129"/>
      <c r="BWO26" s="129"/>
      <c r="BWP26" s="129"/>
      <c r="BWQ26" s="129"/>
      <c r="BWR26" s="129"/>
      <c r="BWS26" s="129"/>
      <c r="BWT26" s="129"/>
      <c r="BWU26" s="129"/>
      <c r="BWV26" s="129"/>
      <c r="BWW26" s="129"/>
      <c r="BWX26" s="129"/>
      <c r="BWY26" s="129"/>
      <c r="BWZ26" s="129"/>
      <c r="BXA26" s="129"/>
      <c r="BXB26" s="129"/>
      <c r="BXC26" s="129"/>
      <c r="BXD26" s="129"/>
      <c r="BXE26" s="129"/>
      <c r="BXF26" s="129"/>
      <c r="BXG26" s="129"/>
      <c r="BXH26" s="129"/>
      <c r="BXI26" s="129"/>
      <c r="BXJ26" s="129"/>
      <c r="BXK26" s="129"/>
      <c r="BXL26" s="129"/>
      <c r="BXM26" s="129"/>
      <c r="BXN26" s="129"/>
      <c r="BXO26" s="129"/>
      <c r="BXP26" s="129"/>
      <c r="BXQ26" s="129"/>
      <c r="BXR26" s="129"/>
      <c r="BXS26" s="129"/>
      <c r="BXT26" s="129"/>
      <c r="BXU26" s="129"/>
      <c r="BXV26" s="129"/>
      <c r="BXW26" s="129"/>
      <c r="BXX26" s="129"/>
      <c r="BXY26" s="129"/>
      <c r="BXZ26" s="129"/>
      <c r="BYA26" s="129"/>
      <c r="BYB26" s="129"/>
      <c r="BYC26" s="129"/>
      <c r="BYD26" s="129"/>
      <c r="BYE26" s="129"/>
      <c r="BYF26" s="129"/>
      <c r="BYG26" s="129"/>
      <c r="BYH26" s="129"/>
      <c r="BYI26" s="129"/>
      <c r="BYJ26" s="129"/>
      <c r="BYK26" s="129"/>
      <c r="BYL26" s="129"/>
      <c r="BYM26" s="129"/>
      <c r="BYN26" s="129"/>
      <c r="BYO26" s="129"/>
      <c r="BYP26" s="129"/>
      <c r="BYQ26" s="129"/>
      <c r="BYR26" s="129"/>
      <c r="BYS26" s="129"/>
      <c r="BYT26" s="129"/>
      <c r="BYU26" s="129"/>
      <c r="BYV26" s="129"/>
      <c r="BYW26" s="129"/>
      <c r="BYX26" s="129"/>
      <c r="BYY26" s="129"/>
      <c r="BYZ26" s="129"/>
      <c r="BZA26" s="129"/>
      <c r="BZB26" s="129"/>
      <c r="BZC26" s="129"/>
      <c r="BZD26" s="129"/>
      <c r="BZE26" s="129"/>
      <c r="BZF26" s="129"/>
      <c r="BZG26" s="129"/>
      <c r="BZH26" s="129"/>
      <c r="BZI26" s="129"/>
      <c r="BZJ26" s="129"/>
      <c r="BZK26" s="129"/>
      <c r="BZL26" s="129"/>
      <c r="BZM26" s="129"/>
      <c r="BZN26" s="129"/>
      <c r="BZO26" s="129"/>
      <c r="BZP26" s="129"/>
      <c r="BZQ26" s="129"/>
      <c r="BZR26" s="129"/>
      <c r="BZS26" s="129"/>
      <c r="BZT26" s="129"/>
      <c r="BZU26" s="129"/>
      <c r="BZV26" s="129"/>
      <c r="BZW26" s="129"/>
      <c r="BZX26" s="129"/>
      <c r="BZY26" s="129"/>
      <c r="BZZ26" s="129"/>
      <c r="CAA26" s="129"/>
      <c r="CAB26" s="129"/>
      <c r="CAC26" s="129"/>
      <c r="CAD26" s="129"/>
      <c r="CAE26" s="129"/>
      <c r="CAF26" s="129"/>
      <c r="CAG26" s="129"/>
      <c r="CAH26" s="129"/>
      <c r="CAI26" s="129"/>
      <c r="CAJ26" s="129"/>
      <c r="CAK26" s="129"/>
      <c r="CAL26" s="129"/>
      <c r="CAM26" s="129"/>
      <c r="CAN26" s="129"/>
      <c r="CAO26" s="129"/>
      <c r="CAP26" s="129"/>
      <c r="CAQ26" s="129"/>
      <c r="CAR26" s="129"/>
      <c r="CAS26" s="129"/>
      <c r="CAT26" s="129"/>
      <c r="CAU26" s="129"/>
      <c r="CAV26" s="129"/>
      <c r="CAW26" s="129"/>
      <c r="CAX26" s="129"/>
      <c r="CAY26" s="129"/>
      <c r="CAZ26" s="129"/>
      <c r="CBA26" s="129"/>
      <c r="CBB26" s="129"/>
      <c r="CBC26" s="129"/>
      <c r="CBD26" s="129"/>
      <c r="CBE26" s="129"/>
      <c r="CBF26" s="129"/>
      <c r="CBG26" s="129"/>
      <c r="CBH26" s="129"/>
      <c r="CBI26" s="129"/>
      <c r="CBJ26" s="129"/>
      <c r="CBK26" s="129"/>
      <c r="CBL26" s="129"/>
      <c r="CBM26" s="129"/>
      <c r="CBN26" s="129"/>
      <c r="CBO26" s="129"/>
      <c r="CBP26" s="129"/>
      <c r="CBQ26" s="129"/>
      <c r="CBR26" s="129"/>
      <c r="CBS26" s="129"/>
      <c r="CBT26" s="129"/>
      <c r="CBU26" s="129"/>
      <c r="CBV26" s="129"/>
      <c r="CBW26" s="129"/>
      <c r="CBX26" s="129"/>
      <c r="CBY26" s="129"/>
      <c r="CBZ26" s="129"/>
      <c r="CCA26" s="129"/>
      <c r="CCB26" s="129"/>
      <c r="CCC26" s="129"/>
      <c r="CCD26" s="129"/>
      <c r="CCE26" s="129"/>
      <c r="CCF26" s="129"/>
      <c r="CCG26" s="129"/>
      <c r="CCH26" s="129"/>
      <c r="CCI26" s="129"/>
      <c r="CCJ26" s="129"/>
      <c r="CCK26" s="129"/>
      <c r="CCL26" s="129"/>
      <c r="CCM26" s="129"/>
      <c r="CCN26" s="129"/>
      <c r="CCO26" s="129"/>
      <c r="CCP26" s="129"/>
      <c r="CCQ26" s="129"/>
      <c r="CCR26" s="129"/>
      <c r="CCS26" s="129"/>
      <c r="CCT26" s="129"/>
      <c r="CCU26" s="129"/>
      <c r="CCV26" s="129"/>
      <c r="CCW26" s="129"/>
      <c r="CCX26" s="129"/>
      <c r="CCY26" s="129"/>
      <c r="CCZ26" s="129"/>
      <c r="CDA26" s="129"/>
      <c r="CDB26" s="129"/>
      <c r="CDC26" s="129"/>
      <c r="CDD26" s="129"/>
      <c r="CDE26" s="129"/>
      <c r="CDF26" s="129"/>
      <c r="CDG26" s="129"/>
      <c r="CDH26" s="129"/>
      <c r="CDI26" s="129"/>
      <c r="CDJ26" s="129"/>
      <c r="CDK26" s="129"/>
      <c r="CDL26" s="129"/>
      <c r="CDM26" s="129"/>
      <c r="CDN26" s="129"/>
      <c r="CDO26" s="129"/>
      <c r="CDP26" s="129"/>
      <c r="CDQ26" s="129"/>
      <c r="CDR26" s="129"/>
      <c r="CDS26" s="129"/>
      <c r="CDT26" s="129"/>
      <c r="CDU26" s="129"/>
      <c r="CDV26" s="129"/>
      <c r="CDW26" s="129"/>
      <c r="CDX26" s="129"/>
      <c r="CDY26" s="129"/>
      <c r="CDZ26" s="129"/>
      <c r="CEA26" s="129"/>
      <c r="CEB26" s="129"/>
      <c r="CEC26" s="129"/>
      <c r="CED26" s="129"/>
      <c r="CEE26" s="129"/>
      <c r="CEF26" s="129"/>
      <c r="CEG26" s="129"/>
      <c r="CEH26" s="129"/>
      <c r="CEI26" s="129"/>
      <c r="CEJ26" s="129"/>
      <c r="CEK26" s="129"/>
      <c r="CEL26" s="129"/>
      <c r="CEM26" s="129"/>
      <c r="CEN26" s="129"/>
      <c r="CEO26" s="129"/>
      <c r="CEP26" s="129"/>
      <c r="CEQ26" s="129"/>
      <c r="CER26" s="129"/>
      <c r="CES26" s="129"/>
      <c r="CET26" s="129"/>
      <c r="CEU26" s="129"/>
      <c r="CEV26" s="129"/>
      <c r="CEW26" s="129"/>
      <c r="CEX26" s="129"/>
      <c r="CEY26" s="129"/>
      <c r="CEZ26" s="129"/>
      <c r="CFA26" s="129"/>
      <c r="CFB26" s="129"/>
      <c r="CFC26" s="129"/>
      <c r="CFD26" s="129"/>
      <c r="CFE26" s="129"/>
      <c r="CFF26" s="129"/>
      <c r="CFG26" s="129"/>
      <c r="CFH26" s="129"/>
      <c r="CFI26" s="129"/>
      <c r="CFJ26" s="129"/>
      <c r="CFK26" s="129"/>
      <c r="CFL26" s="129"/>
      <c r="CFM26" s="129"/>
      <c r="CFN26" s="129"/>
      <c r="CFO26" s="129"/>
      <c r="CFP26" s="129"/>
      <c r="CFQ26" s="129"/>
      <c r="CFR26" s="129"/>
      <c r="CFS26" s="129"/>
      <c r="CFT26" s="129"/>
      <c r="CFU26" s="129"/>
      <c r="CFV26" s="129"/>
      <c r="CFW26" s="129"/>
      <c r="CFX26" s="129"/>
      <c r="CFY26" s="129"/>
      <c r="CFZ26" s="129"/>
      <c r="CGA26" s="129"/>
      <c r="CGB26" s="129"/>
      <c r="CGC26" s="129"/>
      <c r="CGD26" s="129"/>
      <c r="CGE26" s="129"/>
      <c r="CGF26" s="129"/>
      <c r="CGG26" s="129"/>
      <c r="CGH26" s="129"/>
      <c r="CGI26" s="129"/>
      <c r="CGJ26" s="129"/>
      <c r="CGK26" s="129"/>
      <c r="CGL26" s="129"/>
      <c r="CGM26" s="129"/>
      <c r="CGN26" s="129"/>
      <c r="CGO26" s="129"/>
      <c r="CGP26" s="129"/>
      <c r="CGQ26" s="129"/>
      <c r="CGR26" s="129"/>
      <c r="CGS26" s="129"/>
      <c r="CGT26" s="129"/>
      <c r="CGU26" s="129"/>
      <c r="CGV26" s="129"/>
      <c r="CGW26" s="129"/>
      <c r="CGX26" s="129"/>
      <c r="CGY26" s="129"/>
      <c r="CGZ26" s="129"/>
      <c r="CHA26" s="129"/>
      <c r="CHB26" s="129"/>
      <c r="CHC26" s="129"/>
      <c r="CHD26" s="129"/>
      <c r="CHE26" s="129"/>
      <c r="CHF26" s="129"/>
      <c r="CHG26" s="129"/>
      <c r="CHH26" s="129"/>
      <c r="CHI26" s="129"/>
      <c r="CHJ26" s="129"/>
      <c r="CHK26" s="129"/>
      <c r="CHL26" s="129"/>
      <c r="CHM26" s="129"/>
      <c r="CHN26" s="129"/>
      <c r="CHO26" s="129"/>
      <c r="CHP26" s="129"/>
      <c r="CHQ26" s="129"/>
      <c r="CHR26" s="129"/>
      <c r="CHS26" s="129"/>
      <c r="CHT26" s="129"/>
      <c r="CHU26" s="129"/>
      <c r="CHV26" s="129"/>
      <c r="CHW26" s="129"/>
      <c r="CHX26" s="129"/>
      <c r="CHY26" s="129"/>
      <c r="CHZ26" s="129"/>
      <c r="CIA26" s="129"/>
      <c r="CIB26" s="129"/>
      <c r="CIC26" s="129"/>
      <c r="CID26" s="129"/>
      <c r="CIE26" s="129"/>
      <c r="CIF26" s="129"/>
      <c r="CIG26" s="129"/>
      <c r="CIH26" s="129"/>
      <c r="CII26" s="129"/>
      <c r="CIJ26" s="129"/>
      <c r="CIK26" s="129"/>
      <c r="CIL26" s="129"/>
      <c r="CIM26" s="129"/>
      <c r="CIN26" s="129"/>
      <c r="CIO26" s="129"/>
      <c r="CIP26" s="129"/>
      <c r="CIQ26" s="129"/>
      <c r="CIR26" s="129"/>
      <c r="CIS26" s="129"/>
      <c r="CIT26" s="129"/>
      <c r="CIU26" s="129"/>
      <c r="CIV26" s="129"/>
      <c r="CIW26" s="129"/>
      <c r="CIX26" s="129"/>
      <c r="CIY26" s="129"/>
      <c r="CIZ26" s="129"/>
      <c r="CJA26" s="129"/>
      <c r="CJB26" s="129"/>
      <c r="CJC26" s="129"/>
      <c r="CJD26" s="129"/>
      <c r="CJE26" s="129"/>
      <c r="CJF26" s="129"/>
      <c r="CJG26" s="129"/>
      <c r="CJH26" s="129"/>
      <c r="CJI26" s="129"/>
      <c r="CJJ26" s="129"/>
      <c r="CJK26" s="129"/>
      <c r="CJL26" s="129"/>
      <c r="CJM26" s="129"/>
      <c r="CJN26" s="129"/>
      <c r="CJO26" s="129"/>
      <c r="CJP26" s="129"/>
      <c r="CJQ26" s="129"/>
      <c r="CJR26" s="129"/>
      <c r="CJS26" s="129"/>
      <c r="CJT26" s="129"/>
      <c r="CJU26" s="129"/>
      <c r="CJV26" s="129"/>
      <c r="CJW26" s="129"/>
      <c r="CJX26" s="129"/>
      <c r="CJY26" s="129"/>
      <c r="CJZ26" s="129"/>
      <c r="CKA26" s="129"/>
      <c r="CKB26" s="129"/>
      <c r="CKC26" s="129"/>
      <c r="CKD26" s="129"/>
      <c r="CKE26" s="129"/>
      <c r="CKF26" s="129"/>
      <c r="CKG26" s="129"/>
      <c r="CKH26" s="129"/>
      <c r="CKI26" s="129"/>
      <c r="CKJ26" s="129"/>
      <c r="CKK26" s="129"/>
      <c r="CKL26" s="129"/>
      <c r="CKM26" s="129"/>
      <c r="CKN26" s="129"/>
      <c r="CKO26" s="129"/>
      <c r="CKP26" s="129"/>
      <c r="CKQ26" s="129"/>
      <c r="CKR26" s="129"/>
      <c r="CKS26" s="129"/>
      <c r="CKT26" s="129"/>
      <c r="CKU26" s="129"/>
      <c r="CKV26" s="129"/>
      <c r="CKW26" s="129"/>
      <c r="CKX26" s="129"/>
      <c r="CKY26" s="129"/>
      <c r="CKZ26" s="129"/>
      <c r="CLA26" s="129"/>
      <c r="CLB26" s="129"/>
      <c r="CLC26" s="129"/>
      <c r="CLD26" s="129"/>
      <c r="CLE26" s="129"/>
      <c r="CLF26" s="129"/>
      <c r="CLG26" s="129"/>
      <c r="CLH26" s="129"/>
      <c r="CLI26" s="129"/>
      <c r="CLJ26" s="129"/>
      <c r="CLK26" s="129"/>
      <c r="CLL26" s="129"/>
      <c r="CLM26" s="129"/>
      <c r="CLN26" s="129"/>
      <c r="CLO26" s="129"/>
      <c r="CLP26" s="129"/>
      <c r="CLQ26" s="129"/>
      <c r="CLR26" s="129"/>
      <c r="CLS26" s="129"/>
      <c r="CLT26" s="129"/>
      <c r="CLU26" s="129"/>
      <c r="CLV26" s="129"/>
      <c r="CLW26" s="129"/>
      <c r="CLX26" s="129"/>
      <c r="CLY26" s="129"/>
      <c r="CLZ26" s="129"/>
      <c r="CMA26" s="129"/>
      <c r="CMB26" s="129"/>
      <c r="CMC26" s="129"/>
      <c r="CMD26" s="129"/>
      <c r="CME26" s="129"/>
      <c r="CMF26" s="129"/>
      <c r="CMG26" s="129"/>
      <c r="CMH26" s="129"/>
      <c r="CMI26" s="129"/>
      <c r="CMJ26" s="129"/>
      <c r="CMK26" s="129"/>
      <c r="CML26" s="129"/>
      <c r="CMM26" s="129"/>
      <c r="CMN26" s="129"/>
      <c r="CMO26" s="129"/>
      <c r="CMP26" s="129"/>
      <c r="CMQ26" s="129"/>
      <c r="CMR26" s="129"/>
      <c r="CMS26" s="129"/>
      <c r="CMT26" s="129"/>
      <c r="CMU26" s="129"/>
      <c r="CMV26" s="129"/>
      <c r="CMW26" s="129"/>
      <c r="CMX26" s="129"/>
      <c r="CMY26" s="129"/>
      <c r="CMZ26" s="129"/>
      <c r="CNA26" s="129"/>
      <c r="CNB26" s="129"/>
      <c r="CNC26" s="129"/>
      <c r="CND26" s="129"/>
      <c r="CNE26" s="129"/>
      <c r="CNF26" s="129"/>
      <c r="CNG26" s="129"/>
      <c r="CNH26" s="129"/>
      <c r="CNI26" s="129"/>
      <c r="CNJ26" s="129"/>
      <c r="CNK26" s="129"/>
      <c r="CNL26" s="129"/>
      <c r="CNM26" s="129"/>
      <c r="CNN26" s="129"/>
      <c r="CNO26" s="129"/>
      <c r="CNP26" s="129"/>
      <c r="CNQ26" s="129"/>
      <c r="CNR26" s="129"/>
      <c r="CNS26" s="129"/>
      <c r="CNT26" s="129"/>
      <c r="CNU26" s="129"/>
      <c r="CNV26" s="129"/>
      <c r="CNW26" s="129"/>
      <c r="CNX26" s="129"/>
      <c r="CNY26" s="129"/>
      <c r="CNZ26" s="129"/>
      <c r="COA26" s="129"/>
      <c r="COB26" s="129"/>
      <c r="COC26" s="129"/>
      <c r="COD26" s="129"/>
      <c r="COE26" s="129"/>
      <c r="COF26" s="129"/>
      <c r="COG26" s="129"/>
      <c r="COH26" s="129"/>
      <c r="COI26" s="129"/>
      <c r="COJ26" s="129"/>
      <c r="COK26" s="129"/>
      <c r="COL26" s="129"/>
      <c r="COM26" s="129"/>
      <c r="CON26" s="129"/>
      <c r="COO26" s="129"/>
      <c r="COP26" s="129"/>
      <c r="COQ26" s="129"/>
      <c r="COR26" s="129"/>
      <c r="COS26" s="129"/>
      <c r="COT26" s="129"/>
      <c r="COU26" s="129"/>
      <c r="COV26" s="129"/>
      <c r="COW26" s="129"/>
      <c r="COX26" s="129"/>
      <c r="COY26" s="129"/>
      <c r="COZ26" s="129"/>
      <c r="CPA26" s="129"/>
      <c r="CPB26" s="129"/>
      <c r="CPC26" s="129"/>
      <c r="CPD26" s="129"/>
      <c r="CPE26" s="129"/>
      <c r="CPF26" s="129"/>
      <c r="CPG26" s="129"/>
      <c r="CPH26" s="129"/>
      <c r="CPI26" s="129"/>
      <c r="CPJ26" s="129"/>
      <c r="CPK26" s="129"/>
      <c r="CPL26" s="129"/>
      <c r="CPM26" s="129"/>
      <c r="CPN26" s="129"/>
      <c r="CPO26" s="129"/>
      <c r="CPP26" s="129"/>
      <c r="CPQ26" s="129"/>
      <c r="CPR26" s="129"/>
      <c r="CPS26" s="129"/>
      <c r="CPT26" s="129"/>
      <c r="CPU26" s="129"/>
      <c r="CPV26" s="129"/>
      <c r="CPW26" s="129"/>
      <c r="CPX26" s="129"/>
      <c r="CPY26" s="129"/>
      <c r="CPZ26" s="129"/>
      <c r="CQA26" s="129"/>
      <c r="CQB26" s="129"/>
      <c r="CQC26" s="129"/>
      <c r="CQD26" s="129"/>
      <c r="CQE26" s="129"/>
      <c r="CQF26" s="129"/>
      <c r="CQG26" s="129"/>
      <c r="CQH26" s="129"/>
      <c r="CQI26" s="129"/>
      <c r="CQJ26" s="129"/>
      <c r="CQK26" s="129"/>
      <c r="CQL26" s="129"/>
      <c r="CQM26" s="129"/>
      <c r="CQN26" s="129"/>
      <c r="CQO26" s="129"/>
      <c r="CQP26" s="129"/>
      <c r="CQQ26" s="129"/>
      <c r="CQR26" s="129"/>
      <c r="CQS26" s="129"/>
      <c r="CQT26" s="129"/>
      <c r="CQU26" s="129"/>
      <c r="CQV26" s="129"/>
      <c r="CQW26" s="129"/>
      <c r="CQX26" s="129"/>
      <c r="CQY26" s="129"/>
      <c r="CQZ26" s="129"/>
      <c r="CRA26" s="129"/>
      <c r="CRB26" s="129"/>
      <c r="CRC26" s="129"/>
      <c r="CRD26" s="129"/>
      <c r="CRE26" s="129"/>
      <c r="CRF26" s="129"/>
      <c r="CRG26" s="129"/>
      <c r="CRH26" s="129"/>
      <c r="CRI26" s="129"/>
      <c r="CRJ26" s="129"/>
      <c r="CRK26" s="129"/>
      <c r="CRL26" s="129"/>
      <c r="CRM26" s="129"/>
      <c r="CRN26" s="129"/>
      <c r="CRO26" s="129"/>
      <c r="CRP26" s="129"/>
      <c r="CRQ26" s="129"/>
      <c r="CRR26" s="129"/>
      <c r="CRS26" s="129"/>
      <c r="CRT26" s="129"/>
      <c r="CRU26" s="129"/>
      <c r="CRV26" s="129"/>
      <c r="CRW26" s="129"/>
      <c r="CRX26" s="129"/>
      <c r="CRY26" s="129"/>
      <c r="CRZ26" s="129"/>
      <c r="CSA26" s="129"/>
      <c r="CSB26" s="129"/>
      <c r="CSC26" s="129"/>
      <c r="CSD26" s="129"/>
      <c r="CSE26" s="129"/>
      <c r="CSF26" s="129"/>
      <c r="CSG26" s="129"/>
      <c r="CSH26" s="129"/>
      <c r="CSI26" s="129"/>
      <c r="CSJ26" s="129"/>
      <c r="CSK26" s="129"/>
      <c r="CSL26" s="129"/>
      <c r="CSM26" s="129"/>
      <c r="CSN26" s="129"/>
      <c r="CSO26" s="129"/>
      <c r="CSP26" s="129"/>
      <c r="CSQ26" s="129"/>
      <c r="CSR26" s="129"/>
      <c r="CSS26" s="129"/>
      <c r="CST26" s="129"/>
      <c r="CSU26" s="129"/>
      <c r="CSV26" s="129"/>
      <c r="CSW26" s="129"/>
      <c r="CSX26" s="129"/>
      <c r="CSY26" s="129"/>
      <c r="CSZ26" s="129"/>
      <c r="CTA26" s="129"/>
      <c r="CTB26" s="129"/>
      <c r="CTC26" s="129"/>
      <c r="CTD26" s="129"/>
      <c r="CTE26" s="129"/>
      <c r="CTF26" s="129"/>
      <c r="CTG26" s="129"/>
      <c r="CTH26" s="129"/>
      <c r="CTI26" s="129"/>
      <c r="CTJ26" s="129"/>
      <c r="CTK26" s="129"/>
      <c r="CTL26" s="129"/>
      <c r="CTM26" s="129"/>
      <c r="CTN26" s="129"/>
      <c r="CTO26" s="129"/>
      <c r="CTP26" s="129"/>
      <c r="CTQ26" s="129"/>
      <c r="CTR26" s="129"/>
      <c r="CTS26" s="129"/>
      <c r="CTT26" s="129"/>
      <c r="CTU26" s="129"/>
      <c r="CTV26" s="129"/>
      <c r="CTW26" s="129"/>
      <c r="CTX26" s="129"/>
      <c r="CTY26" s="129"/>
      <c r="CTZ26" s="129"/>
      <c r="CUA26" s="129"/>
      <c r="CUB26" s="129"/>
      <c r="CUC26" s="129"/>
      <c r="CUD26" s="129"/>
      <c r="CUE26" s="129"/>
      <c r="CUF26" s="129"/>
      <c r="CUG26" s="129"/>
      <c r="CUH26" s="129"/>
      <c r="CUI26" s="129"/>
      <c r="CUJ26" s="129"/>
      <c r="CUK26" s="129"/>
      <c r="CUL26" s="129"/>
      <c r="CUM26" s="129"/>
      <c r="CUN26" s="129"/>
      <c r="CUO26" s="129"/>
      <c r="CUP26" s="129"/>
      <c r="CUQ26" s="129"/>
      <c r="CUR26" s="129"/>
      <c r="CUS26" s="129"/>
      <c r="CUT26" s="129"/>
      <c r="CUU26" s="129"/>
      <c r="CUV26" s="129"/>
      <c r="CUW26" s="129"/>
      <c r="CUX26" s="129"/>
      <c r="CUY26" s="129"/>
      <c r="CUZ26" s="129"/>
      <c r="CVA26" s="129"/>
      <c r="CVB26" s="129"/>
      <c r="CVC26" s="129"/>
      <c r="CVD26" s="129"/>
      <c r="CVE26" s="129"/>
      <c r="CVF26" s="129"/>
      <c r="CVG26" s="129"/>
      <c r="CVH26" s="129"/>
      <c r="CVI26" s="129"/>
      <c r="CVJ26" s="129"/>
      <c r="CVK26" s="129"/>
      <c r="CVL26" s="129"/>
      <c r="CVM26" s="129"/>
      <c r="CVN26" s="129"/>
      <c r="CVO26" s="129"/>
      <c r="CVP26" s="129"/>
      <c r="CVQ26" s="129"/>
      <c r="CVR26" s="129"/>
      <c r="CVS26" s="129"/>
      <c r="CVT26" s="129"/>
      <c r="CVU26" s="129"/>
      <c r="CVV26" s="129"/>
      <c r="CVW26" s="129"/>
      <c r="CVX26" s="129"/>
      <c r="CVY26" s="129"/>
      <c r="CVZ26" s="129"/>
      <c r="CWA26" s="129"/>
      <c r="CWB26" s="129"/>
      <c r="CWC26" s="129"/>
      <c r="CWD26" s="129"/>
      <c r="CWE26" s="129"/>
      <c r="CWF26" s="129"/>
      <c r="CWG26" s="129"/>
      <c r="CWH26" s="129"/>
      <c r="CWI26" s="129"/>
      <c r="CWJ26" s="129"/>
      <c r="CWK26" s="129"/>
      <c r="CWL26" s="129"/>
      <c r="CWM26" s="129"/>
      <c r="CWN26" s="129"/>
      <c r="CWO26" s="129"/>
      <c r="CWP26" s="129"/>
      <c r="CWQ26" s="129"/>
      <c r="CWR26" s="129"/>
      <c r="CWS26" s="129"/>
      <c r="CWT26" s="129"/>
      <c r="CWU26" s="129"/>
      <c r="CWV26" s="129"/>
      <c r="CWW26" s="129"/>
      <c r="CWX26" s="129"/>
      <c r="CWY26" s="129"/>
      <c r="CWZ26" s="129"/>
      <c r="CXA26" s="129"/>
      <c r="CXB26" s="129"/>
      <c r="CXC26" s="129"/>
      <c r="CXD26" s="129"/>
      <c r="CXE26" s="129"/>
      <c r="CXF26" s="129"/>
      <c r="CXG26" s="129"/>
      <c r="CXH26" s="129"/>
      <c r="CXI26" s="129"/>
      <c r="CXJ26" s="129"/>
      <c r="CXK26" s="129"/>
      <c r="CXL26" s="129"/>
      <c r="CXM26" s="129"/>
      <c r="CXN26" s="129"/>
      <c r="CXO26" s="129"/>
      <c r="CXP26" s="129"/>
      <c r="CXQ26" s="129"/>
      <c r="CXR26" s="129"/>
      <c r="CXS26" s="129"/>
      <c r="CXT26" s="129"/>
      <c r="CXU26" s="129"/>
      <c r="CXV26" s="129"/>
      <c r="CXW26" s="129"/>
      <c r="CXX26" s="129"/>
      <c r="CXY26" s="129"/>
      <c r="CXZ26" s="129"/>
      <c r="CYA26" s="129"/>
      <c r="CYB26" s="129"/>
      <c r="CYC26" s="129"/>
      <c r="CYD26" s="129"/>
      <c r="CYE26" s="129"/>
      <c r="CYF26" s="129"/>
      <c r="CYG26" s="129"/>
      <c r="CYH26" s="129"/>
      <c r="CYI26" s="129"/>
      <c r="CYJ26" s="129"/>
      <c r="CYK26" s="129"/>
      <c r="CYL26" s="129"/>
      <c r="CYM26" s="129"/>
      <c r="CYN26" s="129"/>
      <c r="CYO26" s="129"/>
      <c r="CYP26" s="129"/>
      <c r="CYQ26" s="129"/>
      <c r="CYR26" s="129"/>
      <c r="CYS26" s="129"/>
      <c r="CYT26" s="129"/>
      <c r="CYU26" s="129"/>
      <c r="CYV26" s="129"/>
      <c r="CYW26" s="129"/>
      <c r="CYX26" s="129"/>
      <c r="CYY26" s="129"/>
      <c r="CYZ26" s="129"/>
      <c r="CZA26" s="129"/>
      <c r="CZB26" s="129"/>
      <c r="CZC26" s="129"/>
      <c r="CZD26" s="129"/>
      <c r="CZE26" s="129"/>
      <c r="CZF26" s="129"/>
      <c r="CZG26" s="129"/>
      <c r="CZH26" s="129"/>
      <c r="CZI26" s="129"/>
      <c r="CZJ26" s="129"/>
      <c r="CZK26" s="129"/>
      <c r="CZL26" s="129"/>
      <c r="CZM26" s="129"/>
      <c r="CZN26" s="129"/>
      <c r="CZO26" s="129"/>
      <c r="CZP26" s="129"/>
      <c r="CZQ26" s="129"/>
      <c r="CZR26" s="129"/>
      <c r="CZS26" s="129"/>
      <c r="CZT26" s="129"/>
      <c r="CZU26" s="129"/>
      <c r="CZV26" s="129"/>
      <c r="CZW26" s="129"/>
      <c r="CZX26" s="129"/>
      <c r="CZY26" s="129"/>
      <c r="CZZ26" s="129"/>
      <c r="DAA26" s="129"/>
      <c r="DAB26" s="129"/>
      <c r="DAC26" s="129"/>
      <c r="DAD26" s="129"/>
      <c r="DAE26" s="129"/>
      <c r="DAF26" s="129"/>
      <c r="DAG26" s="129"/>
      <c r="DAH26" s="129"/>
      <c r="DAI26" s="129"/>
      <c r="DAJ26" s="129"/>
      <c r="DAK26" s="129"/>
      <c r="DAL26" s="129"/>
      <c r="DAM26" s="129"/>
      <c r="DAN26" s="129"/>
      <c r="DAO26" s="129"/>
      <c r="DAP26" s="129"/>
      <c r="DAQ26" s="129"/>
      <c r="DAR26" s="129"/>
      <c r="DAS26" s="129"/>
      <c r="DAT26" s="129"/>
      <c r="DAU26" s="129"/>
      <c r="DAV26" s="129"/>
      <c r="DAW26" s="129"/>
      <c r="DAX26" s="129"/>
      <c r="DAY26" s="129"/>
      <c r="DAZ26" s="129"/>
      <c r="DBA26" s="129"/>
      <c r="DBB26" s="129"/>
      <c r="DBC26" s="129"/>
      <c r="DBD26" s="129"/>
      <c r="DBE26" s="129"/>
      <c r="DBF26" s="129"/>
      <c r="DBG26" s="129"/>
      <c r="DBH26" s="129"/>
      <c r="DBI26" s="129"/>
      <c r="DBJ26" s="129"/>
      <c r="DBK26" s="129"/>
      <c r="DBL26" s="129"/>
      <c r="DBM26" s="129"/>
      <c r="DBN26" s="129"/>
      <c r="DBO26" s="129"/>
      <c r="DBP26" s="129"/>
      <c r="DBQ26" s="129"/>
      <c r="DBR26" s="129"/>
      <c r="DBS26" s="129"/>
      <c r="DBT26" s="129"/>
      <c r="DBU26" s="129"/>
      <c r="DBV26" s="129"/>
      <c r="DBW26" s="129"/>
      <c r="DBX26" s="129"/>
      <c r="DBY26" s="129"/>
      <c r="DBZ26" s="129"/>
      <c r="DCA26" s="129"/>
      <c r="DCB26" s="129"/>
      <c r="DCC26" s="129"/>
      <c r="DCD26" s="129"/>
      <c r="DCE26" s="129"/>
      <c r="DCF26" s="129"/>
      <c r="DCG26" s="129"/>
      <c r="DCH26" s="129"/>
      <c r="DCI26" s="129"/>
      <c r="DCJ26" s="129"/>
      <c r="DCK26" s="129"/>
      <c r="DCL26" s="129"/>
      <c r="DCM26" s="129"/>
      <c r="DCN26" s="129"/>
      <c r="DCO26" s="129"/>
      <c r="DCP26" s="129"/>
      <c r="DCQ26" s="129"/>
      <c r="DCR26" s="129"/>
      <c r="DCS26" s="129"/>
      <c r="DCT26" s="129"/>
      <c r="DCU26" s="129"/>
      <c r="DCV26" s="129"/>
      <c r="DCW26" s="129"/>
      <c r="DCX26" s="129"/>
      <c r="DCY26" s="129"/>
      <c r="DCZ26" s="129"/>
      <c r="DDA26" s="129"/>
      <c r="DDB26" s="129"/>
      <c r="DDC26" s="129"/>
      <c r="DDD26" s="129"/>
      <c r="DDE26" s="129"/>
      <c r="DDF26" s="129"/>
      <c r="DDG26" s="129"/>
      <c r="DDH26" s="129"/>
      <c r="DDI26" s="129"/>
      <c r="DDJ26" s="129"/>
      <c r="DDK26" s="129"/>
      <c r="DDL26" s="129"/>
      <c r="DDM26" s="129"/>
      <c r="DDN26" s="129"/>
      <c r="DDO26" s="129"/>
      <c r="DDP26" s="129"/>
      <c r="DDQ26" s="129"/>
      <c r="DDR26" s="129"/>
      <c r="DDS26" s="129"/>
      <c r="DDT26" s="129"/>
      <c r="DDU26" s="129"/>
      <c r="DDV26" s="129"/>
      <c r="DDW26" s="129"/>
      <c r="DDX26" s="129"/>
      <c r="DDY26" s="129"/>
      <c r="DDZ26" s="129"/>
      <c r="DEA26" s="129"/>
      <c r="DEB26" s="129"/>
      <c r="DEC26" s="129"/>
      <c r="DED26" s="129"/>
      <c r="DEE26" s="129"/>
      <c r="DEF26" s="129"/>
      <c r="DEG26" s="129"/>
      <c r="DEH26" s="129"/>
      <c r="DEI26" s="129"/>
      <c r="DEJ26" s="129"/>
      <c r="DEK26" s="129"/>
      <c r="DEL26" s="129"/>
      <c r="DEM26" s="129"/>
      <c r="DEN26" s="129"/>
      <c r="DEO26" s="129"/>
      <c r="DEP26" s="129"/>
      <c r="DEQ26" s="129"/>
      <c r="DER26" s="129"/>
      <c r="DES26" s="129"/>
      <c r="DET26" s="129"/>
      <c r="DEU26" s="129"/>
      <c r="DEV26" s="129"/>
      <c r="DEW26" s="129"/>
      <c r="DEX26" s="129"/>
      <c r="DEY26" s="129"/>
      <c r="DEZ26" s="129"/>
      <c r="DFA26" s="129"/>
      <c r="DFB26" s="129"/>
      <c r="DFC26" s="129"/>
      <c r="DFD26" s="129"/>
      <c r="DFE26" s="129"/>
      <c r="DFF26" s="129"/>
      <c r="DFG26" s="129"/>
      <c r="DFH26" s="129"/>
      <c r="DFI26" s="129"/>
      <c r="DFJ26" s="129"/>
      <c r="DFK26" s="129"/>
      <c r="DFL26" s="129"/>
      <c r="DFM26" s="129"/>
      <c r="DFN26" s="129"/>
      <c r="DFO26" s="129"/>
      <c r="DFP26" s="129"/>
      <c r="DFQ26" s="129"/>
      <c r="DFR26" s="129"/>
      <c r="DFS26" s="129"/>
      <c r="DFT26" s="129"/>
      <c r="DFU26" s="129"/>
      <c r="DFV26" s="129"/>
      <c r="DFW26" s="129"/>
      <c r="DFX26" s="129"/>
      <c r="DFY26" s="129"/>
      <c r="DFZ26" s="129"/>
      <c r="DGA26" s="129"/>
      <c r="DGB26" s="129"/>
      <c r="DGC26" s="129"/>
      <c r="DGD26" s="129"/>
      <c r="DGE26" s="129"/>
      <c r="DGF26" s="129"/>
      <c r="DGG26" s="129"/>
      <c r="DGH26" s="129"/>
      <c r="DGI26" s="129"/>
      <c r="DGJ26" s="129"/>
      <c r="DGK26" s="129"/>
      <c r="DGL26" s="129"/>
      <c r="DGM26" s="129"/>
      <c r="DGN26" s="129"/>
      <c r="DGO26" s="129"/>
      <c r="DGP26" s="129"/>
      <c r="DGQ26" s="129"/>
      <c r="DGR26" s="129"/>
      <c r="DGS26" s="129"/>
      <c r="DGT26" s="129"/>
      <c r="DGU26" s="129"/>
      <c r="DGV26" s="129"/>
      <c r="DGW26" s="129"/>
      <c r="DGX26" s="129"/>
      <c r="DGY26" s="129"/>
      <c r="DGZ26" s="129"/>
      <c r="DHA26" s="129"/>
      <c r="DHB26" s="129"/>
      <c r="DHC26" s="129"/>
      <c r="DHD26" s="129"/>
      <c r="DHE26" s="129"/>
      <c r="DHF26" s="129"/>
      <c r="DHG26" s="129"/>
      <c r="DHH26" s="129"/>
      <c r="DHI26" s="129"/>
      <c r="DHJ26" s="129"/>
      <c r="DHK26" s="129"/>
      <c r="DHL26" s="129"/>
      <c r="DHM26" s="129"/>
      <c r="DHN26" s="129"/>
      <c r="DHO26" s="129"/>
      <c r="DHP26" s="129"/>
      <c r="DHQ26" s="129"/>
      <c r="DHR26" s="129"/>
      <c r="DHS26" s="129"/>
      <c r="DHT26" s="129"/>
      <c r="DHU26" s="129"/>
      <c r="DHV26" s="129"/>
      <c r="DHW26" s="129"/>
      <c r="DHX26" s="129"/>
      <c r="DHY26" s="129"/>
      <c r="DHZ26" s="129"/>
      <c r="DIA26" s="129"/>
      <c r="DIB26" s="129"/>
      <c r="DIC26" s="129"/>
      <c r="DID26" s="129"/>
      <c r="DIE26" s="129"/>
      <c r="DIF26" s="129"/>
      <c r="DIG26" s="129"/>
      <c r="DIH26" s="129"/>
      <c r="DII26" s="129"/>
      <c r="DIJ26" s="129"/>
      <c r="DIK26" s="129"/>
      <c r="DIL26" s="129"/>
      <c r="DIM26" s="129"/>
      <c r="DIN26" s="129"/>
      <c r="DIO26" s="129"/>
      <c r="DIP26" s="129"/>
      <c r="DIQ26" s="129"/>
      <c r="DIR26" s="129"/>
      <c r="DIS26" s="129"/>
      <c r="DIT26" s="129"/>
      <c r="DIU26" s="129"/>
      <c r="DIV26" s="129"/>
      <c r="DIW26" s="129"/>
      <c r="DIX26" s="129"/>
      <c r="DIY26" s="129"/>
      <c r="DIZ26" s="129"/>
      <c r="DJA26" s="129"/>
      <c r="DJB26" s="129"/>
      <c r="DJC26" s="129"/>
      <c r="DJD26" s="129"/>
      <c r="DJE26" s="129"/>
      <c r="DJF26" s="129"/>
      <c r="DJG26" s="129"/>
      <c r="DJH26" s="129"/>
      <c r="DJI26" s="129"/>
      <c r="DJJ26" s="129"/>
      <c r="DJK26" s="129"/>
      <c r="DJL26" s="129"/>
      <c r="DJM26" s="129"/>
      <c r="DJN26" s="129"/>
      <c r="DJO26" s="129"/>
      <c r="DJP26" s="129"/>
      <c r="DJQ26" s="129"/>
      <c r="DJR26" s="129"/>
      <c r="DJS26" s="129"/>
      <c r="DJT26" s="129"/>
      <c r="DJU26" s="129"/>
      <c r="DJV26" s="129"/>
      <c r="DJW26" s="129"/>
      <c r="DJX26" s="129"/>
      <c r="DJY26" s="129"/>
      <c r="DJZ26" s="129"/>
      <c r="DKA26" s="129"/>
      <c r="DKB26" s="129"/>
      <c r="DKC26" s="129"/>
      <c r="DKD26" s="129"/>
      <c r="DKE26" s="129"/>
      <c r="DKF26" s="129"/>
      <c r="DKG26" s="129"/>
      <c r="DKH26" s="129"/>
      <c r="DKI26" s="129"/>
      <c r="DKJ26" s="129"/>
      <c r="DKK26" s="129"/>
      <c r="DKL26" s="129"/>
      <c r="DKM26" s="129"/>
      <c r="DKN26" s="129"/>
      <c r="DKO26" s="129"/>
      <c r="DKP26" s="129"/>
      <c r="DKQ26" s="129"/>
      <c r="DKR26" s="129"/>
      <c r="DKS26" s="129"/>
      <c r="DKT26" s="129"/>
      <c r="DKU26" s="129"/>
      <c r="DKV26" s="129"/>
      <c r="DKW26" s="129"/>
      <c r="DKX26" s="129"/>
      <c r="DKY26" s="129"/>
      <c r="DKZ26" s="129"/>
      <c r="DLA26" s="129"/>
      <c r="DLB26" s="129"/>
      <c r="DLC26" s="129"/>
      <c r="DLD26" s="129"/>
      <c r="DLE26" s="129"/>
      <c r="DLF26" s="129"/>
      <c r="DLG26" s="129"/>
      <c r="DLH26" s="129"/>
      <c r="DLI26" s="129"/>
      <c r="DLJ26" s="129"/>
      <c r="DLK26" s="129"/>
      <c r="DLL26" s="129"/>
      <c r="DLM26" s="129"/>
      <c r="DLN26" s="129"/>
      <c r="DLO26" s="129"/>
      <c r="DLP26" s="129"/>
      <c r="DLQ26" s="129"/>
      <c r="DLR26" s="129"/>
      <c r="DLS26" s="129"/>
      <c r="DLT26" s="129"/>
      <c r="DLU26" s="129"/>
      <c r="DLV26" s="129"/>
      <c r="DLW26" s="129"/>
      <c r="DLX26" s="129"/>
      <c r="DLY26" s="129"/>
      <c r="DLZ26" s="129"/>
      <c r="DMA26" s="129"/>
      <c r="DMB26" s="129"/>
      <c r="DMC26" s="129"/>
      <c r="DMD26" s="129"/>
      <c r="DME26" s="129"/>
      <c r="DMF26" s="129"/>
      <c r="DMG26" s="129"/>
      <c r="DMH26" s="129"/>
      <c r="DMI26" s="129"/>
      <c r="DMJ26" s="129"/>
      <c r="DMK26" s="129"/>
      <c r="DML26" s="129"/>
      <c r="DMM26" s="129"/>
      <c r="DMN26" s="129"/>
      <c r="DMO26" s="129"/>
      <c r="DMP26" s="129"/>
      <c r="DMQ26" s="129"/>
      <c r="DMR26" s="129"/>
      <c r="DMS26" s="129"/>
      <c r="DMT26" s="129"/>
      <c r="DMU26" s="129"/>
      <c r="DMV26" s="129"/>
      <c r="DMW26" s="129"/>
      <c r="DMX26" s="129"/>
      <c r="DMY26" s="129"/>
      <c r="DMZ26" s="129"/>
      <c r="DNA26" s="129"/>
      <c r="DNB26" s="129"/>
      <c r="DNC26" s="129"/>
      <c r="DND26" s="129"/>
      <c r="DNE26" s="129"/>
      <c r="DNF26" s="129"/>
      <c r="DNG26" s="129"/>
      <c r="DNH26" s="129"/>
      <c r="DNI26" s="129"/>
      <c r="DNJ26" s="129"/>
      <c r="DNK26" s="129"/>
      <c r="DNL26" s="129"/>
      <c r="DNM26" s="129"/>
      <c r="DNN26" s="129"/>
      <c r="DNO26" s="129"/>
      <c r="DNP26" s="129"/>
      <c r="DNQ26" s="129"/>
      <c r="DNR26" s="129"/>
      <c r="DNS26" s="129"/>
      <c r="DNT26" s="129"/>
      <c r="DNU26" s="129"/>
      <c r="DNV26" s="129"/>
      <c r="DNW26" s="129"/>
      <c r="DNX26" s="129"/>
      <c r="DNY26" s="129"/>
      <c r="DNZ26" s="129"/>
      <c r="DOA26" s="129"/>
      <c r="DOB26" s="129"/>
      <c r="DOC26" s="129"/>
      <c r="DOD26" s="129"/>
      <c r="DOE26" s="129"/>
      <c r="DOF26" s="129"/>
      <c r="DOG26" s="129"/>
      <c r="DOH26" s="129"/>
      <c r="DOI26" s="129"/>
      <c r="DOJ26" s="129"/>
      <c r="DOK26" s="129"/>
      <c r="DOL26" s="129"/>
      <c r="DOM26" s="129"/>
      <c r="DON26" s="129"/>
      <c r="DOO26" s="129"/>
      <c r="DOP26" s="129"/>
      <c r="DOQ26" s="129"/>
      <c r="DOR26" s="129"/>
      <c r="DOS26" s="129"/>
      <c r="DOT26" s="129"/>
      <c r="DOU26" s="129"/>
      <c r="DOV26" s="129"/>
      <c r="DOW26" s="129"/>
      <c r="DOX26" s="129"/>
      <c r="DOY26" s="129"/>
      <c r="DOZ26" s="129"/>
      <c r="DPA26" s="129"/>
      <c r="DPB26" s="129"/>
      <c r="DPC26" s="129"/>
      <c r="DPD26" s="129"/>
      <c r="DPE26" s="129"/>
      <c r="DPF26" s="129"/>
      <c r="DPG26" s="129"/>
      <c r="DPH26" s="129"/>
      <c r="DPI26" s="129"/>
      <c r="DPJ26" s="129"/>
      <c r="DPK26" s="129"/>
      <c r="DPL26" s="129"/>
      <c r="DPM26" s="129"/>
      <c r="DPN26" s="129"/>
      <c r="DPO26" s="129"/>
      <c r="DPP26" s="129"/>
      <c r="DPQ26" s="129"/>
      <c r="DPR26" s="129"/>
      <c r="DPS26" s="129"/>
      <c r="DPT26" s="129"/>
      <c r="DPU26" s="129"/>
      <c r="DPV26" s="129"/>
      <c r="DPW26" s="129"/>
      <c r="DPX26" s="129"/>
      <c r="DPY26" s="129"/>
      <c r="DPZ26" s="129"/>
      <c r="DQA26" s="129"/>
      <c r="DQB26" s="129"/>
      <c r="DQC26" s="129"/>
      <c r="DQD26" s="129"/>
      <c r="DQE26" s="129"/>
      <c r="DQF26" s="129"/>
      <c r="DQG26" s="129"/>
      <c r="DQH26" s="129"/>
      <c r="DQI26" s="129"/>
      <c r="DQJ26" s="129"/>
      <c r="DQK26" s="129"/>
      <c r="DQL26" s="129"/>
      <c r="DQM26" s="129"/>
      <c r="DQN26" s="129"/>
      <c r="DQO26" s="129"/>
      <c r="DQP26" s="129"/>
      <c r="DQQ26" s="129"/>
      <c r="DQR26" s="129"/>
      <c r="DQS26" s="129"/>
      <c r="DQT26" s="129"/>
      <c r="DQU26" s="129"/>
      <c r="DQV26" s="129"/>
      <c r="DQW26" s="129"/>
      <c r="DQX26" s="129"/>
      <c r="DQY26" s="129"/>
      <c r="DQZ26" s="129"/>
      <c r="DRA26" s="129"/>
      <c r="DRB26" s="129"/>
      <c r="DRC26" s="129"/>
      <c r="DRD26" s="129"/>
      <c r="DRE26" s="129"/>
      <c r="DRF26" s="129"/>
      <c r="DRG26" s="129"/>
      <c r="DRH26" s="129"/>
      <c r="DRI26" s="129"/>
      <c r="DRJ26" s="129"/>
      <c r="DRK26" s="129"/>
      <c r="DRL26" s="129"/>
      <c r="DRM26" s="129"/>
      <c r="DRN26" s="129"/>
      <c r="DRO26" s="129"/>
      <c r="DRP26" s="129"/>
      <c r="DRQ26" s="129"/>
      <c r="DRR26" s="129"/>
      <c r="DRS26" s="129"/>
      <c r="DRT26" s="129"/>
      <c r="DRU26" s="129"/>
      <c r="DRV26" s="129"/>
      <c r="DRW26" s="129"/>
      <c r="DRX26" s="129"/>
      <c r="DRY26" s="129"/>
      <c r="DRZ26" s="129"/>
      <c r="DSA26" s="129"/>
      <c r="DSB26" s="129"/>
      <c r="DSC26" s="129"/>
      <c r="DSD26" s="129"/>
      <c r="DSE26" s="129"/>
      <c r="DSF26" s="129"/>
      <c r="DSG26" s="129"/>
      <c r="DSH26" s="129"/>
      <c r="DSI26" s="129"/>
      <c r="DSJ26" s="129"/>
      <c r="DSK26" s="129"/>
      <c r="DSL26" s="129"/>
      <c r="DSM26" s="129"/>
      <c r="DSN26" s="129"/>
      <c r="DSO26" s="129"/>
      <c r="DSP26" s="129"/>
      <c r="DSQ26" s="129"/>
      <c r="DSR26" s="129"/>
      <c r="DSS26" s="129"/>
      <c r="DST26" s="129"/>
      <c r="DSU26" s="129"/>
      <c r="DSV26" s="129"/>
      <c r="DSW26" s="129"/>
      <c r="DSX26" s="129"/>
      <c r="DSY26" s="129"/>
      <c r="DSZ26" s="129"/>
      <c r="DTA26" s="129"/>
      <c r="DTB26" s="129"/>
      <c r="DTC26" s="129"/>
      <c r="DTD26" s="129"/>
      <c r="DTE26" s="129"/>
      <c r="DTF26" s="129"/>
      <c r="DTG26" s="129"/>
      <c r="DTH26" s="129"/>
      <c r="DTI26" s="129"/>
      <c r="DTJ26" s="129"/>
      <c r="DTK26" s="129"/>
      <c r="DTL26" s="129"/>
      <c r="DTM26" s="129"/>
      <c r="DTN26" s="129"/>
      <c r="DTO26" s="129"/>
      <c r="DTP26" s="129"/>
      <c r="DTQ26" s="129"/>
      <c r="DTR26" s="129"/>
      <c r="DTS26" s="129"/>
      <c r="DTT26" s="129"/>
      <c r="DTU26" s="129"/>
      <c r="DTV26" s="129"/>
      <c r="DTW26" s="129"/>
      <c r="DTX26" s="129"/>
      <c r="DTY26" s="129"/>
      <c r="DTZ26" s="129"/>
      <c r="DUA26" s="129"/>
      <c r="DUB26" s="129"/>
      <c r="DUC26" s="129"/>
      <c r="DUD26" s="129"/>
      <c r="DUE26" s="129"/>
      <c r="DUF26" s="129"/>
      <c r="DUG26" s="129"/>
      <c r="DUH26" s="129"/>
      <c r="DUI26" s="129"/>
      <c r="DUJ26" s="129"/>
      <c r="DUK26" s="129"/>
      <c r="DUL26" s="129"/>
      <c r="DUM26" s="129"/>
      <c r="DUN26" s="129"/>
      <c r="DUO26" s="129"/>
      <c r="DUP26" s="129"/>
      <c r="DUQ26" s="129"/>
      <c r="DUR26" s="129"/>
      <c r="DUS26" s="129"/>
      <c r="DUT26" s="129"/>
      <c r="DUU26" s="129"/>
      <c r="DUV26" s="129"/>
      <c r="DUW26" s="129"/>
      <c r="DUX26" s="129"/>
      <c r="DUY26" s="129"/>
      <c r="DUZ26" s="129"/>
      <c r="DVA26" s="129"/>
      <c r="DVB26" s="129"/>
      <c r="DVC26" s="129"/>
      <c r="DVD26" s="129"/>
      <c r="DVE26" s="129"/>
      <c r="DVF26" s="129"/>
      <c r="DVG26" s="129"/>
      <c r="DVH26" s="129"/>
      <c r="DVI26" s="129"/>
      <c r="DVJ26" s="129"/>
      <c r="DVK26" s="129"/>
      <c r="DVL26" s="129"/>
      <c r="DVM26" s="129"/>
      <c r="DVN26" s="129"/>
      <c r="DVO26" s="129"/>
      <c r="DVP26" s="129"/>
      <c r="DVQ26" s="129"/>
      <c r="DVR26" s="129"/>
      <c r="DVS26" s="129"/>
      <c r="DVT26" s="129"/>
      <c r="DVU26" s="129"/>
      <c r="DVV26" s="129"/>
      <c r="DVW26" s="129"/>
      <c r="DVX26" s="129"/>
      <c r="DVY26" s="129"/>
      <c r="DVZ26" s="129"/>
      <c r="DWA26" s="129"/>
      <c r="DWB26" s="129"/>
      <c r="DWC26" s="129"/>
      <c r="DWD26" s="129"/>
      <c r="DWE26" s="129"/>
      <c r="DWF26" s="129"/>
      <c r="DWG26" s="129"/>
      <c r="DWH26" s="129"/>
      <c r="DWI26" s="129"/>
      <c r="DWJ26" s="129"/>
      <c r="DWK26" s="129"/>
      <c r="DWL26" s="129"/>
      <c r="DWM26" s="129"/>
      <c r="DWN26" s="129"/>
      <c r="DWO26" s="129"/>
      <c r="DWP26" s="129"/>
      <c r="DWQ26" s="129"/>
      <c r="DWR26" s="129"/>
      <c r="DWS26" s="129"/>
      <c r="DWT26" s="129"/>
      <c r="DWU26" s="129"/>
      <c r="DWV26" s="129"/>
      <c r="DWW26" s="129"/>
      <c r="DWX26" s="129"/>
      <c r="DWY26" s="129"/>
      <c r="DWZ26" s="129"/>
      <c r="DXA26" s="129"/>
      <c r="DXB26" s="129"/>
      <c r="DXC26" s="129"/>
      <c r="DXD26" s="129"/>
      <c r="DXE26" s="129"/>
      <c r="DXF26" s="129"/>
      <c r="DXG26" s="129"/>
      <c r="DXH26" s="129"/>
      <c r="DXI26" s="129"/>
      <c r="DXJ26" s="129"/>
      <c r="DXK26" s="129"/>
      <c r="DXL26" s="129"/>
      <c r="DXM26" s="129"/>
      <c r="DXN26" s="129"/>
      <c r="DXO26" s="129"/>
      <c r="DXP26" s="129"/>
      <c r="DXQ26" s="129"/>
      <c r="DXR26" s="129"/>
      <c r="DXS26" s="129"/>
      <c r="DXT26" s="129"/>
      <c r="DXU26" s="129"/>
      <c r="DXV26" s="129"/>
      <c r="DXW26" s="129"/>
      <c r="DXX26" s="129"/>
      <c r="DXY26" s="129"/>
      <c r="DXZ26" s="129"/>
      <c r="DYA26" s="129"/>
      <c r="DYB26" s="129"/>
      <c r="DYC26" s="129"/>
      <c r="DYD26" s="129"/>
      <c r="DYE26" s="129"/>
      <c r="DYF26" s="129"/>
      <c r="DYG26" s="129"/>
      <c r="DYH26" s="129"/>
      <c r="DYI26" s="129"/>
      <c r="DYJ26" s="129"/>
      <c r="DYK26" s="129"/>
      <c r="DYL26" s="129"/>
      <c r="DYM26" s="129"/>
      <c r="DYN26" s="129"/>
      <c r="DYO26" s="129"/>
      <c r="DYP26" s="129"/>
      <c r="DYQ26" s="129"/>
      <c r="DYR26" s="129"/>
      <c r="DYS26" s="129"/>
      <c r="DYT26" s="129"/>
      <c r="DYU26" s="129"/>
      <c r="DYV26" s="129"/>
      <c r="DYW26" s="129"/>
      <c r="DYX26" s="129"/>
      <c r="DYY26" s="129"/>
      <c r="DYZ26" s="129"/>
      <c r="DZA26" s="129"/>
      <c r="DZB26" s="129"/>
      <c r="DZC26" s="129"/>
      <c r="DZD26" s="129"/>
      <c r="DZE26" s="129"/>
      <c r="DZF26" s="129"/>
      <c r="DZG26" s="129"/>
      <c r="DZH26" s="129"/>
      <c r="DZI26" s="129"/>
      <c r="DZJ26" s="129"/>
      <c r="DZK26" s="129"/>
      <c r="DZL26" s="129"/>
      <c r="DZM26" s="129"/>
      <c r="DZN26" s="129"/>
      <c r="DZO26" s="129"/>
      <c r="DZP26" s="129"/>
      <c r="DZQ26" s="129"/>
      <c r="DZR26" s="129"/>
      <c r="DZS26" s="129"/>
      <c r="DZT26" s="129"/>
      <c r="DZU26" s="129"/>
      <c r="DZV26" s="129"/>
      <c r="DZW26" s="129"/>
      <c r="DZX26" s="129"/>
      <c r="DZY26" s="129"/>
      <c r="DZZ26" s="129"/>
      <c r="EAA26" s="129"/>
      <c r="EAB26" s="129"/>
      <c r="EAC26" s="129"/>
      <c r="EAD26" s="129"/>
      <c r="EAE26" s="129"/>
      <c r="EAF26" s="129"/>
      <c r="EAG26" s="129"/>
      <c r="EAH26" s="129"/>
      <c r="EAI26" s="129"/>
      <c r="EAJ26" s="129"/>
      <c r="EAK26" s="129"/>
      <c r="EAL26" s="129"/>
      <c r="EAM26" s="129"/>
      <c r="EAN26" s="129"/>
      <c r="EAO26" s="129"/>
      <c r="EAP26" s="129"/>
      <c r="EAQ26" s="129"/>
      <c r="EAR26" s="129"/>
      <c r="EAS26" s="129"/>
      <c r="EAT26" s="129"/>
      <c r="EAU26" s="129"/>
      <c r="EAV26" s="129"/>
      <c r="EAW26" s="129"/>
      <c r="EAX26" s="129"/>
      <c r="EAY26" s="129"/>
      <c r="EAZ26" s="129"/>
      <c r="EBA26" s="129"/>
      <c r="EBB26" s="129"/>
      <c r="EBC26" s="129"/>
      <c r="EBD26" s="129"/>
      <c r="EBE26" s="129"/>
      <c r="EBF26" s="129"/>
      <c r="EBG26" s="129"/>
      <c r="EBH26" s="129"/>
      <c r="EBI26" s="129"/>
      <c r="EBJ26" s="129"/>
      <c r="EBK26" s="129"/>
      <c r="EBL26" s="129"/>
      <c r="EBM26" s="129"/>
      <c r="EBN26" s="129"/>
      <c r="EBO26" s="129"/>
      <c r="EBP26" s="129"/>
      <c r="EBQ26" s="129"/>
      <c r="EBR26" s="129"/>
      <c r="EBS26" s="129"/>
      <c r="EBT26" s="129"/>
      <c r="EBU26" s="129"/>
      <c r="EBV26" s="129"/>
      <c r="EBW26" s="129"/>
      <c r="EBX26" s="129"/>
      <c r="EBY26" s="129"/>
      <c r="EBZ26" s="129"/>
      <c r="ECA26" s="129"/>
      <c r="ECB26" s="129"/>
      <c r="ECC26" s="129"/>
      <c r="ECD26" s="129"/>
      <c r="ECE26" s="129"/>
      <c r="ECF26" s="129"/>
      <c r="ECG26" s="129"/>
      <c r="ECH26" s="129"/>
      <c r="ECI26" s="129"/>
      <c r="ECJ26" s="129"/>
      <c r="ECK26" s="129"/>
      <c r="ECL26" s="129"/>
      <c r="ECM26" s="129"/>
      <c r="ECN26" s="129"/>
      <c r="ECO26" s="129"/>
      <c r="ECP26" s="129"/>
      <c r="ECQ26" s="129"/>
      <c r="ECR26" s="129"/>
      <c r="ECS26" s="129"/>
      <c r="ECT26" s="129"/>
      <c r="ECU26" s="129"/>
      <c r="ECV26" s="129"/>
      <c r="ECW26" s="129"/>
      <c r="ECX26" s="129"/>
      <c r="ECY26" s="129"/>
      <c r="ECZ26" s="129"/>
      <c r="EDA26" s="129"/>
      <c r="EDB26" s="129"/>
      <c r="EDC26" s="129"/>
      <c r="EDD26" s="129"/>
      <c r="EDE26" s="129"/>
      <c r="EDF26" s="129"/>
      <c r="EDG26" s="129"/>
      <c r="EDH26" s="129"/>
      <c r="EDI26" s="129"/>
      <c r="EDJ26" s="129"/>
      <c r="EDK26" s="129"/>
      <c r="EDL26" s="129"/>
      <c r="EDM26" s="129"/>
      <c r="EDN26" s="129"/>
      <c r="EDO26" s="129"/>
      <c r="EDP26" s="129"/>
      <c r="EDQ26" s="129"/>
      <c r="EDR26" s="129"/>
      <c r="EDS26" s="129"/>
      <c r="EDT26" s="129"/>
      <c r="EDU26" s="129"/>
      <c r="EDV26" s="129"/>
      <c r="EDW26" s="129"/>
      <c r="EDX26" s="129"/>
      <c r="EDY26" s="129"/>
      <c r="EDZ26" s="129"/>
      <c r="EEA26" s="129"/>
      <c r="EEB26" s="129"/>
      <c r="EEC26" s="129"/>
      <c r="EED26" s="129"/>
      <c r="EEE26" s="129"/>
      <c r="EEF26" s="129"/>
      <c r="EEG26" s="129"/>
      <c r="EEH26" s="129"/>
      <c r="EEI26" s="129"/>
      <c r="EEJ26" s="129"/>
      <c r="EEK26" s="129"/>
      <c r="EEL26" s="129"/>
      <c r="EEM26" s="129"/>
      <c r="EEN26" s="129"/>
      <c r="EEO26" s="129"/>
      <c r="EEP26" s="129"/>
      <c r="EEQ26" s="129"/>
      <c r="EER26" s="129"/>
      <c r="EES26" s="129"/>
      <c r="EET26" s="129"/>
      <c r="EEU26" s="129"/>
      <c r="EEV26" s="129"/>
      <c r="EEW26" s="129"/>
      <c r="EEX26" s="129"/>
      <c r="EEY26" s="129"/>
      <c r="EEZ26" s="129"/>
      <c r="EFA26" s="129"/>
      <c r="EFB26" s="129"/>
      <c r="EFC26" s="129"/>
      <c r="EFD26" s="129"/>
      <c r="EFE26" s="129"/>
      <c r="EFF26" s="129"/>
      <c r="EFG26" s="129"/>
      <c r="EFH26" s="129"/>
      <c r="EFI26" s="129"/>
      <c r="EFJ26" s="129"/>
      <c r="EFK26" s="129"/>
      <c r="EFL26" s="129"/>
      <c r="EFM26" s="129"/>
      <c r="EFN26" s="129"/>
      <c r="EFO26" s="129"/>
      <c r="EFP26" s="129"/>
      <c r="EFQ26" s="129"/>
      <c r="EFR26" s="129"/>
      <c r="EFS26" s="129"/>
      <c r="EFT26" s="129"/>
      <c r="EFU26" s="129"/>
      <c r="EFV26" s="129"/>
      <c r="EFW26" s="129"/>
      <c r="EFX26" s="129"/>
      <c r="EFY26" s="129"/>
      <c r="EFZ26" s="129"/>
      <c r="EGA26" s="129"/>
      <c r="EGB26" s="129"/>
      <c r="EGC26" s="129"/>
      <c r="EGD26" s="129"/>
      <c r="EGE26" s="129"/>
      <c r="EGF26" s="129"/>
      <c r="EGG26" s="129"/>
      <c r="EGH26" s="129"/>
      <c r="EGI26" s="129"/>
      <c r="EGJ26" s="129"/>
      <c r="EGK26" s="129"/>
      <c r="EGL26" s="129"/>
      <c r="EGM26" s="129"/>
      <c r="EGN26" s="129"/>
      <c r="EGO26" s="129"/>
      <c r="EGP26" s="129"/>
      <c r="EGQ26" s="129"/>
      <c r="EGR26" s="129"/>
      <c r="EGS26" s="129"/>
      <c r="EGT26" s="129"/>
      <c r="EGU26" s="129"/>
      <c r="EGV26" s="129"/>
      <c r="EGW26" s="129"/>
      <c r="EGX26" s="129"/>
      <c r="EGY26" s="129"/>
      <c r="EGZ26" s="129"/>
      <c r="EHA26" s="129"/>
      <c r="EHB26" s="129"/>
      <c r="EHC26" s="129"/>
      <c r="EHD26" s="129"/>
      <c r="EHE26" s="129"/>
      <c r="EHF26" s="129"/>
      <c r="EHG26" s="129"/>
      <c r="EHH26" s="129"/>
      <c r="EHI26" s="129"/>
      <c r="EHJ26" s="129"/>
      <c r="EHK26" s="129"/>
      <c r="EHL26" s="129"/>
      <c r="EHM26" s="129"/>
      <c r="EHN26" s="129"/>
      <c r="EHO26" s="129"/>
      <c r="EHP26" s="129"/>
      <c r="EHQ26" s="129"/>
      <c r="EHR26" s="129"/>
      <c r="EHS26" s="129"/>
      <c r="EHT26" s="129"/>
      <c r="EHU26" s="129"/>
      <c r="EHV26" s="129"/>
      <c r="EHW26" s="129"/>
      <c r="EHX26" s="129"/>
      <c r="EHY26" s="129"/>
      <c r="EHZ26" s="129"/>
      <c r="EIA26" s="129"/>
      <c r="EIB26" s="129"/>
      <c r="EIC26" s="129"/>
      <c r="EID26" s="129"/>
      <c r="EIE26" s="129"/>
      <c r="EIF26" s="129"/>
      <c r="EIG26" s="129"/>
      <c r="EIH26" s="129"/>
      <c r="EII26" s="129"/>
      <c r="EIJ26" s="129"/>
      <c r="EIK26" s="129"/>
      <c r="EIL26" s="129"/>
      <c r="EIM26" s="129"/>
      <c r="EIN26" s="129"/>
      <c r="EIO26" s="129"/>
      <c r="EIP26" s="129"/>
      <c r="EIQ26" s="129"/>
      <c r="EIR26" s="129"/>
      <c r="EIS26" s="129"/>
      <c r="EIT26" s="129"/>
      <c r="EIU26" s="129"/>
      <c r="EIV26" s="129"/>
      <c r="EIW26" s="129"/>
      <c r="EIX26" s="129"/>
      <c r="EIY26" s="129"/>
      <c r="EIZ26" s="129"/>
      <c r="EJA26" s="129"/>
      <c r="EJB26" s="129"/>
      <c r="EJC26" s="129"/>
      <c r="EJD26" s="129"/>
      <c r="EJE26" s="129"/>
      <c r="EJF26" s="129"/>
      <c r="EJG26" s="129"/>
      <c r="EJH26" s="129"/>
      <c r="EJI26" s="129"/>
      <c r="EJJ26" s="129"/>
      <c r="EJK26" s="129"/>
      <c r="EJL26" s="129"/>
      <c r="EJM26" s="129"/>
      <c r="EJN26" s="129"/>
      <c r="EJO26" s="129"/>
      <c r="EJP26" s="129"/>
      <c r="EJQ26" s="129"/>
      <c r="EJR26" s="129"/>
      <c r="EJS26" s="129"/>
      <c r="EJT26" s="129"/>
      <c r="EJU26" s="129"/>
      <c r="EJV26" s="129"/>
      <c r="EJW26" s="129"/>
      <c r="EJX26" s="129"/>
      <c r="EJY26" s="129"/>
      <c r="EJZ26" s="129"/>
      <c r="EKA26" s="129"/>
      <c r="EKB26" s="129"/>
      <c r="EKC26" s="129"/>
      <c r="EKD26" s="129"/>
      <c r="EKE26" s="129"/>
      <c r="EKF26" s="129"/>
      <c r="EKG26" s="129"/>
      <c r="EKH26" s="129"/>
      <c r="EKI26" s="129"/>
      <c r="EKJ26" s="129"/>
      <c r="EKK26" s="129"/>
      <c r="EKL26" s="129"/>
      <c r="EKM26" s="129"/>
      <c r="EKN26" s="129"/>
      <c r="EKO26" s="129"/>
      <c r="EKP26" s="129"/>
      <c r="EKQ26" s="129"/>
      <c r="EKR26" s="129"/>
      <c r="EKS26" s="129"/>
      <c r="EKT26" s="129"/>
      <c r="EKU26" s="129"/>
      <c r="EKV26" s="129"/>
      <c r="EKW26" s="129"/>
      <c r="EKX26" s="129"/>
      <c r="EKY26" s="129"/>
      <c r="EKZ26" s="129"/>
      <c r="ELA26" s="129"/>
      <c r="ELB26" s="129"/>
      <c r="ELC26" s="129"/>
      <c r="ELD26" s="129"/>
      <c r="ELE26" s="129"/>
      <c r="ELF26" s="129"/>
      <c r="ELG26" s="129"/>
      <c r="ELH26" s="129"/>
      <c r="ELI26" s="129"/>
      <c r="ELJ26" s="129"/>
      <c r="ELK26" s="129"/>
      <c r="ELL26" s="129"/>
      <c r="ELM26" s="129"/>
      <c r="ELN26" s="129"/>
      <c r="ELO26" s="129"/>
      <c r="ELP26" s="129"/>
      <c r="ELQ26" s="129"/>
      <c r="ELR26" s="129"/>
      <c r="ELS26" s="129"/>
      <c r="ELT26" s="129"/>
      <c r="ELU26" s="129"/>
      <c r="ELV26" s="129"/>
      <c r="ELW26" s="129"/>
      <c r="ELX26" s="129"/>
      <c r="ELY26" s="129"/>
      <c r="ELZ26" s="129"/>
      <c r="EMA26" s="129"/>
      <c r="EMB26" s="129"/>
      <c r="EMC26" s="129"/>
      <c r="EMD26" s="129"/>
      <c r="EME26" s="129"/>
      <c r="EMF26" s="129"/>
      <c r="EMG26" s="129"/>
      <c r="EMH26" s="129"/>
      <c r="EMI26" s="129"/>
      <c r="EMJ26" s="129"/>
      <c r="EMK26" s="129"/>
      <c r="EML26" s="129"/>
      <c r="EMM26" s="129"/>
      <c r="EMN26" s="129"/>
      <c r="EMO26" s="129"/>
      <c r="EMP26" s="129"/>
      <c r="EMQ26" s="129"/>
      <c r="EMR26" s="129"/>
      <c r="EMS26" s="129"/>
      <c r="EMT26" s="129"/>
      <c r="EMU26" s="129"/>
      <c r="EMV26" s="129"/>
      <c r="EMW26" s="129"/>
      <c r="EMX26" s="129"/>
      <c r="EMY26" s="129"/>
      <c r="EMZ26" s="129"/>
      <c r="ENA26" s="129"/>
      <c r="ENB26" s="129"/>
      <c r="ENC26" s="129"/>
      <c r="END26" s="129"/>
      <c r="ENE26" s="129"/>
      <c r="ENF26" s="129"/>
      <c r="ENG26" s="129"/>
      <c r="ENH26" s="129"/>
      <c r="ENI26" s="129"/>
      <c r="ENJ26" s="129"/>
      <c r="ENK26" s="129"/>
      <c r="ENL26" s="129"/>
      <c r="ENM26" s="129"/>
      <c r="ENN26" s="129"/>
      <c r="ENO26" s="129"/>
      <c r="ENP26" s="129"/>
      <c r="ENQ26" s="129"/>
      <c r="ENR26" s="129"/>
      <c r="ENS26" s="129"/>
      <c r="ENT26" s="129"/>
      <c r="ENU26" s="129"/>
      <c r="ENV26" s="129"/>
      <c r="ENW26" s="129"/>
      <c r="ENX26" s="129"/>
      <c r="ENY26" s="129"/>
      <c r="ENZ26" s="129"/>
      <c r="EOA26" s="129"/>
      <c r="EOB26" s="129"/>
      <c r="EOC26" s="129"/>
      <c r="EOD26" s="129"/>
      <c r="EOE26" s="129"/>
      <c r="EOF26" s="129"/>
      <c r="EOG26" s="129"/>
      <c r="EOH26" s="129"/>
      <c r="EOI26" s="129"/>
      <c r="EOJ26" s="129"/>
      <c r="EOK26" s="129"/>
      <c r="EOL26" s="129"/>
      <c r="EOM26" s="129"/>
      <c r="EON26" s="129"/>
      <c r="EOO26" s="129"/>
      <c r="EOP26" s="129"/>
      <c r="EOQ26" s="129"/>
      <c r="EOR26" s="129"/>
      <c r="EOS26" s="129"/>
      <c r="EOT26" s="129"/>
      <c r="EOU26" s="129"/>
      <c r="EOV26" s="129"/>
      <c r="EOW26" s="129"/>
      <c r="EOX26" s="129"/>
      <c r="EOY26" s="129"/>
      <c r="EOZ26" s="129"/>
      <c r="EPA26" s="129"/>
      <c r="EPB26" s="129"/>
      <c r="EPC26" s="129"/>
      <c r="EPD26" s="129"/>
      <c r="EPE26" s="129"/>
      <c r="EPF26" s="129"/>
      <c r="EPG26" s="129"/>
      <c r="EPH26" s="129"/>
      <c r="EPI26" s="129"/>
      <c r="EPJ26" s="129"/>
      <c r="EPK26" s="129"/>
      <c r="EPL26" s="129"/>
      <c r="EPM26" s="129"/>
      <c r="EPN26" s="129"/>
      <c r="EPO26" s="129"/>
      <c r="EPP26" s="129"/>
      <c r="EPQ26" s="129"/>
      <c r="EPR26" s="129"/>
      <c r="EPS26" s="129"/>
      <c r="EPT26" s="129"/>
      <c r="EPU26" s="129"/>
      <c r="EPV26" s="129"/>
      <c r="EPW26" s="129"/>
      <c r="EPX26" s="129"/>
      <c r="EPY26" s="129"/>
      <c r="EPZ26" s="129"/>
      <c r="EQA26" s="129"/>
      <c r="EQB26" s="129"/>
      <c r="EQC26" s="129"/>
      <c r="EQD26" s="129"/>
      <c r="EQE26" s="129"/>
      <c r="EQF26" s="129"/>
      <c r="EQG26" s="129"/>
      <c r="EQH26" s="129"/>
      <c r="EQI26" s="129"/>
      <c r="EQJ26" s="129"/>
      <c r="EQK26" s="129"/>
      <c r="EQL26" s="129"/>
      <c r="EQM26" s="129"/>
      <c r="EQN26" s="129"/>
      <c r="EQO26" s="129"/>
      <c r="EQP26" s="129"/>
      <c r="EQQ26" s="129"/>
      <c r="EQR26" s="129"/>
      <c r="EQS26" s="129"/>
      <c r="EQT26" s="129"/>
      <c r="EQU26" s="129"/>
      <c r="EQV26" s="129"/>
      <c r="EQW26" s="129"/>
      <c r="EQX26" s="129"/>
      <c r="EQY26" s="129"/>
      <c r="EQZ26" s="129"/>
      <c r="ERA26" s="129"/>
      <c r="ERB26" s="129"/>
      <c r="ERC26" s="129"/>
      <c r="ERD26" s="129"/>
      <c r="ERE26" s="129"/>
      <c r="ERF26" s="129"/>
      <c r="ERG26" s="129"/>
      <c r="ERH26" s="129"/>
      <c r="ERI26" s="129"/>
      <c r="ERJ26" s="129"/>
      <c r="ERK26" s="129"/>
      <c r="ERL26" s="129"/>
      <c r="ERM26" s="129"/>
      <c r="ERN26" s="129"/>
      <c r="ERO26" s="129"/>
      <c r="ERP26" s="129"/>
      <c r="ERQ26" s="129"/>
      <c r="ERR26" s="129"/>
      <c r="ERS26" s="129"/>
      <c r="ERT26" s="129"/>
      <c r="ERU26" s="129"/>
      <c r="ERV26" s="129"/>
      <c r="ERW26" s="129"/>
      <c r="ERX26" s="129"/>
      <c r="ERY26" s="129"/>
      <c r="ERZ26" s="129"/>
      <c r="ESA26" s="129"/>
      <c r="ESB26" s="129"/>
      <c r="ESC26" s="129"/>
      <c r="ESD26" s="129"/>
      <c r="ESE26" s="129"/>
      <c r="ESF26" s="129"/>
      <c r="ESG26" s="129"/>
      <c r="ESH26" s="129"/>
      <c r="ESI26" s="129"/>
      <c r="ESJ26" s="129"/>
      <c r="ESK26" s="129"/>
      <c r="ESL26" s="129"/>
      <c r="ESM26" s="129"/>
      <c r="ESN26" s="129"/>
      <c r="ESO26" s="129"/>
      <c r="ESP26" s="129"/>
      <c r="ESQ26" s="129"/>
      <c r="ESR26" s="129"/>
      <c r="ESS26" s="129"/>
      <c r="EST26" s="129"/>
      <c r="ESU26" s="129"/>
      <c r="ESV26" s="129"/>
      <c r="ESW26" s="129"/>
      <c r="ESX26" s="129"/>
      <c r="ESY26" s="129"/>
      <c r="ESZ26" s="129"/>
      <c r="ETA26" s="129"/>
      <c r="ETB26" s="129"/>
      <c r="ETC26" s="129"/>
      <c r="ETD26" s="129"/>
      <c r="ETE26" s="129"/>
      <c r="ETF26" s="129"/>
      <c r="ETG26" s="129"/>
      <c r="ETH26" s="129"/>
      <c r="ETI26" s="129"/>
      <c r="ETJ26" s="129"/>
      <c r="ETK26" s="129"/>
      <c r="ETL26" s="129"/>
      <c r="ETM26" s="129"/>
      <c r="ETN26" s="129"/>
      <c r="ETO26" s="129"/>
      <c r="ETP26" s="129"/>
      <c r="ETQ26" s="129"/>
      <c r="ETR26" s="129"/>
      <c r="ETS26" s="129"/>
      <c r="ETT26" s="129"/>
      <c r="ETU26" s="129"/>
      <c r="ETV26" s="129"/>
      <c r="ETW26" s="129"/>
      <c r="ETX26" s="129"/>
      <c r="ETY26" s="129"/>
      <c r="ETZ26" s="129"/>
      <c r="EUA26" s="129"/>
      <c r="EUB26" s="129"/>
      <c r="EUC26" s="129"/>
      <c r="EUD26" s="129"/>
      <c r="EUE26" s="129"/>
      <c r="EUF26" s="129"/>
      <c r="EUG26" s="129"/>
      <c r="EUH26" s="129"/>
      <c r="EUI26" s="129"/>
      <c r="EUJ26" s="129"/>
      <c r="EUK26" s="129"/>
      <c r="EUL26" s="129"/>
      <c r="EUM26" s="129"/>
      <c r="EUN26" s="129"/>
      <c r="EUO26" s="129"/>
      <c r="EUP26" s="129"/>
      <c r="EUQ26" s="129"/>
      <c r="EUR26" s="129"/>
      <c r="EUS26" s="129"/>
      <c r="EUT26" s="129"/>
      <c r="EUU26" s="129"/>
      <c r="EUV26" s="129"/>
      <c r="EUW26" s="129"/>
      <c r="EUX26" s="129"/>
      <c r="EUY26" s="129"/>
      <c r="EUZ26" s="129"/>
      <c r="EVA26" s="129"/>
      <c r="EVB26" s="129"/>
      <c r="EVC26" s="129"/>
      <c r="EVD26" s="129"/>
      <c r="EVE26" s="129"/>
      <c r="EVF26" s="129"/>
      <c r="EVG26" s="129"/>
      <c r="EVH26" s="129"/>
      <c r="EVI26" s="129"/>
      <c r="EVJ26" s="129"/>
      <c r="EVK26" s="129"/>
      <c r="EVL26" s="129"/>
      <c r="EVM26" s="129"/>
      <c r="EVN26" s="129"/>
      <c r="EVO26" s="129"/>
      <c r="EVP26" s="129"/>
      <c r="EVQ26" s="129"/>
      <c r="EVR26" s="129"/>
      <c r="EVS26" s="129"/>
      <c r="EVT26" s="129"/>
      <c r="EVU26" s="129"/>
      <c r="EVV26" s="129"/>
      <c r="EVW26" s="129"/>
      <c r="EVX26" s="129"/>
      <c r="EVY26" s="129"/>
      <c r="EVZ26" s="129"/>
      <c r="EWA26" s="129"/>
      <c r="EWB26" s="129"/>
      <c r="EWC26" s="129"/>
      <c r="EWD26" s="129"/>
      <c r="EWE26" s="129"/>
      <c r="EWF26" s="129"/>
      <c r="EWG26" s="129"/>
      <c r="EWH26" s="129"/>
      <c r="EWI26" s="129"/>
      <c r="EWJ26" s="129"/>
      <c r="EWK26" s="129"/>
      <c r="EWL26" s="129"/>
      <c r="EWM26" s="129"/>
      <c r="EWN26" s="129"/>
      <c r="EWO26" s="129"/>
      <c r="EWP26" s="129"/>
      <c r="EWQ26" s="129"/>
      <c r="EWR26" s="129"/>
      <c r="EWS26" s="129"/>
      <c r="EWT26" s="129"/>
      <c r="EWU26" s="129"/>
      <c r="EWV26" s="129"/>
      <c r="EWW26" s="129"/>
      <c r="EWX26" s="129"/>
      <c r="EWY26" s="129"/>
      <c r="EWZ26" s="129"/>
      <c r="EXA26" s="129"/>
      <c r="EXB26" s="129"/>
      <c r="EXC26" s="129"/>
      <c r="EXD26" s="129"/>
      <c r="EXE26" s="129"/>
      <c r="EXF26" s="129"/>
      <c r="EXG26" s="129"/>
      <c r="EXH26" s="129"/>
      <c r="EXI26" s="129"/>
      <c r="EXJ26" s="129"/>
      <c r="EXK26" s="129"/>
      <c r="EXL26" s="129"/>
      <c r="EXM26" s="129"/>
      <c r="EXN26" s="129"/>
      <c r="EXO26" s="129"/>
      <c r="EXP26" s="129"/>
      <c r="EXQ26" s="129"/>
      <c r="EXR26" s="129"/>
      <c r="EXS26" s="129"/>
      <c r="EXT26" s="129"/>
      <c r="EXU26" s="129"/>
      <c r="EXV26" s="129"/>
      <c r="EXW26" s="129"/>
      <c r="EXX26" s="129"/>
      <c r="EXY26" s="129"/>
      <c r="EXZ26" s="129"/>
      <c r="EYA26" s="129"/>
      <c r="EYB26" s="129"/>
      <c r="EYC26" s="129"/>
      <c r="EYD26" s="129"/>
      <c r="EYE26" s="129"/>
      <c r="EYF26" s="129"/>
      <c r="EYG26" s="129"/>
      <c r="EYH26" s="129"/>
      <c r="EYI26" s="129"/>
      <c r="EYJ26" s="129"/>
      <c r="EYK26" s="129"/>
      <c r="EYL26" s="129"/>
      <c r="EYM26" s="129"/>
      <c r="EYN26" s="129"/>
      <c r="EYO26" s="129"/>
      <c r="EYP26" s="129"/>
      <c r="EYQ26" s="129"/>
      <c r="EYR26" s="129"/>
      <c r="EYS26" s="129"/>
      <c r="EYT26" s="129"/>
      <c r="EYU26" s="129"/>
      <c r="EYV26" s="129"/>
      <c r="EYW26" s="129"/>
      <c r="EYX26" s="129"/>
      <c r="EYY26" s="129"/>
      <c r="EYZ26" s="129"/>
      <c r="EZA26" s="129"/>
      <c r="EZB26" s="129"/>
      <c r="EZC26" s="129"/>
      <c r="EZD26" s="129"/>
      <c r="EZE26" s="129"/>
      <c r="EZF26" s="129"/>
      <c r="EZG26" s="129"/>
      <c r="EZH26" s="129"/>
      <c r="EZI26" s="129"/>
      <c r="EZJ26" s="129"/>
      <c r="EZK26" s="129"/>
      <c r="EZL26" s="129"/>
      <c r="EZM26" s="129"/>
      <c r="EZN26" s="129"/>
      <c r="EZO26" s="129"/>
      <c r="EZP26" s="129"/>
      <c r="EZQ26" s="129"/>
      <c r="EZR26" s="129"/>
      <c r="EZS26" s="129"/>
      <c r="EZT26" s="129"/>
      <c r="EZU26" s="129"/>
      <c r="EZV26" s="129"/>
      <c r="EZW26" s="129"/>
      <c r="EZX26" s="129"/>
      <c r="EZY26" s="129"/>
      <c r="EZZ26" s="129"/>
      <c r="FAA26" s="129"/>
      <c r="FAB26" s="129"/>
      <c r="FAC26" s="129"/>
      <c r="FAD26" s="129"/>
      <c r="FAE26" s="129"/>
      <c r="FAF26" s="129"/>
      <c r="FAG26" s="129"/>
      <c r="FAH26" s="129"/>
      <c r="FAI26" s="129"/>
      <c r="FAJ26" s="129"/>
      <c r="FAK26" s="129"/>
      <c r="FAL26" s="129"/>
      <c r="FAM26" s="129"/>
      <c r="FAN26" s="129"/>
      <c r="FAO26" s="129"/>
      <c r="FAP26" s="129"/>
      <c r="FAQ26" s="129"/>
      <c r="FAR26" s="129"/>
      <c r="FAS26" s="129"/>
      <c r="FAT26" s="129"/>
      <c r="FAU26" s="129"/>
      <c r="FAV26" s="129"/>
      <c r="FAW26" s="129"/>
      <c r="FAX26" s="129"/>
      <c r="FAY26" s="129"/>
      <c r="FAZ26" s="129"/>
      <c r="FBA26" s="129"/>
      <c r="FBB26" s="129"/>
      <c r="FBC26" s="129"/>
      <c r="FBD26" s="129"/>
      <c r="FBE26" s="129"/>
      <c r="FBF26" s="129"/>
      <c r="FBG26" s="129"/>
      <c r="FBH26" s="129"/>
      <c r="FBI26" s="129"/>
      <c r="FBJ26" s="129"/>
      <c r="FBK26" s="129"/>
      <c r="FBL26" s="129"/>
      <c r="FBM26" s="129"/>
      <c r="FBN26" s="129"/>
      <c r="FBO26" s="129"/>
      <c r="FBP26" s="129"/>
      <c r="FBQ26" s="129"/>
      <c r="FBR26" s="129"/>
      <c r="FBS26" s="129"/>
      <c r="FBT26" s="129"/>
      <c r="FBU26" s="129"/>
      <c r="FBV26" s="129"/>
      <c r="FBW26" s="129"/>
      <c r="FBX26" s="129"/>
      <c r="FBY26" s="129"/>
      <c r="FBZ26" s="129"/>
      <c r="FCA26" s="129"/>
      <c r="FCB26" s="129"/>
      <c r="FCC26" s="129"/>
      <c r="FCD26" s="129"/>
      <c r="FCE26" s="129"/>
      <c r="FCF26" s="129"/>
      <c r="FCG26" s="129"/>
      <c r="FCH26" s="129"/>
      <c r="FCI26" s="129"/>
      <c r="FCJ26" s="129"/>
      <c r="FCK26" s="129"/>
      <c r="FCL26" s="129"/>
      <c r="FCM26" s="129"/>
      <c r="FCN26" s="129"/>
      <c r="FCO26" s="129"/>
      <c r="FCP26" s="129"/>
      <c r="FCQ26" s="129"/>
      <c r="FCR26" s="129"/>
      <c r="FCS26" s="129"/>
      <c r="FCT26" s="129"/>
      <c r="FCU26" s="129"/>
      <c r="FCV26" s="129"/>
      <c r="FCW26" s="129"/>
      <c r="FCX26" s="129"/>
      <c r="FCY26" s="129"/>
      <c r="FCZ26" s="129"/>
      <c r="FDA26" s="129"/>
      <c r="FDB26" s="129"/>
      <c r="FDC26" s="129"/>
      <c r="FDD26" s="129"/>
      <c r="FDE26" s="129"/>
      <c r="FDF26" s="129"/>
      <c r="FDG26" s="129"/>
      <c r="FDH26" s="129"/>
      <c r="FDI26" s="129"/>
      <c r="FDJ26" s="129"/>
      <c r="FDK26" s="129"/>
      <c r="FDL26" s="129"/>
      <c r="FDM26" s="129"/>
      <c r="FDN26" s="129"/>
      <c r="FDO26" s="129"/>
      <c r="FDP26" s="129"/>
      <c r="FDQ26" s="129"/>
      <c r="FDR26" s="129"/>
      <c r="FDS26" s="129"/>
      <c r="FDT26" s="129"/>
      <c r="FDU26" s="129"/>
      <c r="FDV26" s="129"/>
      <c r="FDW26" s="129"/>
      <c r="FDX26" s="129"/>
      <c r="FDY26" s="129"/>
      <c r="FDZ26" s="129"/>
      <c r="FEA26" s="129"/>
      <c r="FEB26" s="129"/>
      <c r="FEC26" s="129"/>
      <c r="FED26" s="129"/>
      <c r="FEE26" s="129"/>
      <c r="FEF26" s="129"/>
      <c r="FEG26" s="129"/>
      <c r="FEH26" s="129"/>
      <c r="FEI26" s="129"/>
      <c r="FEJ26" s="129"/>
      <c r="FEK26" s="129"/>
      <c r="FEL26" s="129"/>
      <c r="FEM26" s="129"/>
      <c r="FEN26" s="129"/>
      <c r="FEO26" s="129"/>
      <c r="FEP26" s="129"/>
      <c r="FEQ26" s="129"/>
      <c r="FER26" s="129"/>
      <c r="FES26" s="129"/>
      <c r="FET26" s="129"/>
      <c r="FEU26" s="129"/>
      <c r="FEV26" s="129"/>
      <c r="FEW26" s="129"/>
      <c r="FEX26" s="129"/>
      <c r="FEY26" s="129"/>
      <c r="FEZ26" s="129"/>
      <c r="FFA26" s="129"/>
      <c r="FFB26" s="129"/>
      <c r="FFC26" s="129"/>
      <c r="FFD26" s="129"/>
      <c r="FFE26" s="129"/>
      <c r="FFF26" s="129"/>
      <c r="FFG26" s="129"/>
      <c r="FFH26" s="129"/>
      <c r="FFI26" s="129"/>
      <c r="FFJ26" s="129"/>
      <c r="FFK26" s="129"/>
      <c r="FFL26" s="129"/>
      <c r="FFM26" s="129"/>
      <c r="FFN26" s="129"/>
      <c r="FFO26" s="129"/>
      <c r="FFP26" s="129"/>
      <c r="FFQ26" s="129"/>
      <c r="FFR26" s="129"/>
      <c r="FFS26" s="129"/>
      <c r="FFT26" s="129"/>
      <c r="FFU26" s="129"/>
      <c r="FFV26" s="129"/>
      <c r="FFW26" s="129"/>
      <c r="FFX26" s="129"/>
      <c r="FFY26" s="129"/>
      <c r="FFZ26" s="129"/>
      <c r="FGA26" s="129"/>
      <c r="FGB26" s="129"/>
      <c r="FGC26" s="129"/>
      <c r="FGD26" s="129"/>
      <c r="FGE26" s="129"/>
      <c r="FGF26" s="129"/>
      <c r="FGG26" s="129"/>
      <c r="FGH26" s="129"/>
      <c r="FGI26" s="129"/>
      <c r="FGJ26" s="129"/>
      <c r="FGK26" s="129"/>
      <c r="FGL26" s="129"/>
      <c r="FGM26" s="129"/>
      <c r="FGN26" s="129"/>
      <c r="FGO26" s="129"/>
      <c r="FGP26" s="129"/>
      <c r="FGQ26" s="129"/>
      <c r="FGR26" s="129"/>
      <c r="FGS26" s="129"/>
      <c r="FGT26" s="129"/>
      <c r="FGU26" s="129"/>
      <c r="FGV26" s="129"/>
      <c r="FGW26" s="129"/>
      <c r="FGX26" s="129"/>
      <c r="FGY26" s="129"/>
      <c r="FGZ26" s="129"/>
      <c r="FHA26" s="129"/>
      <c r="FHB26" s="129"/>
      <c r="FHC26" s="129"/>
      <c r="FHD26" s="129"/>
      <c r="FHE26" s="129"/>
      <c r="FHF26" s="129"/>
      <c r="FHG26" s="129"/>
      <c r="FHH26" s="129"/>
      <c r="FHI26" s="129"/>
      <c r="FHJ26" s="129"/>
      <c r="FHK26" s="129"/>
      <c r="FHL26" s="129"/>
      <c r="FHM26" s="129"/>
      <c r="FHN26" s="129"/>
      <c r="FHO26" s="129"/>
      <c r="FHP26" s="129"/>
      <c r="FHQ26" s="129"/>
      <c r="FHR26" s="129"/>
      <c r="FHS26" s="129"/>
      <c r="FHT26" s="129"/>
      <c r="FHU26" s="129"/>
      <c r="FHV26" s="129"/>
      <c r="FHW26" s="129"/>
      <c r="FHX26" s="129"/>
      <c r="FHY26" s="129"/>
      <c r="FHZ26" s="129"/>
      <c r="FIA26" s="129"/>
      <c r="FIB26" s="129"/>
      <c r="FIC26" s="129"/>
      <c r="FID26" s="129"/>
      <c r="FIE26" s="129"/>
      <c r="FIF26" s="129"/>
      <c r="FIG26" s="129"/>
      <c r="FIH26" s="129"/>
      <c r="FII26" s="129"/>
      <c r="FIJ26" s="129"/>
      <c r="FIK26" s="129"/>
      <c r="FIL26" s="129"/>
      <c r="FIM26" s="129"/>
      <c r="FIN26" s="129"/>
      <c r="FIO26" s="129"/>
      <c r="FIP26" s="129"/>
      <c r="FIQ26" s="129"/>
      <c r="FIR26" s="129"/>
      <c r="FIS26" s="129"/>
      <c r="FIT26" s="129"/>
      <c r="FIU26" s="129"/>
      <c r="FIV26" s="129"/>
      <c r="FIW26" s="129"/>
      <c r="FIX26" s="129"/>
      <c r="FIY26" s="129"/>
      <c r="FIZ26" s="129"/>
      <c r="FJA26" s="129"/>
      <c r="FJB26" s="129"/>
      <c r="FJC26" s="129"/>
      <c r="FJD26" s="129"/>
      <c r="FJE26" s="129"/>
      <c r="FJF26" s="129"/>
      <c r="FJG26" s="129"/>
      <c r="FJH26" s="129"/>
      <c r="FJI26" s="129"/>
      <c r="FJJ26" s="129"/>
      <c r="FJK26" s="129"/>
      <c r="FJL26" s="129"/>
      <c r="FJM26" s="129"/>
      <c r="FJN26" s="129"/>
      <c r="FJO26" s="129"/>
      <c r="FJP26" s="129"/>
      <c r="FJQ26" s="129"/>
      <c r="FJR26" s="129"/>
      <c r="FJS26" s="129"/>
      <c r="FJT26" s="129"/>
      <c r="FJU26" s="129"/>
      <c r="FJV26" s="129"/>
      <c r="FJW26" s="129"/>
      <c r="FJX26" s="129"/>
      <c r="FJY26" s="129"/>
      <c r="FJZ26" s="129"/>
      <c r="FKA26" s="129"/>
      <c r="FKB26" s="129"/>
      <c r="FKC26" s="129"/>
      <c r="FKD26" s="129"/>
      <c r="FKE26" s="129"/>
      <c r="FKF26" s="129"/>
      <c r="FKG26" s="129"/>
      <c r="FKH26" s="129"/>
      <c r="FKI26" s="129"/>
      <c r="FKJ26" s="129"/>
      <c r="FKK26" s="129"/>
      <c r="FKL26" s="129"/>
      <c r="FKM26" s="129"/>
      <c r="FKN26" s="129"/>
      <c r="FKO26" s="129"/>
      <c r="FKP26" s="129"/>
      <c r="FKQ26" s="129"/>
      <c r="FKR26" s="129"/>
      <c r="FKS26" s="129"/>
      <c r="FKT26" s="129"/>
      <c r="FKU26" s="129"/>
      <c r="FKV26" s="129"/>
      <c r="FKW26" s="129"/>
      <c r="FKX26" s="129"/>
      <c r="FKY26" s="129"/>
      <c r="FKZ26" s="129"/>
      <c r="FLA26" s="129"/>
      <c r="FLB26" s="129"/>
      <c r="FLC26" s="129"/>
      <c r="FLD26" s="129"/>
      <c r="FLE26" s="129"/>
      <c r="FLF26" s="129"/>
      <c r="FLG26" s="129"/>
      <c r="FLH26" s="129"/>
      <c r="FLI26" s="129"/>
      <c r="FLJ26" s="129"/>
      <c r="FLK26" s="129"/>
      <c r="FLL26" s="129"/>
      <c r="FLM26" s="129"/>
      <c r="FLN26" s="129"/>
      <c r="FLO26" s="129"/>
      <c r="FLP26" s="129"/>
      <c r="FLQ26" s="129"/>
      <c r="FLR26" s="129"/>
      <c r="FLS26" s="129"/>
      <c r="FLT26" s="129"/>
      <c r="FLU26" s="129"/>
      <c r="FLV26" s="129"/>
      <c r="FLW26" s="129"/>
      <c r="FLX26" s="129"/>
      <c r="FLY26" s="129"/>
      <c r="FLZ26" s="129"/>
      <c r="FMA26" s="129"/>
      <c r="FMB26" s="129"/>
      <c r="FMC26" s="129"/>
      <c r="FMD26" s="129"/>
      <c r="FME26" s="129"/>
      <c r="FMF26" s="129"/>
      <c r="FMG26" s="129"/>
      <c r="FMH26" s="129"/>
      <c r="FMI26" s="129"/>
      <c r="FMJ26" s="129"/>
      <c r="FMK26" s="129"/>
      <c r="FML26" s="129"/>
      <c r="FMM26" s="129"/>
      <c r="FMN26" s="129"/>
      <c r="FMO26" s="129"/>
      <c r="FMP26" s="129"/>
      <c r="FMQ26" s="129"/>
      <c r="FMR26" s="129"/>
      <c r="FMS26" s="129"/>
      <c r="FMT26" s="129"/>
      <c r="FMU26" s="129"/>
      <c r="FMV26" s="129"/>
      <c r="FMW26" s="129"/>
      <c r="FMX26" s="129"/>
      <c r="FMY26" s="129"/>
      <c r="FMZ26" s="129"/>
      <c r="FNA26" s="129"/>
      <c r="FNB26" s="129"/>
      <c r="FNC26" s="129"/>
      <c r="FND26" s="129"/>
      <c r="FNE26" s="129"/>
      <c r="FNF26" s="129"/>
      <c r="FNG26" s="129"/>
      <c r="FNH26" s="129"/>
      <c r="FNI26" s="129"/>
      <c r="FNJ26" s="129"/>
      <c r="FNK26" s="129"/>
      <c r="FNL26" s="129"/>
      <c r="FNM26" s="129"/>
      <c r="FNN26" s="129"/>
      <c r="FNO26" s="129"/>
      <c r="FNP26" s="129"/>
      <c r="FNQ26" s="129"/>
      <c r="FNR26" s="129"/>
      <c r="FNS26" s="129"/>
      <c r="FNT26" s="129"/>
      <c r="FNU26" s="129"/>
      <c r="FNV26" s="129"/>
      <c r="FNW26" s="129"/>
      <c r="FNX26" s="129"/>
      <c r="FNY26" s="129"/>
      <c r="FNZ26" s="129"/>
      <c r="FOA26" s="129"/>
      <c r="FOB26" s="129"/>
      <c r="FOC26" s="129"/>
      <c r="FOD26" s="129"/>
      <c r="FOE26" s="129"/>
      <c r="FOF26" s="129"/>
      <c r="FOG26" s="129"/>
      <c r="FOH26" s="129"/>
      <c r="FOI26" s="129"/>
      <c r="FOJ26" s="129"/>
      <c r="FOK26" s="129"/>
      <c r="FOL26" s="129"/>
      <c r="FOM26" s="129"/>
      <c r="FON26" s="129"/>
      <c r="FOO26" s="129"/>
      <c r="FOP26" s="129"/>
      <c r="FOQ26" s="129"/>
      <c r="FOR26" s="129"/>
      <c r="FOS26" s="129"/>
      <c r="FOT26" s="129"/>
      <c r="FOU26" s="129"/>
      <c r="FOV26" s="129"/>
      <c r="FOW26" s="129"/>
      <c r="FOX26" s="129"/>
      <c r="FOY26" s="129"/>
      <c r="FOZ26" s="129"/>
      <c r="FPA26" s="129"/>
      <c r="FPB26" s="129"/>
      <c r="FPC26" s="129"/>
      <c r="FPD26" s="129"/>
      <c r="FPE26" s="129"/>
      <c r="FPF26" s="129"/>
      <c r="FPG26" s="129"/>
      <c r="FPH26" s="129"/>
      <c r="FPI26" s="129"/>
      <c r="FPJ26" s="129"/>
      <c r="FPK26" s="129"/>
      <c r="FPL26" s="129"/>
      <c r="FPM26" s="129"/>
      <c r="FPN26" s="129"/>
      <c r="FPO26" s="129"/>
      <c r="FPP26" s="129"/>
      <c r="FPQ26" s="129"/>
      <c r="FPR26" s="129"/>
      <c r="FPS26" s="129"/>
      <c r="FPT26" s="129"/>
      <c r="FPU26" s="129"/>
      <c r="FPV26" s="129"/>
      <c r="FPW26" s="129"/>
      <c r="FPX26" s="129"/>
      <c r="FPY26" s="129"/>
      <c r="FPZ26" s="129"/>
      <c r="FQA26" s="129"/>
      <c r="FQB26" s="129"/>
      <c r="FQC26" s="129"/>
      <c r="FQD26" s="129"/>
      <c r="FQE26" s="129"/>
      <c r="FQF26" s="129"/>
      <c r="FQG26" s="129"/>
      <c r="FQH26" s="129"/>
      <c r="FQI26" s="129"/>
      <c r="FQJ26" s="129"/>
      <c r="FQK26" s="129"/>
      <c r="FQL26" s="129"/>
      <c r="FQM26" s="129"/>
      <c r="FQN26" s="129"/>
      <c r="FQO26" s="129"/>
      <c r="FQP26" s="129"/>
      <c r="FQQ26" s="129"/>
      <c r="FQR26" s="129"/>
      <c r="FQS26" s="129"/>
      <c r="FQT26" s="129"/>
      <c r="FQU26" s="129"/>
      <c r="FQV26" s="129"/>
      <c r="FQW26" s="129"/>
      <c r="FQX26" s="129"/>
      <c r="FQY26" s="129"/>
      <c r="FQZ26" s="129"/>
      <c r="FRA26" s="129"/>
      <c r="FRB26" s="129"/>
      <c r="FRC26" s="129"/>
      <c r="FRD26" s="129"/>
      <c r="FRE26" s="129"/>
      <c r="FRF26" s="129"/>
      <c r="FRG26" s="129"/>
      <c r="FRH26" s="129"/>
      <c r="FRI26" s="129"/>
      <c r="FRJ26" s="129"/>
      <c r="FRK26" s="129"/>
      <c r="FRL26" s="129"/>
      <c r="FRM26" s="129"/>
      <c r="FRN26" s="129"/>
      <c r="FRO26" s="129"/>
      <c r="FRP26" s="129"/>
      <c r="FRQ26" s="129"/>
      <c r="FRR26" s="129"/>
      <c r="FRS26" s="129"/>
      <c r="FRT26" s="129"/>
      <c r="FRU26" s="129"/>
      <c r="FRV26" s="129"/>
      <c r="FRW26" s="129"/>
      <c r="FRX26" s="129"/>
      <c r="FRY26" s="129"/>
      <c r="FRZ26" s="129"/>
      <c r="FSA26" s="129"/>
      <c r="FSB26" s="129"/>
      <c r="FSC26" s="129"/>
      <c r="FSD26" s="129"/>
      <c r="FSE26" s="129"/>
      <c r="FSF26" s="129"/>
      <c r="FSG26" s="129"/>
      <c r="FSH26" s="129"/>
      <c r="FSI26" s="129"/>
      <c r="FSJ26" s="129"/>
      <c r="FSK26" s="129"/>
      <c r="FSL26" s="129"/>
      <c r="FSM26" s="129"/>
      <c r="FSN26" s="129"/>
      <c r="FSO26" s="129"/>
      <c r="FSP26" s="129"/>
      <c r="FSQ26" s="129"/>
      <c r="FSR26" s="129"/>
      <c r="FSS26" s="129"/>
      <c r="FST26" s="129"/>
      <c r="FSU26" s="129"/>
      <c r="FSV26" s="129"/>
      <c r="FSW26" s="129"/>
      <c r="FSX26" s="129"/>
      <c r="FSY26" s="129"/>
      <c r="FSZ26" s="129"/>
      <c r="FTA26" s="129"/>
      <c r="FTB26" s="129"/>
      <c r="FTC26" s="129"/>
      <c r="FTD26" s="129"/>
      <c r="FTE26" s="129"/>
      <c r="FTF26" s="129"/>
      <c r="FTG26" s="129"/>
      <c r="FTH26" s="129"/>
      <c r="FTI26" s="129"/>
      <c r="FTJ26" s="129"/>
      <c r="FTK26" s="129"/>
      <c r="FTL26" s="129"/>
      <c r="FTM26" s="129"/>
      <c r="FTN26" s="129"/>
      <c r="FTO26" s="129"/>
      <c r="FTP26" s="129"/>
      <c r="FTQ26" s="129"/>
      <c r="FTR26" s="129"/>
      <c r="FTS26" s="129"/>
      <c r="FTT26" s="129"/>
      <c r="FTU26" s="129"/>
      <c r="FTV26" s="129"/>
      <c r="FTW26" s="129"/>
      <c r="FTX26" s="129"/>
      <c r="FTY26" s="129"/>
      <c r="FTZ26" s="129"/>
      <c r="FUA26" s="129"/>
      <c r="FUB26" s="129"/>
      <c r="FUC26" s="129"/>
      <c r="FUD26" s="129"/>
      <c r="FUE26" s="129"/>
      <c r="FUF26" s="129"/>
      <c r="FUG26" s="129"/>
      <c r="FUH26" s="129"/>
      <c r="FUI26" s="129"/>
      <c r="FUJ26" s="129"/>
      <c r="FUK26" s="129"/>
      <c r="FUL26" s="129"/>
      <c r="FUM26" s="129"/>
      <c r="FUN26" s="129"/>
      <c r="FUO26" s="129"/>
      <c r="FUP26" s="129"/>
      <c r="FUQ26" s="129"/>
      <c r="FUR26" s="129"/>
      <c r="FUS26" s="129"/>
      <c r="FUT26" s="129"/>
      <c r="FUU26" s="129"/>
      <c r="FUV26" s="129"/>
      <c r="FUW26" s="129"/>
      <c r="FUX26" s="129"/>
      <c r="FUY26" s="129"/>
      <c r="FUZ26" s="129"/>
      <c r="FVA26" s="129"/>
      <c r="FVB26" s="129"/>
      <c r="FVC26" s="129"/>
      <c r="FVD26" s="129"/>
      <c r="FVE26" s="129"/>
      <c r="FVF26" s="129"/>
      <c r="FVG26" s="129"/>
      <c r="FVH26" s="129"/>
      <c r="FVI26" s="129"/>
      <c r="FVJ26" s="129"/>
      <c r="FVK26" s="129"/>
      <c r="FVL26" s="129"/>
      <c r="FVM26" s="129"/>
      <c r="FVN26" s="129"/>
      <c r="FVO26" s="129"/>
      <c r="FVP26" s="129"/>
      <c r="FVQ26" s="129"/>
      <c r="FVR26" s="129"/>
      <c r="FVS26" s="129"/>
      <c r="FVT26" s="129"/>
      <c r="FVU26" s="129"/>
      <c r="FVV26" s="129"/>
      <c r="FVW26" s="129"/>
      <c r="FVX26" s="129"/>
      <c r="FVY26" s="129"/>
      <c r="FVZ26" s="129"/>
      <c r="FWA26" s="129"/>
      <c r="FWB26" s="129"/>
      <c r="FWC26" s="129"/>
      <c r="FWD26" s="129"/>
      <c r="FWE26" s="129"/>
      <c r="FWF26" s="129"/>
      <c r="FWG26" s="129"/>
      <c r="FWH26" s="129"/>
      <c r="FWI26" s="129"/>
      <c r="FWJ26" s="129"/>
      <c r="FWK26" s="129"/>
      <c r="FWL26" s="129"/>
      <c r="FWM26" s="129"/>
      <c r="FWN26" s="129"/>
      <c r="FWO26" s="129"/>
      <c r="FWP26" s="129"/>
      <c r="FWQ26" s="129"/>
      <c r="FWR26" s="129"/>
      <c r="FWS26" s="129"/>
      <c r="FWT26" s="129"/>
      <c r="FWU26" s="129"/>
      <c r="FWV26" s="129"/>
      <c r="FWW26" s="129"/>
      <c r="FWX26" s="129"/>
      <c r="FWY26" s="129"/>
      <c r="FWZ26" s="129"/>
      <c r="FXA26" s="129"/>
      <c r="FXB26" s="129"/>
      <c r="FXC26" s="129"/>
      <c r="FXD26" s="129"/>
      <c r="FXE26" s="129"/>
      <c r="FXF26" s="129"/>
      <c r="FXG26" s="129"/>
      <c r="FXH26" s="129"/>
      <c r="FXI26" s="129"/>
      <c r="FXJ26" s="129"/>
      <c r="FXK26" s="129"/>
      <c r="FXL26" s="129"/>
      <c r="FXM26" s="129"/>
      <c r="FXN26" s="129"/>
      <c r="FXO26" s="129"/>
      <c r="FXP26" s="129"/>
      <c r="FXQ26" s="129"/>
      <c r="FXR26" s="129"/>
      <c r="FXS26" s="129"/>
      <c r="FXT26" s="129"/>
      <c r="FXU26" s="129"/>
      <c r="FXV26" s="129"/>
      <c r="FXW26" s="129"/>
      <c r="FXX26" s="129"/>
      <c r="FXY26" s="129"/>
      <c r="FXZ26" s="129"/>
      <c r="FYA26" s="129"/>
      <c r="FYB26" s="129"/>
      <c r="FYC26" s="129"/>
      <c r="FYD26" s="129"/>
      <c r="FYE26" s="129"/>
      <c r="FYF26" s="129"/>
      <c r="FYG26" s="129"/>
      <c r="FYH26" s="129"/>
      <c r="FYI26" s="129"/>
      <c r="FYJ26" s="129"/>
      <c r="FYK26" s="129"/>
      <c r="FYL26" s="129"/>
      <c r="FYM26" s="129"/>
      <c r="FYN26" s="129"/>
      <c r="FYO26" s="129"/>
      <c r="FYP26" s="129"/>
      <c r="FYQ26" s="129"/>
      <c r="FYR26" s="129"/>
      <c r="FYS26" s="129"/>
      <c r="FYT26" s="129"/>
      <c r="FYU26" s="129"/>
      <c r="FYV26" s="129"/>
      <c r="FYW26" s="129"/>
      <c r="FYX26" s="129"/>
      <c r="FYY26" s="129"/>
      <c r="FYZ26" s="129"/>
      <c r="FZA26" s="129"/>
      <c r="FZB26" s="129"/>
      <c r="FZC26" s="129"/>
      <c r="FZD26" s="129"/>
      <c r="FZE26" s="129"/>
      <c r="FZF26" s="129"/>
      <c r="FZG26" s="129"/>
      <c r="FZH26" s="129"/>
      <c r="FZI26" s="129"/>
      <c r="FZJ26" s="129"/>
      <c r="FZK26" s="129"/>
      <c r="FZL26" s="129"/>
      <c r="FZM26" s="129"/>
      <c r="FZN26" s="129"/>
      <c r="FZO26" s="129"/>
      <c r="FZP26" s="129"/>
      <c r="FZQ26" s="129"/>
      <c r="FZR26" s="129"/>
      <c r="FZS26" s="129"/>
      <c r="FZT26" s="129"/>
      <c r="FZU26" s="129"/>
      <c r="FZV26" s="129"/>
      <c r="FZW26" s="129"/>
      <c r="FZX26" s="129"/>
      <c r="FZY26" s="129"/>
      <c r="FZZ26" s="129"/>
      <c r="GAA26" s="129"/>
      <c r="GAB26" s="129"/>
      <c r="GAC26" s="129"/>
      <c r="GAD26" s="129"/>
      <c r="GAE26" s="129"/>
      <c r="GAF26" s="129"/>
      <c r="GAG26" s="129"/>
      <c r="GAH26" s="129"/>
      <c r="GAI26" s="129"/>
      <c r="GAJ26" s="129"/>
      <c r="GAK26" s="129"/>
      <c r="GAL26" s="129"/>
      <c r="GAM26" s="129"/>
      <c r="GAN26" s="129"/>
      <c r="GAO26" s="129"/>
      <c r="GAP26" s="129"/>
      <c r="GAQ26" s="129"/>
      <c r="GAR26" s="129"/>
      <c r="GAS26" s="129"/>
      <c r="GAT26" s="129"/>
      <c r="GAU26" s="129"/>
      <c r="GAV26" s="129"/>
      <c r="GAW26" s="129"/>
      <c r="GAX26" s="129"/>
      <c r="GAY26" s="129"/>
      <c r="GAZ26" s="129"/>
      <c r="GBA26" s="129"/>
      <c r="GBB26" s="129"/>
      <c r="GBC26" s="129"/>
      <c r="GBD26" s="129"/>
      <c r="GBE26" s="129"/>
      <c r="GBF26" s="129"/>
      <c r="GBG26" s="129"/>
      <c r="GBH26" s="129"/>
      <c r="GBI26" s="129"/>
      <c r="GBJ26" s="129"/>
      <c r="GBK26" s="129"/>
      <c r="GBL26" s="129"/>
      <c r="GBM26" s="129"/>
      <c r="GBN26" s="129"/>
      <c r="GBO26" s="129"/>
      <c r="GBP26" s="129"/>
      <c r="GBQ26" s="129"/>
      <c r="GBR26" s="129"/>
      <c r="GBS26" s="129"/>
      <c r="GBT26" s="129"/>
      <c r="GBU26" s="129"/>
      <c r="GBV26" s="129"/>
      <c r="GBW26" s="129"/>
      <c r="GBX26" s="129"/>
      <c r="GBY26" s="129"/>
      <c r="GBZ26" s="129"/>
      <c r="GCA26" s="129"/>
      <c r="GCB26" s="129"/>
      <c r="GCC26" s="129"/>
      <c r="GCD26" s="129"/>
      <c r="GCE26" s="129"/>
      <c r="GCF26" s="129"/>
      <c r="GCG26" s="129"/>
      <c r="GCH26" s="129"/>
      <c r="GCI26" s="129"/>
      <c r="GCJ26" s="129"/>
      <c r="GCK26" s="129"/>
      <c r="GCL26" s="129"/>
      <c r="GCM26" s="129"/>
      <c r="GCN26" s="129"/>
      <c r="GCO26" s="129"/>
      <c r="GCP26" s="129"/>
      <c r="GCQ26" s="129"/>
      <c r="GCR26" s="129"/>
      <c r="GCS26" s="129"/>
      <c r="GCT26" s="129"/>
      <c r="GCU26" s="129"/>
      <c r="GCV26" s="129"/>
      <c r="GCW26" s="129"/>
      <c r="GCX26" s="129"/>
      <c r="GCY26" s="129"/>
      <c r="GCZ26" s="129"/>
      <c r="GDA26" s="129"/>
      <c r="GDB26" s="129"/>
      <c r="GDC26" s="129"/>
      <c r="GDD26" s="129"/>
      <c r="GDE26" s="129"/>
      <c r="GDF26" s="129"/>
      <c r="GDG26" s="129"/>
      <c r="GDH26" s="129"/>
      <c r="GDI26" s="129"/>
      <c r="GDJ26" s="129"/>
      <c r="GDK26" s="129"/>
      <c r="GDL26" s="129"/>
      <c r="GDM26" s="129"/>
      <c r="GDN26" s="129"/>
      <c r="GDO26" s="129"/>
      <c r="GDP26" s="129"/>
      <c r="GDQ26" s="129"/>
      <c r="GDR26" s="129"/>
      <c r="GDS26" s="129"/>
      <c r="GDT26" s="129"/>
      <c r="GDU26" s="129"/>
      <c r="GDV26" s="129"/>
      <c r="GDW26" s="129"/>
      <c r="GDX26" s="129"/>
      <c r="GDY26" s="129"/>
      <c r="GDZ26" s="129"/>
      <c r="GEA26" s="129"/>
      <c r="GEB26" s="129"/>
      <c r="GEC26" s="129"/>
      <c r="GED26" s="129"/>
      <c r="GEE26" s="129"/>
      <c r="GEF26" s="129"/>
      <c r="GEG26" s="129"/>
      <c r="GEH26" s="129"/>
      <c r="GEI26" s="129"/>
      <c r="GEJ26" s="129"/>
      <c r="GEK26" s="129"/>
      <c r="GEL26" s="129"/>
      <c r="GEM26" s="129"/>
      <c r="GEN26" s="129"/>
      <c r="GEO26" s="129"/>
      <c r="GEP26" s="129"/>
      <c r="GEQ26" s="129"/>
      <c r="GER26" s="129"/>
      <c r="GES26" s="129"/>
      <c r="GET26" s="129"/>
      <c r="GEU26" s="129"/>
      <c r="GEV26" s="129"/>
      <c r="GEW26" s="129"/>
      <c r="GEX26" s="129"/>
      <c r="GEY26" s="129"/>
      <c r="GEZ26" s="129"/>
      <c r="GFA26" s="129"/>
      <c r="GFB26" s="129"/>
      <c r="GFC26" s="129"/>
      <c r="GFD26" s="129"/>
      <c r="GFE26" s="129"/>
      <c r="GFF26" s="129"/>
      <c r="GFG26" s="129"/>
      <c r="GFH26" s="129"/>
      <c r="GFI26" s="129"/>
      <c r="GFJ26" s="129"/>
      <c r="GFK26" s="129"/>
      <c r="GFL26" s="129"/>
      <c r="GFM26" s="129"/>
      <c r="GFN26" s="129"/>
      <c r="GFO26" s="129"/>
      <c r="GFP26" s="129"/>
      <c r="GFQ26" s="129"/>
      <c r="GFR26" s="129"/>
      <c r="GFS26" s="129"/>
      <c r="GFT26" s="129"/>
      <c r="GFU26" s="129"/>
      <c r="GFV26" s="129"/>
      <c r="GFW26" s="129"/>
      <c r="GFX26" s="129"/>
      <c r="GFY26" s="129"/>
      <c r="GFZ26" s="129"/>
      <c r="GGA26" s="129"/>
      <c r="GGB26" s="129"/>
      <c r="GGC26" s="129"/>
      <c r="GGD26" s="129"/>
      <c r="GGE26" s="129"/>
      <c r="GGF26" s="129"/>
      <c r="GGG26" s="129"/>
      <c r="GGH26" s="129"/>
      <c r="GGI26" s="129"/>
      <c r="GGJ26" s="129"/>
      <c r="GGK26" s="129"/>
      <c r="GGL26" s="129"/>
      <c r="GGM26" s="129"/>
      <c r="GGN26" s="129"/>
      <c r="GGO26" s="129"/>
      <c r="GGP26" s="129"/>
      <c r="GGQ26" s="129"/>
      <c r="GGR26" s="129"/>
      <c r="GGS26" s="129"/>
      <c r="GGT26" s="129"/>
      <c r="GGU26" s="129"/>
      <c r="GGV26" s="129"/>
      <c r="GGW26" s="129"/>
      <c r="GGX26" s="129"/>
      <c r="GGY26" s="129"/>
      <c r="GGZ26" s="129"/>
      <c r="GHA26" s="129"/>
      <c r="GHB26" s="129"/>
      <c r="GHC26" s="129"/>
      <c r="GHD26" s="129"/>
      <c r="GHE26" s="129"/>
      <c r="GHF26" s="129"/>
      <c r="GHG26" s="129"/>
      <c r="GHH26" s="129"/>
      <c r="GHI26" s="129"/>
      <c r="GHJ26" s="129"/>
      <c r="GHK26" s="129"/>
      <c r="GHL26" s="129"/>
      <c r="GHM26" s="129"/>
      <c r="GHN26" s="129"/>
      <c r="GHO26" s="129"/>
      <c r="GHP26" s="129"/>
      <c r="GHQ26" s="129"/>
      <c r="GHR26" s="129"/>
      <c r="GHS26" s="129"/>
      <c r="GHT26" s="129"/>
      <c r="GHU26" s="129"/>
      <c r="GHV26" s="129"/>
      <c r="GHW26" s="129"/>
      <c r="GHX26" s="129"/>
      <c r="GHY26" s="129"/>
      <c r="GHZ26" s="129"/>
      <c r="GIA26" s="129"/>
      <c r="GIB26" s="129"/>
      <c r="GIC26" s="129"/>
      <c r="GID26" s="129"/>
      <c r="GIE26" s="129"/>
      <c r="GIF26" s="129"/>
      <c r="GIG26" s="129"/>
      <c r="GIH26" s="129"/>
      <c r="GII26" s="129"/>
      <c r="GIJ26" s="129"/>
      <c r="GIK26" s="129"/>
      <c r="GIL26" s="129"/>
      <c r="GIM26" s="129"/>
      <c r="GIN26" s="129"/>
      <c r="GIO26" s="129"/>
      <c r="GIP26" s="129"/>
      <c r="GIQ26" s="129"/>
      <c r="GIR26" s="129"/>
      <c r="GIS26" s="129"/>
      <c r="GIT26" s="129"/>
      <c r="GIU26" s="129"/>
      <c r="GIV26" s="129"/>
      <c r="GIW26" s="129"/>
      <c r="GIX26" s="129"/>
      <c r="GIY26" s="129"/>
      <c r="GIZ26" s="129"/>
      <c r="GJA26" s="129"/>
      <c r="GJB26" s="129"/>
      <c r="GJC26" s="129"/>
      <c r="GJD26" s="129"/>
      <c r="GJE26" s="129"/>
      <c r="GJF26" s="129"/>
      <c r="GJG26" s="129"/>
      <c r="GJH26" s="129"/>
      <c r="GJI26" s="129"/>
      <c r="GJJ26" s="129"/>
      <c r="GJK26" s="129"/>
      <c r="GJL26" s="129"/>
      <c r="GJM26" s="129"/>
      <c r="GJN26" s="129"/>
      <c r="GJO26" s="129"/>
      <c r="GJP26" s="129"/>
      <c r="GJQ26" s="129"/>
      <c r="GJR26" s="129"/>
      <c r="GJS26" s="129"/>
      <c r="GJT26" s="129"/>
      <c r="GJU26" s="129"/>
      <c r="GJV26" s="129"/>
      <c r="GJW26" s="129"/>
      <c r="GJX26" s="129"/>
      <c r="GJY26" s="129"/>
      <c r="GJZ26" s="129"/>
      <c r="GKA26" s="129"/>
      <c r="GKB26" s="129"/>
      <c r="GKC26" s="129"/>
      <c r="GKD26" s="129"/>
      <c r="GKE26" s="129"/>
      <c r="GKF26" s="129"/>
      <c r="GKG26" s="129"/>
      <c r="GKH26" s="129"/>
      <c r="GKI26" s="129"/>
      <c r="GKJ26" s="129"/>
      <c r="GKK26" s="129"/>
      <c r="GKL26" s="129"/>
      <c r="GKM26" s="129"/>
      <c r="GKN26" s="129"/>
      <c r="GKO26" s="129"/>
      <c r="GKP26" s="129"/>
      <c r="GKQ26" s="129"/>
      <c r="GKR26" s="129"/>
      <c r="GKS26" s="129"/>
      <c r="GKT26" s="129"/>
      <c r="GKU26" s="129"/>
      <c r="GKV26" s="129"/>
      <c r="GKW26" s="129"/>
      <c r="GKX26" s="129"/>
      <c r="GKY26" s="129"/>
      <c r="GKZ26" s="129"/>
      <c r="GLA26" s="129"/>
      <c r="GLB26" s="129"/>
      <c r="GLC26" s="129"/>
      <c r="GLD26" s="129"/>
      <c r="GLE26" s="129"/>
      <c r="GLF26" s="129"/>
      <c r="GLG26" s="129"/>
      <c r="GLH26" s="129"/>
      <c r="GLI26" s="129"/>
      <c r="GLJ26" s="129"/>
      <c r="GLK26" s="129"/>
      <c r="GLL26" s="129"/>
      <c r="GLM26" s="129"/>
      <c r="GLN26" s="129"/>
      <c r="GLO26" s="129"/>
      <c r="GLP26" s="129"/>
      <c r="GLQ26" s="129"/>
      <c r="GLR26" s="129"/>
      <c r="GLS26" s="129"/>
      <c r="GLT26" s="129"/>
      <c r="GLU26" s="129"/>
      <c r="GLV26" s="129"/>
      <c r="GLW26" s="129"/>
      <c r="GLX26" s="129"/>
      <c r="GLY26" s="129"/>
      <c r="GLZ26" s="129"/>
      <c r="GMA26" s="129"/>
      <c r="GMB26" s="129"/>
      <c r="GMC26" s="129"/>
      <c r="GMD26" s="129"/>
      <c r="GME26" s="129"/>
      <c r="GMF26" s="129"/>
      <c r="GMG26" s="129"/>
      <c r="GMH26" s="129"/>
      <c r="GMI26" s="129"/>
      <c r="GMJ26" s="129"/>
      <c r="GMK26" s="129"/>
      <c r="GML26" s="129"/>
      <c r="GMM26" s="129"/>
      <c r="GMN26" s="129"/>
      <c r="GMO26" s="129"/>
      <c r="GMP26" s="129"/>
      <c r="GMQ26" s="129"/>
      <c r="GMR26" s="129"/>
      <c r="GMS26" s="129"/>
      <c r="GMT26" s="129"/>
      <c r="GMU26" s="129"/>
      <c r="GMV26" s="129"/>
      <c r="GMW26" s="129"/>
      <c r="GMX26" s="129"/>
      <c r="GMY26" s="129"/>
      <c r="GMZ26" s="129"/>
      <c r="GNA26" s="129"/>
      <c r="GNB26" s="129"/>
      <c r="GNC26" s="129"/>
      <c r="GND26" s="129"/>
      <c r="GNE26" s="129"/>
      <c r="GNF26" s="129"/>
      <c r="GNG26" s="129"/>
      <c r="GNH26" s="129"/>
      <c r="GNI26" s="129"/>
      <c r="GNJ26" s="129"/>
      <c r="GNK26" s="129"/>
      <c r="GNL26" s="129"/>
      <c r="GNM26" s="129"/>
      <c r="GNN26" s="129"/>
      <c r="GNO26" s="129"/>
      <c r="GNP26" s="129"/>
      <c r="GNQ26" s="129"/>
      <c r="GNR26" s="129"/>
      <c r="GNS26" s="129"/>
      <c r="GNT26" s="129"/>
      <c r="GNU26" s="129"/>
      <c r="GNV26" s="129"/>
      <c r="GNW26" s="129"/>
      <c r="GNX26" s="129"/>
      <c r="GNY26" s="129"/>
      <c r="GNZ26" s="129"/>
      <c r="GOA26" s="129"/>
      <c r="GOB26" s="129"/>
      <c r="GOC26" s="129"/>
      <c r="GOD26" s="129"/>
      <c r="GOE26" s="129"/>
      <c r="GOF26" s="129"/>
      <c r="GOG26" s="129"/>
      <c r="GOH26" s="129"/>
      <c r="GOI26" s="129"/>
      <c r="GOJ26" s="129"/>
      <c r="GOK26" s="129"/>
      <c r="GOL26" s="129"/>
      <c r="GOM26" s="129"/>
      <c r="GON26" s="129"/>
      <c r="GOO26" s="129"/>
      <c r="GOP26" s="129"/>
      <c r="GOQ26" s="129"/>
      <c r="GOR26" s="129"/>
      <c r="GOS26" s="129"/>
      <c r="GOT26" s="129"/>
      <c r="GOU26" s="129"/>
      <c r="GOV26" s="129"/>
      <c r="GOW26" s="129"/>
      <c r="GOX26" s="129"/>
      <c r="GOY26" s="129"/>
      <c r="GOZ26" s="129"/>
      <c r="GPA26" s="129"/>
      <c r="GPB26" s="129"/>
      <c r="GPC26" s="129"/>
      <c r="GPD26" s="129"/>
      <c r="GPE26" s="129"/>
      <c r="GPF26" s="129"/>
      <c r="GPG26" s="129"/>
      <c r="GPH26" s="129"/>
      <c r="GPI26" s="129"/>
      <c r="GPJ26" s="129"/>
      <c r="GPK26" s="129"/>
      <c r="GPL26" s="129"/>
      <c r="GPM26" s="129"/>
      <c r="GPN26" s="129"/>
      <c r="GPO26" s="129"/>
      <c r="GPP26" s="129"/>
      <c r="GPQ26" s="129"/>
      <c r="GPR26" s="129"/>
      <c r="GPS26" s="129"/>
      <c r="GPT26" s="129"/>
      <c r="GPU26" s="129"/>
      <c r="GPV26" s="129"/>
      <c r="GPW26" s="129"/>
      <c r="GPX26" s="129"/>
      <c r="GPY26" s="129"/>
      <c r="GPZ26" s="129"/>
      <c r="GQA26" s="129"/>
      <c r="GQB26" s="129"/>
      <c r="GQC26" s="129"/>
      <c r="GQD26" s="129"/>
      <c r="GQE26" s="129"/>
      <c r="GQF26" s="129"/>
      <c r="GQG26" s="129"/>
      <c r="GQH26" s="129"/>
      <c r="GQI26" s="129"/>
      <c r="GQJ26" s="129"/>
      <c r="GQK26" s="129"/>
      <c r="GQL26" s="129"/>
      <c r="GQM26" s="129"/>
      <c r="GQN26" s="129"/>
      <c r="GQO26" s="129"/>
      <c r="GQP26" s="129"/>
      <c r="GQQ26" s="129"/>
      <c r="GQR26" s="129"/>
      <c r="GQS26" s="129"/>
      <c r="GQT26" s="129"/>
      <c r="GQU26" s="129"/>
      <c r="GQV26" s="129"/>
      <c r="GQW26" s="129"/>
      <c r="GQX26" s="129"/>
      <c r="GQY26" s="129"/>
      <c r="GQZ26" s="129"/>
      <c r="GRA26" s="129"/>
      <c r="GRB26" s="129"/>
      <c r="GRC26" s="129"/>
      <c r="GRD26" s="129"/>
      <c r="GRE26" s="129"/>
      <c r="GRF26" s="129"/>
      <c r="GRG26" s="129"/>
      <c r="GRH26" s="129"/>
      <c r="GRI26" s="129"/>
      <c r="GRJ26" s="129"/>
      <c r="GRK26" s="129"/>
      <c r="GRL26" s="129"/>
      <c r="GRM26" s="129"/>
      <c r="GRN26" s="129"/>
      <c r="GRO26" s="129"/>
      <c r="GRP26" s="129"/>
      <c r="GRQ26" s="129"/>
      <c r="GRR26" s="129"/>
      <c r="GRS26" s="129"/>
      <c r="GRT26" s="129"/>
      <c r="GRU26" s="129"/>
      <c r="GRV26" s="129"/>
      <c r="GRW26" s="129"/>
      <c r="GRX26" s="129"/>
      <c r="GRY26" s="129"/>
      <c r="GRZ26" s="129"/>
      <c r="GSA26" s="129"/>
      <c r="GSB26" s="129"/>
      <c r="GSC26" s="129"/>
      <c r="GSD26" s="129"/>
      <c r="GSE26" s="129"/>
      <c r="GSF26" s="129"/>
      <c r="GSG26" s="129"/>
      <c r="GSH26" s="129"/>
      <c r="GSI26" s="129"/>
      <c r="GSJ26" s="129"/>
      <c r="GSK26" s="129"/>
      <c r="GSL26" s="129"/>
      <c r="GSM26" s="129"/>
      <c r="GSN26" s="129"/>
      <c r="GSO26" s="129"/>
      <c r="GSP26" s="129"/>
      <c r="GSQ26" s="129"/>
      <c r="GSR26" s="129"/>
      <c r="GSS26" s="129"/>
      <c r="GST26" s="129"/>
      <c r="GSU26" s="129"/>
      <c r="GSV26" s="129"/>
      <c r="GSW26" s="129"/>
      <c r="GSX26" s="129"/>
      <c r="GSY26" s="129"/>
      <c r="GSZ26" s="129"/>
      <c r="GTA26" s="129"/>
      <c r="GTB26" s="129"/>
      <c r="GTC26" s="129"/>
      <c r="GTD26" s="129"/>
      <c r="GTE26" s="129"/>
      <c r="GTF26" s="129"/>
      <c r="GTG26" s="129"/>
      <c r="GTH26" s="129"/>
      <c r="GTI26" s="129"/>
      <c r="GTJ26" s="129"/>
      <c r="GTK26" s="129"/>
      <c r="GTL26" s="129"/>
      <c r="GTM26" s="129"/>
      <c r="GTN26" s="129"/>
      <c r="GTO26" s="129"/>
      <c r="GTP26" s="129"/>
      <c r="GTQ26" s="129"/>
      <c r="GTR26" s="129"/>
      <c r="GTS26" s="129"/>
      <c r="GTT26" s="129"/>
      <c r="GTU26" s="129"/>
      <c r="GTV26" s="129"/>
      <c r="GTW26" s="129"/>
      <c r="GTX26" s="129"/>
      <c r="GTY26" s="129"/>
      <c r="GTZ26" s="129"/>
      <c r="GUA26" s="129"/>
      <c r="GUB26" s="129"/>
      <c r="GUC26" s="129"/>
      <c r="GUD26" s="129"/>
      <c r="GUE26" s="129"/>
      <c r="GUF26" s="129"/>
      <c r="GUG26" s="129"/>
      <c r="GUH26" s="129"/>
      <c r="GUI26" s="129"/>
      <c r="GUJ26" s="129"/>
      <c r="GUK26" s="129"/>
      <c r="GUL26" s="129"/>
      <c r="GUM26" s="129"/>
      <c r="GUN26" s="129"/>
      <c r="GUO26" s="129"/>
      <c r="GUP26" s="129"/>
      <c r="GUQ26" s="129"/>
      <c r="GUR26" s="129"/>
      <c r="GUS26" s="129"/>
      <c r="GUT26" s="129"/>
      <c r="GUU26" s="129"/>
      <c r="GUV26" s="129"/>
      <c r="GUW26" s="129"/>
      <c r="GUX26" s="129"/>
      <c r="GUY26" s="129"/>
      <c r="GUZ26" s="129"/>
      <c r="GVA26" s="129"/>
      <c r="GVB26" s="129"/>
      <c r="GVC26" s="129"/>
      <c r="GVD26" s="129"/>
      <c r="GVE26" s="129"/>
      <c r="GVF26" s="129"/>
      <c r="GVG26" s="129"/>
      <c r="GVH26" s="129"/>
      <c r="GVI26" s="129"/>
      <c r="GVJ26" s="129"/>
      <c r="GVK26" s="129"/>
      <c r="GVL26" s="129"/>
      <c r="GVM26" s="129"/>
      <c r="GVN26" s="129"/>
      <c r="GVO26" s="129"/>
      <c r="GVP26" s="129"/>
      <c r="GVQ26" s="129"/>
      <c r="GVR26" s="129"/>
      <c r="GVS26" s="129"/>
      <c r="GVT26" s="129"/>
      <c r="GVU26" s="129"/>
      <c r="GVV26" s="129"/>
      <c r="GVW26" s="129"/>
      <c r="GVX26" s="129"/>
      <c r="GVY26" s="129"/>
      <c r="GVZ26" s="129"/>
      <c r="GWA26" s="129"/>
      <c r="GWB26" s="129"/>
      <c r="GWC26" s="129"/>
      <c r="GWD26" s="129"/>
      <c r="GWE26" s="129"/>
      <c r="GWF26" s="129"/>
      <c r="GWG26" s="129"/>
      <c r="GWH26" s="129"/>
      <c r="GWI26" s="129"/>
      <c r="GWJ26" s="129"/>
      <c r="GWK26" s="129"/>
      <c r="GWL26" s="129"/>
      <c r="GWM26" s="129"/>
      <c r="GWN26" s="129"/>
      <c r="GWO26" s="129"/>
      <c r="GWP26" s="129"/>
      <c r="GWQ26" s="129"/>
      <c r="GWR26" s="129"/>
      <c r="GWS26" s="129"/>
      <c r="GWT26" s="129"/>
      <c r="GWU26" s="129"/>
      <c r="GWV26" s="129"/>
      <c r="GWW26" s="129"/>
      <c r="GWX26" s="129"/>
      <c r="GWY26" s="129"/>
      <c r="GWZ26" s="129"/>
      <c r="GXA26" s="129"/>
      <c r="GXB26" s="129"/>
      <c r="GXC26" s="129"/>
      <c r="GXD26" s="129"/>
      <c r="GXE26" s="129"/>
      <c r="GXF26" s="129"/>
      <c r="GXG26" s="129"/>
      <c r="GXH26" s="129"/>
      <c r="GXI26" s="129"/>
      <c r="GXJ26" s="129"/>
      <c r="GXK26" s="129"/>
      <c r="GXL26" s="129"/>
      <c r="GXM26" s="129"/>
      <c r="GXN26" s="129"/>
      <c r="GXO26" s="129"/>
      <c r="GXP26" s="129"/>
      <c r="GXQ26" s="129"/>
      <c r="GXR26" s="129"/>
      <c r="GXS26" s="129"/>
      <c r="GXT26" s="129"/>
      <c r="GXU26" s="129"/>
      <c r="GXV26" s="129"/>
      <c r="GXW26" s="129"/>
      <c r="GXX26" s="129"/>
      <c r="GXY26" s="129"/>
      <c r="GXZ26" s="129"/>
      <c r="GYA26" s="129"/>
      <c r="GYB26" s="129"/>
      <c r="GYC26" s="129"/>
      <c r="GYD26" s="129"/>
      <c r="GYE26" s="129"/>
      <c r="GYF26" s="129"/>
      <c r="GYG26" s="129"/>
      <c r="GYH26" s="129"/>
      <c r="GYI26" s="129"/>
      <c r="GYJ26" s="129"/>
      <c r="GYK26" s="129"/>
      <c r="GYL26" s="129"/>
      <c r="GYM26" s="129"/>
      <c r="GYN26" s="129"/>
      <c r="GYO26" s="129"/>
      <c r="GYP26" s="129"/>
      <c r="GYQ26" s="129"/>
      <c r="GYR26" s="129"/>
      <c r="GYS26" s="129"/>
      <c r="GYT26" s="129"/>
      <c r="GYU26" s="129"/>
      <c r="GYV26" s="129"/>
      <c r="GYW26" s="129"/>
      <c r="GYX26" s="129"/>
      <c r="GYY26" s="129"/>
      <c r="GYZ26" s="129"/>
      <c r="GZA26" s="129"/>
      <c r="GZB26" s="129"/>
      <c r="GZC26" s="129"/>
      <c r="GZD26" s="129"/>
      <c r="GZE26" s="129"/>
      <c r="GZF26" s="129"/>
      <c r="GZG26" s="129"/>
      <c r="GZH26" s="129"/>
      <c r="GZI26" s="129"/>
      <c r="GZJ26" s="129"/>
      <c r="GZK26" s="129"/>
      <c r="GZL26" s="129"/>
      <c r="GZM26" s="129"/>
      <c r="GZN26" s="129"/>
      <c r="GZO26" s="129"/>
      <c r="GZP26" s="129"/>
      <c r="GZQ26" s="129"/>
      <c r="GZR26" s="129"/>
      <c r="GZS26" s="129"/>
      <c r="GZT26" s="129"/>
      <c r="GZU26" s="129"/>
      <c r="GZV26" s="129"/>
      <c r="GZW26" s="129"/>
      <c r="GZX26" s="129"/>
      <c r="GZY26" s="129"/>
      <c r="GZZ26" s="129"/>
      <c r="HAA26" s="129"/>
      <c r="HAB26" s="129"/>
      <c r="HAC26" s="129"/>
      <c r="HAD26" s="129"/>
      <c r="HAE26" s="129"/>
      <c r="HAF26" s="129"/>
      <c r="HAG26" s="129"/>
      <c r="HAH26" s="129"/>
      <c r="HAI26" s="129"/>
      <c r="HAJ26" s="129"/>
      <c r="HAK26" s="129"/>
      <c r="HAL26" s="129"/>
      <c r="HAM26" s="129"/>
      <c r="HAN26" s="129"/>
      <c r="HAO26" s="129"/>
      <c r="HAP26" s="129"/>
      <c r="HAQ26" s="129"/>
      <c r="HAR26" s="129"/>
      <c r="HAS26" s="129"/>
      <c r="HAT26" s="129"/>
      <c r="HAU26" s="129"/>
      <c r="HAV26" s="129"/>
      <c r="HAW26" s="129"/>
      <c r="HAX26" s="129"/>
      <c r="HAY26" s="129"/>
      <c r="HAZ26" s="129"/>
      <c r="HBA26" s="129"/>
      <c r="HBB26" s="129"/>
      <c r="HBC26" s="129"/>
      <c r="HBD26" s="129"/>
      <c r="HBE26" s="129"/>
      <c r="HBF26" s="129"/>
      <c r="HBG26" s="129"/>
      <c r="HBH26" s="129"/>
      <c r="HBI26" s="129"/>
      <c r="HBJ26" s="129"/>
      <c r="HBK26" s="129"/>
      <c r="HBL26" s="129"/>
      <c r="HBM26" s="129"/>
      <c r="HBN26" s="129"/>
      <c r="HBO26" s="129"/>
      <c r="HBP26" s="129"/>
      <c r="HBQ26" s="129"/>
      <c r="HBR26" s="129"/>
      <c r="HBS26" s="129"/>
      <c r="HBT26" s="129"/>
      <c r="HBU26" s="129"/>
      <c r="HBV26" s="129"/>
      <c r="HBW26" s="129"/>
      <c r="HBX26" s="129"/>
      <c r="HBY26" s="129"/>
      <c r="HBZ26" s="129"/>
      <c r="HCA26" s="129"/>
      <c r="HCB26" s="129"/>
      <c r="HCC26" s="129"/>
      <c r="HCD26" s="129"/>
      <c r="HCE26" s="129"/>
      <c r="HCF26" s="129"/>
      <c r="HCG26" s="129"/>
      <c r="HCH26" s="129"/>
      <c r="HCI26" s="129"/>
      <c r="HCJ26" s="129"/>
      <c r="HCK26" s="129"/>
      <c r="HCL26" s="129"/>
      <c r="HCM26" s="129"/>
      <c r="HCN26" s="129"/>
      <c r="HCO26" s="129"/>
      <c r="HCP26" s="129"/>
      <c r="HCQ26" s="129"/>
      <c r="HCR26" s="129"/>
      <c r="HCS26" s="129"/>
      <c r="HCT26" s="129"/>
      <c r="HCU26" s="129"/>
      <c r="HCV26" s="129"/>
      <c r="HCW26" s="129"/>
      <c r="HCX26" s="129"/>
      <c r="HCY26" s="129"/>
      <c r="HCZ26" s="129"/>
      <c r="HDA26" s="129"/>
      <c r="HDB26" s="129"/>
      <c r="HDC26" s="129"/>
      <c r="HDD26" s="129"/>
      <c r="HDE26" s="129"/>
      <c r="HDF26" s="129"/>
      <c r="HDG26" s="129"/>
      <c r="HDH26" s="129"/>
      <c r="HDI26" s="129"/>
      <c r="HDJ26" s="129"/>
      <c r="HDK26" s="129"/>
      <c r="HDL26" s="129"/>
      <c r="HDM26" s="129"/>
      <c r="HDN26" s="129"/>
      <c r="HDO26" s="129"/>
      <c r="HDP26" s="129"/>
      <c r="HDQ26" s="129"/>
      <c r="HDR26" s="129"/>
      <c r="HDS26" s="129"/>
      <c r="HDT26" s="129"/>
      <c r="HDU26" s="129"/>
      <c r="HDV26" s="129"/>
      <c r="HDW26" s="129"/>
      <c r="HDX26" s="129"/>
      <c r="HDY26" s="129"/>
      <c r="HDZ26" s="129"/>
      <c r="HEA26" s="129"/>
      <c r="HEB26" s="129"/>
      <c r="HEC26" s="129"/>
      <c r="HED26" s="129"/>
      <c r="HEE26" s="129"/>
      <c r="HEF26" s="129"/>
      <c r="HEG26" s="129"/>
      <c r="HEH26" s="129"/>
      <c r="HEI26" s="129"/>
      <c r="HEJ26" s="129"/>
      <c r="HEK26" s="129"/>
      <c r="HEL26" s="129"/>
      <c r="HEM26" s="129"/>
      <c r="HEN26" s="129"/>
      <c r="HEO26" s="129"/>
      <c r="HEP26" s="129"/>
      <c r="HEQ26" s="129"/>
      <c r="HER26" s="129"/>
      <c r="HES26" s="129"/>
      <c r="HET26" s="129"/>
      <c r="HEU26" s="129"/>
      <c r="HEV26" s="129"/>
      <c r="HEW26" s="129"/>
      <c r="HEX26" s="129"/>
      <c r="HEY26" s="129"/>
      <c r="HEZ26" s="129"/>
      <c r="HFA26" s="129"/>
      <c r="HFB26" s="129"/>
      <c r="HFC26" s="129"/>
      <c r="HFD26" s="129"/>
      <c r="HFE26" s="129"/>
      <c r="HFF26" s="129"/>
      <c r="HFG26" s="129"/>
      <c r="HFH26" s="129"/>
      <c r="HFI26" s="129"/>
      <c r="HFJ26" s="129"/>
      <c r="HFK26" s="129"/>
      <c r="HFL26" s="129"/>
      <c r="HFM26" s="129"/>
      <c r="HFN26" s="129"/>
      <c r="HFO26" s="129"/>
      <c r="HFP26" s="129"/>
      <c r="HFQ26" s="129"/>
      <c r="HFR26" s="129"/>
      <c r="HFS26" s="129"/>
      <c r="HFT26" s="129"/>
      <c r="HFU26" s="129"/>
      <c r="HFV26" s="129"/>
      <c r="HFW26" s="129"/>
      <c r="HFX26" s="129"/>
      <c r="HFY26" s="129"/>
      <c r="HFZ26" s="129"/>
      <c r="HGA26" s="129"/>
      <c r="HGB26" s="129"/>
      <c r="HGC26" s="129"/>
      <c r="HGD26" s="129"/>
      <c r="HGE26" s="129"/>
      <c r="HGF26" s="129"/>
      <c r="HGG26" s="129"/>
      <c r="HGH26" s="129"/>
      <c r="HGI26" s="129"/>
      <c r="HGJ26" s="129"/>
      <c r="HGK26" s="129"/>
      <c r="HGL26" s="129"/>
      <c r="HGM26" s="129"/>
      <c r="HGN26" s="129"/>
      <c r="HGO26" s="129"/>
      <c r="HGP26" s="129"/>
      <c r="HGQ26" s="129"/>
      <c r="HGR26" s="129"/>
      <c r="HGS26" s="129"/>
      <c r="HGT26" s="129"/>
      <c r="HGU26" s="129"/>
      <c r="HGV26" s="129"/>
      <c r="HGW26" s="129"/>
      <c r="HGX26" s="129"/>
      <c r="HGY26" s="129"/>
      <c r="HGZ26" s="129"/>
      <c r="HHA26" s="129"/>
      <c r="HHB26" s="129"/>
      <c r="HHC26" s="129"/>
      <c r="HHD26" s="129"/>
      <c r="HHE26" s="129"/>
      <c r="HHF26" s="129"/>
      <c r="HHG26" s="129"/>
      <c r="HHH26" s="129"/>
      <c r="HHI26" s="129"/>
      <c r="HHJ26" s="129"/>
      <c r="HHK26" s="129"/>
      <c r="HHL26" s="129"/>
      <c r="HHM26" s="129"/>
      <c r="HHN26" s="129"/>
      <c r="HHO26" s="129"/>
      <c r="HHP26" s="129"/>
      <c r="HHQ26" s="129"/>
      <c r="HHR26" s="129"/>
      <c r="HHS26" s="129"/>
      <c r="HHT26" s="129"/>
      <c r="HHU26" s="129"/>
      <c r="HHV26" s="129"/>
      <c r="HHW26" s="129"/>
      <c r="HHX26" s="129"/>
      <c r="HHY26" s="129"/>
      <c r="HHZ26" s="129"/>
      <c r="HIA26" s="129"/>
      <c r="HIB26" s="129"/>
      <c r="HIC26" s="129"/>
      <c r="HID26" s="129"/>
      <c r="HIE26" s="129"/>
      <c r="HIF26" s="129"/>
      <c r="HIG26" s="129"/>
      <c r="HIH26" s="129"/>
      <c r="HII26" s="129"/>
      <c r="HIJ26" s="129"/>
      <c r="HIK26" s="129"/>
      <c r="HIL26" s="129"/>
      <c r="HIM26" s="129"/>
      <c r="HIN26" s="129"/>
      <c r="HIO26" s="129"/>
      <c r="HIP26" s="129"/>
      <c r="HIQ26" s="129"/>
      <c r="HIR26" s="129"/>
      <c r="HIS26" s="129"/>
      <c r="HIT26" s="129"/>
      <c r="HIU26" s="129"/>
      <c r="HIV26" s="129"/>
      <c r="HIW26" s="129"/>
      <c r="HIX26" s="129"/>
      <c r="HIY26" s="129"/>
      <c r="HIZ26" s="129"/>
      <c r="HJA26" s="129"/>
      <c r="HJB26" s="129"/>
      <c r="HJC26" s="129"/>
      <c r="HJD26" s="129"/>
      <c r="HJE26" s="129"/>
      <c r="HJF26" s="129"/>
      <c r="HJG26" s="129"/>
      <c r="HJH26" s="129"/>
      <c r="HJI26" s="129"/>
      <c r="HJJ26" s="129"/>
      <c r="HJK26" s="129"/>
      <c r="HJL26" s="129"/>
      <c r="HJM26" s="129"/>
      <c r="HJN26" s="129"/>
      <c r="HJO26" s="129"/>
      <c r="HJP26" s="129"/>
      <c r="HJQ26" s="129"/>
      <c r="HJR26" s="129"/>
      <c r="HJS26" s="129"/>
      <c r="HJT26" s="129"/>
      <c r="HJU26" s="129"/>
      <c r="HJV26" s="129"/>
      <c r="HJW26" s="129"/>
      <c r="HJX26" s="129"/>
      <c r="HJY26" s="129"/>
      <c r="HJZ26" s="129"/>
      <c r="HKA26" s="129"/>
      <c r="HKB26" s="129"/>
      <c r="HKC26" s="129"/>
      <c r="HKD26" s="129"/>
      <c r="HKE26" s="129"/>
      <c r="HKF26" s="129"/>
      <c r="HKG26" s="129"/>
      <c r="HKH26" s="129"/>
      <c r="HKI26" s="129"/>
      <c r="HKJ26" s="129"/>
      <c r="HKK26" s="129"/>
      <c r="HKL26" s="129"/>
      <c r="HKM26" s="129"/>
      <c r="HKN26" s="129"/>
      <c r="HKO26" s="129"/>
      <c r="HKP26" s="129"/>
      <c r="HKQ26" s="129"/>
      <c r="HKR26" s="129"/>
      <c r="HKS26" s="129"/>
      <c r="HKT26" s="129"/>
      <c r="HKU26" s="129"/>
      <c r="HKV26" s="129"/>
      <c r="HKW26" s="129"/>
      <c r="HKX26" s="129"/>
      <c r="HKY26" s="129"/>
      <c r="HKZ26" s="129"/>
      <c r="HLA26" s="129"/>
      <c r="HLB26" s="129"/>
      <c r="HLC26" s="129"/>
      <c r="HLD26" s="129"/>
      <c r="HLE26" s="129"/>
      <c r="HLF26" s="129"/>
      <c r="HLG26" s="129"/>
      <c r="HLH26" s="129"/>
      <c r="HLI26" s="129"/>
      <c r="HLJ26" s="129"/>
      <c r="HLK26" s="129"/>
      <c r="HLL26" s="129"/>
      <c r="HLM26" s="129"/>
      <c r="HLN26" s="129"/>
      <c r="HLO26" s="129"/>
      <c r="HLP26" s="129"/>
      <c r="HLQ26" s="129"/>
      <c r="HLR26" s="129"/>
      <c r="HLS26" s="129"/>
      <c r="HLT26" s="129"/>
      <c r="HLU26" s="129"/>
      <c r="HLV26" s="129"/>
      <c r="HLW26" s="129"/>
      <c r="HLX26" s="129"/>
      <c r="HLY26" s="129"/>
      <c r="HLZ26" s="129"/>
      <c r="HMA26" s="129"/>
      <c r="HMB26" s="129"/>
      <c r="HMC26" s="129"/>
      <c r="HMD26" s="129"/>
      <c r="HME26" s="129"/>
      <c r="HMF26" s="129"/>
      <c r="HMG26" s="129"/>
      <c r="HMH26" s="129"/>
      <c r="HMI26" s="129"/>
      <c r="HMJ26" s="129"/>
      <c r="HMK26" s="129"/>
      <c r="HML26" s="129"/>
      <c r="HMM26" s="129"/>
      <c r="HMN26" s="129"/>
      <c r="HMO26" s="129"/>
      <c r="HMP26" s="129"/>
      <c r="HMQ26" s="129"/>
      <c r="HMR26" s="129"/>
      <c r="HMS26" s="129"/>
      <c r="HMT26" s="129"/>
      <c r="HMU26" s="129"/>
      <c r="HMV26" s="129"/>
      <c r="HMW26" s="129"/>
      <c r="HMX26" s="129"/>
      <c r="HMY26" s="129"/>
      <c r="HMZ26" s="129"/>
      <c r="HNA26" s="129"/>
      <c r="HNB26" s="129"/>
      <c r="HNC26" s="129"/>
      <c r="HND26" s="129"/>
      <c r="HNE26" s="129"/>
      <c r="HNF26" s="129"/>
      <c r="HNG26" s="129"/>
      <c r="HNH26" s="129"/>
      <c r="HNI26" s="129"/>
      <c r="HNJ26" s="129"/>
      <c r="HNK26" s="129"/>
      <c r="HNL26" s="129"/>
      <c r="HNM26" s="129"/>
      <c r="HNN26" s="129"/>
      <c r="HNO26" s="129"/>
      <c r="HNP26" s="129"/>
      <c r="HNQ26" s="129"/>
      <c r="HNR26" s="129"/>
      <c r="HNS26" s="129"/>
      <c r="HNT26" s="129"/>
      <c r="HNU26" s="129"/>
      <c r="HNV26" s="129"/>
      <c r="HNW26" s="129"/>
      <c r="HNX26" s="129"/>
      <c r="HNY26" s="129"/>
      <c r="HNZ26" s="129"/>
      <c r="HOA26" s="129"/>
      <c r="HOB26" s="129"/>
      <c r="HOC26" s="129"/>
      <c r="HOD26" s="129"/>
      <c r="HOE26" s="129"/>
      <c r="HOF26" s="129"/>
      <c r="HOG26" s="129"/>
      <c r="HOH26" s="129"/>
      <c r="HOI26" s="129"/>
      <c r="HOJ26" s="129"/>
      <c r="HOK26" s="129"/>
      <c r="HOL26" s="129"/>
      <c r="HOM26" s="129"/>
      <c r="HON26" s="129"/>
      <c r="HOO26" s="129"/>
      <c r="HOP26" s="129"/>
      <c r="HOQ26" s="129"/>
      <c r="HOR26" s="129"/>
      <c r="HOS26" s="129"/>
      <c r="HOT26" s="129"/>
      <c r="HOU26" s="129"/>
      <c r="HOV26" s="129"/>
      <c r="HOW26" s="129"/>
      <c r="HOX26" s="129"/>
      <c r="HOY26" s="129"/>
      <c r="HOZ26" s="129"/>
      <c r="HPA26" s="129"/>
      <c r="HPB26" s="129"/>
      <c r="HPC26" s="129"/>
      <c r="HPD26" s="129"/>
      <c r="HPE26" s="129"/>
      <c r="HPF26" s="129"/>
      <c r="HPG26" s="129"/>
      <c r="HPH26" s="129"/>
      <c r="HPI26" s="129"/>
      <c r="HPJ26" s="129"/>
      <c r="HPK26" s="129"/>
      <c r="HPL26" s="129"/>
      <c r="HPM26" s="129"/>
      <c r="HPN26" s="129"/>
      <c r="HPO26" s="129"/>
      <c r="HPP26" s="129"/>
      <c r="HPQ26" s="129"/>
      <c r="HPR26" s="129"/>
      <c r="HPS26" s="129"/>
      <c r="HPT26" s="129"/>
      <c r="HPU26" s="129"/>
      <c r="HPV26" s="129"/>
      <c r="HPW26" s="129"/>
      <c r="HPX26" s="129"/>
      <c r="HPY26" s="129"/>
      <c r="HPZ26" s="129"/>
      <c r="HQA26" s="129"/>
      <c r="HQB26" s="129"/>
      <c r="HQC26" s="129"/>
      <c r="HQD26" s="129"/>
      <c r="HQE26" s="129"/>
      <c r="HQF26" s="129"/>
      <c r="HQG26" s="129"/>
      <c r="HQH26" s="129"/>
      <c r="HQI26" s="129"/>
      <c r="HQJ26" s="129"/>
      <c r="HQK26" s="129"/>
      <c r="HQL26" s="129"/>
      <c r="HQM26" s="129"/>
      <c r="HQN26" s="129"/>
      <c r="HQO26" s="129"/>
      <c r="HQP26" s="129"/>
      <c r="HQQ26" s="129"/>
      <c r="HQR26" s="129"/>
      <c r="HQS26" s="129"/>
      <c r="HQT26" s="129"/>
      <c r="HQU26" s="129"/>
      <c r="HQV26" s="129"/>
      <c r="HQW26" s="129"/>
      <c r="HQX26" s="129"/>
      <c r="HQY26" s="129"/>
      <c r="HQZ26" s="129"/>
      <c r="HRA26" s="129"/>
      <c r="HRB26" s="129"/>
      <c r="HRC26" s="129"/>
      <c r="HRD26" s="129"/>
      <c r="HRE26" s="129"/>
      <c r="HRF26" s="129"/>
      <c r="HRG26" s="129"/>
      <c r="HRH26" s="129"/>
      <c r="HRI26" s="129"/>
      <c r="HRJ26" s="129"/>
      <c r="HRK26" s="129"/>
      <c r="HRL26" s="129"/>
      <c r="HRM26" s="129"/>
      <c r="HRN26" s="129"/>
      <c r="HRO26" s="129"/>
      <c r="HRP26" s="129"/>
      <c r="HRQ26" s="129"/>
      <c r="HRR26" s="129"/>
      <c r="HRS26" s="129"/>
      <c r="HRT26" s="129"/>
      <c r="HRU26" s="129"/>
      <c r="HRV26" s="129"/>
      <c r="HRW26" s="129"/>
      <c r="HRX26" s="129"/>
      <c r="HRY26" s="129"/>
      <c r="HRZ26" s="129"/>
      <c r="HSA26" s="129"/>
      <c r="HSB26" s="129"/>
      <c r="HSC26" s="129"/>
      <c r="HSD26" s="129"/>
      <c r="HSE26" s="129"/>
      <c r="HSF26" s="129"/>
      <c r="HSG26" s="129"/>
      <c r="HSH26" s="129"/>
      <c r="HSI26" s="129"/>
      <c r="HSJ26" s="129"/>
      <c r="HSK26" s="129"/>
      <c r="HSL26" s="129"/>
      <c r="HSM26" s="129"/>
      <c r="HSN26" s="129"/>
      <c r="HSO26" s="129"/>
      <c r="HSP26" s="129"/>
      <c r="HSQ26" s="129"/>
      <c r="HSR26" s="129"/>
      <c r="HSS26" s="129"/>
      <c r="HST26" s="129"/>
      <c r="HSU26" s="129"/>
      <c r="HSV26" s="129"/>
      <c r="HSW26" s="129"/>
      <c r="HSX26" s="129"/>
      <c r="HSY26" s="129"/>
      <c r="HSZ26" s="129"/>
      <c r="HTA26" s="129"/>
      <c r="HTB26" s="129"/>
      <c r="HTC26" s="129"/>
      <c r="HTD26" s="129"/>
      <c r="HTE26" s="129"/>
      <c r="HTF26" s="129"/>
      <c r="HTG26" s="129"/>
      <c r="HTH26" s="129"/>
      <c r="HTI26" s="129"/>
      <c r="HTJ26" s="129"/>
      <c r="HTK26" s="129"/>
      <c r="HTL26" s="129"/>
      <c r="HTM26" s="129"/>
      <c r="HTN26" s="129"/>
      <c r="HTO26" s="129"/>
      <c r="HTP26" s="129"/>
      <c r="HTQ26" s="129"/>
      <c r="HTR26" s="129"/>
      <c r="HTS26" s="129"/>
      <c r="HTT26" s="129"/>
      <c r="HTU26" s="129"/>
      <c r="HTV26" s="129"/>
      <c r="HTW26" s="129"/>
      <c r="HTX26" s="129"/>
      <c r="HTY26" s="129"/>
      <c r="HTZ26" s="129"/>
      <c r="HUA26" s="129"/>
      <c r="HUB26" s="129"/>
      <c r="HUC26" s="129"/>
      <c r="HUD26" s="129"/>
      <c r="HUE26" s="129"/>
      <c r="HUF26" s="129"/>
      <c r="HUG26" s="129"/>
      <c r="HUH26" s="129"/>
      <c r="HUI26" s="129"/>
      <c r="HUJ26" s="129"/>
      <c r="HUK26" s="129"/>
      <c r="HUL26" s="129"/>
      <c r="HUM26" s="129"/>
      <c r="HUN26" s="129"/>
      <c r="HUO26" s="129"/>
      <c r="HUP26" s="129"/>
      <c r="HUQ26" s="129"/>
      <c r="HUR26" s="129"/>
      <c r="HUS26" s="129"/>
      <c r="HUT26" s="129"/>
      <c r="HUU26" s="129"/>
      <c r="HUV26" s="129"/>
      <c r="HUW26" s="129"/>
      <c r="HUX26" s="129"/>
      <c r="HUY26" s="129"/>
      <c r="HUZ26" s="129"/>
      <c r="HVA26" s="129"/>
      <c r="HVB26" s="129"/>
      <c r="HVC26" s="129"/>
      <c r="HVD26" s="129"/>
      <c r="HVE26" s="129"/>
      <c r="HVF26" s="129"/>
      <c r="HVG26" s="129"/>
      <c r="HVH26" s="129"/>
      <c r="HVI26" s="129"/>
      <c r="HVJ26" s="129"/>
      <c r="HVK26" s="129"/>
      <c r="HVL26" s="129"/>
      <c r="HVM26" s="129"/>
      <c r="HVN26" s="129"/>
      <c r="HVO26" s="129"/>
      <c r="HVP26" s="129"/>
      <c r="HVQ26" s="129"/>
      <c r="HVR26" s="129"/>
      <c r="HVS26" s="129"/>
      <c r="HVT26" s="129"/>
      <c r="HVU26" s="129"/>
      <c r="HVV26" s="129"/>
      <c r="HVW26" s="129"/>
      <c r="HVX26" s="129"/>
      <c r="HVY26" s="129"/>
      <c r="HVZ26" s="129"/>
      <c r="HWA26" s="129"/>
      <c r="HWB26" s="129"/>
      <c r="HWC26" s="129"/>
      <c r="HWD26" s="129"/>
      <c r="HWE26" s="129"/>
      <c r="HWF26" s="129"/>
      <c r="HWG26" s="129"/>
      <c r="HWH26" s="129"/>
      <c r="HWI26" s="129"/>
      <c r="HWJ26" s="129"/>
      <c r="HWK26" s="129"/>
      <c r="HWL26" s="129"/>
      <c r="HWM26" s="129"/>
      <c r="HWN26" s="129"/>
      <c r="HWO26" s="129"/>
      <c r="HWP26" s="129"/>
      <c r="HWQ26" s="129"/>
      <c r="HWR26" s="129"/>
      <c r="HWS26" s="129"/>
      <c r="HWT26" s="129"/>
      <c r="HWU26" s="129"/>
      <c r="HWV26" s="129"/>
      <c r="HWW26" s="129"/>
      <c r="HWX26" s="129"/>
      <c r="HWY26" s="129"/>
      <c r="HWZ26" s="129"/>
      <c r="HXA26" s="129"/>
      <c r="HXB26" s="129"/>
      <c r="HXC26" s="129"/>
      <c r="HXD26" s="129"/>
      <c r="HXE26" s="129"/>
      <c r="HXF26" s="129"/>
      <c r="HXG26" s="129"/>
      <c r="HXH26" s="129"/>
      <c r="HXI26" s="129"/>
      <c r="HXJ26" s="129"/>
      <c r="HXK26" s="129"/>
      <c r="HXL26" s="129"/>
      <c r="HXM26" s="129"/>
      <c r="HXN26" s="129"/>
      <c r="HXO26" s="129"/>
      <c r="HXP26" s="129"/>
      <c r="HXQ26" s="129"/>
      <c r="HXR26" s="129"/>
      <c r="HXS26" s="129"/>
      <c r="HXT26" s="129"/>
      <c r="HXU26" s="129"/>
      <c r="HXV26" s="129"/>
      <c r="HXW26" s="129"/>
      <c r="HXX26" s="129"/>
      <c r="HXY26" s="129"/>
      <c r="HXZ26" s="129"/>
      <c r="HYA26" s="129"/>
      <c r="HYB26" s="129"/>
      <c r="HYC26" s="129"/>
      <c r="HYD26" s="129"/>
      <c r="HYE26" s="129"/>
      <c r="HYF26" s="129"/>
      <c r="HYG26" s="129"/>
      <c r="HYH26" s="129"/>
      <c r="HYI26" s="129"/>
      <c r="HYJ26" s="129"/>
      <c r="HYK26" s="129"/>
      <c r="HYL26" s="129"/>
      <c r="HYM26" s="129"/>
      <c r="HYN26" s="129"/>
      <c r="HYO26" s="129"/>
      <c r="HYP26" s="129"/>
      <c r="HYQ26" s="129"/>
      <c r="HYR26" s="129"/>
      <c r="HYS26" s="129"/>
      <c r="HYT26" s="129"/>
      <c r="HYU26" s="129"/>
      <c r="HYV26" s="129"/>
      <c r="HYW26" s="129"/>
      <c r="HYX26" s="129"/>
      <c r="HYY26" s="129"/>
      <c r="HYZ26" s="129"/>
      <c r="HZA26" s="129"/>
      <c r="HZB26" s="129"/>
      <c r="HZC26" s="129"/>
      <c r="HZD26" s="129"/>
      <c r="HZE26" s="129"/>
      <c r="HZF26" s="129"/>
      <c r="HZG26" s="129"/>
      <c r="HZH26" s="129"/>
      <c r="HZI26" s="129"/>
      <c r="HZJ26" s="129"/>
      <c r="HZK26" s="129"/>
      <c r="HZL26" s="129"/>
      <c r="HZM26" s="129"/>
      <c r="HZN26" s="129"/>
      <c r="HZO26" s="129"/>
      <c r="HZP26" s="129"/>
      <c r="HZQ26" s="129"/>
      <c r="HZR26" s="129"/>
      <c r="HZS26" s="129"/>
      <c r="HZT26" s="129"/>
      <c r="HZU26" s="129"/>
      <c r="HZV26" s="129"/>
      <c r="HZW26" s="129"/>
      <c r="HZX26" s="129"/>
      <c r="HZY26" s="129"/>
      <c r="HZZ26" s="129"/>
      <c r="IAA26" s="129"/>
      <c r="IAB26" s="129"/>
      <c r="IAC26" s="129"/>
      <c r="IAD26" s="129"/>
      <c r="IAE26" s="129"/>
      <c r="IAF26" s="129"/>
      <c r="IAG26" s="129"/>
      <c r="IAH26" s="129"/>
      <c r="IAI26" s="129"/>
      <c r="IAJ26" s="129"/>
      <c r="IAK26" s="129"/>
      <c r="IAL26" s="129"/>
      <c r="IAM26" s="129"/>
      <c r="IAN26" s="129"/>
      <c r="IAO26" s="129"/>
      <c r="IAP26" s="129"/>
      <c r="IAQ26" s="129"/>
      <c r="IAR26" s="129"/>
      <c r="IAS26" s="129"/>
      <c r="IAT26" s="129"/>
      <c r="IAU26" s="129"/>
      <c r="IAV26" s="129"/>
      <c r="IAW26" s="129"/>
      <c r="IAX26" s="129"/>
      <c r="IAY26" s="129"/>
      <c r="IAZ26" s="129"/>
      <c r="IBA26" s="129"/>
      <c r="IBB26" s="129"/>
      <c r="IBC26" s="129"/>
      <c r="IBD26" s="129"/>
      <c r="IBE26" s="129"/>
      <c r="IBF26" s="129"/>
      <c r="IBG26" s="129"/>
      <c r="IBH26" s="129"/>
      <c r="IBI26" s="129"/>
      <c r="IBJ26" s="129"/>
      <c r="IBK26" s="129"/>
      <c r="IBL26" s="129"/>
      <c r="IBM26" s="129"/>
      <c r="IBN26" s="129"/>
      <c r="IBO26" s="129"/>
      <c r="IBP26" s="129"/>
      <c r="IBQ26" s="129"/>
      <c r="IBR26" s="129"/>
      <c r="IBS26" s="129"/>
      <c r="IBT26" s="129"/>
      <c r="IBU26" s="129"/>
      <c r="IBV26" s="129"/>
      <c r="IBW26" s="129"/>
      <c r="IBX26" s="129"/>
      <c r="IBY26" s="129"/>
      <c r="IBZ26" s="129"/>
      <c r="ICA26" s="129"/>
      <c r="ICB26" s="129"/>
      <c r="ICC26" s="129"/>
      <c r="ICD26" s="129"/>
      <c r="ICE26" s="129"/>
      <c r="ICF26" s="129"/>
      <c r="ICG26" s="129"/>
      <c r="ICH26" s="129"/>
      <c r="ICI26" s="129"/>
      <c r="ICJ26" s="129"/>
      <c r="ICK26" s="129"/>
      <c r="ICL26" s="129"/>
      <c r="ICM26" s="129"/>
      <c r="ICN26" s="129"/>
      <c r="ICO26" s="129"/>
      <c r="ICP26" s="129"/>
      <c r="ICQ26" s="129"/>
      <c r="ICR26" s="129"/>
      <c r="ICS26" s="129"/>
      <c r="ICT26" s="129"/>
      <c r="ICU26" s="129"/>
      <c r="ICV26" s="129"/>
      <c r="ICW26" s="129"/>
      <c r="ICX26" s="129"/>
      <c r="ICY26" s="129"/>
      <c r="ICZ26" s="129"/>
      <c r="IDA26" s="129"/>
      <c r="IDB26" s="129"/>
      <c r="IDC26" s="129"/>
      <c r="IDD26" s="129"/>
      <c r="IDE26" s="129"/>
      <c r="IDF26" s="129"/>
      <c r="IDG26" s="129"/>
      <c r="IDH26" s="129"/>
      <c r="IDI26" s="129"/>
      <c r="IDJ26" s="129"/>
      <c r="IDK26" s="129"/>
      <c r="IDL26" s="129"/>
      <c r="IDM26" s="129"/>
      <c r="IDN26" s="129"/>
      <c r="IDO26" s="129"/>
      <c r="IDP26" s="129"/>
      <c r="IDQ26" s="129"/>
      <c r="IDR26" s="129"/>
      <c r="IDS26" s="129"/>
      <c r="IDT26" s="129"/>
      <c r="IDU26" s="129"/>
      <c r="IDV26" s="129"/>
      <c r="IDW26" s="129"/>
      <c r="IDX26" s="129"/>
      <c r="IDY26" s="129"/>
      <c r="IDZ26" s="129"/>
      <c r="IEA26" s="129"/>
      <c r="IEB26" s="129"/>
      <c r="IEC26" s="129"/>
      <c r="IED26" s="129"/>
      <c r="IEE26" s="129"/>
      <c r="IEF26" s="129"/>
      <c r="IEG26" s="129"/>
      <c r="IEH26" s="129"/>
      <c r="IEI26" s="129"/>
      <c r="IEJ26" s="129"/>
      <c r="IEK26" s="129"/>
      <c r="IEL26" s="129"/>
      <c r="IEM26" s="129"/>
      <c r="IEN26" s="129"/>
      <c r="IEO26" s="129"/>
      <c r="IEP26" s="129"/>
      <c r="IEQ26" s="129"/>
      <c r="IER26" s="129"/>
      <c r="IES26" s="129"/>
      <c r="IET26" s="129"/>
      <c r="IEU26" s="129"/>
      <c r="IEV26" s="129"/>
      <c r="IEW26" s="129"/>
      <c r="IEX26" s="129"/>
      <c r="IEY26" s="129"/>
      <c r="IEZ26" s="129"/>
      <c r="IFA26" s="129"/>
      <c r="IFB26" s="129"/>
      <c r="IFC26" s="129"/>
      <c r="IFD26" s="129"/>
      <c r="IFE26" s="129"/>
      <c r="IFF26" s="129"/>
      <c r="IFG26" s="129"/>
      <c r="IFH26" s="129"/>
      <c r="IFI26" s="129"/>
      <c r="IFJ26" s="129"/>
      <c r="IFK26" s="129"/>
      <c r="IFL26" s="129"/>
      <c r="IFM26" s="129"/>
      <c r="IFN26" s="129"/>
      <c r="IFO26" s="129"/>
      <c r="IFP26" s="129"/>
      <c r="IFQ26" s="129"/>
      <c r="IFR26" s="129"/>
      <c r="IFS26" s="129"/>
      <c r="IFT26" s="129"/>
      <c r="IFU26" s="129"/>
      <c r="IFV26" s="129"/>
      <c r="IFW26" s="129"/>
      <c r="IFX26" s="129"/>
      <c r="IFY26" s="129"/>
      <c r="IFZ26" s="129"/>
      <c r="IGA26" s="129"/>
      <c r="IGB26" s="129"/>
      <c r="IGC26" s="129"/>
      <c r="IGD26" s="129"/>
      <c r="IGE26" s="129"/>
      <c r="IGF26" s="129"/>
      <c r="IGG26" s="129"/>
      <c r="IGH26" s="129"/>
      <c r="IGI26" s="129"/>
      <c r="IGJ26" s="129"/>
      <c r="IGK26" s="129"/>
      <c r="IGL26" s="129"/>
      <c r="IGM26" s="129"/>
      <c r="IGN26" s="129"/>
      <c r="IGO26" s="129"/>
      <c r="IGP26" s="129"/>
      <c r="IGQ26" s="129"/>
      <c r="IGR26" s="129"/>
      <c r="IGS26" s="129"/>
      <c r="IGT26" s="129"/>
      <c r="IGU26" s="129"/>
      <c r="IGV26" s="129"/>
      <c r="IGW26" s="129"/>
      <c r="IGX26" s="129"/>
      <c r="IGY26" s="129"/>
      <c r="IGZ26" s="129"/>
      <c r="IHA26" s="129"/>
      <c r="IHB26" s="129"/>
      <c r="IHC26" s="129"/>
      <c r="IHD26" s="129"/>
      <c r="IHE26" s="129"/>
      <c r="IHF26" s="129"/>
      <c r="IHG26" s="129"/>
      <c r="IHH26" s="129"/>
      <c r="IHI26" s="129"/>
      <c r="IHJ26" s="129"/>
      <c r="IHK26" s="129"/>
      <c r="IHL26" s="129"/>
      <c r="IHM26" s="129"/>
      <c r="IHN26" s="129"/>
      <c r="IHO26" s="129"/>
      <c r="IHP26" s="129"/>
      <c r="IHQ26" s="129"/>
      <c r="IHR26" s="129"/>
      <c r="IHS26" s="129"/>
      <c r="IHT26" s="129"/>
      <c r="IHU26" s="129"/>
      <c r="IHV26" s="129"/>
      <c r="IHW26" s="129"/>
      <c r="IHX26" s="129"/>
      <c r="IHY26" s="129"/>
      <c r="IHZ26" s="129"/>
      <c r="IIA26" s="129"/>
      <c r="IIB26" s="129"/>
      <c r="IIC26" s="129"/>
      <c r="IID26" s="129"/>
      <c r="IIE26" s="129"/>
      <c r="IIF26" s="129"/>
      <c r="IIG26" s="129"/>
      <c r="IIH26" s="129"/>
      <c r="III26" s="129"/>
      <c r="IIJ26" s="129"/>
      <c r="IIK26" s="129"/>
      <c r="IIL26" s="129"/>
      <c r="IIM26" s="129"/>
      <c r="IIN26" s="129"/>
      <c r="IIO26" s="129"/>
      <c r="IIP26" s="129"/>
      <c r="IIQ26" s="129"/>
      <c r="IIR26" s="129"/>
      <c r="IIS26" s="129"/>
      <c r="IIT26" s="129"/>
      <c r="IIU26" s="129"/>
      <c r="IIV26" s="129"/>
      <c r="IIW26" s="129"/>
      <c r="IIX26" s="129"/>
      <c r="IIY26" s="129"/>
      <c r="IIZ26" s="129"/>
      <c r="IJA26" s="129"/>
      <c r="IJB26" s="129"/>
      <c r="IJC26" s="129"/>
      <c r="IJD26" s="129"/>
      <c r="IJE26" s="129"/>
      <c r="IJF26" s="129"/>
      <c r="IJG26" s="129"/>
      <c r="IJH26" s="129"/>
      <c r="IJI26" s="129"/>
      <c r="IJJ26" s="129"/>
      <c r="IJK26" s="129"/>
      <c r="IJL26" s="129"/>
      <c r="IJM26" s="129"/>
      <c r="IJN26" s="129"/>
      <c r="IJO26" s="129"/>
      <c r="IJP26" s="129"/>
      <c r="IJQ26" s="129"/>
      <c r="IJR26" s="129"/>
      <c r="IJS26" s="129"/>
      <c r="IJT26" s="129"/>
      <c r="IJU26" s="129"/>
      <c r="IJV26" s="129"/>
      <c r="IJW26" s="129"/>
      <c r="IJX26" s="129"/>
      <c r="IJY26" s="129"/>
      <c r="IJZ26" s="129"/>
      <c r="IKA26" s="129"/>
      <c r="IKB26" s="129"/>
      <c r="IKC26" s="129"/>
      <c r="IKD26" s="129"/>
      <c r="IKE26" s="129"/>
      <c r="IKF26" s="129"/>
      <c r="IKG26" s="129"/>
      <c r="IKH26" s="129"/>
      <c r="IKI26" s="129"/>
      <c r="IKJ26" s="129"/>
      <c r="IKK26" s="129"/>
      <c r="IKL26" s="129"/>
      <c r="IKM26" s="129"/>
      <c r="IKN26" s="129"/>
      <c r="IKO26" s="129"/>
      <c r="IKP26" s="129"/>
      <c r="IKQ26" s="129"/>
      <c r="IKR26" s="129"/>
      <c r="IKS26" s="129"/>
      <c r="IKT26" s="129"/>
      <c r="IKU26" s="129"/>
      <c r="IKV26" s="129"/>
      <c r="IKW26" s="129"/>
      <c r="IKX26" s="129"/>
      <c r="IKY26" s="129"/>
      <c r="IKZ26" s="129"/>
      <c r="ILA26" s="129"/>
      <c r="ILB26" s="129"/>
      <c r="ILC26" s="129"/>
      <c r="ILD26" s="129"/>
      <c r="ILE26" s="129"/>
      <c r="ILF26" s="129"/>
      <c r="ILG26" s="129"/>
      <c r="ILH26" s="129"/>
      <c r="ILI26" s="129"/>
      <c r="ILJ26" s="129"/>
      <c r="ILK26" s="129"/>
      <c r="ILL26" s="129"/>
      <c r="ILM26" s="129"/>
      <c r="ILN26" s="129"/>
      <c r="ILO26" s="129"/>
      <c r="ILP26" s="129"/>
      <c r="ILQ26" s="129"/>
      <c r="ILR26" s="129"/>
      <c r="ILS26" s="129"/>
      <c r="ILT26" s="129"/>
      <c r="ILU26" s="129"/>
      <c r="ILV26" s="129"/>
      <c r="ILW26" s="129"/>
      <c r="ILX26" s="129"/>
      <c r="ILY26" s="129"/>
      <c r="ILZ26" s="129"/>
      <c r="IMA26" s="129"/>
      <c r="IMB26" s="129"/>
      <c r="IMC26" s="129"/>
      <c r="IMD26" s="129"/>
      <c r="IME26" s="129"/>
      <c r="IMF26" s="129"/>
      <c r="IMG26" s="129"/>
      <c r="IMH26" s="129"/>
      <c r="IMI26" s="129"/>
      <c r="IMJ26" s="129"/>
      <c r="IMK26" s="129"/>
      <c r="IML26" s="129"/>
      <c r="IMM26" s="129"/>
      <c r="IMN26" s="129"/>
      <c r="IMO26" s="129"/>
      <c r="IMP26" s="129"/>
      <c r="IMQ26" s="129"/>
      <c r="IMR26" s="129"/>
      <c r="IMS26" s="129"/>
      <c r="IMT26" s="129"/>
      <c r="IMU26" s="129"/>
      <c r="IMV26" s="129"/>
      <c r="IMW26" s="129"/>
      <c r="IMX26" s="129"/>
      <c r="IMY26" s="129"/>
      <c r="IMZ26" s="129"/>
      <c r="INA26" s="129"/>
      <c r="INB26" s="129"/>
      <c r="INC26" s="129"/>
      <c r="IND26" s="129"/>
      <c r="INE26" s="129"/>
      <c r="INF26" s="129"/>
      <c r="ING26" s="129"/>
      <c r="INH26" s="129"/>
      <c r="INI26" s="129"/>
      <c r="INJ26" s="129"/>
      <c r="INK26" s="129"/>
      <c r="INL26" s="129"/>
      <c r="INM26" s="129"/>
      <c r="INN26" s="129"/>
      <c r="INO26" s="129"/>
      <c r="INP26" s="129"/>
      <c r="INQ26" s="129"/>
      <c r="INR26" s="129"/>
      <c r="INS26" s="129"/>
      <c r="INT26" s="129"/>
      <c r="INU26" s="129"/>
      <c r="INV26" s="129"/>
      <c r="INW26" s="129"/>
      <c r="INX26" s="129"/>
      <c r="INY26" s="129"/>
      <c r="INZ26" s="129"/>
      <c r="IOA26" s="129"/>
      <c r="IOB26" s="129"/>
      <c r="IOC26" s="129"/>
      <c r="IOD26" s="129"/>
      <c r="IOE26" s="129"/>
      <c r="IOF26" s="129"/>
      <c r="IOG26" s="129"/>
      <c r="IOH26" s="129"/>
      <c r="IOI26" s="129"/>
      <c r="IOJ26" s="129"/>
      <c r="IOK26" s="129"/>
      <c r="IOL26" s="129"/>
      <c r="IOM26" s="129"/>
      <c r="ION26" s="129"/>
      <c r="IOO26" s="129"/>
      <c r="IOP26" s="129"/>
      <c r="IOQ26" s="129"/>
      <c r="IOR26" s="129"/>
      <c r="IOS26" s="129"/>
      <c r="IOT26" s="129"/>
      <c r="IOU26" s="129"/>
      <c r="IOV26" s="129"/>
      <c r="IOW26" s="129"/>
      <c r="IOX26" s="129"/>
      <c r="IOY26" s="129"/>
      <c r="IOZ26" s="129"/>
      <c r="IPA26" s="129"/>
      <c r="IPB26" s="129"/>
      <c r="IPC26" s="129"/>
      <c r="IPD26" s="129"/>
      <c r="IPE26" s="129"/>
      <c r="IPF26" s="129"/>
      <c r="IPG26" s="129"/>
      <c r="IPH26" s="129"/>
      <c r="IPI26" s="129"/>
      <c r="IPJ26" s="129"/>
      <c r="IPK26" s="129"/>
      <c r="IPL26" s="129"/>
      <c r="IPM26" s="129"/>
      <c r="IPN26" s="129"/>
      <c r="IPO26" s="129"/>
      <c r="IPP26" s="129"/>
      <c r="IPQ26" s="129"/>
      <c r="IPR26" s="129"/>
      <c r="IPS26" s="129"/>
      <c r="IPT26" s="129"/>
      <c r="IPU26" s="129"/>
      <c r="IPV26" s="129"/>
      <c r="IPW26" s="129"/>
      <c r="IPX26" s="129"/>
      <c r="IPY26" s="129"/>
      <c r="IPZ26" s="129"/>
      <c r="IQA26" s="129"/>
      <c r="IQB26" s="129"/>
      <c r="IQC26" s="129"/>
      <c r="IQD26" s="129"/>
      <c r="IQE26" s="129"/>
      <c r="IQF26" s="129"/>
      <c r="IQG26" s="129"/>
      <c r="IQH26" s="129"/>
      <c r="IQI26" s="129"/>
      <c r="IQJ26" s="129"/>
      <c r="IQK26" s="129"/>
      <c r="IQL26" s="129"/>
      <c r="IQM26" s="129"/>
      <c r="IQN26" s="129"/>
      <c r="IQO26" s="129"/>
      <c r="IQP26" s="129"/>
      <c r="IQQ26" s="129"/>
      <c r="IQR26" s="129"/>
      <c r="IQS26" s="129"/>
      <c r="IQT26" s="129"/>
      <c r="IQU26" s="129"/>
      <c r="IQV26" s="129"/>
      <c r="IQW26" s="129"/>
      <c r="IQX26" s="129"/>
      <c r="IQY26" s="129"/>
      <c r="IQZ26" s="129"/>
      <c r="IRA26" s="129"/>
      <c r="IRB26" s="129"/>
      <c r="IRC26" s="129"/>
      <c r="IRD26" s="129"/>
      <c r="IRE26" s="129"/>
      <c r="IRF26" s="129"/>
      <c r="IRG26" s="129"/>
      <c r="IRH26" s="129"/>
      <c r="IRI26" s="129"/>
      <c r="IRJ26" s="129"/>
      <c r="IRK26" s="129"/>
      <c r="IRL26" s="129"/>
      <c r="IRM26" s="129"/>
      <c r="IRN26" s="129"/>
      <c r="IRO26" s="129"/>
      <c r="IRP26" s="129"/>
      <c r="IRQ26" s="129"/>
      <c r="IRR26" s="129"/>
      <c r="IRS26" s="129"/>
      <c r="IRT26" s="129"/>
      <c r="IRU26" s="129"/>
      <c r="IRV26" s="129"/>
      <c r="IRW26" s="129"/>
      <c r="IRX26" s="129"/>
      <c r="IRY26" s="129"/>
      <c r="IRZ26" s="129"/>
      <c r="ISA26" s="129"/>
      <c r="ISB26" s="129"/>
      <c r="ISC26" s="129"/>
      <c r="ISD26" s="129"/>
      <c r="ISE26" s="129"/>
      <c r="ISF26" s="129"/>
      <c r="ISG26" s="129"/>
      <c r="ISH26" s="129"/>
      <c r="ISI26" s="129"/>
      <c r="ISJ26" s="129"/>
      <c r="ISK26" s="129"/>
      <c r="ISL26" s="129"/>
      <c r="ISM26" s="129"/>
      <c r="ISN26" s="129"/>
      <c r="ISO26" s="129"/>
      <c r="ISP26" s="129"/>
      <c r="ISQ26" s="129"/>
      <c r="ISR26" s="129"/>
      <c r="ISS26" s="129"/>
      <c r="IST26" s="129"/>
      <c r="ISU26" s="129"/>
      <c r="ISV26" s="129"/>
      <c r="ISW26" s="129"/>
      <c r="ISX26" s="129"/>
      <c r="ISY26" s="129"/>
      <c r="ISZ26" s="129"/>
      <c r="ITA26" s="129"/>
      <c r="ITB26" s="129"/>
      <c r="ITC26" s="129"/>
      <c r="ITD26" s="129"/>
      <c r="ITE26" s="129"/>
      <c r="ITF26" s="129"/>
      <c r="ITG26" s="129"/>
      <c r="ITH26" s="129"/>
      <c r="ITI26" s="129"/>
      <c r="ITJ26" s="129"/>
      <c r="ITK26" s="129"/>
      <c r="ITL26" s="129"/>
      <c r="ITM26" s="129"/>
      <c r="ITN26" s="129"/>
      <c r="ITO26" s="129"/>
      <c r="ITP26" s="129"/>
      <c r="ITQ26" s="129"/>
      <c r="ITR26" s="129"/>
      <c r="ITS26" s="129"/>
      <c r="ITT26" s="129"/>
      <c r="ITU26" s="129"/>
      <c r="ITV26" s="129"/>
      <c r="ITW26" s="129"/>
      <c r="ITX26" s="129"/>
      <c r="ITY26" s="129"/>
      <c r="ITZ26" s="129"/>
      <c r="IUA26" s="129"/>
      <c r="IUB26" s="129"/>
      <c r="IUC26" s="129"/>
      <c r="IUD26" s="129"/>
      <c r="IUE26" s="129"/>
      <c r="IUF26" s="129"/>
      <c r="IUG26" s="129"/>
      <c r="IUH26" s="129"/>
      <c r="IUI26" s="129"/>
      <c r="IUJ26" s="129"/>
      <c r="IUK26" s="129"/>
      <c r="IUL26" s="129"/>
      <c r="IUM26" s="129"/>
      <c r="IUN26" s="129"/>
      <c r="IUO26" s="129"/>
      <c r="IUP26" s="129"/>
      <c r="IUQ26" s="129"/>
      <c r="IUR26" s="129"/>
      <c r="IUS26" s="129"/>
      <c r="IUT26" s="129"/>
      <c r="IUU26" s="129"/>
      <c r="IUV26" s="129"/>
      <c r="IUW26" s="129"/>
      <c r="IUX26" s="129"/>
      <c r="IUY26" s="129"/>
      <c r="IUZ26" s="129"/>
      <c r="IVA26" s="129"/>
      <c r="IVB26" s="129"/>
      <c r="IVC26" s="129"/>
      <c r="IVD26" s="129"/>
      <c r="IVE26" s="129"/>
      <c r="IVF26" s="129"/>
      <c r="IVG26" s="129"/>
      <c r="IVH26" s="129"/>
      <c r="IVI26" s="129"/>
      <c r="IVJ26" s="129"/>
      <c r="IVK26" s="129"/>
      <c r="IVL26" s="129"/>
      <c r="IVM26" s="129"/>
      <c r="IVN26" s="129"/>
      <c r="IVO26" s="129"/>
      <c r="IVP26" s="129"/>
      <c r="IVQ26" s="129"/>
      <c r="IVR26" s="129"/>
      <c r="IVS26" s="129"/>
      <c r="IVT26" s="129"/>
      <c r="IVU26" s="129"/>
      <c r="IVV26" s="129"/>
      <c r="IVW26" s="129"/>
      <c r="IVX26" s="129"/>
      <c r="IVY26" s="129"/>
      <c r="IVZ26" s="129"/>
      <c r="IWA26" s="129"/>
      <c r="IWB26" s="129"/>
      <c r="IWC26" s="129"/>
      <c r="IWD26" s="129"/>
      <c r="IWE26" s="129"/>
      <c r="IWF26" s="129"/>
      <c r="IWG26" s="129"/>
      <c r="IWH26" s="129"/>
      <c r="IWI26" s="129"/>
      <c r="IWJ26" s="129"/>
      <c r="IWK26" s="129"/>
      <c r="IWL26" s="129"/>
      <c r="IWM26" s="129"/>
      <c r="IWN26" s="129"/>
      <c r="IWO26" s="129"/>
      <c r="IWP26" s="129"/>
      <c r="IWQ26" s="129"/>
      <c r="IWR26" s="129"/>
      <c r="IWS26" s="129"/>
      <c r="IWT26" s="129"/>
      <c r="IWU26" s="129"/>
      <c r="IWV26" s="129"/>
      <c r="IWW26" s="129"/>
      <c r="IWX26" s="129"/>
      <c r="IWY26" s="129"/>
      <c r="IWZ26" s="129"/>
      <c r="IXA26" s="129"/>
      <c r="IXB26" s="129"/>
      <c r="IXC26" s="129"/>
      <c r="IXD26" s="129"/>
      <c r="IXE26" s="129"/>
      <c r="IXF26" s="129"/>
      <c r="IXG26" s="129"/>
      <c r="IXH26" s="129"/>
      <c r="IXI26" s="129"/>
      <c r="IXJ26" s="129"/>
      <c r="IXK26" s="129"/>
      <c r="IXL26" s="129"/>
      <c r="IXM26" s="129"/>
      <c r="IXN26" s="129"/>
      <c r="IXO26" s="129"/>
      <c r="IXP26" s="129"/>
      <c r="IXQ26" s="129"/>
      <c r="IXR26" s="129"/>
      <c r="IXS26" s="129"/>
      <c r="IXT26" s="129"/>
      <c r="IXU26" s="129"/>
      <c r="IXV26" s="129"/>
      <c r="IXW26" s="129"/>
      <c r="IXX26" s="129"/>
      <c r="IXY26" s="129"/>
      <c r="IXZ26" s="129"/>
      <c r="IYA26" s="129"/>
      <c r="IYB26" s="129"/>
      <c r="IYC26" s="129"/>
      <c r="IYD26" s="129"/>
      <c r="IYE26" s="129"/>
      <c r="IYF26" s="129"/>
      <c r="IYG26" s="129"/>
      <c r="IYH26" s="129"/>
      <c r="IYI26" s="129"/>
      <c r="IYJ26" s="129"/>
      <c r="IYK26" s="129"/>
      <c r="IYL26" s="129"/>
      <c r="IYM26" s="129"/>
      <c r="IYN26" s="129"/>
      <c r="IYO26" s="129"/>
      <c r="IYP26" s="129"/>
      <c r="IYQ26" s="129"/>
      <c r="IYR26" s="129"/>
      <c r="IYS26" s="129"/>
      <c r="IYT26" s="129"/>
      <c r="IYU26" s="129"/>
      <c r="IYV26" s="129"/>
      <c r="IYW26" s="129"/>
      <c r="IYX26" s="129"/>
      <c r="IYY26" s="129"/>
      <c r="IYZ26" s="129"/>
      <c r="IZA26" s="129"/>
      <c r="IZB26" s="129"/>
      <c r="IZC26" s="129"/>
      <c r="IZD26" s="129"/>
      <c r="IZE26" s="129"/>
      <c r="IZF26" s="129"/>
      <c r="IZG26" s="129"/>
      <c r="IZH26" s="129"/>
      <c r="IZI26" s="129"/>
      <c r="IZJ26" s="129"/>
      <c r="IZK26" s="129"/>
      <c r="IZL26" s="129"/>
      <c r="IZM26" s="129"/>
      <c r="IZN26" s="129"/>
      <c r="IZO26" s="129"/>
      <c r="IZP26" s="129"/>
      <c r="IZQ26" s="129"/>
      <c r="IZR26" s="129"/>
      <c r="IZS26" s="129"/>
      <c r="IZT26" s="129"/>
      <c r="IZU26" s="129"/>
      <c r="IZV26" s="129"/>
      <c r="IZW26" s="129"/>
      <c r="IZX26" s="129"/>
      <c r="IZY26" s="129"/>
      <c r="IZZ26" s="129"/>
      <c r="JAA26" s="129"/>
      <c r="JAB26" s="129"/>
      <c r="JAC26" s="129"/>
      <c r="JAD26" s="129"/>
      <c r="JAE26" s="129"/>
      <c r="JAF26" s="129"/>
      <c r="JAG26" s="129"/>
      <c r="JAH26" s="129"/>
      <c r="JAI26" s="129"/>
      <c r="JAJ26" s="129"/>
      <c r="JAK26" s="129"/>
      <c r="JAL26" s="129"/>
      <c r="JAM26" s="129"/>
      <c r="JAN26" s="129"/>
      <c r="JAO26" s="129"/>
      <c r="JAP26" s="129"/>
      <c r="JAQ26" s="129"/>
      <c r="JAR26" s="129"/>
      <c r="JAS26" s="129"/>
      <c r="JAT26" s="129"/>
      <c r="JAU26" s="129"/>
      <c r="JAV26" s="129"/>
      <c r="JAW26" s="129"/>
      <c r="JAX26" s="129"/>
      <c r="JAY26" s="129"/>
      <c r="JAZ26" s="129"/>
      <c r="JBA26" s="129"/>
      <c r="JBB26" s="129"/>
      <c r="JBC26" s="129"/>
      <c r="JBD26" s="129"/>
      <c r="JBE26" s="129"/>
      <c r="JBF26" s="129"/>
      <c r="JBG26" s="129"/>
      <c r="JBH26" s="129"/>
      <c r="JBI26" s="129"/>
      <c r="JBJ26" s="129"/>
      <c r="JBK26" s="129"/>
      <c r="JBL26" s="129"/>
      <c r="JBM26" s="129"/>
      <c r="JBN26" s="129"/>
      <c r="JBO26" s="129"/>
      <c r="JBP26" s="129"/>
      <c r="JBQ26" s="129"/>
      <c r="JBR26" s="129"/>
      <c r="JBS26" s="129"/>
      <c r="JBT26" s="129"/>
      <c r="JBU26" s="129"/>
      <c r="JBV26" s="129"/>
      <c r="JBW26" s="129"/>
      <c r="JBX26" s="129"/>
      <c r="JBY26" s="129"/>
      <c r="JBZ26" s="129"/>
      <c r="JCA26" s="129"/>
      <c r="JCB26" s="129"/>
      <c r="JCC26" s="129"/>
      <c r="JCD26" s="129"/>
      <c r="JCE26" s="129"/>
      <c r="JCF26" s="129"/>
      <c r="JCG26" s="129"/>
      <c r="JCH26" s="129"/>
      <c r="JCI26" s="129"/>
      <c r="JCJ26" s="129"/>
      <c r="JCK26" s="129"/>
      <c r="JCL26" s="129"/>
      <c r="JCM26" s="129"/>
      <c r="JCN26" s="129"/>
      <c r="JCO26" s="129"/>
      <c r="JCP26" s="129"/>
      <c r="JCQ26" s="129"/>
      <c r="JCR26" s="129"/>
      <c r="JCS26" s="129"/>
      <c r="JCT26" s="129"/>
      <c r="JCU26" s="129"/>
      <c r="JCV26" s="129"/>
      <c r="JCW26" s="129"/>
      <c r="JCX26" s="129"/>
      <c r="JCY26" s="129"/>
      <c r="JCZ26" s="129"/>
      <c r="JDA26" s="129"/>
      <c r="JDB26" s="129"/>
      <c r="JDC26" s="129"/>
      <c r="JDD26" s="129"/>
      <c r="JDE26" s="129"/>
      <c r="JDF26" s="129"/>
      <c r="JDG26" s="129"/>
      <c r="JDH26" s="129"/>
      <c r="JDI26" s="129"/>
      <c r="JDJ26" s="129"/>
      <c r="JDK26" s="129"/>
      <c r="JDL26" s="129"/>
      <c r="JDM26" s="129"/>
      <c r="JDN26" s="129"/>
      <c r="JDO26" s="129"/>
      <c r="JDP26" s="129"/>
      <c r="JDQ26" s="129"/>
      <c r="JDR26" s="129"/>
      <c r="JDS26" s="129"/>
      <c r="JDT26" s="129"/>
      <c r="JDU26" s="129"/>
      <c r="JDV26" s="129"/>
      <c r="JDW26" s="129"/>
      <c r="JDX26" s="129"/>
      <c r="JDY26" s="129"/>
      <c r="JDZ26" s="129"/>
      <c r="JEA26" s="129"/>
      <c r="JEB26" s="129"/>
      <c r="JEC26" s="129"/>
      <c r="JED26" s="129"/>
      <c r="JEE26" s="129"/>
      <c r="JEF26" s="129"/>
      <c r="JEG26" s="129"/>
      <c r="JEH26" s="129"/>
      <c r="JEI26" s="129"/>
      <c r="JEJ26" s="129"/>
      <c r="JEK26" s="129"/>
      <c r="JEL26" s="129"/>
      <c r="JEM26" s="129"/>
      <c r="JEN26" s="129"/>
      <c r="JEO26" s="129"/>
      <c r="JEP26" s="129"/>
      <c r="JEQ26" s="129"/>
      <c r="JER26" s="129"/>
      <c r="JES26" s="129"/>
      <c r="JET26" s="129"/>
      <c r="JEU26" s="129"/>
      <c r="JEV26" s="129"/>
      <c r="JEW26" s="129"/>
      <c r="JEX26" s="129"/>
      <c r="JEY26" s="129"/>
      <c r="JEZ26" s="129"/>
      <c r="JFA26" s="129"/>
      <c r="JFB26" s="129"/>
      <c r="JFC26" s="129"/>
      <c r="JFD26" s="129"/>
      <c r="JFE26" s="129"/>
      <c r="JFF26" s="129"/>
      <c r="JFG26" s="129"/>
      <c r="JFH26" s="129"/>
      <c r="JFI26" s="129"/>
      <c r="JFJ26" s="129"/>
      <c r="JFK26" s="129"/>
      <c r="JFL26" s="129"/>
      <c r="JFM26" s="129"/>
      <c r="JFN26" s="129"/>
      <c r="JFO26" s="129"/>
      <c r="JFP26" s="129"/>
      <c r="JFQ26" s="129"/>
      <c r="JFR26" s="129"/>
      <c r="JFS26" s="129"/>
      <c r="JFT26" s="129"/>
      <c r="JFU26" s="129"/>
      <c r="JFV26" s="129"/>
      <c r="JFW26" s="129"/>
      <c r="JFX26" s="129"/>
      <c r="JFY26" s="129"/>
      <c r="JFZ26" s="129"/>
      <c r="JGA26" s="129"/>
      <c r="JGB26" s="129"/>
      <c r="JGC26" s="129"/>
      <c r="JGD26" s="129"/>
      <c r="JGE26" s="129"/>
      <c r="JGF26" s="129"/>
      <c r="JGG26" s="129"/>
      <c r="JGH26" s="129"/>
      <c r="JGI26" s="129"/>
      <c r="JGJ26" s="129"/>
      <c r="JGK26" s="129"/>
      <c r="JGL26" s="129"/>
      <c r="JGM26" s="129"/>
      <c r="JGN26" s="129"/>
      <c r="JGO26" s="129"/>
      <c r="JGP26" s="129"/>
      <c r="JGQ26" s="129"/>
      <c r="JGR26" s="129"/>
      <c r="JGS26" s="129"/>
      <c r="JGT26" s="129"/>
      <c r="JGU26" s="129"/>
      <c r="JGV26" s="129"/>
      <c r="JGW26" s="129"/>
      <c r="JGX26" s="129"/>
      <c r="JGY26" s="129"/>
      <c r="JGZ26" s="129"/>
      <c r="JHA26" s="129"/>
      <c r="JHB26" s="129"/>
      <c r="JHC26" s="129"/>
      <c r="JHD26" s="129"/>
      <c r="JHE26" s="129"/>
      <c r="JHF26" s="129"/>
      <c r="JHG26" s="129"/>
      <c r="JHH26" s="129"/>
      <c r="JHI26" s="129"/>
      <c r="JHJ26" s="129"/>
      <c r="JHK26" s="129"/>
      <c r="JHL26" s="129"/>
      <c r="JHM26" s="129"/>
      <c r="JHN26" s="129"/>
      <c r="JHO26" s="129"/>
      <c r="JHP26" s="129"/>
      <c r="JHQ26" s="129"/>
      <c r="JHR26" s="129"/>
      <c r="JHS26" s="129"/>
      <c r="JHT26" s="129"/>
      <c r="JHU26" s="129"/>
      <c r="JHV26" s="129"/>
      <c r="JHW26" s="129"/>
      <c r="JHX26" s="129"/>
      <c r="JHY26" s="129"/>
      <c r="JHZ26" s="129"/>
      <c r="JIA26" s="129"/>
      <c r="JIB26" s="129"/>
      <c r="JIC26" s="129"/>
      <c r="JID26" s="129"/>
      <c r="JIE26" s="129"/>
      <c r="JIF26" s="129"/>
      <c r="JIG26" s="129"/>
      <c r="JIH26" s="129"/>
      <c r="JII26" s="129"/>
      <c r="JIJ26" s="129"/>
      <c r="JIK26" s="129"/>
      <c r="JIL26" s="129"/>
      <c r="JIM26" s="129"/>
      <c r="JIN26" s="129"/>
      <c r="JIO26" s="129"/>
      <c r="JIP26" s="129"/>
      <c r="JIQ26" s="129"/>
      <c r="JIR26" s="129"/>
      <c r="JIS26" s="129"/>
      <c r="JIT26" s="129"/>
      <c r="JIU26" s="129"/>
      <c r="JIV26" s="129"/>
      <c r="JIW26" s="129"/>
      <c r="JIX26" s="129"/>
      <c r="JIY26" s="129"/>
      <c r="JIZ26" s="129"/>
      <c r="JJA26" s="129"/>
      <c r="JJB26" s="129"/>
      <c r="JJC26" s="129"/>
      <c r="JJD26" s="129"/>
      <c r="JJE26" s="129"/>
      <c r="JJF26" s="129"/>
      <c r="JJG26" s="129"/>
      <c r="JJH26" s="129"/>
      <c r="JJI26" s="129"/>
      <c r="JJJ26" s="129"/>
      <c r="JJK26" s="129"/>
      <c r="JJL26" s="129"/>
      <c r="JJM26" s="129"/>
      <c r="JJN26" s="129"/>
      <c r="JJO26" s="129"/>
      <c r="JJP26" s="129"/>
      <c r="JJQ26" s="129"/>
      <c r="JJR26" s="129"/>
      <c r="JJS26" s="129"/>
      <c r="JJT26" s="129"/>
      <c r="JJU26" s="129"/>
      <c r="JJV26" s="129"/>
      <c r="JJW26" s="129"/>
      <c r="JJX26" s="129"/>
      <c r="JJY26" s="129"/>
      <c r="JJZ26" s="129"/>
      <c r="JKA26" s="129"/>
      <c r="JKB26" s="129"/>
      <c r="JKC26" s="129"/>
      <c r="JKD26" s="129"/>
      <c r="JKE26" s="129"/>
      <c r="JKF26" s="129"/>
      <c r="JKG26" s="129"/>
      <c r="JKH26" s="129"/>
      <c r="JKI26" s="129"/>
      <c r="JKJ26" s="129"/>
      <c r="JKK26" s="129"/>
      <c r="JKL26" s="129"/>
      <c r="JKM26" s="129"/>
      <c r="JKN26" s="129"/>
      <c r="JKO26" s="129"/>
      <c r="JKP26" s="129"/>
      <c r="JKQ26" s="129"/>
      <c r="JKR26" s="129"/>
      <c r="JKS26" s="129"/>
      <c r="JKT26" s="129"/>
      <c r="JKU26" s="129"/>
      <c r="JKV26" s="129"/>
      <c r="JKW26" s="129"/>
      <c r="JKX26" s="129"/>
      <c r="JKY26" s="129"/>
      <c r="JKZ26" s="129"/>
      <c r="JLA26" s="129"/>
      <c r="JLB26" s="129"/>
      <c r="JLC26" s="129"/>
      <c r="JLD26" s="129"/>
      <c r="JLE26" s="129"/>
      <c r="JLF26" s="129"/>
      <c r="JLG26" s="129"/>
      <c r="JLH26" s="129"/>
      <c r="JLI26" s="129"/>
      <c r="JLJ26" s="129"/>
      <c r="JLK26" s="129"/>
      <c r="JLL26" s="129"/>
      <c r="JLM26" s="129"/>
      <c r="JLN26" s="129"/>
      <c r="JLO26" s="129"/>
      <c r="JLP26" s="129"/>
      <c r="JLQ26" s="129"/>
      <c r="JLR26" s="129"/>
      <c r="JLS26" s="129"/>
      <c r="JLT26" s="129"/>
      <c r="JLU26" s="129"/>
      <c r="JLV26" s="129"/>
      <c r="JLW26" s="129"/>
      <c r="JLX26" s="129"/>
      <c r="JLY26" s="129"/>
      <c r="JLZ26" s="129"/>
      <c r="JMA26" s="129"/>
      <c r="JMB26" s="129"/>
      <c r="JMC26" s="129"/>
      <c r="JMD26" s="129"/>
      <c r="JME26" s="129"/>
      <c r="JMF26" s="129"/>
      <c r="JMG26" s="129"/>
      <c r="JMH26" s="129"/>
      <c r="JMI26" s="129"/>
      <c r="JMJ26" s="129"/>
      <c r="JMK26" s="129"/>
      <c r="JML26" s="129"/>
      <c r="JMM26" s="129"/>
      <c r="JMN26" s="129"/>
      <c r="JMO26" s="129"/>
      <c r="JMP26" s="129"/>
      <c r="JMQ26" s="129"/>
      <c r="JMR26" s="129"/>
      <c r="JMS26" s="129"/>
      <c r="JMT26" s="129"/>
      <c r="JMU26" s="129"/>
      <c r="JMV26" s="129"/>
      <c r="JMW26" s="129"/>
      <c r="JMX26" s="129"/>
      <c r="JMY26" s="129"/>
      <c r="JMZ26" s="129"/>
      <c r="JNA26" s="129"/>
      <c r="JNB26" s="129"/>
      <c r="JNC26" s="129"/>
      <c r="JND26" s="129"/>
      <c r="JNE26" s="129"/>
      <c r="JNF26" s="129"/>
      <c r="JNG26" s="129"/>
      <c r="JNH26" s="129"/>
      <c r="JNI26" s="129"/>
      <c r="JNJ26" s="129"/>
      <c r="JNK26" s="129"/>
      <c r="JNL26" s="129"/>
      <c r="JNM26" s="129"/>
      <c r="JNN26" s="129"/>
      <c r="JNO26" s="129"/>
      <c r="JNP26" s="129"/>
      <c r="JNQ26" s="129"/>
      <c r="JNR26" s="129"/>
      <c r="JNS26" s="129"/>
      <c r="JNT26" s="129"/>
      <c r="JNU26" s="129"/>
      <c r="JNV26" s="129"/>
      <c r="JNW26" s="129"/>
      <c r="JNX26" s="129"/>
      <c r="JNY26" s="129"/>
      <c r="JNZ26" s="129"/>
      <c r="JOA26" s="129"/>
      <c r="JOB26" s="129"/>
      <c r="JOC26" s="129"/>
      <c r="JOD26" s="129"/>
      <c r="JOE26" s="129"/>
      <c r="JOF26" s="129"/>
      <c r="JOG26" s="129"/>
      <c r="JOH26" s="129"/>
      <c r="JOI26" s="129"/>
      <c r="JOJ26" s="129"/>
      <c r="JOK26" s="129"/>
      <c r="JOL26" s="129"/>
      <c r="JOM26" s="129"/>
      <c r="JON26" s="129"/>
      <c r="JOO26" s="129"/>
      <c r="JOP26" s="129"/>
      <c r="JOQ26" s="129"/>
      <c r="JOR26" s="129"/>
      <c r="JOS26" s="129"/>
      <c r="JOT26" s="129"/>
      <c r="JOU26" s="129"/>
      <c r="JOV26" s="129"/>
      <c r="JOW26" s="129"/>
      <c r="JOX26" s="129"/>
      <c r="JOY26" s="129"/>
      <c r="JOZ26" s="129"/>
      <c r="JPA26" s="129"/>
      <c r="JPB26" s="129"/>
      <c r="JPC26" s="129"/>
      <c r="JPD26" s="129"/>
      <c r="JPE26" s="129"/>
      <c r="JPF26" s="129"/>
      <c r="JPG26" s="129"/>
      <c r="JPH26" s="129"/>
      <c r="JPI26" s="129"/>
      <c r="JPJ26" s="129"/>
      <c r="JPK26" s="129"/>
      <c r="JPL26" s="129"/>
      <c r="JPM26" s="129"/>
      <c r="JPN26" s="129"/>
      <c r="JPO26" s="129"/>
      <c r="JPP26" s="129"/>
      <c r="JPQ26" s="129"/>
      <c r="JPR26" s="129"/>
      <c r="JPS26" s="129"/>
      <c r="JPT26" s="129"/>
      <c r="JPU26" s="129"/>
      <c r="JPV26" s="129"/>
      <c r="JPW26" s="129"/>
      <c r="JPX26" s="129"/>
      <c r="JPY26" s="129"/>
      <c r="JPZ26" s="129"/>
      <c r="JQA26" s="129"/>
      <c r="JQB26" s="129"/>
      <c r="JQC26" s="129"/>
      <c r="JQD26" s="129"/>
      <c r="JQE26" s="129"/>
      <c r="JQF26" s="129"/>
      <c r="JQG26" s="129"/>
      <c r="JQH26" s="129"/>
      <c r="JQI26" s="129"/>
      <c r="JQJ26" s="129"/>
      <c r="JQK26" s="129"/>
      <c r="JQL26" s="129"/>
      <c r="JQM26" s="129"/>
      <c r="JQN26" s="129"/>
      <c r="JQO26" s="129"/>
      <c r="JQP26" s="129"/>
      <c r="JQQ26" s="129"/>
      <c r="JQR26" s="129"/>
      <c r="JQS26" s="129"/>
      <c r="JQT26" s="129"/>
      <c r="JQU26" s="129"/>
      <c r="JQV26" s="129"/>
      <c r="JQW26" s="129"/>
      <c r="JQX26" s="129"/>
      <c r="JQY26" s="129"/>
      <c r="JQZ26" s="129"/>
      <c r="JRA26" s="129"/>
      <c r="JRB26" s="129"/>
      <c r="JRC26" s="129"/>
      <c r="JRD26" s="129"/>
      <c r="JRE26" s="129"/>
      <c r="JRF26" s="129"/>
      <c r="JRG26" s="129"/>
      <c r="JRH26" s="129"/>
      <c r="JRI26" s="129"/>
      <c r="JRJ26" s="129"/>
      <c r="JRK26" s="129"/>
      <c r="JRL26" s="129"/>
      <c r="JRM26" s="129"/>
      <c r="JRN26" s="129"/>
      <c r="JRO26" s="129"/>
      <c r="JRP26" s="129"/>
      <c r="JRQ26" s="129"/>
      <c r="JRR26" s="129"/>
      <c r="JRS26" s="129"/>
      <c r="JRT26" s="129"/>
      <c r="JRU26" s="129"/>
      <c r="JRV26" s="129"/>
      <c r="JRW26" s="129"/>
      <c r="JRX26" s="129"/>
      <c r="JRY26" s="129"/>
      <c r="JRZ26" s="129"/>
      <c r="JSA26" s="129"/>
      <c r="JSB26" s="129"/>
      <c r="JSC26" s="129"/>
      <c r="JSD26" s="129"/>
      <c r="JSE26" s="129"/>
      <c r="JSF26" s="129"/>
      <c r="JSG26" s="129"/>
      <c r="JSH26" s="129"/>
      <c r="JSI26" s="129"/>
      <c r="JSJ26" s="129"/>
      <c r="JSK26" s="129"/>
      <c r="JSL26" s="129"/>
      <c r="JSM26" s="129"/>
      <c r="JSN26" s="129"/>
      <c r="JSO26" s="129"/>
      <c r="JSP26" s="129"/>
      <c r="JSQ26" s="129"/>
      <c r="JSR26" s="129"/>
      <c r="JSS26" s="129"/>
      <c r="JST26" s="129"/>
      <c r="JSU26" s="129"/>
      <c r="JSV26" s="129"/>
      <c r="JSW26" s="129"/>
      <c r="JSX26" s="129"/>
      <c r="JSY26" s="129"/>
      <c r="JSZ26" s="129"/>
      <c r="JTA26" s="129"/>
      <c r="JTB26" s="129"/>
      <c r="JTC26" s="129"/>
      <c r="JTD26" s="129"/>
      <c r="JTE26" s="129"/>
      <c r="JTF26" s="129"/>
      <c r="JTG26" s="129"/>
      <c r="JTH26" s="129"/>
      <c r="JTI26" s="129"/>
      <c r="JTJ26" s="129"/>
      <c r="JTK26" s="129"/>
      <c r="JTL26" s="129"/>
      <c r="JTM26" s="129"/>
      <c r="JTN26" s="129"/>
      <c r="JTO26" s="129"/>
      <c r="JTP26" s="129"/>
      <c r="JTQ26" s="129"/>
      <c r="JTR26" s="129"/>
      <c r="JTS26" s="129"/>
      <c r="JTT26" s="129"/>
      <c r="JTU26" s="129"/>
      <c r="JTV26" s="129"/>
      <c r="JTW26" s="129"/>
      <c r="JTX26" s="129"/>
      <c r="JTY26" s="129"/>
      <c r="JTZ26" s="129"/>
      <c r="JUA26" s="129"/>
      <c r="JUB26" s="129"/>
      <c r="JUC26" s="129"/>
      <c r="JUD26" s="129"/>
      <c r="JUE26" s="129"/>
      <c r="JUF26" s="129"/>
      <c r="JUG26" s="129"/>
      <c r="JUH26" s="129"/>
      <c r="JUI26" s="129"/>
      <c r="JUJ26" s="129"/>
      <c r="JUK26" s="129"/>
      <c r="JUL26" s="129"/>
      <c r="JUM26" s="129"/>
      <c r="JUN26" s="129"/>
      <c r="JUO26" s="129"/>
      <c r="JUP26" s="129"/>
      <c r="JUQ26" s="129"/>
      <c r="JUR26" s="129"/>
      <c r="JUS26" s="129"/>
      <c r="JUT26" s="129"/>
      <c r="JUU26" s="129"/>
      <c r="JUV26" s="129"/>
      <c r="JUW26" s="129"/>
      <c r="JUX26" s="129"/>
      <c r="JUY26" s="129"/>
      <c r="JUZ26" s="129"/>
      <c r="JVA26" s="129"/>
      <c r="JVB26" s="129"/>
      <c r="JVC26" s="129"/>
      <c r="JVD26" s="129"/>
      <c r="JVE26" s="129"/>
      <c r="JVF26" s="129"/>
      <c r="JVG26" s="129"/>
      <c r="JVH26" s="129"/>
      <c r="JVI26" s="129"/>
      <c r="JVJ26" s="129"/>
      <c r="JVK26" s="129"/>
      <c r="JVL26" s="129"/>
      <c r="JVM26" s="129"/>
      <c r="JVN26" s="129"/>
      <c r="JVO26" s="129"/>
      <c r="JVP26" s="129"/>
      <c r="JVQ26" s="129"/>
      <c r="JVR26" s="129"/>
      <c r="JVS26" s="129"/>
      <c r="JVT26" s="129"/>
      <c r="JVU26" s="129"/>
      <c r="JVV26" s="129"/>
      <c r="JVW26" s="129"/>
      <c r="JVX26" s="129"/>
      <c r="JVY26" s="129"/>
      <c r="JVZ26" s="129"/>
      <c r="JWA26" s="129"/>
      <c r="JWB26" s="129"/>
      <c r="JWC26" s="129"/>
      <c r="JWD26" s="129"/>
      <c r="JWE26" s="129"/>
      <c r="JWF26" s="129"/>
      <c r="JWG26" s="129"/>
      <c r="JWH26" s="129"/>
      <c r="JWI26" s="129"/>
      <c r="JWJ26" s="129"/>
      <c r="JWK26" s="129"/>
      <c r="JWL26" s="129"/>
      <c r="JWM26" s="129"/>
      <c r="JWN26" s="129"/>
      <c r="JWO26" s="129"/>
      <c r="JWP26" s="129"/>
      <c r="JWQ26" s="129"/>
      <c r="JWR26" s="129"/>
      <c r="JWS26" s="129"/>
      <c r="JWT26" s="129"/>
      <c r="JWU26" s="129"/>
      <c r="JWV26" s="129"/>
      <c r="JWW26" s="129"/>
      <c r="JWX26" s="129"/>
      <c r="JWY26" s="129"/>
      <c r="JWZ26" s="129"/>
      <c r="JXA26" s="129"/>
      <c r="JXB26" s="129"/>
      <c r="JXC26" s="129"/>
      <c r="JXD26" s="129"/>
      <c r="JXE26" s="129"/>
      <c r="JXF26" s="129"/>
      <c r="JXG26" s="129"/>
      <c r="JXH26" s="129"/>
      <c r="JXI26" s="129"/>
      <c r="JXJ26" s="129"/>
      <c r="JXK26" s="129"/>
      <c r="JXL26" s="129"/>
      <c r="JXM26" s="129"/>
      <c r="JXN26" s="129"/>
      <c r="JXO26" s="129"/>
      <c r="JXP26" s="129"/>
      <c r="JXQ26" s="129"/>
      <c r="JXR26" s="129"/>
      <c r="JXS26" s="129"/>
      <c r="JXT26" s="129"/>
      <c r="JXU26" s="129"/>
      <c r="JXV26" s="129"/>
      <c r="JXW26" s="129"/>
      <c r="JXX26" s="129"/>
      <c r="JXY26" s="129"/>
      <c r="JXZ26" s="129"/>
      <c r="JYA26" s="129"/>
      <c r="JYB26" s="129"/>
      <c r="JYC26" s="129"/>
      <c r="JYD26" s="129"/>
      <c r="JYE26" s="129"/>
      <c r="JYF26" s="129"/>
      <c r="JYG26" s="129"/>
      <c r="JYH26" s="129"/>
      <c r="JYI26" s="129"/>
      <c r="JYJ26" s="129"/>
      <c r="JYK26" s="129"/>
      <c r="JYL26" s="129"/>
      <c r="JYM26" s="129"/>
      <c r="JYN26" s="129"/>
      <c r="JYO26" s="129"/>
      <c r="JYP26" s="129"/>
      <c r="JYQ26" s="129"/>
      <c r="JYR26" s="129"/>
      <c r="JYS26" s="129"/>
      <c r="JYT26" s="129"/>
      <c r="JYU26" s="129"/>
      <c r="JYV26" s="129"/>
      <c r="JYW26" s="129"/>
      <c r="JYX26" s="129"/>
      <c r="JYY26" s="129"/>
      <c r="JYZ26" s="129"/>
      <c r="JZA26" s="129"/>
      <c r="JZB26" s="129"/>
      <c r="JZC26" s="129"/>
      <c r="JZD26" s="129"/>
      <c r="JZE26" s="129"/>
      <c r="JZF26" s="129"/>
      <c r="JZG26" s="129"/>
      <c r="JZH26" s="129"/>
      <c r="JZI26" s="129"/>
      <c r="JZJ26" s="129"/>
      <c r="JZK26" s="129"/>
      <c r="JZL26" s="129"/>
      <c r="JZM26" s="129"/>
      <c r="JZN26" s="129"/>
      <c r="JZO26" s="129"/>
      <c r="JZP26" s="129"/>
      <c r="JZQ26" s="129"/>
      <c r="JZR26" s="129"/>
      <c r="JZS26" s="129"/>
      <c r="JZT26" s="129"/>
      <c r="JZU26" s="129"/>
      <c r="JZV26" s="129"/>
      <c r="JZW26" s="129"/>
      <c r="JZX26" s="129"/>
      <c r="JZY26" s="129"/>
      <c r="JZZ26" s="129"/>
      <c r="KAA26" s="129"/>
      <c r="KAB26" s="129"/>
      <c r="KAC26" s="129"/>
      <c r="KAD26" s="129"/>
      <c r="KAE26" s="129"/>
      <c r="KAF26" s="129"/>
      <c r="KAG26" s="129"/>
      <c r="KAH26" s="129"/>
      <c r="KAI26" s="129"/>
      <c r="KAJ26" s="129"/>
      <c r="KAK26" s="129"/>
      <c r="KAL26" s="129"/>
      <c r="KAM26" s="129"/>
      <c r="KAN26" s="129"/>
      <c r="KAO26" s="129"/>
      <c r="KAP26" s="129"/>
      <c r="KAQ26" s="129"/>
      <c r="KAR26" s="129"/>
      <c r="KAS26" s="129"/>
      <c r="KAT26" s="129"/>
      <c r="KAU26" s="129"/>
      <c r="KAV26" s="129"/>
      <c r="KAW26" s="129"/>
      <c r="KAX26" s="129"/>
      <c r="KAY26" s="129"/>
      <c r="KAZ26" s="129"/>
      <c r="KBA26" s="129"/>
      <c r="KBB26" s="129"/>
      <c r="KBC26" s="129"/>
      <c r="KBD26" s="129"/>
      <c r="KBE26" s="129"/>
      <c r="KBF26" s="129"/>
      <c r="KBG26" s="129"/>
      <c r="KBH26" s="129"/>
      <c r="KBI26" s="129"/>
      <c r="KBJ26" s="129"/>
      <c r="KBK26" s="129"/>
      <c r="KBL26" s="129"/>
      <c r="KBM26" s="129"/>
      <c r="KBN26" s="129"/>
      <c r="KBO26" s="129"/>
      <c r="KBP26" s="129"/>
      <c r="KBQ26" s="129"/>
      <c r="KBR26" s="129"/>
      <c r="KBS26" s="129"/>
      <c r="KBT26" s="129"/>
      <c r="KBU26" s="129"/>
      <c r="KBV26" s="129"/>
      <c r="KBW26" s="129"/>
      <c r="KBX26" s="129"/>
      <c r="KBY26" s="129"/>
      <c r="KBZ26" s="129"/>
      <c r="KCA26" s="129"/>
      <c r="KCB26" s="129"/>
      <c r="KCC26" s="129"/>
      <c r="KCD26" s="129"/>
      <c r="KCE26" s="129"/>
      <c r="KCF26" s="129"/>
      <c r="KCG26" s="129"/>
      <c r="KCH26" s="129"/>
      <c r="KCI26" s="129"/>
      <c r="KCJ26" s="129"/>
      <c r="KCK26" s="129"/>
      <c r="KCL26" s="129"/>
      <c r="KCM26" s="129"/>
      <c r="KCN26" s="129"/>
      <c r="KCO26" s="129"/>
      <c r="KCP26" s="129"/>
      <c r="KCQ26" s="129"/>
      <c r="KCR26" s="129"/>
      <c r="KCS26" s="129"/>
      <c r="KCT26" s="129"/>
      <c r="KCU26" s="129"/>
      <c r="KCV26" s="129"/>
      <c r="KCW26" s="129"/>
      <c r="KCX26" s="129"/>
      <c r="KCY26" s="129"/>
      <c r="KCZ26" s="129"/>
      <c r="KDA26" s="129"/>
      <c r="KDB26" s="129"/>
      <c r="KDC26" s="129"/>
      <c r="KDD26" s="129"/>
      <c r="KDE26" s="129"/>
      <c r="KDF26" s="129"/>
      <c r="KDG26" s="129"/>
      <c r="KDH26" s="129"/>
      <c r="KDI26" s="129"/>
      <c r="KDJ26" s="129"/>
      <c r="KDK26" s="129"/>
      <c r="KDL26" s="129"/>
      <c r="KDM26" s="129"/>
      <c r="KDN26" s="129"/>
      <c r="KDO26" s="129"/>
      <c r="KDP26" s="129"/>
      <c r="KDQ26" s="129"/>
      <c r="KDR26" s="129"/>
      <c r="KDS26" s="129"/>
      <c r="KDT26" s="129"/>
      <c r="KDU26" s="129"/>
      <c r="KDV26" s="129"/>
      <c r="KDW26" s="129"/>
      <c r="KDX26" s="129"/>
      <c r="KDY26" s="129"/>
      <c r="KDZ26" s="129"/>
      <c r="KEA26" s="129"/>
      <c r="KEB26" s="129"/>
      <c r="KEC26" s="129"/>
      <c r="KED26" s="129"/>
      <c r="KEE26" s="129"/>
      <c r="KEF26" s="129"/>
      <c r="KEG26" s="129"/>
      <c r="KEH26" s="129"/>
      <c r="KEI26" s="129"/>
      <c r="KEJ26" s="129"/>
      <c r="KEK26" s="129"/>
      <c r="KEL26" s="129"/>
      <c r="KEM26" s="129"/>
      <c r="KEN26" s="129"/>
      <c r="KEO26" s="129"/>
      <c r="KEP26" s="129"/>
      <c r="KEQ26" s="129"/>
      <c r="KER26" s="129"/>
      <c r="KES26" s="129"/>
      <c r="KET26" s="129"/>
      <c r="KEU26" s="129"/>
      <c r="KEV26" s="129"/>
      <c r="KEW26" s="129"/>
      <c r="KEX26" s="129"/>
      <c r="KEY26" s="129"/>
      <c r="KEZ26" s="129"/>
      <c r="KFA26" s="129"/>
      <c r="KFB26" s="129"/>
      <c r="KFC26" s="129"/>
      <c r="KFD26" s="129"/>
      <c r="KFE26" s="129"/>
      <c r="KFF26" s="129"/>
      <c r="KFG26" s="129"/>
      <c r="KFH26" s="129"/>
      <c r="KFI26" s="129"/>
      <c r="KFJ26" s="129"/>
      <c r="KFK26" s="129"/>
      <c r="KFL26" s="129"/>
      <c r="KFM26" s="129"/>
      <c r="KFN26" s="129"/>
      <c r="KFO26" s="129"/>
      <c r="KFP26" s="129"/>
      <c r="KFQ26" s="129"/>
      <c r="KFR26" s="129"/>
      <c r="KFS26" s="129"/>
      <c r="KFT26" s="129"/>
      <c r="KFU26" s="129"/>
      <c r="KFV26" s="129"/>
      <c r="KFW26" s="129"/>
      <c r="KFX26" s="129"/>
      <c r="KFY26" s="129"/>
      <c r="KFZ26" s="129"/>
      <c r="KGA26" s="129"/>
      <c r="KGB26" s="129"/>
      <c r="KGC26" s="129"/>
      <c r="KGD26" s="129"/>
      <c r="KGE26" s="129"/>
      <c r="KGF26" s="129"/>
      <c r="KGG26" s="129"/>
      <c r="KGH26" s="129"/>
      <c r="KGI26" s="129"/>
      <c r="KGJ26" s="129"/>
      <c r="KGK26" s="129"/>
      <c r="KGL26" s="129"/>
      <c r="KGM26" s="129"/>
      <c r="KGN26" s="129"/>
      <c r="KGO26" s="129"/>
      <c r="KGP26" s="129"/>
      <c r="KGQ26" s="129"/>
      <c r="KGR26" s="129"/>
      <c r="KGS26" s="129"/>
      <c r="KGT26" s="129"/>
      <c r="KGU26" s="129"/>
      <c r="KGV26" s="129"/>
      <c r="KGW26" s="129"/>
      <c r="KGX26" s="129"/>
      <c r="KGY26" s="129"/>
      <c r="KGZ26" s="129"/>
      <c r="KHA26" s="129"/>
      <c r="KHB26" s="129"/>
      <c r="KHC26" s="129"/>
      <c r="KHD26" s="129"/>
      <c r="KHE26" s="129"/>
      <c r="KHF26" s="129"/>
      <c r="KHG26" s="129"/>
      <c r="KHH26" s="129"/>
      <c r="KHI26" s="129"/>
      <c r="KHJ26" s="129"/>
      <c r="KHK26" s="129"/>
      <c r="KHL26" s="129"/>
      <c r="KHM26" s="129"/>
      <c r="KHN26" s="129"/>
      <c r="KHO26" s="129"/>
      <c r="KHP26" s="129"/>
      <c r="KHQ26" s="129"/>
      <c r="KHR26" s="129"/>
      <c r="KHS26" s="129"/>
      <c r="KHT26" s="129"/>
      <c r="KHU26" s="129"/>
      <c r="KHV26" s="129"/>
      <c r="KHW26" s="129"/>
      <c r="KHX26" s="129"/>
      <c r="KHY26" s="129"/>
      <c r="KHZ26" s="129"/>
      <c r="KIA26" s="129"/>
      <c r="KIB26" s="129"/>
      <c r="KIC26" s="129"/>
      <c r="KID26" s="129"/>
      <c r="KIE26" s="129"/>
      <c r="KIF26" s="129"/>
      <c r="KIG26" s="129"/>
      <c r="KIH26" s="129"/>
      <c r="KII26" s="129"/>
      <c r="KIJ26" s="129"/>
      <c r="KIK26" s="129"/>
      <c r="KIL26" s="129"/>
      <c r="KIM26" s="129"/>
      <c r="KIN26" s="129"/>
      <c r="KIO26" s="129"/>
      <c r="KIP26" s="129"/>
      <c r="KIQ26" s="129"/>
      <c r="KIR26" s="129"/>
      <c r="KIS26" s="129"/>
      <c r="KIT26" s="129"/>
      <c r="KIU26" s="129"/>
      <c r="KIV26" s="129"/>
      <c r="KIW26" s="129"/>
      <c r="KIX26" s="129"/>
      <c r="KIY26" s="129"/>
      <c r="KIZ26" s="129"/>
      <c r="KJA26" s="129"/>
      <c r="KJB26" s="129"/>
      <c r="KJC26" s="129"/>
      <c r="KJD26" s="129"/>
      <c r="KJE26" s="129"/>
      <c r="KJF26" s="129"/>
      <c r="KJG26" s="129"/>
      <c r="KJH26" s="129"/>
      <c r="KJI26" s="129"/>
      <c r="KJJ26" s="129"/>
      <c r="KJK26" s="129"/>
      <c r="KJL26" s="129"/>
      <c r="KJM26" s="129"/>
      <c r="KJN26" s="129"/>
      <c r="KJO26" s="129"/>
      <c r="KJP26" s="129"/>
      <c r="KJQ26" s="129"/>
      <c r="KJR26" s="129"/>
      <c r="KJS26" s="129"/>
      <c r="KJT26" s="129"/>
      <c r="KJU26" s="129"/>
      <c r="KJV26" s="129"/>
      <c r="KJW26" s="129"/>
      <c r="KJX26" s="129"/>
      <c r="KJY26" s="129"/>
      <c r="KJZ26" s="129"/>
      <c r="KKA26" s="129"/>
      <c r="KKB26" s="129"/>
      <c r="KKC26" s="129"/>
      <c r="KKD26" s="129"/>
      <c r="KKE26" s="129"/>
      <c r="KKF26" s="129"/>
      <c r="KKG26" s="129"/>
      <c r="KKH26" s="129"/>
      <c r="KKI26" s="129"/>
      <c r="KKJ26" s="129"/>
      <c r="KKK26" s="129"/>
      <c r="KKL26" s="129"/>
      <c r="KKM26" s="129"/>
      <c r="KKN26" s="129"/>
      <c r="KKO26" s="129"/>
      <c r="KKP26" s="129"/>
      <c r="KKQ26" s="129"/>
      <c r="KKR26" s="129"/>
      <c r="KKS26" s="129"/>
      <c r="KKT26" s="129"/>
      <c r="KKU26" s="129"/>
      <c r="KKV26" s="129"/>
      <c r="KKW26" s="129"/>
      <c r="KKX26" s="129"/>
      <c r="KKY26" s="129"/>
      <c r="KKZ26" s="129"/>
      <c r="KLA26" s="129"/>
      <c r="KLB26" s="129"/>
      <c r="KLC26" s="129"/>
      <c r="KLD26" s="129"/>
      <c r="KLE26" s="129"/>
      <c r="KLF26" s="129"/>
      <c r="KLG26" s="129"/>
      <c r="KLH26" s="129"/>
      <c r="KLI26" s="129"/>
      <c r="KLJ26" s="129"/>
      <c r="KLK26" s="129"/>
      <c r="KLL26" s="129"/>
      <c r="KLM26" s="129"/>
      <c r="KLN26" s="129"/>
      <c r="KLO26" s="129"/>
      <c r="KLP26" s="129"/>
      <c r="KLQ26" s="129"/>
      <c r="KLR26" s="129"/>
      <c r="KLS26" s="129"/>
      <c r="KLT26" s="129"/>
      <c r="KLU26" s="129"/>
      <c r="KLV26" s="129"/>
      <c r="KLW26" s="129"/>
      <c r="KLX26" s="129"/>
      <c r="KLY26" s="129"/>
      <c r="KLZ26" s="129"/>
      <c r="KMA26" s="129"/>
      <c r="KMB26" s="129"/>
      <c r="KMC26" s="129"/>
      <c r="KMD26" s="129"/>
      <c r="KME26" s="129"/>
      <c r="KMF26" s="129"/>
      <c r="KMG26" s="129"/>
      <c r="KMH26" s="129"/>
      <c r="KMI26" s="129"/>
      <c r="KMJ26" s="129"/>
      <c r="KMK26" s="129"/>
      <c r="KML26" s="129"/>
      <c r="KMM26" s="129"/>
      <c r="KMN26" s="129"/>
      <c r="KMO26" s="129"/>
      <c r="KMP26" s="129"/>
      <c r="KMQ26" s="129"/>
      <c r="KMR26" s="129"/>
      <c r="KMS26" s="129"/>
      <c r="KMT26" s="129"/>
      <c r="KMU26" s="129"/>
      <c r="KMV26" s="129"/>
      <c r="KMW26" s="129"/>
      <c r="KMX26" s="129"/>
      <c r="KMY26" s="129"/>
      <c r="KMZ26" s="129"/>
      <c r="KNA26" s="129"/>
      <c r="KNB26" s="129"/>
      <c r="KNC26" s="129"/>
      <c r="KND26" s="129"/>
      <c r="KNE26" s="129"/>
      <c r="KNF26" s="129"/>
      <c r="KNG26" s="129"/>
      <c r="KNH26" s="129"/>
      <c r="KNI26" s="129"/>
      <c r="KNJ26" s="129"/>
      <c r="KNK26" s="129"/>
      <c r="KNL26" s="129"/>
      <c r="KNM26" s="129"/>
      <c r="KNN26" s="129"/>
      <c r="KNO26" s="129"/>
      <c r="KNP26" s="129"/>
      <c r="KNQ26" s="129"/>
      <c r="KNR26" s="129"/>
      <c r="KNS26" s="129"/>
      <c r="KNT26" s="129"/>
      <c r="KNU26" s="129"/>
      <c r="KNV26" s="129"/>
      <c r="KNW26" s="129"/>
      <c r="KNX26" s="129"/>
      <c r="KNY26" s="129"/>
      <c r="KNZ26" s="129"/>
      <c r="KOA26" s="129"/>
      <c r="KOB26" s="129"/>
      <c r="KOC26" s="129"/>
      <c r="KOD26" s="129"/>
      <c r="KOE26" s="129"/>
      <c r="KOF26" s="129"/>
      <c r="KOG26" s="129"/>
      <c r="KOH26" s="129"/>
      <c r="KOI26" s="129"/>
      <c r="KOJ26" s="129"/>
      <c r="KOK26" s="129"/>
      <c r="KOL26" s="129"/>
      <c r="KOM26" s="129"/>
      <c r="KON26" s="129"/>
      <c r="KOO26" s="129"/>
      <c r="KOP26" s="129"/>
      <c r="KOQ26" s="129"/>
      <c r="KOR26" s="129"/>
      <c r="KOS26" s="129"/>
      <c r="KOT26" s="129"/>
      <c r="KOU26" s="129"/>
      <c r="KOV26" s="129"/>
      <c r="KOW26" s="129"/>
      <c r="KOX26" s="129"/>
      <c r="KOY26" s="129"/>
      <c r="KOZ26" s="129"/>
      <c r="KPA26" s="129"/>
      <c r="KPB26" s="129"/>
      <c r="KPC26" s="129"/>
      <c r="KPD26" s="129"/>
      <c r="KPE26" s="129"/>
      <c r="KPF26" s="129"/>
      <c r="KPG26" s="129"/>
      <c r="KPH26" s="129"/>
      <c r="KPI26" s="129"/>
      <c r="KPJ26" s="129"/>
      <c r="KPK26" s="129"/>
      <c r="KPL26" s="129"/>
      <c r="KPM26" s="129"/>
      <c r="KPN26" s="129"/>
      <c r="KPO26" s="129"/>
      <c r="KPP26" s="129"/>
      <c r="KPQ26" s="129"/>
      <c r="KPR26" s="129"/>
      <c r="KPS26" s="129"/>
      <c r="KPT26" s="129"/>
      <c r="KPU26" s="129"/>
      <c r="KPV26" s="129"/>
      <c r="KPW26" s="129"/>
      <c r="KPX26" s="129"/>
      <c r="KPY26" s="129"/>
      <c r="KPZ26" s="129"/>
      <c r="KQA26" s="129"/>
      <c r="KQB26" s="129"/>
      <c r="KQC26" s="129"/>
      <c r="KQD26" s="129"/>
      <c r="KQE26" s="129"/>
      <c r="KQF26" s="129"/>
      <c r="KQG26" s="129"/>
      <c r="KQH26" s="129"/>
      <c r="KQI26" s="129"/>
      <c r="KQJ26" s="129"/>
      <c r="KQK26" s="129"/>
      <c r="KQL26" s="129"/>
      <c r="KQM26" s="129"/>
      <c r="KQN26" s="129"/>
      <c r="KQO26" s="129"/>
      <c r="KQP26" s="129"/>
      <c r="KQQ26" s="129"/>
      <c r="KQR26" s="129"/>
      <c r="KQS26" s="129"/>
      <c r="KQT26" s="129"/>
      <c r="KQU26" s="129"/>
      <c r="KQV26" s="129"/>
      <c r="KQW26" s="129"/>
      <c r="KQX26" s="129"/>
      <c r="KQY26" s="129"/>
      <c r="KQZ26" s="129"/>
      <c r="KRA26" s="129"/>
      <c r="KRB26" s="129"/>
      <c r="KRC26" s="129"/>
      <c r="KRD26" s="129"/>
      <c r="KRE26" s="129"/>
      <c r="KRF26" s="129"/>
      <c r="KRG26" s="129"/>
      <c r="KRH26" s="129"/>
      <c r="KRI26" s="129"/>
      <c r="KRJ26" s="129"/>
      <c r="KRK26" s="129"/>
      <c r="KRL26" s="129"/>
      <c r="KRM26" s="129"/>
      <c r="KRN26" s="129"/>
      <c r="KRO26" s="129"/>
      <c r="KRP26" s="129"/>
      <c r="KRQ26" s="129"/>
      <c r="KRR26" s="129"/>
      <c r="KRS26" s="129"/>
      <c r="KRT26" s="129"/>
      <c r="KRU26" s="129"/>
      <c r="KRV26" s="129"/>
      <c r="KRW26" s="129"/>
      <c r="KRX26" s="129"/>
      <c r="KRY26" s="129"/>
      <c r="KRZ26" s="129"/>
      <c r="KSA26" s="129"/>
      <c r="KSB26" s="129"/>
      <c r="KSC26" s="129"/>
      <c r="KSD26" s="129"/>
      <c r="KSE26" s="129"/>
      <c r="KSF26" s="129"/>
      <c r="KSG26" s="129"/>
      <c r="KSH26" s="129"/>
      <c r="KSI26" s="129"/>
      <c r="KSJ26" s="129"/>
      <c r="KSK26" s="129"/>
      <c r="KSL26" s="129"/>
      <c r="KSM26" s="129"/>
      <c r="KSN26" s="129"/>
      <c r="KSO26" s="129"/>
      <c r="KSP26" s="129"/>
      <c r="KSQ26" s="129"/>
      <c r="KSR26" s="129"/>
      <c r="KSS26" s="129"/>
      <c r="KST26" s="129"/>
      <c r="KSU26" s="129"/>
      <c r="KSV26" s="129"/>
      <c r="KSW26" s="129"/>
      <c r="KSX26" s="129"/>
      <c r="KSY26" s="129"/>
      <c r="KSZ26" s="129"/>
      <c r="KTA26" s="129"/>
      <c r="KTB26" s="129"/>
      <c r="KTC26" s="129"/>
      <c r="KTD26" s="129"/>
      <c r="KTE26" s="129"/>
      <c r="KTF26" s="129"/>
      <c r="KTG26" s="129"/>
      <c r="KTH26" s="129"/>
      <c r="KTI26" s="129"/>
      <c r="KTJ26" s="129"/>
      <c r="KTK26" s="129"/>
      <c r="KTL26" s="129"/>
      <c r="KTM26" s="129"/>
      <c r="KTN26" s="129"/>
      <c r="KTO26" s="129"/>
      <c r="KTP26" s="129"/>
      <c r="KTQ26" s="129"/>
      <c r="KTR26" s="129"/>
      <c r="KTS26" s="129"/>
      <c r="KTT26" s="129"/>
      <c r="KTU26" s="129"/>
      <c r="KTV26" s="129"/>
      <c r="KTW26" s="129"/>
      <c r="KTX26" s="129"/>
      <c r="KTY26" s="129"/>
      <c r="KTZ26" s="129"/>
      <c r="KUA26" s="129"/>
      <c r="KUB26" s="129"/>
      <c r="KUC26" s="129"/>
      <c r="KUD26" s="129"/>
      <c r="KUE26" s="129"/>
      <c r="KUF26" s="129"/>
      <c r="KUG26" s="129"/>
      <c r="KUH26" s="129"/>
      <c r="KUI26" s="129"/>
      <c r="KUJ26" s="129"/>
      <c r="KUK26" s="129"/>
      <c r="KUL26" s="129"/>
      <c r="KUM26" s="129"/>
      <c r="KUN26" s="129"/>
      <c r="KUO26" s="129"/>
      <c r="KUP26" s="129"/>
      <c r="KUQ26" s="129"/>
      <c r="KUR26" s="129"/>
      <c r="KUS26" s="129"/>
      <c r="KUT26" s="129"/>
      <c r="KUU26" s="129"/>
      <c r="KUV26" s="129"/>
      <c r="KUW26" s="129"/>
      <c r="KUX26" s="129"/>
      <c r="KUY26" s="129"/>
      <c r="KUZ26" s="129"/>
      <c r="KVA26" s="129"/>
      <c r="KVB26" s="129"/>
      <c r="KVC26" s="129"/>
      <c r="KVD26" s="129"/>
      <c r="KVE26" s="129"/>
      <c r="KVF26" s="129"/>
      <c r="KVG26" s="129"/>
      <c r="KVH26" s="129"/>
      <c r="KVI26" s="129"/>
      <c r="KVJ26" s="129"/>
      <c r="KVK26" s="129"/>
      <c r="KVL26" s="129"/>
      <c r="KVM26" s="129"/>
      <c r="KVN26" s="129"/>
      <c r="KVO26" s="129"/>
      <c r="KVP26" s="129"/>
      <c r="KVQ26" s="129"/>
      <c r="KVR26" s="129"/>
      <c r="KVS26" s="129"/>
      <c r="KVT26" s="129"/>
      <c r="KVU26" s="129"/>
      <c r="KVV26" s="129"/>
      <c r="KVW26" s="129"/>
      <c r="KVX26" s="129"/>
      <c r="KVY26" s="129"/>
      <c r="KVZ26" s="129"/>
      <c r="KWA26" s="129"/>
      <c r="KWB26" s="129"/>
      <c r="KWC26" s="129"/>
      <c r="KWD26" s="129"/>
      <c r="KWE26" s="129"/>
      <c r="KWF26" s="129"/>
      <c r="KWG26" s="129"/>
      <c r="KWH26" s="129"/>
      <c r="KWI26" s="129"/>
      <c r="KWJ26" s="129"/>
      <c r="KWK26" s="129"/>
      <c r="KWL26" s="129"/>
      <c r="KWM26" s="129"/>
      <c r="KWN26" s="129"/>
      <c r="KWO26" s="129"/>
      <c r="KWP26" s="129"/>
      <c r="KWQ26" s="129"/>
      <c r="KWR26" s="129"/>
      <c r="KWS26" s="129"/>
      <c r="KWT26" s="129"/>
      <c r="KWU26" s="129"/>
      <c r="KWV26" s="129"/>
      <c r="KWW26" s="129"/>
      <c r="KWX26" s="129"/>
      <c r="KWY26" s="129"/>
      <c r="KWZ26" s="129"/>
      <c r="KXA26" s="129"/>
      <c r="KXB26" s="129"/>
      <c r="KXC26" s="129"/>
      <c r="KXD26" s="129"/>
      <c r="KXE26" s="129"/>
      <c r="KXF26" s="129"/>
      <c r="KXG26" s="129"/>
      <c r="KXH26" s="129"/>
      <c r="KXI26" s="129"/>
      <c r="KXJ26" s="129"/>
      <c r="KXK26" s="129"/>
      <c r="KXL26" s="129"/>
      <c r="KXM26" s="129"/>
      <c r="KXN26" s="129"/>
      <c r="KXO26" s="129"/>
      <c r="KXP26" s="129"/>
      <c r="KXQ26" s="129"/>
      <c r="KXR26" s="129"/>
      <c r="KXS26" s="129"/>
      <c r="KXT26" s="129"/>
      <c r="KXU26" s="129"/>
      <c r="KXV26" s="129"/>
      <c r="KXW26" s="129"/>
      <c r="KXX26" s="129"/>
      <c r="KXY26" s="129"/>
      <c r="KXZ26" s="129"/>
      <c r="KYA26" s="129"/>
      <c r="KYB26" s="129"/>
      <c r="KYC26" s="129"/>
      <c r="KYD26" s="129"/>
      <c r="KYE26" s="129"/>
      <c r="KYF26" s="129"/>
      <c r="KYG26" s="129"/>
      <c r="KYH26" s="129"/>
      <c r="KYI26" s="129"/>
      <c r="KYJ26" s="129"/>
      <c r="KYK26" s="129"/>
      <c r="KYL26" s="129"/>
      <c r="KYM26" s="129"/>
      <c r="KYN26" s="129"/>
      <c r="KYO26" s="129"/>
      <c r="KYP26" s="129"/>
      <c r="KYQ26" s="129"/>
      <c r="KYR26" s="129"/>
      <c r="KYS26" s="129"/>
      <c r="KYT26" s="129"/>
      <c r="KYU26" s="129"/>
      <c r="KYV26" s="129"/>
      <c r="KYW26" s="129"/>
      <c r="KYX26" s="129"/>
      <c r="KYY26" s="129"/>
      <c r="KYZ26" s="129"/>
      <c r="KZA26" s="129"/>
      <c r="KZB26" s="129"/>
      <c r="KZC26" s="129"/>
      <c r="KZD26" s="129"/>
      <c r="KZE26" s="129"/>
      <c r="KZF26" s="129"/>
      <c r="KZG26" s="129"/>
      <c r="KZH26" s="129"/>
      <c r="KZI26" s="129"/>
      <c r="KZJ26" s="129"/>
      <c r="KZK26" s="129"/>
      <c r="KZL26" s="129"/>
      <c r="KZM26" s="129"/>
      <c r="KZN26" s="129"/>
      <c r="KZO26" s="129"/>
      <c r="KZP26" s="129"/>
      <c r="KZQ26" s="129"/>
      <c r="KZR26" s="129"/>
      <c r="KZS26" s="129"/>
      <c r="KZT26" s="129"/>
      <c r="KZU26" s="129"/>
      <c r="KZV26" s="129"/>
      <c r="KZW26" s="129"/>
      <c r="KZX26" s="129"/>
      <c r="KZY26" s="129"/>
      <c r="KZZ26" s="129"/>
      <c r="LAA26" s="129"/>
      <c r="LAB26" s="129"/>
      <c r="LAC26" s="129"/>
      <c r="LAD26" s="129"/>
      <c r="LAE26" s="129"/>
      <c r="LAF26" s="129"/>
      <c r="LAG26" s="129"/>
      <c r="LAH26" s="129"/>
      <c r="LAI26" s="129"/>
      <c r="LAJ26" s="129"/>
      <c r="LAK26" s="129"/>
      <c r="LAL26" s="129"/>
      <c r="LAM26" s="129"/>
      <c r="LAN26" s="129"/>
      <c r="LAO26" s="129"/>
      <c r="LAP26" s="129"/>
      <c r="LAQ26" s="129"/>
      <c r="LAR26" s="129"/>
      <c r="LAS26" s="129"/>
      <c r="LAT26" s="129"/>
      <c r="LAU26" s="129"/>
      <c r="LAV26" s="129"/>
      <c r="LAW26" s="129"/>
      <c r="LAX26" s="129"/>
      <c r="LAY26" s="129"/>
      <c r="LAZ26" s="129"/>
      <c r="LBA26" s="129"/>
      <c r="LBB26" s="129"/>
      <c r="LBC26" s="129"/>
      <c r="LBD26" s="129"/>
      <c r="LBE26" s="129"/>
      <c r="LBF26" s="129"/>
      <c r="LBG26" s="129"/>
      <c r="LBH26" s="129"/>
      <c r="LBI26" s="129"/>
      <c r="LBJ26" s="129"/>
      <c r="LBK26" s="129"/>
      <c r="LBL26" s="129"/>
      <c r="LBM26" s="129"/>
      <c r="LBN26" s="129"/>
      <c r="LBO26" s="129"/>
      <c r="LBP26" s="129"/>
      <c r="LBQ26" s="129"/>
      <c r="LBR26" s="129"/>
      <c r="LBS26" s="129"/>
      <c r="LBT26" s="129"/>
      <c r="LBU26" s="129"/>
      <c r="LBV26" s="129"/>
      <c r="LBW26" s="129"/>
      <c r="LBX26" s="129"/>
      <c r="LBY26" s="129"/>
      <c r="LBZ26" s="129"/>
      <c r="LCA26" s="129"/>
      <c r="LCB26" s="129"/>
      <c r="LCC26" s="129"/>
      <c r="LCD26" s="129"/>
      <c r="LCE26" s="129"/>
      <c r="LCF26" s="129"/>
      <c r="LCG26" s="129"/>
      <c r="LCH26" s="129"/>
      <c r="LCI26" s="129"/>
      <c r="LCJ26" s="129"/>
      <c r="LCK26" s="129"/>
      <c r="LCL26" s="129"/>
      <c r="LCM26" s="129"/>
      <c r="LCN26" s="129"/>
      <c r="LCO26" s="129"/>
      <c r="LCP26" s="129"/>
      <c r="LCQ26" s="129"/>
      <c r="LCR26" s="129"/>
      <c r="LCS26" s="129"/>
      <c r="LCT26" s="129"/>
      <c r="LCU26" s="129"/>
      <c r="LCV26" s="129"/>
      <c r="LCW26" s="129"/>
      <c r="LCX26" s="129"/>
      <c r="LCY26" s="129"/>
      <c r="LCZ26" s="129"/>
      <c r="LDA26" s="129"/>
      <c r="LDB26" s="129"/>
      <c r="LDC26" s="129"/>
      <c r="LDD26" s="129"/>
      <c r="LDE26" s="129"/>
      <c r="LDF26" s="129"/>
      <c r="LDG26" s="129"/>
      <c r="LDH26" s="129"/>
      <c r="LDI26" s="129"/>
      <c r="LDJ26" s="129"/>
      <c r="LDK26" s="129"/>
      <c r="LDL26" s="129"/>
      <c r="LDM26" s="129"/>
      <c r="LDN26" s="129"/>
      <c r="LDO26" s="129"/>
      <c r="LDP26" s="129"/>
      <c r="LDQ26" s="129"/>
      <c r="LDR26" s="129"/>
      <c r="LDS26" s="129"/>
      <c r="LDT26" s="129"/>
      <c r="LDU26" s="129"/>
      <c r="LDV26" s="129"/>
      <c r="LDW26" s="129"/>
      <c r="LDX26" s="129"/>
      <c r="LDY26" s="129"/>
      <c r="LDZ26" s="129"/>
      <c r="LEA26" s="129"/>
      <c r="LEB26" s="129"/>
      <c r="LEC26" s="129"/>
      <c r="LED26" s="129"/>
      <c r="LEE26" s="129"/>
      <c r="LEF26" s="129"/>
      <c r="LEG26" s="129"/>
      <c r="LEH26" s="129"/>
      <c r="LEI26" s="129"/>
      <c r="LEJ26" s="129"/>
      <c r="LEK26" s="129"/>
      <c r="LEL26" s="129"/>
      <c r="LEM26" s="129"/>
      <c r="LEN26" s="129"/>
      <c r="LEO26" s="129"/>
      <c r="LEP26" s="129"/>
      <c r="LEQ26" s="129"/>
      <c r="LER26" s="129"/>
      <c r="LES26" s="129"/>
      <c r="LET26" s="129"/>
      <c r="LEU26" s="129"/>
      <c r="LEV26" s="129"/>
      <c r="LEW26" s="129"/>
      <c r="LEX26" s="129"/>
      <c r="LEY26" s="129"/>
      <c r="LEZ26" s="129"/>
      <c r="LFA26" s="129"/>
      <c r="LFB26" s="129"/>
      <c r="LFC26" s="129"/>
      <c r="LFD26" s="129"/>
      <c r="LFE26" s="129"/>
      <c r="LFF26" s="129"/>
      <c r="LFG26" s="129"/>
      <c r="LFH26" s="129"/>
      <c r="LFI26" s="129"/>
      <c r="LFJ26" s="129"/>
      <c r="LFK26" s="129"/>
      <c r="LFL26" s="129"/>
      <c r="LFM26" s="129"/>
      <c r="LFN26" s="129"/>
      <c r="LFO26" s="129"/>
      <c r="LFP26" s="129"/>
      <c r="LFQ26" s="129"/>
      <c r="LFR26" s="129"/>
      <c r="LFS26" s="129"/>
      <c r="LFT26" s="129"/>
      <c r="LFU26" s="129"/>
      <c r="LFV26" s="129"/>
      <c r="LFW26" s="129"/>
      <c r="LFX26" s="129"/>
      <c r="LFY26" s="129"/>
      <c r="LFZ26" s="129"/>
      <c r="LGA26" s="129"/>
      <c r="LGB26" s="129"/>
      <c r="LGC26" s="129"/>
      <c r="LGD26" s="129"/>
      <c r="LGE26" s="129"/>
      <c r="LGF26" s="129"/>
      <c r="LGG26" s="129"/>
      <c r="LGH26" s="129"/>
      <c r="LGI26" s="129"/>
      <c r="LGJ26" s="129"/>
      <c r="LGK26" s="129"/>
      <c r="LGL26" s="129"/>
      <c r="LGM26" s="129"/>
      <c r="LGN26" s="129"/>
      <c r="LGO26" s="129"/>
      <c r="LGP26" s="129"/>
      <c r="LGQ26" s="129"/>
      <c r="LGR26" s="129"/>
      <c r="LGS26" s="129"/>
      <c r="LGT26" s="129"/>
      <c r="LGU26" s="129"/>
      <c r="LGV26" s="129"/>
      <c r="LGW26" s="129"/>
      <c r="LGX26" s="129"/>
      <c r="LGY26" s="129"/>
      <c r="LGZ26" s="129"/>
      <c r="LHA26" s="129"/>
      <c r="LHB26" s="129"/>
      <c r="LHC26" s="129"/>
      <c r="LHD26" s="129"/>
      <c r="LHE26" s="129"/>
      <c r="LHF26" s="129"/>
      <c r="LHG26" s="129"/>
      <c r="LHH26" s="129"/>
      <c r="LHI26" s="129"/>
      <c r="LHJ26" s="129"/>
      <c r="LHK26" s="129"/>
      <c r="LHL26" s="129"/>
      <c r="LHM26" s="129"/>
      <c r="LHN26" s="129"/>
      <c r="LHO26" s="129"/>
      <c r="LHP26" s="129"/>
      <c r="LHQ26" s="129"/>
      <c r="LHR26" s="129"/>
      <c r="LHS26" s="129"/>
      <c r="LHT26" s="129"/>
      <c r="LHU26" s="129"/>
      <c r="LHV26" s="129"/>
      <c r="LHW26" s="129"/>
      <c r="LHX26" s="129"/>
      <c r="LHY26" s="129"/>
      <c r="LHZ26" s="129"/>
      <c r="LIA26" s="129"/>
      <c r="LIB26" s="129"/>
      <c r="LIC26" s="129"/>
      <c r="LID26" s="129"/>
      <c r="LIE26" s="129"/>
      <c r="LIF26" s="129"/>
      <c r="LIG26" s="129"/>
      <c r="LIH26" s="129"/>
      <c r="LII26" s="129"/>
      <c r="LIJ26" s="129"/>
      <c r="LIK26" s="129"/>
      <c r="LIL26" s="129"/>
      <c r="LIM26" s="129"/>
      <c r="LIN26" s="129"/>
      <c r="LIO26" s="129"/>
      <c r="LIP26" s="129"/>
      <c r="LIQ26" s="129"/>
      <c r="LIR26" s="129"/>
      <c r="LIS26" s="129"/>
      <c r="LIT26" s="129"/>
      <c r="LIU26" s="129"/>
      <c r="LIV26" s="129"/>
      <c r="LIW26" s="129"/>
      <c r="LIX26" s="129"/>
      <c r="LIY26" s="129"/>
      <c r="LIZ26" s="129"/>
      <c r="LJA26" s="129"/>
      <c r="LJB26" s="129"/>
      <c r="LJC26" s="129"/>
      <c r="LJD26" s="129"/>
      <c r="LJE26" s="129"/>
      <c r="LJF26" s="129"/>
      <c r="LJG26" s="129"/>
      <c r="LJH26" s="129"/>
      <c r="LJI26" s="129"/>
      <c r="LJJ26" s="129"/>
      <c r="LJK26" s="129"/>
      <c r="LJL26" s="129"/>
      <c r="LJM26" s="129"/>
      <c r="LJN26" s="129"/>
      <c r="LJO26" s="129"/>
      <c r="LJP26" s="129"/>
      <c r="LJQ26" s="129"/>
      <c r="LJR26" s="129"/>
      <c r="LJS26" s="129"/>
      <c r="LJT26" s="129"/>
      <c r="LJU26" s="129"/>
      <c r="LJV26" s="129"/>
      <c r="LJW26" s="129"/>
      <c r="LJX26" s="129"/>
      <c r="LJY26" s="129"/>
      <c r="LJZ26" s="129"/>
      <c r="LKA26" s="129"/>
      <c r="LKB26" s="129"/>
      <c r="LKC26" s="129"/>
      <c r="LKD26" s="129"/>
      <c r="LKE26" s="129"/>
      <c r="LKF26" s="129"/>
      <c r="LKG26" s="129"/>
      <c r="LKH26" s="129"/>
      <c r="LKI26" s="129"/>
      <c r="LKJ26" s="129"/>
      <c r="LKK26" s="129"/>
      <c r="LKL26" s="129"/>
      <c r="LKM26" s="129"/>
      <c r="LKN26" s="129"/>
      <c r="LKO26" s="129"/>
      <c r="LKP26" s="129"/>
      <c r="LKQ26" s="129"/>
      <c r="LKR26" s="129"/>
      <c r="LKS26" s="129"/>
      <c r="LKT26" s="129"/>
      <c r="LKU26" s="129"/>
      <c r="LKV26" s="129"/>
      <c r="LKW26" s="129"/>
      <c r="LKX26" s="129"/>
      <c r="LKY26" s="129"/>
      <c r="LKZ26" s="129"/>
      <c r="LLA26" s="129"/>
      <c r="LLB26" s="129"/>
      <c r="LLC26" s="129"/>
      <c r="LLD26" s="129"/>
      <c r="LLE26" s="129"/>
      <c r="LLF26" s="129"/>
      <c r="LLG26" s="129"/>
      <c r="LLH26" s="129"/>
      <c r="LLI26" s="129"/>
      <c r="LLJ26" s="129"/>
      <c r="LLK26" s="129"/>
      <c r="LLL26" s="129"/>
      <c r="LLM26" s="129"/>
      <c r="LLN26" s="129"/>
      <c r="LLO26" s="129"/>
      <c r="LLP26" s="129"/>
      <c r="LLQ26" s="129"/>
      <c r="LLR26" s="129"/>
      <c r="LLS26" s="129"/>
      <c r="LLT26" s="129"/>
      <c r="LLU26" s="129"/>
      <c r="LLV26" s="129"/>
      <c r="LLW26" s="129"/>
      <c r="LLX26" s="129"/>
      <c r="LLY26" s="129"/>
      <c r="LLZ26" s="129"/>
      <c r="LMA26" s="129"/>
      <c r="LMB26" s="129"/>
      <c r="LMC26" s="129"/>
      <c r="LMD26" s="129"/>
      <c r="LME26" s="129"/>
      <c r="LMF26" s="129"/>
      <c r="LMG26" s="129"/>
      <c r="LMH26" s="129"/>
      <c r="LMI26" s="129"/>
      <c r="LMJ26" s="129"/>
      <c r="LMK26" s="129"/>
      <c r="LML26" s="129"/>
      <c r="LMM26" s="129"/>
      <c r="LMN26" s="129"/>
      <c r="LMO26" s="129"/>
      <c r="LMP26" s="129"/>
      <c r="LMQ26" s="129"/>
      <c r="LMR26" s="129"/>
      <c r="LMS26" s="129"/>
      <c r="LMT26" s="129"/>
      <c r="LMU26" s="129"/>
      <c r="LMV26" s="129"/>
      <c r="LMW26" s="129"/>
      <c r="LMX26" s="129"/>
      <c r="LMY26" s="129"/>
      <c r="LMZ26" s="129"/>
      <c r="LNA26" s="129"/>
      <c r="LNB26" s="129"/>
      <c r="LNC26" s="129"/>
      <c r="LND26" s="129"/>
      <c r="LNE26" s="129"/>
      <c r="LNF26" s="129"/>
      <c r="LNG26" s="129"/>
      <c r="LNH26" s="129"/>
      <c r="LNI26" s="129"/>
      <c r="LNJ26" s="129"/>
      <c r="LNK26" s="129"/>
      <c r="LNL26" s="129"/>
      <c r="LNM26" s="129"/>
      <c r="LNN26" s="129"/>
      <c r="LNO26" s="129"/>
      <c r="LNP26" s="129"/>
      <c r="LNQ26" s="129"/>
      <c r="LNR26" s="129"/>
      <c r="LNS26" s="129"/>
      <c r="LNT26" s="129"/>
      <c r="LNU26" s="129"/>
      <c r="LNV26" s="129"/>
      <c r="LNW26" s="129"/>
      <c r="LNX26" s="129"/>
      <c r="LNY26" s="129"/>
      <c r="LNZ26" s="129"/>
      <c r="LOA26" s="129"/>
      <c r="LOB26" s="129"/>
      <c r="LOC26" s="129"/>
      <c r="LOD26" s="129"/>
      <c r="LOE26" s="129"/>
      <c r="LOF26" s="129"/>
      <c r="LOG26" s="129"/>
      <c r="LOH26" s="129"/>
      <c r="LOI26" s="129"/>
      <c r="LOJ26" s="129"/>
      <c r="LOK26" s="129"/>
      <c r="LOL26" s="129"/>
      <c r="LOM26" s="129"/>
      <c r="LON26" s="129"/>
      <c r="LOO26" s="129"/>
      <c r="LOP26" s="129"/>
      <c r="LOQ26" s="129"/>
      <c r="LOR26" s="129"/>
      <c r="LOS26" s="129"/>
      <c r="LOT26" s="129"/>
      <c r="LOU26" s="129"/>
      <c r="LOV26" s="129"/>
      <c r="LOW26" s="129"/>
      <c r="LOX26" s="129"/>
      <c r="LOY26" s="129"/>
      <c r="LOZ26" s="129"/>
      <c r="LPA26" s="129"/>
      <c r="LPB26" s="129"/>
      <c r="LPC26" s="129"/>
      <c r="LPD26" s="129"/>
      <c r="LPE26" s="129"/>
      <c r="LPF26" s="129"/>
      <c r="LPG26" s="129"/>
      <c r="LPH26" s="129"/>
      <c r="LPI26" s="129"/>
      <c r="LPJ26" s="129"/>
      <c r="LPK26" s="129"/>
      <c r="LPL26" s="129"/>
      <c r="LPM26" s="129"/>
      <c r="LPN26" s="129"/>
      <c r="LPO26" s="129"/>
      <c r="LPP26" s="129"/>
      <c r="LPQ26" s="129"/>
      <c r="LPR26" s="129"/>
      <c r="LPS26" s="129"/>
      <c r="LPT26" s="129"/>
      <c r="LPU26" s="129"/>
      <c r="LPV26" s="129"/>
      <c r="LPW26" s="129"/>
      <c r="LPX26" s="129"/>
      <c r="LPY26" s="129"/>
      <c r="LPZ26" s="129"/>
      <c r="LQA26" s="129"/>
      <c r="LQB26" s="129"/>
      <c r="LQC26" s="129"/>
      <c r="LQD26" s="129"/>
      <c r="LQE26" s="129"/>
      <c r="LQF26" s="129"/>
      <c r="LQG26" s="129"/>
      <c r="LQH26" s="129"/>
      <c r="LQI26" s="129"/>
      <c r="LQJ26" s="129"/>
      <c r="LQK26" s="129"/>
      <c r="LQL26" s="129"/>
      <c r="LQM26" s="129"/>
      <c r="LQN26" s="129"/>
      <c r="LQO26" s="129"/>
      <c r="LQP26" s="129"/>
      <c r="LQQ26" s="129"/>
      <c r="LQR26" s="129"/>
      <c r="LQS26" s="129"/>
      <c r="LQT26" s="129"/>
      <c r="LQU26" s="129"/>
      <c r="LQV26" s="129"/>
      <c r="LQW26" s="129"/>
      <c r="LQX26" s="129"/>
      <c r="LQY26" s="129"/>
      <c r="LQZ26" s="129"/>
      <c r="LRA26" s="129"/>
      <c r="LRB26" s="129"/>
      <c r="LRC26" s="129"/>
      <c r="LRD26" s="129"/>
      <c r="LRE26" s="129"/>
      <c r="LRF26" s="129"/>
      <c r="LRG26" s="129"/>
      <c r="LRH26" s="129"/>
      <c r="LRI26" s="129"/>
      <c r="LRJ26" s="129"/>
      <c r="LRK26" s="129"/>
      <c r="LRL26" s="129"/>
      <c r="LRM26" s="129"/>
      <c r="LRN26" s="129"/>
      <c r="LRO26" s="129"/>
      <c r="LRP26" s="129"/>
      <c r="LRQ26" s="129"/>
      <c r="LRR26" s="129"/>
      <c r="LRS26" s="129"/>
      <c r="LRT26" s="129"/>
      <c r="LRU26" s="129"/>
      <c r="LRV26" s="129"/>
      <c r="LRW26" s="129"/>
      <c r="LRX26" s="129"/>
      <c r="LRY26" s="129"/>
      <c r="LRZ26" s="129"/>
      <c r="LSA26" s="129"/>
      <c r="LSB26" s="129"/>
      <c r="LSC26" s="129"/>
      <c r="LSD26" s="129"/>
      <c r="LSE26" s="129"/>
      <c r="LSF26" s="129"/>
      <c r="LSG26" s="129"/>
      <c r="LSH26" s="129"/>
      <c r="LSI26" s="129"/>
      <c r="LSJ26" s="129"/>
      <c r="LSK26" s="129"/>
      <c r="LSL26" s="129"/>
      <c r="LSM26" s="129"/>
      <c r="LSN26" s="129"/>
      <c r="LSO26" s="129"/>
      <c r="LSP26" s="129"/>
      <c r="LSQ26" s="129"/>
      <c r="LSR26" s="129"/>
      <c r="LSS26" s="129"/>
      <c r="LST26" s="129"/>
      <c r="LSU26" s="129"/>
      <c r="LSV26" s="129"/>
      <c r="LSW26" s="129"/>
      <c r="LSX26" s="129"/>
      <c r="LSY26" s="129"/>
      <c r="LSZ26" s="129"/>
      <c r="LTA26" s="129"/>
      <c r="LTB26" s="129"/>
      <c r="LTC26" s="129"/>
      <c r="LTD26" s="129"/>
      <c r="LTE26" s="129"/>
      <c r="LTF26" s="129"/>
      <c r="LTG26" s="129"/>
      <c r="LTH26" s="129"/>
      <c r="LTI26" s="129"/>
      <c r="LTJ26" s="129"/>
      <c r="LTK26" s="129"/>
      <c r="LTL26" s="129"/>
      <c r="LTM26" s="129"/>
      <c r="LTN26" s="129"/>
      <c r="LTO26" s="129"/>
      <c r="LTP26" s="129"/>
      <c r="LTQ26" s="129"/>
      <c r="LTR26" s="129"/>
      <c r="LTS26" s="129"/>
      <c r="LTT26" s="129"/>
      <c r="LTU26" s="129"/>
      <c r="LTV26" s="129"/>
      <c r="LTW26" s="129"/>
      <c r="LTX26" s="129"/>
      <c r="LTY26" s="129"/>
      <c r="LTZ26" s="129"/>
      <c r="LUA26" s="129"/>
      <c r="LUB26" s="129"/>
      <c r="LUC26" s="129"/>
      <c r="LUD26" s="129"/>
      <c r="LUE26" s="129"/>
      <c r="LUF26" s="129"/>
      <c r="LUG26" s="129"/>
      <c r="LUH26" s="129"/>
      <c r="LUI26" s="129"/>
      <c r="LUJ26" s="129"/>
      <c r="LUK26" s="129"/>
      <c r="LUL26" s="129"/>
      <c r="LUM26" s="129"/>
      <c r="LUN26" s="129"/>
      <c r="LUO26" s="129"/>
      <c r="LUP26" s="129"/>
      <c r="LUQ26" s="129"/>
      <c r="LUR26" s="129"/>
      <c r="LUS26" s="129"/>
      <c r="LUT26" s="129"/>
      <c r="LUU26" s="129"/>
      <c r="LUV26" s="129"/>
      <c r="LUW26" s="129"/>
      <c r="LUX26" s="129"/>
      <c r="LUY26" s="129"/>
      <c r="LUZ26" s="129"/>
      <c r="LVA26" s="129"/>
      <c r="LVB26" s="129"/>
      <c r="LVC26" s="129"/>
      <c r="LVD26" s="129"/>
      <c r="LVE26" s="129"/>
      <c r="LVF26" s="129"/>
      <c r="LVG26" s="129"/>
      <c r="LVH26" s="129"/>
      <c r="LVI26" s="129"/>
      <c r="LVJ26" s="129"/>
      <c r="LVK26" s="129"/>
      <c r="LVL26" s="129"/>
      <c r="LVM26" s="129"/>
      <c r="LVN26" s="129"/>
      <c r="LVO26" s="129"/>
      <c r="LVP26" s="129"/>
      <c r="LVQ26" s="129"/>
      <c r="LVR26" s="129"/>
      <c r="LVS26" s="129"/>
      <c r="LVT26" s="129"/>
      <c r="LVU26" s="129"/>
      <c r="LVV26" s="129"/>
      <c r="LVW26" s="129"/>
      <c r="LVX26" s="129"/>
      <c r="LVY26" s="129"/>
      <c r="LVZ26" s="129"/>
      <c r="LWA26" s="129"/>
      <c r="LWB26" s="129"/>
      <c r="LWC26" s="129"/>
      <c r="LWD26" s="129"/>
      <c r="LWE26" s="129"/>
      <c r="LWF26" s="129"/>
      <c r="LWG26" s="129"/>
      <c r="LWH26" s="129"/>
      <c r="LWI26" s="129"/>
      <c r="LWJ26" s="129"/>
      <c r="LWK26" s="129"/>
      <c r="LWL26" s="129"/>
      <c r="LWM26" s="129"/>
      <c r="LWN26" s="129"/>
      <c r="LWO26" s="129"/>
      <c r="LWP26" s="129"/>
      <c r="LWQ26" s="129"/>
      <c r="LWR26" s="129"/>
      <c r="LWS26" s="129"/>
      <c r="LWT26" s="129"/>
      <c r="LWU26" s="129"/>
      <c r="LWV26" s="129"/>
      <c r="LWW26" s="129"/>
      <c r="LWX26" s="129"/>
      <c r="LWY26" s="129"/>
      <c r="LWZ26" s="129"/>
      <c r="LXA26" s="129"/>
      <c r="LXB26" s="129"/>
      <c r="LXC26" s="129"/>
      <c r="LXD26" s="129"/>
      <c r="LXE26" s="129"/>
      <c r="LXF26" s="129"/>
      <c r="LXG26" s="129"/>
      <c r="LXH26" s="129"/>
      <c r="LXI26" s="129"/>
      <c r="LXJ26" s="129"/>
      <c r="LXK26" s="129"/>
      <c r="LXL26" s="129"/>
      <c r="LXM26" s="129"/>
      <c r="LXN26" s="129"/>
      <c r="LXO26" s="129"/>
      <c r="LXP26" s="129"/>
      <c r="LXQ26" s="129"/>
      <c r="LXR26" s="129"/>
      <c r="LXS26" s="129"/>
      <c r="LXT26" s="129"/>
      <c r="LXU26" s="129"/>
      <c r="LXV26" s="129"/>
      <c r="LXW26" s="129"/>
      <c r="LXX26" s="129"/>
      <c r="LXY26" s="129"/>
      <c r="LXZ26" s="129"/>
      <c r="LYA26" s="129"/>
      <c r="LYB26" s="129"/>
      <c r="LYC26" s="129"/>
      <c r="LYD26" s="129"/>
      <c r="LYE26" s="129"/>
      <c r="LYF26" s="129"/>
      <c r="LYG26" s="129"/>
      <c r="LYH26" s="129"/>
      <c r="LYI26" s="129"/>
      <c r="LYJ26" s="129"/>
      <c r="LYK26" s="129"/>
      <c r="LYL26" s="129"/>
      <c r="LYM26" s="129"/>
      <c r="LYN26" s="129"/>
      <c r="LYO26" s="129"/>
      <c r="LYP26" s="129"/>
      <c r="LYQ26" s="129"/>
      <c r="LYR26" s="129"/>
      <c r="LYS26" s="129"/>
      <c r="LYT26" s="129"/>
      <c r="LYU26" s="129"/>
      <c r="LYV26" s="129"/>
      <c r="LYW26" s="129"/>
      <c r="LYX26" s="129"/>
      <c r="LYY26" s="129"/>
      <c r="LYZ26" s="129"/>
      <c r="LZA26" s="129"/>
      <c r="LZB26" s="129"/>
      <c r="LZC26" s="129"/>
      <c r="LZD26" s="129"/>
      <c r="LZE26" s="129"/>
      <c r="LZF26" s="129"/>
      <c r="LZG26" s="129"/>
      <c r="LZH26" s="129"/>
      <c r="LZI26" s="129"/>
      <c r="LZJ26" s="129"/>
      <c r="LZK26" s="129"/>
      <c r="LZL26" s="129"/>
      <c r="LZM26" s="129"/>
      <c r="LZN26" s="129"/>
      <c r="LZO26" s="129"/>
      <c r="LZP26" s="129"/>
      <c r="LZQ26" s="129"/>
      <c r="LZR26" s="129"/>
      <c r="LZS26" s="129"/>
      <c r="LZT26" s="129"/>
      <c r="LZU26" s="129"/>
      <c r="LZV26" s="129"/>
      <c r="LZW26" s="129"/>
      <c r="LZX26" s="129"/>
      <c r="LZY26" s="129"/>
      <c r="LZZ26" s="129"/>
      <c r="MAA26" s="129"/>
      <c r="MAB26" s="129"/>
      <c r="MAC26" s="129"/>
      <c r="MAD26" s="129"/>
      <c r="MAE26" s="129"/>
      <c r="MAF26" s="129"/>
      <c r="MAG26" s="129"/>
      <c r="MAH26" s="129"/>
      <c r="MAI26" s="129"/>
      <c r="MAJ26" s="129"/>
      <c r="MAK26" s="129"/>
      <c r="MAL26" s="129"/>
      <c r="MAM26" s="129"/>
      <c r="MAN26" s="129"/>
      <c r="MAO26" s="129"/>
      <c r="MAP26" s="129"/>
      <c r="MAQ26" s="129"/>
      <c r="MAR26" s="129"/>
      <c r="MAS26" s="129"/>
      <c r="MAT26" s="129"/>
      <c r="MAU26" s="129"/>
      <c r="MAV26" s="129"/>
      <c r="MAW26" s="129"/>
      <c r="MAX26" s="129"/>
      <c r="MAY26" s="129"/>
      <c r="MAZ26" s="129"/>
      <c r="MBA26" s="129"/>
      <c r="MBB26" s="129"/>
      <c r="MBC26" s="129"/>
      <c r="MBD26" s="129"/>
      <c r="MBE26" s="129"/>
      <c r="MBF26" s="129"/>
      <c r="MBG26" s="129"/>
      <c r="MBH26" s="129"/>
      <c r="MBI26" s="129"/>
      <c r="MBJ26" s="129"/>
      <c r="MBK26" s="129"/>
      <c r="MBL26" s="129"/>
      <c r="MBM26" s="129"/>
      <c r="MBN26" s="129"/>
      <c r="MBO26" s="129"/>
      <c r="MBP26" s="129"/>
      <c r="MBQ26" s="129"/>
      <c r="MBR26" s="129"/>
      <c r="MBS26" s="129"/>
      <c r="MBT26" s="129"/>
      <c r="MBU26" s="129"/>
      <c r="MBV26" s="129"/>
      <c r="MBW26" s="129"/>
      <c r="MBX26" s="129"/>
      <c r="MBY26" s="129"/>
      <c r="MBZ26" s="129"/>
      <c r="MCA26" s="129"/>
      <c r="MCB26" s="129"/>
      <c r="MCC26" s="129"/>
      <c r="MCD26" s="129"/>
      <c r="MCE26" s="129"/>
      <c r="MCF26" s="129"/>
      <c r="MCG26" s="129"/>
      <c r="MCH26" s="129"/>
      <c r="MCI26" s="129"/>
      <c r="MCJ26" s="129"/>
      <c r="MCK26" s="129"/>
      <c r="MCL26" s="129"/>
      <c r="MCM26" s="129"/>
      <c r="MCN26" s="129"/>
      <c r="MCO26" s="129"/>
      <c r="MCP26" s="129"/>
      <c r="MCQ26" s="129"/>
      <c r="MCR26" s="129"/>
      <c r="MCS26" s="129"/>
      <c r="MCT26" s="129"/>
      <c r="MCU26" s="129"/>
      <c r="MCV26" s="129"/>
      <c r="MCW26" s="129"/>
      <c r="MCX26" s="129"/>
      <c r="MCY26" s="129"/>
      <c r="MCZ26" s="129"/>
      <c r="MDA26" s="129"/>
      <c r="MDB26" s="129"/>
      <c r="MDC26" s="129"/>
      <c r="MDD26" s="129"/>
      <c r="MDE26" s="129"/>
      <c r="MDF26" s="129"/>
      <c r="MDG26" s="129"/>
      <c r="MDH26" s="129"/>
      <c r="MDI26" s="129"/>
      <c r="MDJ26" s="129"/>
      <c r="MDK26" s="129"/>
      <c r="MDL26" s="129"/>
      <c r="MDM26" s="129"/>
      <c r="MDN26" s="129"/>
      <c r="MDO26" s="129"/>
      <c r="MDP26" s="129"/>
      <c r="MDQ26" s="129"/>
      <c r="MDR26" s="129"/>
      <c r="MDS26" s="129"/>
      <c r="MDT26" s="129"/>
      <c r="MDU26" s="129"/>
      <c r="MDV26" s="129"/>
      <c r="MDW26" s="129"/>
      <c r="MDX26" s="129"/>
      <c r="MDY26" s="129"/>
      <c r="MDZ26" s="129"/>
      <c r="MEA26" s="129"/>
      <c r="MEB26" s="129"/>
      <c r="MEC26" s="129"/>
      <c r="MED26" s="129"/>
      <c r="MEE26" s="129"/>
      <c r="MEF26" s="129"/>
      <c r="MEG26" s="129"/>
      <c r="MEH26" s="129"/>
      <c r="MEI26" s="129"/>
      <c r="MEJ26" s="129"/>
      <c r="MEK26" s="129"/>
      <c r="MEL26" s="129"/>
      <c r="MEM26" s="129"/>
      <c r="MEN26" s="129"/>
      <c r="MEO26" s="129"/>
      <c r="MEP26" s="129"/>
      <c r="MEQ26" s="129"/>
      <c r="MER26" s="129"/>
      <c r="MES26" s="129"/>
      <c r="MET26" s="129"/>
      <c r="MEU26" s="129"/>
      <c r="MEV26" s="129"/>
      <c r="MEW26" s="129"/>
      <c r="MEX26" s="129"/>
      <c r="MEY26" s="129"/>
      <c r="MEZ26" s="129"/>
      <c r="MFA26" s="129"/>
      <c r="MFB26" s="129"/>
      <c r="MFC26" s="129"/>
      <c r="MFD26" s="129"/>
      <c r="MFE26" s="129"/>
      <c r="MFF26" s="129"/>
      <c r="MFG26" s="129"/>
      <c r="MFH26" s="129"/>
      <c r="MFI26" s="129"/>
      <c r="MFJ26" s="129"/>
      <c r="MFK26" s="129"/>
      <c r="MFL26" s="129"/>
      <c r="MFM26" s="129"/>
      <c r="MFN26" s="129"/>
      <c r="MFO26" s="129"/>
      <c r="MFP26" s="129"/>
      <c r="MFQ26" s="129"/>
      <c r="MFR26" s="129"/>
      <c r="MFS26" s="129"/>
      <c r="MFT26" s="129"/>
      <c r="MFU26" s="129"/>
      <c r="MFV26" s="129"/>
      <c r="MFW26" s="129"/>
      <c r="MFX26" s="129"/>
      <c r="MFY26" s="129"/>
      <c r="MFZ26" s="129"/>
      <c r="MGA26" s="129"/>
      <c r="MGB26" s="129"/>
      <c r="MGC26" s="129"/>
      <c r="MGD26" s="129"/>
      <c r="MGE26" s="129"/>
      <c r="MGF26" s="129"/>
      <c r="MGG26" s="129"/>
      <c r="MGH26" s="129"/>
      <c r="MGI26" s="129"/>
      <c r="MGJ26" s="129"/>
      <c r="MGK26" s="129"/>
      <c r="MGL26" s="129"/>
      <c r="MGM26" s="129"/>
      <c r="MGN26" s="129"/>
      <c r="MGO26" s="129"/>
      <c r="MGP26" s="129"/>
      <c r="MGQ26" s="129"/>
      <c r="MGR26" s="129"/>
      <c r="MGS26" s="129"/>
      <c r="MGT26" s="129"/>
      <c r="MGU26" s="129"/>
      <c r="MGV26" s="129"/>
      <c r="MGW26" s="129"/>
      <c r="MGX26" s="129"/>
      <c r="MGY26" s="129"/>
      <c r="MGZ26" s="129"/>
      <c r="MHA26" s="129"/>
      <c r="MHB26" s="129"/>
      <c r="MHC26" s="129"/>
      <c r="MHD26" s="129"/>
      <c r="MHE26" s="129"/>
      <c r="MHF26" s="129"/>
      <c r="MHG26" s="129"/>
      <c r="MHH26" s="129"/>
      <c r="MHI26" s="129"/>
      <c r="MHJ26" s="129"/>
      <c r="MHK26" s="129"/>
      <c r="MHL26" s="129"/>
      <c r="MHM26" s="129"/>
      <c r="MHN26" s="129"/>
      <c r="MHO26" s="129"/>
      <c r="MHP26" s="129"/>
      <c r="MHQ26" s="129"/>
      <c r="MHR26" s="129"/>
      <c r="MHS26" s="129"/>
      <c r="MHT26" s="129"/>
      <c r="MHU26" s="129"/>
      <c r="MHV26" s="129"/>
      <c r="MHW26" s="129"/>
      <c r="MHX26" s="129"/>
      <c r="MHY26" s="129"/>
      <c r="MHZ26" s="129"/>
      <c r="MIA26" s="129"/>
      <c r="MIB26" s="129"/>
      <c r="MIC26" s="129"/>
      <c r="MID26" s="129"/>
      <c r="MIE26" s="129"/>
      <c r="MIF26" s="129"/>
      <c r="MIG26" s="129"/>
      <c r="MIH26" s="129"/>
      <c r="MII26" s="129"/>
      <c r="MIJ26" s="129"/>
      <c r="MIK26" s="129"/>
      <c r="MIL26" s="129"/>
      <c r="MIM26" s="129"/>
      <c r="MIN26" s="129"/>
      <c r="MIO26" s="129"/>
      <c r="MIP26" s="129"/>
      <c r="MIQ26" s="129"/>
      <c r="MIR26" s="129"/>
      <c r="MIS26" s="129"/>
      <c r="MIT26" s="129"/>
      <c r="MIU26" s="129"/>
      <c r="MIV26" s="129"/>
      <c r="MIW26" s="129"/>
      <c r="MIX26" s="129"/>
      <c r="MIY26" s="129"/>
      <c r="MIZ26" s="129"/>
      <c r="MJA26" s="129"/>
      <c r="MJB26" s="129"/>
      <c r="MJC26" s="129"/>
      <c r="MJD26" s="129"/>
      <c r="MJE26" s="129"/>
      <c r="MJF26" s="129"/>
      <c r="MJG26" s="129"/>
      <c r="MJH26" s="129"/>
      <c r="MJI26" s="129"/>
      <c r="MJJ26" s="129"/>
      <c r="MJK26" s="129"/>
      <c r="MJL26" s="129"/>
      <c r="MJM26" s="129"/>
      <c r="MJN26" s="129"/>
      <c r="MJO26" s="129"/>
      <c r="MJP26" s="129"/>
      <c r="MJQ26" s="129"/>
      <c r="MJR26" s="129"/>
      <c r="MJS26" s="129"/>
      <c r="MJT26" s="129"/>
      <c r="MJU26" s="129"/>
      <c r="MJV26" s="129"/>
      <c r="MJW26" s="129"/>
      <c r="MJX26" s="129"/>
      <c r="MJY26" s="129"/>
      <c r="MJZ26" s="129"/>
      <c r="MKA26" s="129"/>
      <c r="MKB26" s="129"/>
      <c r="MKC26" s="129"/>
      <c r="MKD26" s="129"/>
      <c r="MKE26" s="129"/>
      <c r="MKF26" s="129"/>
      <c r="MKG26" s="129"/>
      <c r="MKH26" s="129"/>
      <c r="MKI26" s="129"/>
      <c r="MKJ26" s="129"/>
      <c r="MKK26" s="129"/>
      <c r="MKL26" s="129"/>
      <c r="MKM26" s="129"/>
      <c r="MKN26" s="129"/>
      <c r="MKO26" s="129"/>
      <c r="MKP26" s="129"/>
      <c r="MKQ26" s="129"/>
      <c r="MKR26" s="129"/>
      <c r="MKS26" s="129"/>
      <c r="MKT26" s="129"/>
      <c r="MKU26" s="129"/>
      <c r="MKV26" s="129"/>
      <c r="MKW26" s="129"/>
      <c r="MKX26" s="129"/>
      <c r="MKY26" s="129"/>
      <c r="MKZ26" s="129"/>
      <c r="MLA26" s="129"/>
      <c r="MLB26" s="129"/>
      <c r="MLC26" s="129"/>
      <c r="MLD26" s="129"/>
      <c r="MLE26" s="129"/>
      <c r="MLF26" s="129"/>
      <c r="MLG26" s="129"/>
      <c r="MLH26" s="129"/>
      <c r="MLI26" s="129"/>
      <c r="MLJ26" s="129"/>
      <c r="MLK26" s="129"/>
      <c r="MLL26" s="129"/>
      <c r="MLM26" s="129"/>
      <c r="MLN26" s="129"/>
      <c r="MLO26" s="129"/>
      <c r="MLP26" s="129"/>
      <c r="MLQ26" s="129"/>
      <c r="MLR26" s="129"/>
      <c r="MLS26" s="129"/>
      <c r="MLT26" s="129"/>
      <c r="MLU26" s="129"/>
      <c r="MLV26" s="129"/>
      <c r="MLW26" s="129"/>
      <c r="MLX26" s="129"/>
      <c r="MLY26" s="129"/>
      <c r="MLZ26" s="129"/>
      <c r="MMA26" s="129"/>
      <c r="MMB26" s="129"/>
      <c r="MMC26" s="129"/>
      <c r="MMD26" s="129"/>
      <c r="MME26" s="129"/>
      <c r="MMF26" s="129"/>
      <c r="MMG26" s="129"/>
      <c r="MMH26" s="129"/>
      <c r="MMI26" s="129"/>
      <c r="MMJ26" s="129"/>
      <c r="MMK26" s="129"/>
      <c r="MML26" s="129"/>
      <c r="MMM26" s="129"/>
      <c r="MMN26" s="129"/>
      <c r="MMO26" s="129"/>
      <c r="MMP26" s="129"/>
      <c r="MMQ26" s="129"/>
      <c r="MMR26" s="129"/>
      <c r="MMS26" s="129"/>
      <c r="MMT26" s="129"/>
      <c r="MMU26" s="129"/>
      <c r="MMV26" s="129"/>
      <c r="MMW26" s="129"/>
      <c r="MMX26" s="129"/>
      <c r="MMY26" s="129"/>
      <c r="MMZ26" s="129"/>
      <c r="MNA26" s="129"/>
      <c r="MNB26" s="129"/>
      <c r="MNC26" s="129"/>
      <c r="MND26" s="129"/>
      <c r="MNE26" s="129"/>
      <c r="MNF26" s="129"/>
      <c r="MNG26" s="129"/>
      <c r="MNH26" s="129"/>
      <c r="MNI26" s="129"/>
      <c r="MNJ26" s="129"/>
      <c r="MNK26" s="129"/>
      <c r="MNL26" s="129"/>
      <c r="MNM26" s="129"/>
      <c r="MNN26" s="129"/>
      <c r="MNO26" s="129"/>
      <c r="MNP26" s="129"/>
      <c r="MNQ26" s="129"/>
      <c r="MNR26" s="129"/>
      <c r="MNS26" s="129"/>
      <c r="MNT26" s="129"/>
      <c r="MNU26" s="129"/>
      <c r="MNV26" s="129"/>
      <c r="MNW26" s="129"/>
      <c r="MNX26" s="129"/>
      <c r="MNY26" s="129"/>
      <c r="MNZ26" s="129"/>
      <c r="MOA26" s="129"/>
      <c r="MOB26" s="129"/>
      <c r="MOC26" s="129"/>
      <c r="MOD26" s="129"/>
      <c r="MOE26" s="129"/>
      <c r="MOF26" s="129"/>
      <c r="MOG26" s="129"/>
      <c r="MOH26" s="129"/>
      <c r="MOI26" s="129"/>
      <c r="MOJ26" s="129"/>
      <c r="MOK26" s="129"/>
      <c r="MOL26" s="129"/>
      <c r="MOM26" s="129"/>
      <c r="MON26" s="129"/>
      <c r="MOO26" s="129"/>
      <c r="MOP26" s="129"/>
      <c r="MOQ26" s="129"/>
      <c r="MOR26" s="129"/>
      <c r="MOS26" s="129"/>
      <c r="MOT26" s="129"/>
      <c r="MOU26" s="129"/>
      <c r="MOV26" s="129"/>
      <c r="MOW26" s="129"/>
      <c r="MOX26" s="129"/>
      <c r="MOY26" s="129"/>
      <c r="MOZ26" s="129"/>
      <c r="MPA26" s="129"/>
      <c r="MPB26" s="129"/>
      <c r="MPC26" s="129"/>
      <c r="MPD26" s="129"/>
      <c r="MPE26" s="129"/>
      <c r="MPF26" s="129"/>
      <c r="MPG26" s="129"/>
      <c r="MPH26" s="129"/>
      <c r="MPI26" s="129"/>
      <c r="MPJ26" s="129"/>
      <c r="MPK26" s="129"/>
      <c r="MPL26" s="129"/>
      <c r="MPM26" s="129"/>
      <c r="MPN26" s="129"/>
      <c r="MPO26" s="129"/>
      <c r="MPP26" s="129"/>
      <c r="MPQ26" s="129"/>
      <c r="MPR26" s="129"/>
      <c r="MPS26" s="129"/>
      <c r="MPT26" s="129"/>
      <c r="MPU26" s="129"/>
      <c r="MPV26" s="129"/>
      <c r="MPW26" s="129"/>
      <c r="MPX26" s="129"/>
      <c r="MPY26" s="129"/>
      <c r="MPZ26" s="129"/>
      <c r="MQA26" s="129"/>
      <c r="MQB26" s="129"/>
      <c r="MQC26" s="129"/>
      <c r="MQD26" s="129"/>
      <c r="MQE26" s="129"/>
      <c r="MQF26" s="129"/>
      <c r="MQG26" s="129"/>
      <c r="MQH26" s="129"/>
      <c r="MQI26" s="129"/>
      <c r="MQJ26" s="129"/>
      <c r="MQK26" s="129"/>
      <c r="MQL26" s="129"/>
      <c r="MQM26" s="129"/>
      <c r="MQN26" s="129"/>
      <c r="MQO26" s="129"/>
      <c r="MQP26" s="129"/>
      <c r="MQQ26" s="129"/>
      <c r="MQR26" s="129"/>
      <c r="MQS26" s="129"/>
      <c r="MQT26" s="129"/>
      <c r="MQU26" s="129"/>
      <c r="MQV26" s="129"/>
      <c r="MQW26" s="129"/>
      <c r="MQX26" s="129"/>
      <c r="MQY26" s="129"/>
      <c r="MQZ26" s="129"/>
      <c r="MRA26" s="129"/>
      <c r="MRB26" s="129"/>
      <c r="MRC26" s="129"/>
      <c r="MRD26" s="129"/>
      <c r="MRE26" s="129"/>
      <c r="MRF26" s="129"/>
      <c r="MRG26" s="129"/>
      <c r="MRH26" s="129"/>
      <c r="MRI26" s="129"/>
      <c r="MRJ26" s="129"/>
      <c r="MRK26" s="129"/>
      <c r="MRL26" s="129"/>
      <c r="MRM26" s="129"/>
      <c r="MRN26" s="129"/>
      <c r="MRO26" s="129"/>
      <c r="MRP26" s="129"/>
      <c r="MRQ26" s="129"/>
      <c r="MRR26" s="129"/>
      <c r="MRS26" s="129"/>
      <c r="MRT26" s="129"/>
      <c r="MRU26" s="129"/>
      <c r="MRV26" s="129"/>
      <c r="MRW26" s="129"/>
      <c r="MRX26" s="129"/>
      <c r="MRY26" s="129"/>
      <c r="MRZ26" s="129"/>
      <c r="MSA26" s="129"/>
      <c r="MSB26" s="129"/>
      <c r="MSC26" s="129"/>
      <c r="MSD26" s="129"/>
      <c r="MSE26" s="129"/>
      <c r="MSF26" s="129"/>
      <c r="MSG26" s="129"/>
      <c r="MSH26" s="129"/>
      <c r="MSI26" s="129"/>
      <c r="MSJ26" s="129"/>
      <c r="MSK26" s="129"/>
      <c r="MSL26" s="129"/>
      <c r="MSM26" s="129"/>
      <c r="MSN26" s="129"/>
      <c r="MSO26" s="129"/>
      <c r="MSP26" s="129"/>
      <c r="MSQ26" s="129"/>
      <c r="MSR26" s="129"/>
      <c r="MSS26" s="129"/>
      <c r="MST26" s="129"/>
      <c r="MSU26" s="129"/>
      <c r="MSV26" s="129"/>
      <c r="MSW26" s="129"/>
      <c r="MSX26" s="129"/>
      <c r="MSY26" s="129"/>
      <c r="MSZ26" s="129"/>
      <c r="MTA26" s="129"/>
      <c r="MTB26" s="129"/>
      <c r="MTC26" s="129"/>
      <c r="MTD26" s="129"/>
      <c r="MTE26" s="129"/>
      <c r="MTF26" s="129"/>
      <c r="MTG26" s="129"/>
      <c r="MTH26" s="129"/>
      <c r="MTI26" s="129"/>
      <c r="MTJ26" s="129"/>
      <c r="MTK26" s="129"/>
      <c r="MTL26" s="129"/>
      <c r="MTM26" s="129"/>
      <c r="MTN26" s="129"/>
      <c r="MTO26" s="129"/>
      <c r="MTP26" s="129"/>
      <c r="MTQ26" s="129"/>
      <c r="MTR26" s="129"/>
      <c r="MTS26" s="129"/>
      <c r="MTT26" s="129"/>
      <c r="MTU26" s="129"/>
      <c r="MTV26" s="129"/>
      <c r="MTW26" s="129"/>
      <c r="MTX26" s="129"/>
      <c r="MTY26" s="129"/>
      <c r="MTZ26" s="129"/>
      <c r="MUA26" s="129"/>
      <c r="MUB26" s="129"/>
      <c r="MUC26" s="129"/>
      <c r="MUD26" s="129"/>
      <c r="MUE26" s="129"/>
      <c r="MUF26" s="129"/>
      <c r="MUG26" s="129"/>
      <c r="MUH26" s="129"/>
      <c r="MUI26" s="129"/>
      <c r="MUJ26" s="129"/>
      <c r="MUK26" s="129"/>
      <c r="MUL26" s="129"/>
      <c r="MUM26" s="129"/>
      <c r="MUN26" s="129"/>
      <c r="MUO26" s="129"/>
      <c r="MUP26" s="129"/>
      <c r="MUQ26" s="129"/>
      <c r="MUR26" s="129"/>
      <c r="MUS26" s="129"/>
      <c r="MUT26" s="129"/>
      <c r="MUU26" s="129"/>
      <c r="MUV26" s="129"/>
      <c r="MUW26" s="129"/>
      <c r="MUX26" s="129"/>
      <c r="MUY26" s="129"/>
      <c r="MUZ26" s="129"/>
      <c r="MVA26" s="129"/>
      <c r="MVB26" s="129"/>
      <c r="MVC26" s="129"/>
      <c r="MVD26" s="129"/>
      <c r="MVE26" s="129"/>
      <c r="MVF26" s="129"/>
      <c r="MVG26" s="129"/>
      <c r="MVH26" s="129"/>
      <c r="MVI26" s="129"/>
      <c r="MVJ26" s="129"/>
      <c r="MVK26" s="129"/>
      <c r="MVL26" s="129"/>
      <c r="MVM26" s="129"/>
      <c r="MVN26" s="129"/>
      <c r="MVO26" s="129"/>
      <c r="MVP26" s="129"/>
      <c r="MVQ26" s="129"/>
      <c r="MVR26" s="129"/>
      <c r="MVS26" s="129"/>
      <c r="MVT26" s="129"/>
      <c r="MVU26" s="129"/>
      <c r="MVV26" s="129"/>
      <c r="MVW26" s="129"/>
      <c r="MVX26" s="129"/>
      <c r="MVY26" s="129"/>
      <c r="MVZ26" s="129"/>
      <c r="MWA26" s="129"/>
      <c r="MWB26" s="129"/>
      <c r="MWC26" s="129"/>
      <c r="MWD26" s="129"/>
      <c r="MWE26" s="129"/>
      <c r="MWF26" s="129"/>
      <c r="MWG26" s="129"/>
      <c r="MWH26" s="129"/>
      <c r="MWI26" s="129"/>
      <c r="MWJ26" s="129"/>
      <c r="MWK26" s="129"/>
      <c r="MWL26" s="129"/>
      <c r="MWM26" s="129"/>
      <c r="MWN26" s="129"/>
      <c r="MWO26" s="129"/>
      <c r="MWP26" s="129"/>
      <c r="MWQ26" s="129"/>
      <c r="MWR26" s="129"/>
      <c r="MWS26" s="129"/>
      <c r="MWT26" s="129"/>
      <c r="MWU26" s="129"/>
      <c r="MWV26" s="129"/>
      <c r="MWW26" s="129"/>
      <c r="MWX26" s="129"/>
      <c r="MWY26" s="129"/>
      <c r="MWZ26" s="129"/>
      <c r="MXA26" s="129"/>
      <c r="MXB26" s="129"/>
      <c r="MXC26" s="129"/>
      <c r="MXD26" s="129"/>
      <c r="MXE26" s="129"/>
      <c r="MXF26" s="129"/>
      <c r="MXG26" s="129"/>
      <c r="MXH26" s="129"/>
      <c r="MXI26" s="129"/>
      <c r="MXJ26" s="129"/>
      <c r="MXK26" s="129"/>
      <c r="MXL26" s="129"/>
      <c r="MXM26" s="129"/>
      <c r="MXN26" s="129"/>
      <c r="MXO26" s="129"/>
      <c r="MXP26" s="129"/>
      <c r="MXQ26" s="129"/>
      <c r="MXR26" s="129"/>
      <c r="MXS26" s="129"/>
      <c r="MXT26" s="129"/>
      <c r="MXU26" s="129"/>
      <c r="MXV26" s="129"/>
      <c r="MXW26" s="129"/>
      <c r="MXX26" s="129"/>
      <c r="MXY26" s="129"/>
      <c r="MXZ26" s="129"/>
      <c r="MYA26" s="129"/>
      <c r="MYB26" s="129"/>
      <c r="MYC26" s="129"/>
      <c r="MYD26" s="129"/>
      <c r="MYE26" s="129"/>
      <c r="MYF26" s="129"/>
      <c r="MYG26" s="129"/>
      <c r="MYH26" s="129"/>
      <c r="MYI26" s="129"/>
      <c r="MYJ26" s="129"/>
      <c r="MYK26" s="129"/>
      <c r="MYL26" s="129"/>
      <c r="MYM26" s="129"/>
      <c r="MYN26" s="129"/>
      <c r="MYO26" s="129"/>
      <c r="MYP26" s="129"/>
      <c r="MYQ26" s="129"/>
      <c r="MYR26" s="129"/>
      <c r="MYS26" s="129"/>
      <c r="MYT26" s="129"/>
      <c r="MYU26" s="129"/>
      <c r="MYV26" s="129"/>
      <c r="MYW26" s="129"/>
      <c r="MYX26" s="129"/>
      <c r="MYY26" s="129"/>
      <c r="MYZ26" s="129"/>
      <c r="MZA26" s="129"/>
      <c r="MZB26" s="129"/>
      <c r="MZC26" s="129"/>
      <c r="MZD26" s="129"/>
      <c r="MZE26" s="129"/>
      <c r="MZF26" s="129"/>
      <c r="MZG26" s="129"/>
      <c r="MZH26" s="129"/>
      <c r="MZI26" s="129"/>
      <c r="MZJ26" s="129"/>
      <c r="MZK26" s="129"/>
      <c r="MZL26" s="129"/>
      <c r="MZM26" s="129"/>
      <c r="MZN26" s="129"/>
      <c r="MZO26" s="129"/>
      <c r="MZP26" s="129"/>
      <c r="MZQ26" s="129"/>
      <c r="MZR26" s="129"/>
      <c r="MZS26" s="129"/>
      <c r="MZT26" s="129"/>
      <c r="MZU26" s="129"/>
      <c r="MZV26" s="129"/>
      <c r="MZW26" s="129"/>
      <c r="MZX26" s="129"/>
      <c r="MZY26" s="129"/>
      <c r="MZZ26" s="129"/>
      <c r="NAA26" s="129"/>
      <c r="NAB26" s="129"/>
      <c r="NAC26" s="129"/>
      <c r="NAD26" s="129"/>
      <c r="NAE26" s="129"/>
      <c r="NAF26" s="129"/>
      <c r="NAG26" s="129"/>
      <c r="NAH26" s="129"/>
      <c r="NAI26" s="129"/>
      <c r="NAJ26" s="129"/>
      <c r="NAK26" s="129"/>
      <c r="NAL26" s="129"/>
      <c r="NAM26" s="129"/>
      <c r="NAN26" s="129"/>
      <c r="NAO26" s="129"/>
      <c r="NAP26" s="129"/>
      <c r="NAQ26" s="129"/>
      <c r="NAR26" s="129"/>
      <c r="NAS26" s="129"/>
      <c r="NAT26" s="129"/>
      <c r="NAU26" s="129"/>
      <c r="NAV26" s="129"/>
      <c r="NAW26" s="129"/>
      <c r="NAX26" s="129"/>
      <c r="NAY26" s="129"/>
      <c r="NAZ26" s="129"/>
      <c r="NBA26" s="129"/>
      <c r="NBB26" s="129"/>
      <c r="NBC26" s="129"/>
      <c r="NBD26" s="129"/>
      <c r="NBE26" s="129"/>
      <c r="NBF26" s="129"/>
      <c r="NBG26" s="129"/>
      <c r="NBH26" s="129"/>
      <c r="NBI26" s="129"/>
      <c r="NBJ26" s="129"/>
      <c r="NBK26" s="129"/>
      <c r="NBL26" s="129"/>
      <c r="NBM26" s="129"/>
      <c r="NBN26" s="129"/>
      <c r="NBO26" s="129"/>
      <c r="NBP26" s="129"/>
      <c r="NBQ26" s="129"/>
      <c r="NBR26" s="129"/>
      <c r="NBS26" s="129"/>
      <c r="NBT26" s="129"/>
      <c r="NBU26" s="129"/>
      <c r="NBV26" s="129"/>
      <c r="NBW26" s="129"/>
      <c r="NBX26" s="129"/>
      <c r="NBY26" s="129"/>
      <c r="NBZ26" s="129"/>
      <c r="NCA26" s="129"/>
      <c r="NCB26" s="129"/>
      <c r="NCC26" s="129"/>
      <c r="NCD26" s="129"/>
      <c r="NCE26" s="129"/>
      <c r="NCF26" s="129"/>
      <c r="NCG26" s="129"/>
      <c r="NCH26" s="129"/>
      <c r="NCI26" s="129"/>
      <c r="NCJ26" s="129"/>
      <c r="NCK26" s="129"/>
      <c r="NCL26" s="129"/>
      <c r="NCM26" s="129"/>
      <c r="NCN26" s="129"/>
      <c r="NCO26" s="129"/>
      <c r="NCP26" s="129"/>
      <c r="NCQ26" s="129"/>
      <c r="NCR26" s="129"/>
      <c r="NCS26" s="129"/>
      <c r="NCT26" s="129"/>
      <c r="NCU26" s="129"/>
      <c r="NCV26" s="129"/>
      <c r="NCW26" s="129"/>
      <c r="NCX26" s="129"/>
      <c r="NCY26" s="129"/>
      <c r="NCZ26" s="129"/>
      <c r="NDA26" s="129"/>
      <c r="NDB26" s="129"/>
      <c r="NDC26" s="129"/>
      <c r="NDD26" s="129"/>
      <c r="NDE26" s="129"/>
      <c r="NDF26" s="129"/>
      <c r="NDG26" s="129"/>
      <c r="NDH26" s="129"/>
      <c r="NDI26" s="129"/>
      <c r="NDJ26" s="129"/>
      <c r="NDK26" s="129"/>
      <c r="NDL26" s="129"/>
      <c r="NDM26" s="129"/>
      <c r="NDN26" s="129"/>
      <c r="NDO26" s="129"/>
      <c r="NDP26" s="129"/>
      <c r="NDQ26" s="129"/>
      <c r="NDR26" s="129"/>
      <c r="NDS26" s="129"/>
      <c r="NDT26" s="129"/>
      <c r="NDU26" s="129"/>
      <c r="NDV26" s="129"/>
      <c r="NDW26" s="129"/>
      <c r="NDX26" s="129"/>
      <c r="NDY26" s="129"/>
      <c r="NDZ26" s="129"/>
      <c r="NEA26" s="129"/>
      <c r="NEB26" s="129"/>
      <c r="NEC26" s="129"/>
      <c r="NED26" s="129"/>
      <c r="NEE26" s="129"/>
      <c r="NEF26" s="129"/>
      <c r="NEG26" s="129"/>
      <c r="NEH26" s="129"/>
      <c r="NEI26" s="129"/>
      <c r="NEJ26" s="129"/>
      <c r="NEK26" s="129"/>
      <c r="NEL26" s="129"/>
      <c r="NEM26" s="129"/>
      <c r="NEN26" s="129"/>
      <c r="NEO26" s="129"/>
      <c r="NEP26" s="129"/>
      <c r="NEQ26" s="129"/>
      <c r="NER26" s="129"/>
      <c r="NES26" s="129"/>
      <c r="NET26" s="129"/>
      <c r="NEU26" s="129"/>
      <c r="NEV26" s="129"/>
      <c r="NEW26" s="129"/>
      <c r="NEX26" s="129"/>
      <c r="NEY26" s="129"/>
      <c r="NEZ26" s="129"/>
      <c r="NFA26" s="129"/>
      <c r="NFB26" s="129"/>
      <c r="NFC26" s="129"/>
      <c r="NFD26" s="129"/>
      <c r="NFE26" s="129"/>
      <c r="NFF26" s="129"/>
      <c r="NFG26" s="129"/>
      <c r="NFH26" s="129"/>
      <c r="NFI26" s="129"/>
      <c r="NFJ26" s="129"/>
      <c r="NFK26" s="129"/>
      <c r="NFL26" s="129"/>
      <c r="NFM26" s="129"/>
      <c r="NFN26" s="129"/>
      <c r="NFO26" s="129"/>
      <c r="NFP26" s="129"/>
      <c r="NFQ26" s="129"/>
      <c r="NFR26" s="129"/>
      <c r="NFS26" s="129"/>
      <c r="NFT26" s="129"/>
      <c r="NFU26" s="129"/>
      <c r="NFV26" s="129"/>
      <c r="NFW26" s="129"/>
      <c r="NFX26" s="129"/>
      <c r="NFY26" s="129"/>
      <c r="NFZ26" s="129"/>
      <c r="NGA26" s="129"/>
      <c r="NGB26" s="129"/>
      <c r="NGC26" s="129"/>
      <c r="NGD26" s="129"/>
      <c r="NGE26" s="129"/>
      <c r="NGF26" s="129"/>
      <c r="NGG26" s="129"/>
      <c r="NGH26" s="129"/>
      <c r="NGI26" s="129"/>
      <c r="NGJ26" s="129"/>
      <c r="NGK26" s="129"/>
      <c r="NGL26" s="129"/>
      <c r="NGM26" s="129"/>
      <c r="NGN26" s="129"/>
      <c r="NGO26" s="129"/>
      <c r="NGP26" s="129"/>
      <c r="NGQ26" s="129"/>
      <c r="NGR26" s="129"/>
      <c r="NGS26" s="129"/>
      <c r="NGT26" s="129"/>
      <c r="NGU26" s="129"/>
      <c r="NGV26" s="129"/>
      <c r="NGW26" s="129"/>
      <c r="NGX26" s="129"/>
      <c r="NGY26" s="129"/>
      <c r="NGZ26" s="129"/>
      <c r="NHA26" s="129"/>
      <c r="NHB26" s="129"/>
      <c r="NHC26" s="129"/>
      <c r="NHD26" s="129"/>
      <c r="NHE26" s="129"/>
      <c r="NHF26" s="129"/>
      <c r="NHG26" s="129"/>
      <c r="NHH26" s="129"/>
      <c r="NHI26" s="129"/>
      <c r="NHJ26" s="129"/>
      <c r="NHK26" s="129"/>
      <c r="NHL26" s="129"/>
      <c r="NHM26" s="129"/>
      <c r="NHN26" s="129"/>
      <c r="NHO26" s="129"/>
      <c r="NHP26" s="129"/>
      <c r="NHQ26" s="129"/>
      <c r="NHR26" s="129"/>
      <c r="NHS26" s="129"/>
      <c r="NHT26" s="129"/>
      <c r="NHU26" s="129"/>
      <c r="NHV26" s="129"/>
      <c r="NHW26" s="129"/>
      <c r="NHX26" s="129"/>
      <c r="NHY26" s="129"/>
      <c r="NHZ26" s="129"/>
      <c r="NIA26" s="129"/>
      <c r="NIB26" s="129"/>
      <c r="NIC26" s="129"/>
      <c r="NID26" s="129"/>
      <c r="NIE26" s="129"/>
      <c r="NIF26" s="129"/>
      <c r="NIG26" s="129"/>
      <c r="NIH26" s="129"/>
      <c r="NII26" s="129"/>
      <c r="NIJ26" s="129"/>
      <c r="NIK26" s="129"/>
      <c r="NIL26" s="129"/>
      <c r="NIM26" s="129"/>
      <c r="NIN26" s="129"/>
      <c r="NIO26" s="129"/>
      <c r="NIP26" s="129"/>
      <c r="NIQ26" s="129"/>
      <c r="NIR26" s="129"/>
      <c r="NIS26" s="129"/>
      <c r="NIT26" s="129"/>
      <c r="NIU26" s="129"/>
      <c r="NIV26" s="129"/>
      <c r="NIW26" s="129"/>
      <c r="NIX26" s="129"/>
      <c r="NIY26" s="129"/>
      <c r="NIZ26" s="129"/>
      <c r="NJA26" s="129"/>
      <c r="NJB26" s="129"/>
      <c r="NJC26" s="129"/>
      <c r="NJD26" s="129"/>
      <c r="NJE26" s="129"/>
      <c r="NJF26" s="129"/>
      <c r="NJG26" s="129"/>
      <c r="NJH26" s="129"/>
      <c r="NJI26" s="129"/>
      <c r="NJJ26" s="129"/>
      <c r="NJK26" s="129"/>
      <c r="NJL26" s="129"/>
      <c r="NJM26" s="129"/>
      <c r="NJN26" s="129"/>
      <c r="NJO26" s="129"/>
      <c r="NJP26" s="129"/>
      <c r="NJQ26" s="129"/>
      <c r="NJR26" s="129"/>
      <c r="NJS26" s="129"/>
      <c r="NJT26" s="129"/>
      <c r="NJU26" s="129"/>
      <c r="NJV26" s="129"/>
      <c r="NJW26" s="129"/>
      <c r="NJX26" s="129"/>
      <c r="NJY26" s="129"/>
      <c r="NJZ26" s="129"/>
      <c r="NKA26" s="129"/>
      <c r="NKB26" s="129"/>
      <c r="NKC26" s="129"/>
      <c r="NKD26" s="129"/>
      <c r="NKE26" s="129"/>
      <c r="NKF26" s="129"/>
      <c r="NKG26" s="129"/>
      <c r="NKH26" s="129"/>
      <c r="NKI26" s="129"/>
      <c r="NKJ26" s="129"/>
      <c r="NKK26" s="129"/>
      <c r="NKL26" s="129"/>
      <c r="NKM26" s="129"/>
      <c r="NKN26" s="129"/>
      <c r="NKO26" s="129"/>
      <c r="NKP26" s="129"/>
      <c r="NKQ26" s="129"/>
      <c r="NKR26" s="129"/>
      <c r="NKS26" s="129"/>
      <c r="NKT26" s="129"/>
      <c r="NKU26" s="129"/>
      <c r="NKV26" s="129"/>
      <c r="NKW26" s="129"/>
      <c r="NKX26" s="129"/>
      <c r="NKY26" s="129"/>
      <c r="NKZ26" s="129"/>
      <c r="NLA26" s="129"/>
      <c r="NLB26" s="129"/>
      <c r="NLC26" s="129"/>
      <c r="NLD26" s="129"/>
      <c r="NLE26" s="129"/>
      <c r="NLF26" s="129"/>
      <c r="NLG26" s="129"/>
      <c r="NLH26" s="129"/>
      <c r="NLI26" s="129"/>
      <c r="NLJ26" s="129"/>
      <c r="NLK26" s="129"/>
      <c r="NLL26" s="129"/>
      <c r="NLM26" s="129"/>
      <c r="NLN26" s="129"/>
      <c r="NLO26" s="129"/>
      <c r="NLP26" s="129"/>
      <c r="NLQ26" s="129"/>
      <c r="NLR26" s="129"/>
      <c r="NLS26" s="129"/>
      <c r="NLT26" s="129"/>
      <c r="NLU26" s="129"/>
      <c r="NLV26" s="129"/>
      <c r="NLW26" s="129"/>
      <c r="NLX26" s="129"/>
      <c r="NLY26" s="129"/>
      <c r="NLZ26" s="129"/>
      <c r="NMA26" s="129"/>
      <c r="NMB26" s="129"/>
      <c r="NMC26" s="129"/>
      <c r="NMD26" s="129"/>
      <c r="NME26" s="129"/>
      <c r="NMF26" s="129"/>
      <c r="NMG26" s="129"/>
      <c r="NMH26" s="129"/>
      <c r="NMI26" s="129"/>
      <c r="NMJ26" s="129"/>
      <c r="NMK26" s="129"/>
      <c r="NML26" s="129"/>
      <c r="NMM26" s="129"/>
      <c r="NMN26" s="129"/>
      <c r="NMO26" s="129"/>
      <c r="NMP26" s="129"/>
      <c r="NMQ26" s="129"/>
      <c r="NMR26" s="129"/>
      <c r="NMS26" s="129"/>
      <c r="NMT26" s="129"/>
      <c r="NMU26" s="129"/>
      <c r="NMV26" s="129"/>
      <c r="NMW26" s="129"/>
      <c r="NMX26" s="129"/>
      <c r="NMY26" s="129"/>
      <c r="NMZ26" s="129"/>
      <c r="NNA26" s="129"/>
      <c r="NNB26" s="129"/>
      <c r="NNC26" s="129"/>
      <c r="NND26" s="129"/>
      <c r="NNE26" s="129"/>
      <c r="NNF26" s="129"/>
      <c r="NNG26" s="129"/>
      <c r="NNH26" s="129"/>
      <c r="NNI26" s="129"/>
      <c r="NNJ26" s="129"/>
      <c r="NNK26" s="129"/>
      <c r="NNL26" s="129"/>
      <c r="NNM26" s="129"/>
      <c r="NNN26" s="129"/>
      <c r="NNO26" s="129"/>
      <c r="NNP26" s="129"/>
      <c r="NNQ26" s="129"/>
      <c r="NNR26" s="129"/>
      <c r="NNS26" s="129"/>
      <c r="NNT26" s="129"/>
      <c r="NNU26" s="129"/>
      <c r="NNV26" s="129"/>
      <c r="NNW26" s="129"/>
      <c r="NNX26" s="129"/>
      <c r="NNY26" s="129"/>
      <c r="NNZ26" s="129"/>
      <c r="NOA26" s="129"/>
      <c r="NOB26" s="129"/>
      <c r="NOC26" s="129"/>
      <c r="NOD26" s="129"/>
      <c r="NOE26" s="129"/>
      <c r="NOF26" s="129"/>
      <c r="NOG26" s="129"/>
      <c r="NOH26" s="129"/>
      <c r="NOI26" s="129"/>
      <c r="NOJ26" s="129"/>
      <c r="NOK26" s="129"/>
      <c r="NOL26" s="129"/>
      <c r="NOM26" s="129"/>
      <c r="NON26" s="129"/>
      <c r="NOO26" s="129"/>
      <c r="NOP26" s="129"/>
      <c r="NOQ26" s="129"/>
      <c r="NOR26" s="129"/>
      <c r="NOS26" s="129"/>
      <c r="NOT26" s="129"/>
      <c r="NOU26" s="129"/>
      <c r="NOV26" s="129"/>
      <c r="NOW26" s="129"/>
      <c r="NOX26" s="129"/>
      <c r="NOY26" s="129"/>
      <c r="NOZ26" s="129"/>
      <c r="NPA26" s="129"/>
      <c r="NPB26" s="129"/>
      <c r="NPC26" s="129"/>
      <c r="NPD26" s="129"/>
      <c r="NPE26" s="129"/>
      <c r="NPF26" s="129"/>
      <c r="NPG26" s="129"/>
      <c r="NPH26" s="129"/>
      <c r="NPI26" s="129"/>
      <c r="NPJ26" s="129"/>
      <c r="NPK26" s="129"/>
      <c r="NPL26" s="129"/>
      <c r="NPM26" s="129"/>
      <c r="NPN26" s="129"/>
      <c r="NPO26" s="129"/>
      <c r="NPP26" s="129"/>
      <c r="NPQ26" s="129"/>
      <c r="NPR26" s="129"/>
      <c r="NPS26" s="129"/>
      <c r="NPT26" s="129"/>
      <c r="NPU26" s="129"/>
      <c r="NPV26" s="129"/>
      <c r="NPW26" s="129"/>
      <c r="NPX26" s="129"/>
      <c r="NPY26" s="129"/>
      <c r="NPZ26" s="129"/>
      <c r="NQA26" s="129"/>
      <c r="NQB26" s="129"/>
      <c r="NQC26" s="129"/>
      <c r="NQD26" s="129"/>
      <c r="NQE26" s="129"/>
      <c r="NQF26" s="129"/>
      <c r="NQG26" s="129"/>
      <c r="NQH26" s="129"/>
      <c r="NQI26" s="129"/>
      <c r="NQJ26" s="129"/>
      <c r="NQK26" s="129"/>
      <c r="NQL26" s="129"/>
      <c r="NQM26" s="129"/>
      <c r="NQN26" s="129"/>
      <c r="NQO26" s="129"/>
      <c r="NQP26" s="129"/>
      <c r="NQQ26" s="129"/>
      <c r="NQR26" s="129"/>
      <c r="NQS26" s="129"/>
      <c r="NQT26" s="129"/>
      <c r="NQU26" s="129"/>
      <c r="NQV26" s="129"/>
      <c r="NQW26" s="129"/>
      <c r="NQX26" s="129"/>
      <c r="NQY26" s="129"/>
      <c r="NQZ26" s="129"/>
      <c r="NRA26" s="129"/>
      <c r="NRB26" s="129"/>
      <c r="NRC26" s="129"/>
      <c r="NRD26" s="129"/>
      <c r="NRE26" s="129"/>
      <c r="NRF26" s="129"/>
      <c r="NRG26" s="129"/>
      <c r="NRH26" s="129"/>
      <c r="NRI26" s="129"/>
      <c r="NRJ26" s="129"/>
      <c r="NRK26" s="129"/>
      <c r="NRL26" s="129"/>
      <c r="NRM26" s="129"/>
      <c r="NRN26" s="129"/>
      <c r="NRO26" s="129"/>
      <c r="NRP26" s="129"/>
      <c r="NRQ26" s="129"/>
      <c r="NRR26" s="129"/>
      <c r="NRS26" s="129"/>
      <c r="NRT26" s="129"/>
      <c r="NRU26" s="129"/>
      <c r="NRV26" s="129"/>
      <c r="NRW26" s="129"/>
      <c r="NRX26" s="129"/>
      <c r="NRY26" s="129"/>
      <c r="NRZ26" s="129"/>
      <c r="NSA26" s="129"/>
      <c r="NSB26" s="129"/>
      <c r="NSC26" s="129"/>
      <c r="NSD26" s="129"/>
      <c r="NSE26" s="129"/>
      <c r="NSF26" s="129"/>
      <c r="NSG26" s="129"/>
      <c r="NSH26" s="129"/>
      <c r="NSI26" s="129"/>
      <c r="NSJ26" s="129"/>
      <c r="NSK26" s="129"/>
      <c r="NSL26" s="129"/>
      <c r="NSM26" s="129"/>
      <c r="NSN26" s="129"/>
      <c r="NSO26" s="129"/>
      <c r="NSP26" s="129"/>
      <c r="NSQ26" s="129"/>
      <c r="NSR26" s="129"/>
      <c r="NSS26" s="129"/>
      <c r="NST26" s="129"/>
      <c r="NSU26" s="129"/>
      <c r="NSV26" s="129"/>
      <c r="NSW26" s="129"/>
      <c r="NSX26" s="129"/>
      <c r="NSY26" s="129"/>
      <c r="NSZ26" s="129"/>
      <c r="NTA26" s="129"/>
      <c r="NTB26" s="129"/>
      <c r="NTC26" s="129"/>
      <c r="NTD26" s="129"/>
      <c r="NTE26" s="129"/>
      <c r="NTF26" s="129"/>
      <c r="NTG26" s="129"/>
      <c r="NTH26" s="129"/>
      <c r="NTI26" s="129"/>
      <c r="NTJ26" s="129"/>
      <c r="NTK26" s="129"/>
      <c r="NTL26" s="129"/>
      <c r="NTM26" s="129"/>
      <c r="NTN26" s="129"/>
      <c r="NTO26" s="129"/>
      <c r="NTP26" s="129"/>
      <c r="NTQ26" s="129"/>
      <c r="NTR26" s="129"/>
      <c r="NTS26" s="129"/>
      <c r="NTT26" s="129"/>
      <c r="NTU26" s="129"/>
      <c r="NTV26" s="129"/>
      <c r="NTW26" s="129"/>
      <c r="NTX26" s="129"/>
      <c r="NTY26" s="129"/>
      <c r="NTZ26" s="129"/>
      <c r="NUA26" s="129"/>
      <c r="NUB26" s="129"/>
      <c r="NUC26" s="129"/>
      <c r="NUD26" s="129"/>
      <c r="NUE26" s="129"/>
      <c r="NUF26" s="129"/>
      <c r="NUG26" s="129"/>
      <c r="NUH26" s="129"/>
      <c r="NUI26" s="129"/>
      <c r="NUJ26" s="129"/>
      <c r="NUK26" s="129"/>
      <c r="NUL26" s="129"/>
      <c r="NUM26" s="129"/>
      <c r="NUN26" s="129"/>
      <c r="NUO26" s="129"/>
      <c r="NUP26" s="129"/>
      <c r="NUQ26" s="129"/>
      <c r="NUR26" s="129"/>
      <c r="NUS26" s="129"/>
      <c r="NUT26" s="129"/>
      <c r="NUU26" s="129"/>
      <c r="NUV26" s="129"/>
      <c r="NUW26" s="129"/>
      <c r="NUX26" s="129"/>
      <c r="NUY26" s="129"/>
      <c r="NUZ26" s="129"/>
      <c r="NVA26" s="129"/>
      <c r="NVB26" s="129"/>
      <c r="NVC26" s="129"/>
      <c r="NVD26" s="129"/>
      <c r="NVE26" s="129"/>
      <c r="NVF26" s="129"/>
      <c r="NVG26" s="129"/>
      <c r="NVH26" s="129"/>
      <c r="NVI26" s="129"/>
      <c r="NVJ26" s="129"/>
      <c r="NVK26" s="129"/>
      <c r="NVL26" s="129"/>
      <c r="NVM26" s="129"/>
      <c r="NVN26" s="129"/>
      <c r="NVO26" s="129"/>
      <c r="NVP26" s="129"/>
      <c r="NVQ26" s="129"/>
      <c r="NVR26" s="129"/>
      <c r="NVS26" s="129"/>
      <c r="NVT26" s="129"/>
      <c r="NVU26" s="129"/>
      <c r="NVV26" s="129"/>
      <c r="NVW26" s="129"/>
      <c r="NVX26" s="129"/>
      <c r="NVY26" s="129"/>
      <c r="NVZ26" s="129"/>
      <c r="NWA26" s="129"/>
      <c r="NWB26" s="129"/>
      <c r="NWC26" s="129"/>
      <c r="NWD26" s="129"/>
      <c r="NWE26" s="129"/>
      <c r="NWF26" s="129"/>
      <c r="NWG26" s="129"/>
      <c r="NWH26" s="129"/>
      <c r="NWI26" s="129"/>
      <c r="NWJ26" s="129"/>
      <c r="NWK26" s="129"/>
      <c r="NWL26" s="129"/>
      <c r="NWM26" s="129"/>
      <c r="NWN26" s="129"/>
      <c r="NWO26" s="129"/>
      <c r="NWP26" s="129"/>
      <c r="NWQ26" s="129"/>
      <c r="NWR26" s="129"/>
      <c r="NWS26" s="129"/>
      <c r="NWT26" s="129"/>
      <c r="NWU26" s="129"/>
      <c r="NWV26" s="129"/>
      <c r="NWW26" s="129"/>
      <c r="NWX26" s="129"/>
      <c r="NWY26" s="129"/>
      <c r="NWZ26" s="129"/>
      <c r="NXA26" s="129"/>
      <c r="NXB26" s="129"/>
      <c r="NXC26" s="129"/>
      <c r="NXD26" s="129"/>
      <c r="NXE26" s="129"/>
      <c r="NXF26" s="129"/>
      <c r="NXG26" s="129"/>
      <c r="NXH26" s="129"/>
      <c r="NXI26" s="129"/>
      <c r="NXJ26" s="129"/>
      <c r="NXK26" s="129"/>
      <c r="NXL26" s="129"/>
      <c r="NXM26" s="129"/>
      <c r="NXN26" s="129"/>
      <c r="NXO26" s="129"/>
      <c r="NXP26" s="129"/>
      <c r="NXQ26" s="129"/>
      <c r="NXR26" s="129"/>
      <c r="NXS26" s="129"/>
      <c r="NXT26" s="129"/>
      <c r="NXU26" s="129"/>
      <c r="NXV26" s="129"/>
      <c r="NXW26" s="129"/>
      <c r="NXX26" s="129"/>
      <c r="NXY26" s="129"/>
      <c r="NXZ26" s="129"/>
      <c r="NYA26" s="129"/>
      <c r="NYB26" s="129"/>
      <c r="NYC26" s="129"/>
      <c r="NYD26" s="129"/>
      <c r="NYE26" s="129"/>
      <c r="NYF26" s="129"/>
      <c r="NYG26" s="129"/>
      <c r="NYH26" s="129"/>
      <c r="NYI26" s="129"/>
      <c r="NYJ26" s="129"/>
      <c r="NYK26" s="129"/>
      <c r="NYL26" s="129"/>
      <c r="NYM26" s="129"/>
      <c r="NYN26" s="129"/>
      <c r="NYO26" s="129"/>
      <c r="NYP26" s="129"/>
      <c r="NYQ26" s="129"/>
      <c r="NYR26" s="129"/>
      <c r="NYS26" s="129"/>
      <c r="NYT26" s="129"/>
      <c r="NYU26" s="129"/>
      <c r="NYV26" s="129"/>
      <c r="NYW26" s="129"/>
      <c r="NYX26" s="129"/>
      <c r="NYY26" s="129"/>
      <c r="NYZ26" s="129"/>
      <c r="NZA26" s="129"/>
      <c r="NZB26" s="129"/>
      <c r="NZC26" s="129"/>
      <c r="NZD26" s="129"/>
      <c r="NZE26" s="129"/>
      <c r="NZF26" s="129"/>
      <c r="NZG26" s="129"/>
      <c r="NZH26" s="129"/>
      <c r="NZI26" s="129"/>
      <c r="NZJ26" s="129"/>
      <c r="NZK26" s="129"/>
      <c r="NZL26" s="129"/>
      <c r="NZM26" s="129"/>
      <c r="NZN26" s="129"/>
      <c r="NZO26" s="129"/>
      <c r="NZP26" s="129"/>
      <c r="NZQ26" s="129"/>
      <c r="NZR26" s="129"/>
      <c r="NZS26" s="129"/>
      <c r="NZT26" s="129"/>
      <c r="NZU26" s="129"/>
      <c r="NZV26" s="129"/>
      <c r="NZW26" s="129"/>
      <c r="NZX26" s="129"/>
      <c r="NZY26" s="129"/>
      <c r="NZZ26" s="129"/>
      <c r="OAA26" s="129"/>
      <c r="OAB26" s="129"/>
      <c r="OAC26" s="129"/>
      <c r="OAD26" s="129"/>
      <c r="OAE26" s="129"/>
      <c r="OAF26" s="129"/>
      <c r="OAG26" s="129"/>
      <c r="OAH26" s="129"/>
      <c r="OAI26" s="129"/>
      <c r="OAJ26" s="129"/>
      <c r="OAK26" s="129"/>
      <c r="OAL26" s="129"/>
      <c r="OAM26" s="129"/>
      <c r="OAN26" s="129"/>
      <c r="OAO26" s="129"/>
      <c r="OAP26" s="129"/>
      <c r="OAQ26" s="129"/>
      <c r="OAR26" s="129"/>
      <c r="OAS26" s="129"/>
      <c r="OAT26" s="129"/>
      <c r="OAU26" s="129"/>
      <c r="OAV26" s="129"/>
      <c r="OAW26" s="129"/>
      <c r="OAX26" s="129"/>
      <c r="OAY26" s="129"/>
      <c r="OAZ26" s="129"/>
      <c r="OBA26" s="129"/>
      <c r="OBB26" s="129"/>
      <c r="OBC26" s="129"/>
      <c r="OBD26" s="129"/>
      <c r="OBE26" s="129"/>
      <c r="OBF26" s="129"/>
      <c r="OBG26" s="129"/>
      <c r="OBH26" s="129"/>
      <c r="OBI26" s="129"/>
      <c r="OBJ26" s="129"/>
      <c r="OBK26" s="129"/>
      <c r="OBL26" s="129"/>
      <c r="OBM26" s="129"/>
      <c r="OBN26" s="129"/>
      <c r="OBO26" s="129"/>
      <c r="OBP26" s="129"/>
      <c r="OBQ26" s="129"/>
      <c r="OBR26" s="129"/>
      <c r="OBS26" s="129"/>
      <c r="OBT26" s="129"/>
      <c r="OBU26" s="129"/>
      <c r="OBV26" s="129"/>
      <c r="OBW26" s="129"/>
      <c r="OBX26" s="129"/>
      <c r="OBY26" s="129"/>
      <c r="OBZ26" s="129"/>
      <c r="OCA26" s="129"/>
      <c r="OCB26" s="129"/>
      <c r="OCC26" s="129"/>
      <c r="OCD26" s="129"/>
      <c r="OCE26" s="129"/>
      <c r="OCF26" s="129"/>
      <c r="OCG26" s="129"/>
      <c r="OCH26" s="129"/>
      <c r="OCI26" s="129"/>
      <c r="OCJ26" s="129"/>
      <c r="OCK26" s="129"/>
      <c r="OCL26" s="129"/>
      <c r="OCM26" s="129"/>
      <c r="OCN26" s="129"/>
      <c r="OCO26" s="129"/>
      <c r="OCP26" s="129"/>
      <c r="OCQ26" s="129"/>
      <c r="OCR26" s="129"/>
      <c r="OCS26" s="129"/>
      <c r="OCT26" s="129"/>
      <c r="OCU26" s="129"/>
      <c r="OCV26" s="129"/>
      <c r="OCW26" s="129"/>
      <c r="OCX26" s="129"/>
      <c r="OCY26" s="129"/>
      <c r="OCZ26" s="129"/>
      <c r="ODA26" s="129"/>
      <c r="ODB26" s="129"/>
      <c r="ODC26" s="129"/>
      <c r="ODD26" s="129"/>
      <c r="ODE26" s="129"/>
      <c r="ODF26" s="129"/>
      <c r="ODG26" s="129"/>
      <c r="ODH26" s="129"/>
      <c r="ODI26" s="129"/>
      <c r="ODJ26" s="129"/>
      <c r="ODK26" s="129"/>
      <c r="ODL26" s="129"/>
      <c r="ODM26" s="129"/>
      <c r="ODN26" s="129"/>
      <c r="ODO26" s="129"/>
      <c r="ODP26" s="129"/>
      <c r="ODQ26" s="129"/>
      <c r="ODR26" s="129"/>
      <c r="ODS26" s="129"/>
      <c r="ODT26" s="129"/>
      <c r="ODU26" s="129"/>
      <c r="ODV26" s="129"/>
      <c r="ODW26" s="129"/>
      <c r="ODX26" s="129"/>
      <c r="ODY26" s="129"/>
      <c r="ODZ26" s="129"/>
      <c r="OEA26" s="129"/>
      <c r="OEB26" s="129"/>
      <c r="OEC26" s="129"/>
      <c r="OED26" s="129"/>
      <c r="OEE26" s="129"/>
      <c r="OEF26" s="129"/>
      <c r="OEG26" s="129"/>
      <c r="OEH26" s="129"/>
      <c r="OEI26" s="129"/>
      <c r="OEJ26" s="129"/>
      <c r="OEK26" s="129"/>
      <c r="OEL26" s="129"/>
      <c r="OEM26" s="129"/>
      <c r="OEN26" s="129"/>
      <c r="OEO26" s="129"/>
      <c r="OEP26" s="129"/>
      <c r="OEQ26" s="129"/>
      <c r="OER26" s="129"/>
      <c r="OES26" s="129"/>
      <c r="OET26" s="129"/>
      <c r="OEU26" s="129"/>
      <c r="OEV26" s="129"/>
      <c r="OEW26" s="129"/>
      <c r="OEX26" s="129"/>
      <c r="OEY26" s="129"/>
      <c r="OEZ26" s="129"/>
      <c r="OFA26" s="129"/>
      <c r="OFB26" s="129"/>
      <c r="OFC26" s="129"/>
      <c r="OFD26" s="129"/>
      <c r="OFE26" s="129"/>
      <c r="OFF26" s="129"/>
      <c r="OFG26" s="129"/>
      <c r="OFH26" s="129"/>
      <c r="OFI26" s="129"/>
      <c r="OFJ26" s="129"/>
      <c r="OFK26" s="129"/>
      <c r="OFL26" s="129"/>
      <c r="OFM26" s="129"/>
      <c r="OFN26" s="129"/>
      <c r="OFO26" s="129"/>
      <c r="OFP26" s="129"/>
      <c r="OFQ26" s="129"/>
      <c r="OFR26" s="129"/>
      <c r="OFS26" s="129"/>
      <c r="OFT26" s="129"/>
      <c r="OFU26" s="129"/>
      <c r="OFV26" s="129"/>
      <c r="OFW26" s="129"/>
      <c r="OFX26" s="129"/>
      <c r="OFY26" s="129"/>
      <c r="OFZ26" s="129"/>
      <c r="OGA26" s="129"/>
      <c r="OGB26" s="129"/>
      <c r="OGC26" s="129"/>
      <c r="OGD26" s="129"/>
      <c r="OGE26" s="129"/>
      <c r="OGF26" s="129"/>
      <c r="OGG26" s="129"/>
      <c r="OGH26" s="129"/>
      <c r="OGI26" s="129"/>
      <c r="OGJ26" s="129"/>
      <c r="OGK26" s="129"/>
      <c r="OGL26" s="129"/>
      <c r="OGM26" s="129"/>
      <c r="OGN26" s="129"/>
      <c r="OGO26" s="129"/>
      <c r="OGP26" s="129"/>
      <c r="OGQ26" s="129"/>
      <c r="OGR26" s="129"/>
      <c r="OGS26" s="129"/>
      <c r="OGT26" s="129"/>
      <c r="OGU26" s="129"/>
      <c r="OGV26" s="129"/>
      <c r="OGW26" s="129"/>
      <c r="OGX26" s="129"/>
      <c r="OGY26" s="129"/>
      <c r="OGZ26" s="129"/>
      <c r="OHA26" s="129"/>
      <c r="OHB26" s="129"/>
      <c r="OHC26" s="129"/>
      <c r="OHD26" s="129"/>
      <c r="OHE26" s="129"/>
      <c r="OHF26" s="129"/>
      <c r="OHG26" s="129"/>
      <c r="OHH26" s="129"/>
      <c r="OHI26" s="129"/>
      <c r="OHJ26" s="129"/>
      <c r="OHK26" s="129"/>
      <c r="OHL26" s="129"/>
      <c r="OHM26" s="129"/>
      <c r="OHN26" s="129"/>
      <c r="OHO26" s="129"/>
      <c r="OHP26" s="129"/>
      <c r="OHQ26" s="129"/>
      <c r="OHR26" s="129"/>
      <c r="OHS26" s="129"/>
      <c r="OHT26" s="129"/>
      <c r="OHU26" s="129"/>
      <c r="OHV26" s="129"/>
      <c r="OHW26" s="129"/>
      <c r="OHX26" s="129"/>
      <c r="OHY26" s="129"/>
      <c r="OHZ26" s="129"/>
      <c r="OIA26" s="129"/>
      <c r="OIB26" s="129"/>
      <c r="OIC26" s="129"/>
      <c r="OID26" s="129"/>
      <c r="OIE26" s="129"/>
      <c r="OIF26" s="129"/>
      <c r="OIG26" s="129"/>
      <c r="OIH26" s="129"/>
      <c r="OII26" s="129"/>
      <c r="OIJ26" s="129"/>
      <c r="OIK26" s="129"/>
      <c r="OIL26" s="129"/>
      <c r="OIM26" s="129"/>
      <c r="OIN26" s="129"/>
      <c r="OIO26" s="129"/>
      <c r="OIP26" s="129"/>
      <c r="OIQ26" s="129"/>
      <c r="OIR26" s="129"/>
      <c r="OIS26" s="129"/>
      <c r="OIT26" s="129"/>
      <c r="OIU26" s="129"/>
      <c r="OIV26" s="129"/>
      <c r="OIW26" s="129"/>
      <c r="OIX26" s="129"/>
      <c r="OIY26" s="129"/>
      <c r="OIZ26" s="129"/>
      <c r="OJA26" s="129"/>
      <c r="OJB26" s="129"/>
      <c r="OJC26" s="129"/>
      <c r="OJD26" s="129"/>
      <c r="OJE26" s="129"/>
      <c r="OJF26" s="129"/>
      <c r="OJG26" s="129"/>
      <c r="OJH26" s="129"/>
      <c r="OJI26" s="129"/>
      <c r="OJJ26" s="129"/>
      <c r="OJK26" s="129"/>
      <c r="OJL26" s="129"/>
      <c r="OJM26" s="129"/>
      <c r="OJN26" s="129"/>
      <c r="OJO26" s="129"/>
      <c r="OJP26" s="129"/>
      <c r="OJQ26" s="129"/>
      <c r="OJR26" s="129"/>
      <c r="OJS26" s="129"/>
      <c r="OJT26" s="129"/>
      <c r="OJU26" s="129"/>
      <c r="OJV26" s="129"/>
      <c r="OJW26" s="129"/>
      <c r="OJX26" s="129"/>
      <c r="OJY26" s="129"/>
      <c r="OJZ26" s="129"/>
      <c r="OKA26" s="129"/>
      <c r="OKB26" s="129"/>
      <c r="OKC26" s="129"/>
      <c r="OKD26" s="129"/>
      <c r="OKE26" s="129"/>
      <c r="OKF26" s="129"/>
      <c r="OKG26" s="129"/>
      <c r="OKH26" s="129"/>
      <c r="OKI26" s="129"/>
      <c r="OKJ26" s="129"/>
      <c r="OKK26" s="129"/>
      <c r="OKL26" s="129"/>
      <c r="OKM26" s="129"/>
      <c r="OKN26" s="129"/>
      <c r="OKO26" s="129"/>
      <c r="OKP26" s="129"/>
      <c r="OKQ26" s="129"/>
      <c r="OKR26" s="129"/>
      <c r="OKS26" s="129"/>
      <c r="OKT26" s="129"/>
      <c r="OKU26" s="129"/>
      <c r="OKV26" s="129"/>
      <c r="OKW26" s="129"/>
      <c r="OKX26" s="129"/>
      <c r="OKY26" s="129"/>
      <c r="OKZ26" s="129"/>
      <c r="OLA26" s="129"/>
      <c r="OLB26" s="129"/>
      <c r="OLC26" s="129"/>
      <c r="OLD26" s="129"/>
      <c r="OLE26" s="129"/>
      <c r="OLF26" s="129"/>
      <c r="OLG26" s="129"/>
      <c r="OLH26" s="129"/>
      <c r="OLI26" s="129"/>
      <c r="OLJ26" s="129"/>
      <c r="OLK26" s="129"/>
      <c r="OLL26" s="129"/>
      <c r="OLM26" s="129"/>
      <c r="OLN26" s="129"/>
      <c r="OLO26" s="129"/>
      <c r="OLP26" s="129"/>
      <c r="OLQ26" s="129"/>
      <c r="OLR26" s="129"/>
      <c r="OLS26" s="129"/>
      <c r="OLT26" s="129"/>
      <c r="OLU26" s="129"/>
      <c r="OLV26" s="129"/>
      <c r="OLW26" s="129"/>
      <c r="OLX26" s="129"/>
      <c r="OLY26" s="129"/>
      <c r="OLZ26" s="129"/>
      <c r="OMA26" s="129"/>
      <c r="OMB26" s="129"/>
      <c r="OMC26" s="129"/>
      <c r="OMD26" s="129"/>
      <c r="OME26" s="129"/>
      <c r="OMF26" s="129"/>
      <c r="OMG26" s="129"/>
      <c r="OMH26" s="129"/>
      <c r="OMI26" s="129"/>
      <c r="OMJ26" s="129"/>
      <c r="OMK26" s="129"/>
      <c r="OML26" s="129"/>
      <c r="OMM26" s="129"/>
      <c r="OMN26" s="129"/>
      <c r="OMO26" s="129"/>
      <c r="OMP26" s="129"/>
      <c r="OMQ26" s="129"/>
      <c r="OMR26" s="129"/>
      <c r="OMS26" s="129"/>
      <c r="OMT26" s="129"/>
      <c r="OMU26" s="129"/>
      <c r="OMV26" s="129"/>
      <c r="OMW26" s="129"/>
      <c r="OMX26" s="129"/>
      <c r="OMY26" s="129"/>
      <c r="OMZ26" s="129"/>
      <c r="ONA26" s="129"/>
      <c r="ONB26" s="129"/>
      <c r="ONC26" s="129"/>
      <c r="OND26" s="129"/>
      <c r="ONE26" s="129"/>
      <c r="ONF26" s="129"/>
      <c r="ONG26" s="129"/>
      <c r="ONH26" s="129"/>
      <c r="ONI26" s="129"/>
      <c r="ONJ26" s="129"/>
      <c r="ONK26" s="129"/>
      <c r="ONL26" s="129"/>
      <c r="ONM26" s="129"/>
      <c r="ONN26" s="129"/>
      <c r="ONO26" s="129"/>
      <c r="ONP26" s="129"/>
      <c r="ONQ26" s="129"/>
      <c r="ONR26" s="129"/>
      <c r="ONS26" s="129"/>
      <c r="ONT26" s="129"/>
      <c r="ONU26" s="129"/>
      <c r="ONV26" s="129"/>
      <c r="ONW26" s="129"/>
      <c r="ONX26" s="129"/>
      <c r="ONY26" s="129"/>
      <c r="ONZ26" s="129"/>
      <c r="OOA26" s="129"/>
      <c r="OOB26" s="129"/>
      <c r="OOC26" s="129"/>
      <c r="OOD26" s="129"/>
      <c r="OOE26" s="129"/>
      <c r="OOF26" s="129"/>
      <c r="OOG26" s="129"/>
      <c r="OOH26" s="129"/>
      <c r="OOI26" s="129"/>
      <c r="OOJ26" s="129"/>
      <c r="OOK26" s="129"/>
      <c r="OOL26" s="129"/>
      <c r="OOM26" s="129"/>
      <c r="OON26" s="129"/>
      <c r="OOO26" s="129"/>
      <c r="OOP26" s="129"/>
      <c r="OOQ26" s="129"/>
      <c r="OOR26" s="129"/>
      <c r="OOS26" s="129"/>
      <c r="OOT26" s="129"/>
      <c r="OOU26" s="129"/>
      <c r="OOV26" s="129"/>
      <c r="OOW26" s="129"/>
      <c r="OOX26" s="129"/>
      <c r="OOY26" s="129"/>
      <c r="OOZ26" s="129"/>
      <c r="OPA26" s="129"/>
      <c r="OPB26" s="129"/>
      <c r="OPC26" s="129"/>
      <c r="OPD26" s="129"/>
      <c r="OPE26" s="129"/>
      <c r="OPF26" s="129"/>
      <c r="OPG26" s="129"/>
      <c r="OPH26" s="129"/>
      <c r="OPI26" s="129"/>
      <c r="OPJ26" s="129"/>
      <c r="OPK26" s="129"/>
      <c r="OPL26" s="129"/>
      <c r="OPM26" s="129"/>
      <c r="OPN26" s="129"/>
      <c r="OPO26" s="129"/>
      <c r="OPP26" s="129"/>
      <c r="OPQ26" s="129"/>
      <c r="OPR26" s="129"/>
      <c r="OPS26" s="129"/>
      <c r="OPT26" s="129"/>
      <c r="OPU26" s="129"/>
      <c r="OPV26" s="129"/>
      <c r="OPW26" s="129"/>
      <c r="OPX26" s="129"/>
      <c r="OPY26" s="129"/>
      <c r="OPZ26" s="129"/>
      <c r="OQA26" s="129"/>
      <c r="OQB26" s="129"/>
      <c r="OQC26" s="129"/>
      <c r="OQD26" s="129"/>
      <c r="OQE26" s="129"/>
      <c r="OQF26" s="129"/>
      <c r="OQG26" s="129"/>
      <c r="OQH26" s="129"/>
      <c r="OQI26" s="129"/>
      <c r="OQJ26" s="129"/>
      <c r="OQK26" s="129"/>
      <c r="OQL26" s="129"/>
      <c r="OQM26" s="129"/>
      <c r="OQN26" s="129"/>
      <c r="OQO26" s="129"/>
      <c r="OQP26" s="129"/>
      <c r="OQQ26" s="129"/>
      <c r="OQR26" s="129"/>
      <c r="OQS26" s="129"/>
      <c r="OQT26" s="129"/>
      <c r="OQU26" s="129"/>
      <c r="OQV26" s="129"/>
      <c r="OQW26" s="129"/>
      <c r="OQX26" s="129"/>
      <c r="OQY26" s="129"/>
      <c r="OQZ26" s="129"/>
      <c r="ORA26" s="129"/>
      <c r="ORB26" s="129"/>
      <c r="ORC26" s="129"/>
      <c r="ORD26" s="129"/>
      <c r="ORE26" s="129"/>
      <c r="ORF26" s="129"/>
      <c r="ORG26" s="129"/>
      <c r="ORH26" s="129"/>
      <c r="ORI26" s="129"/>
      <c r="ORJ26" s="129"/>
      <c r="ORK26" s="129"/>
      <c r="ORL26" s="129"/>
      <c r="ORM26" s="129"/>
      <c r="ORN26" s="129"/>
      <c r="ORO26" s="129"/>
      <c r="ORP26" s="129"/>
      <c r="ORQ26" s="129"/>
      <c r="ORR26" s="129"/>
      <c r="ORS26" s="129"/>
      <c r="ORT26" s="129"/>
      <c r="ORU26" s="129"/>
      <c r="ORV26" s="129"/>
      <c r="ORW26" s="129"/>
      <c r="ORX26" s="129"/>
      <c r="ORY26" s="129"/>
      <c r="ORZ26" s="129"/>
      <c r="OSA26" s="129"/>
      <c r="OSB26" s="129"/>
      <c r="OSC26" s="129"/>
      <c r="OSD26" s="129"/>
      <c r="OSE26" s="129"/>
      <c r="OSF26" s="129"/>
      <c r="OSG26" s="129"/>
      <c r="OSH26" s="129"/>
      <c r="OSI26" s="129"/>
      <c r="OSJ26" s="129"/>
      <c r="OSK26" s="129"/>
      <c r="OSL26" s="129"/>
      <c r="OSM26" s="129"/>
      <c r="OSN26" s="129"/>
      <c r="OSO26" s="129"/>
      <c r="OSP26" s="129"/>
      <c r="OSQ26" s="129"/>
      <c r="OSR26" s="129"/>
      <c r="OSS26" s="129"/>
      <c r="OST26" s="129"/>
      <c r="OSU26" s="129"/>
      <c r="OSV26" s="129"/>
      <c r="OSW26" s="129"/>
      <c r="OSX26" s="129"/>
      <c r="OSY26" s="129"/>
      <c r="OSZ26" s="129"/>
      <c r="OTA26" s="129"/>
      <c r="OTB26" s="129"/>
      <c r="OTC26" s="129"/>
      <c r="OTD26" s="129"/>
      <c r="OTE26" s="129"/>
      <c r="OTF26" s="129"/>
      <c r="OTG26" s="129"/>
      <c r="OTH26" s="129"/>
      <c r="OTI26" s="129"/>
      <c r="OTJ26" s="129"/>
      <c r="OTK26" s="129"/>
      <c r="OTL26" s="129"/>
      <c r="OTM26" s="129"/>
      <c r="OTN26" s="129"/>
      <c r="OTO26" s="129"/>
      <c r="OTP26" s="129"/>
      <c r="OTQ26" s="129"/>
      <c r="OTR26" s="129"/>
      <c r="OTS26" s="129"/>
      <c r="OTT26" s="129"/>
      <c r="OTU26" s="129"/>
      <c r="OTV26" s="129"/>
      <c r="OTW26" s="129"/>
      <c r="OTX26" s="129"/>
      <c r="OTY26" s="129"/>
      <c r="OTZ26" s="129"/>
      <c r="OUA26" s="129"/>
      <c r="OUB26" s="129"/>
      <c r="OUC26" s="129"/>
      <c r="OUD26" s="129"/>
      <c r="OUE26" s="129"/>
      <c r="OUF26" s="129"/>
      <c r="OUG26" s="129"/>
      <c r="OUH26" s="129"/>
      <c r="OUI26" s="129"/>
      <c r="OUJ26" s="129"/>
      <c r="OUK26" s="129"/>
      <c r="OUL26" s="129"/>
      <c r="OUM26" s="129"/>
      <c r="OUN26" s="129"/>
      <c r="OUO26" s="129"/>
      <c r="OUP26" s="129"/>
      <c r="OUQ26" s="129"/>
      <c r="OUR26" s="129"/>
      <c r="OUS26" s="129"/>
      <c r="OUT26" s="129"/>
      <c r="OUU26" s="129"/>
      <c r="OUV26" s="129"/>
      <c r="OUW26" s="129"/>
      <c r="OUX26" s="129"/>
      <c r="OUY26" s="129"/>
      <c r="OUZ26" s="129"/>
      <c r="OVA26" s="129"/>
      <c r="OVB26" s="129"/>
      <c r="OVC26" s="129"/>
      <c r="OVD26" s="129"/>
      <c r="OVE26" s="129"/>
      <c r="OVF26" s="129"/>
      <c r="OVG26" s="129"/>
      <c r="OVH26" s="129"/>
      <c r="OVI26" s="129"/>
      <c r="OVJ26" s="129"/>
      <c r="OVK26" s="129"/>
      <c r="OVL26" s="129"/>
      <c r="OVM26" s="129"/>
      <c r="OVN26" s="129"/>
      <c r="OVO26" s="129"/>
      <c r="OVP26" s="129"/>
      <c r="OVQ26" s="129"/>
      <c r="OVR26" s="129"/>
      <c r="OVS26" s="129"/>
      <c r="OVT26" s="129"/>
      <c r="OVU26" s="129"/>
      <c r="OVV26" s="129"/>
      <c r="OVW26" s="129"/>
      <c r="OVX26" s="129"/>
      <c r="OVY26" s="129"/>
      <c r="OVZ26" s="129"/>
      <c r="OWA26" s="129"/>
      <c r="OWB26" s="129"/>
      <c r="OWC26" s="129"/>
      <c r="OWD26" s="129"/>
      <c r="OWE26" s="129"/>
      <c r="OWF26" s="129"/>
      <c r="OWG26" s="129"/>
      <c r="OWH26" s="129"/>
      <c r="OWI26" s="129"/>
      <c r="OWJ26" s="129"/>
      <c r="OWK26" s="129"/>
      <c r="OWL26" s="129"/>
      <c r="OWM26" s="129"/>
      <c r="OWN26" s="129"/>
      <c r="OWO26" s="129"/>
      <c r="OWP26" s="129"/>
      <c r="OWQ26" s="129"/>
      <c r="OWR26" s="129"/>
      <c r="OWS26" s="129"/>
      <c r="OWT26" s="129"/>
      <c r="OWU26" s="129"/>
      <c r="OWV26" s="129"/>
      <c r="OWW26" s="129"/>
      <c r="OWX26" s="129"/>
      <c r="OWY26" s="129"/>
      <c r="OWZ26" s="129"/>
      <c r="OXA26" s="129"/>
      <c r="OXB26" s="129"/>
      <c r="OXC26" s="129"/>
      <c r="OXD26" s="129"/>
      <c r="OXE26" s="129"/>
      <c r="OXF26" s="129"/>
      <c r="OXG26" s="129"/>
      <c r="OXH26" s="129"/>
      <c r="OXI26" s="129"/>
      <c r="OXJ26" s="129"/>
      <c r="OXK26" s="129"/>
      <c r="OXL26" s="129"/>
      <c r="OXM26" s="129"/>
      <c r="OXN26" s="129"/>
      <c r="OXO26" s="129"/>
      <c r="OXP26" s="129"/>
      <c r="OXQ26" s="129"/>
      <c r="OXR26" s="129"/>
      <c r="OXS26" s="129"/>
      <c r="OXT26" s="129"/>
      <c r="OXU26" s="129"/>
      <c r="OXV26" s="129"/>
      <c r="OXW26" s="129"/>
      <c r="OXX26" s="129"/>
      <c r="OXY26" s="129"/>
      <c r="OXZ26" s="129"/>
      <c r="OYA26" s="129"/>
      <c r="OYB26" s="129"/>
      <c r="OYC26" s="129"/>
      <c r="OYD26" s="129"/>
      <c r="OYE26" s="129"/>
      <c r="OYF26" s="129"/>
      <c r="OYG26" s="129"/>
      <c r="OYH26" s="129"/>
      <c r="OYI26" s="129"/>
      <c r="OYJ26" s="129"/>
      <c r="OYK26" s="129"/>
      <c r="OYL26" s="129"/>
      <c r="OYM26" s="129"/>
      <c r="OYN26" s="129"/>
      <c r="OYO26" s="129"/>
      <c r="OYP26" s="129"/>
      <c r="OYQ26" s="129"/>
      <c r="OYR26" s="129"/>
      <c r="OYS26" s="129"/>
      <c r="OYT26" s="129"/>
      <c r="OYU26" s="129"/>
      <c r="OYV26" s="129"/>
      <c r="OYW26" s="129"/>
      <c r="OYX26" s="129"/>
      <c r="OYY26" s="129"/>
      <c r="OYZ26" s="129"/>
      <c r="OZA26" s="129"/>
      <c r="OZB26" s="129"/>
      <c r="OZC26" s="129"/>
      <c r="OZD26" s="129"/>
      <c r="OZE26" s="129"/>
      <c r="OZF26" s="129"/>
      <c r="OZG26" s="129"/>
      <c r="OZH26" s="129"/>
      <c r="OZI26" s="129"/>
      <c r="OZJ26" s="129"/>
      <c r="OZK26" s="129"/>
      <c r="OZL26" s="129"/>
      <c r="OZM26" s="129"/>
      <c r="OZN26" s="129"/>
      <c r="OZO26" s="129"/>
      <c r="OZP26" s="129"/>
      <c r="OZQ26" s="129"/>
      <c r="OZR26" s="129"/>
      <c r="OZS26" s="129"/>
      <c r="OZT26" s="129"/>
      <c r="OZU26" s="129"/>
      <c r="OZV26" s="129"/>
      <c r="OZW26" s="129"/>
      <c r="OZX26" s="129"/>
      <c r="OZY26" s="129"/>
      <c r="OZZ26" s="129"/>
      <c r="PAA26" s="129"/>
      <c r="PAB26" s="129"/>
      <c r="PAC26" s="129"/>
      <c r="PAD26" s="129"/>
      <c r="PAE26" s="129"/>
      <c r="PAF26" s="129"/>
      <c r="PAG26" s="129"/>
      <c r="PAH26" s="129"/>
      <c r="PAI26" s="129"/>
      <c r="PAJ26" s="129"/>
      <c r="PAK26" s="129"/>
      <c r="PAL26" s="129"/>
      <c r="PAM26" s="129"/>
      <c r="PAN26" s="129"/>
      <c r="PAO26" s="129"/>
      <c r="PAP26" s="129"/>
      <c r="PAQ26" s="129"/>
      <c r="PAR26" s="129"/>
      <c r="PAS26" s="129"/>
      <c r="PAT26" s="129"/>
      <c r="PAU26" s="129"/>
      <c r="PAV26" s="129"/>
      <c r="PAW26" s="129"/>
      <c r="PAX26" s="129"/>
      <c r="PAY26" s="129"/>
      <c r="PAZ26" s="129"/>
      <c r="PBA26" s="129"/>
      <c r="PBB26" s="129"/>
      <c r="PBC26" s="129"/>
      <c r="PBD26" s="129"/>
      <c r="PBE26" s="129"/>
      <c r="PBF26" s="129"/>
      <c r="PBG26" s="129"/>
      <c r="PBH26" s="129"/>
      <c r="PBI26" s="129"/>
      <c r="PBJ26" s="129"/>
      <c r="PBK26" s="129"/>
      <c r="PBL26" s="129"/>
      <c r="PBM26" s="129"/>
      <c r="PBN26" s="129"/>
      <c r="PBO26" s="129"/>
      <c r="PBP26" s="129"/>
      <c r="PBQ26" s="129"/>
      <c r="PBR26" s="129"/>
      <c r="PBS26" s="129"/>
      <c r="PBT26" s="129"/>
      <c r="PBU26" s="129"/>
      <c r="PBV26" s="129"/>
      <c r="PBW26" s="129"/>
      <c r="PBX26" s="129"/>
      <c r="PBY26" s="129"/>
      <c r="PBZ26" s="129"/>
      <c r="PCA26" s="129"/>
      <c r="PCB26" s="129"/>
      <c r="PCC26" s="129"/>
      <c r="PCD26" s="129"/>
      <c r="PCE26" s="129"/>
      <c r="PCF26" s="129"/>
      <c r="PCG26" s="129"/>
      <c r="PCH26" s="129"/>
      <c r="PCI26" s="129"/>
      <c r="PCJ26" s="129"/>
      <c r="PCK26" s="129"/>
      <c r="PCL26" s="129"/>
      <c r="PCM26" s="129"/>
      <c r="PCN26" s="129"/>
      <c r="PCO26" s="129"/>
      <c r="PCP26" s="129"/>
      <c r="PCQ26" s="129"/>
      <c r="PCR26" s="129"/>
      <c r="PCS26" s="129"/>
      <c r="PCT26" s="129"/>
      <c r="PCU26" s="129"/>
      <c r="PCV26" s="129"/>
      <c r="PCW26" s="129"/>
      <c r="PCX26" s="129"/>
      <c r="PCY26" s="129"/>
      <c r="PCZ26" s="129"/>
      <c r="PDA26" s="129"/>
      <c r="PDB26" s="129"/>
      <c r="PDC26" s="129"/>
      <c r="PDD26" s="129"/>
      <c r="PDE26" s="129"/>
      <c r="PDF26" s="129"/>
      <c r="PDG26" s="129"/>
      <c r="PDH26" s="129"/>
      <c r="PDI26" s="129"/>
      <c r="PDJ26" s="129"/>
      <c r="PDK26" s="129"/>
      <c r="PDL26" s="129"/>
      <c r="PDM26" s="129"/>
      <c r="PDN26" s="129"/>
      <c r="PDO26" s="129"/>
      <c r="PDP26" s="129"/>
      <c r="PDQ26" s="129"/>
      <c r="PDR26" s="129"/>
      <c r="PDS26" s="129"/>
      <c r="PDT26" s="129"/>
      <c r="PDU26" s="129"/>
      <c r="PDV26" s="129"/>
      <c r="PDW26" s="129"/>
      <c r="PDX26" s="129"/>
      <c r="PDY26" s="129"/>
      <c r="PDZ26" s="129"/>
      <c r="PEA26" s="129"/>
      <c r="PEB26" s="129"/>
      <c r="PEC26" s="129"/>
      <c r="PED26" s="129"/>
      <c r="PEE26" s="129"/>
      <c r="PEF26" s="129"/>
      <c r="PEG26" s="129"/>
      <c r="PEH26" s="129"/>
      <c r="PEI26" s="129"/>
      <c r="PEJ26" s="129"/>
      <c r="PEK26" s="129"/>
      <c r="PEL26" s="129"/>
      <c r="PEM26" s="129"/>
      <c r="PEN26" s="129"/>
      <c r="PEO26" s="129"/>
      <c r="PEP26" s="129"/>
      <c r="PEQ26" s="129"/>
      <c r="PER26" s="129"/>
      <c r="PES26" s="129"/>
      <c r="PET26" s="129"/>
      <c r="PEU26" s="129"/>
      <c r="PEV26" s="129"/>
      <c r="PEW26" s="129"/>
      <c r="PEX26" s="129"/>
      <c r="PEY26" s="129"/>
      <c r="PEZ26" s="129"/>
      <c r="PFA26" s="129"/>
      <c r="PFB26" s="129"/>
      <c r="PFC26" s="129"/>
      <c r="PFD26" s="129"/>
      <c r="PFE26" s="129"/>
      <c r="PFF26" s="129"/>
      <c r="PFG26" s="129"/>
      <c r="PFH26" s="129"/>
      <c r="PFI26" s="129"/>
      <c r="PFJ26" s="129"/>
      <c r="PFK26" s="129"/>
      <c r="PFL26" s="129"/>
      <c r="PFM26" s="129"/>
      <c r="PFN26" s="129"/>
      <c r="PFO26" s="129"/>
      <c r="PFP26" s="129"/>
      <c r="PFQ26" s="129"/>
      <c r="PFR26" s="129"/>
      <c r="PFS26" s="129"/>
      <c r="PFT26" s="129"/>
      <c r="PFU26" s="129"/>
      <c r="PFV26" s="129"/>
      <c r="PFW26" s="129"/>
      <c r="PFX26" s="129"/>
      <c r="PFY26" s="129"/>
      <c r="PFZ26" s="129"/>
      <c r="PGA26" s="129"/>
      <c r="PGB26" s="129"/>
      <c r="PGC26" s="129"/>
      <c r="PGD26" s="129"/>
      <c r="PGE26" s="129"/>
      <c r="PGF26" s="129"/>
      <c r="PGG26" s="129"/>
      <c r="PGH26" s="129"/>
      <c r="PGI26" s="129"/>
      <c r="PGJ26" s="129"/>
      <c r="PGK26" s="129"/>
      <c r="PGL26" s="129"/>
      <c r="PGM26" s="129"/>
      <c r="PGN26" s="129"/>
      <c r="PGO26" s="129"/>
      <c r="PGP26" s="129"/>
      <c r="PGQ26" s="129"/>
      <c r="PGR26" s="129"/>
      <c r="PGS26" s="129"/>
      <c r="PGT26" s="129"/>
      <c r="PGU26" s="129"/>
      <c r="PGV26" s="129"/>
      <c r="PGW26" s="129"/>
      <c r="PGX26" s="129"/>
      <c r="PGY26" s="129"/>
      <c r="PGZ26" s="129"/>
      <c r="PHA26" s="129"/>
      <c r="PHB26" s="129"/>
      <c r="PHC26" s="129"/>
      <c r="PHD26" s="129"/>
      <c r="PHE26" s="129"/>
      <c r="PHF26" s="129"/>
      <c r="PHG26" s="129"/>
      <c r="PHH26" s="129"/>
      <c r="PHI26" s="129"/>
      <c r="PHJ26" s="129"/>
      <c r="PHK26" s="129"/>
      <c r="PHL26" s="129"/>
      <c r="PHM26" s="129"/>
      <c r="PHN26" s="129"/>
      <c r="PHO26" s="129"/>
      <c r="PHP26" s="129"/>
      <c r="PHQ26" s="129"/>
      <c r="PHR26" s="129"/>
      <c r="PHS26" s="129"/>
      <c r="PHT26" s="129"/>
      <c r="PHU26" s="129"/>
      <c r="PHV26" s="129"/>
      <c r="PHW26" s="129"/>
      <c r="PHX26" s="129"/>
      <c r="PHY26" s="129"/>
      <c r="PHZ26" s="129"/>
      <c r="PIA26" s="129"/>
      <c r="PIB26" s="129"/>
      <c r="PIC26" s="129"/>
      <c r="PID26" s="129"/>
      <c r="PIE26" s="129"/>
      <c r="PIF26" s="129"/>
      <c r="PIG26" s="129"/>
      <c r="PIH26" s="129"/>
      <c r="PII26" s="129"/>
      <c r="PIJ26" s="129"/>
      <c r="PIK26" s="129"/>
      <c r="PIL26" s="129"/>
      <c r="PIM26" s="129"/>
      <c r="PIN26" s="129"/>
      <c r="PIO26" s="129"/>
      <c r="PIP26" s="129"/>
      <c r="PIQ26" s="129"/>
      <c r="PIR26" s="129"/>
      <c r="PIS26" s="129"/>
      <c r="PIT26" s="129"/>
      <c r="PIU26" s="129"/>
      <c r="PIV26" s="129"/>
      <c r="PIW26" s="129"/>
      <c r="PIX26" s="129"/>
      <c r="PIY26" s="129"/>
      <c r="PIZ26" s="129"/>
      <c r="PJA26" s="129"/>
      <c r="PJB26" s="129"/>
      <c r="PJC26" s="129"/>
      <c r="PJD26" s="129"/>
      <c r="PJE26" s="129"/>
      <c r="PJF26" s="129"/>
      <c r="PJG26" s="129"/>
      <c r="PJH26" s="129"/>
      <c r="PJI26" s="129"/>
      <c r="PJJ26" s="129"/>
      <c r="PJK26" s="129"/>
      <c r="PJL26" s="129"/>
      <c r="PJM26" s="129"/>
      <c r="PJN26" s="129"/>
      <c r="PJO26" s="129"/>
      <c r="PJP26" s="129"/>
      <c r="PJQ26" s="129"/>
      <c r="PJR26" s="129"/>
      <c r="PJS26" s="129"/>
      <c r="PJT26" s="129"/>
      <c r="PJU26" s="129"/>
      <c r="PJV26" s="129"/>
      <c r="PJW26" s="129"/>
      <c r="PJX26" s="129"/>
      <c r="PJY26" s="129"/>
      <c r="PJZ26" s="129"/>
      <c r="PKA26" s="129"/>
      <c r="PKB26" s="129"/>
      <c r="PKC26" s="129"/>
      <c r="PKD26" s="129"/>
      <c r="PKE26" s="129"/>
      <c r="PKF26" s="129"/>
      <c r="PKG26" s="129"/>
      <c r="PKH26" s="129"/>
      <c r="PKI26" s="129"/>
      <c r="PKJ26" s="129"/>
      <c r="PKK26" s="129"/>
      <c r="PKL26" s="129"/>
      <c r="PKM26" s="129"/>
      <c r="PKN26" s="129"/>
      <c r="PKO26" s="129"/>
      <c r="PKP26" s="129"/>
      <c r="PKQ26" s="129"/>
      <c r="PKR26" s="129"/>
      <c r="PKS26" s="129"/>
      <c r="PKT26" s="129"/>
      <c r="PKU26" s="129"/>
      <c r="PKV26" s="129"/>
      <c r="PKW26" s="129"/>
      <c r="PKX26" s="129"/>
      <c r="PKY26" s="129"/>
      <c r="PKZ26" s="129"/>
      <c r="PLA26" s="129"/>
      <c r="PLB26" s="129"/>
      <c r="PLC26" s="129"/>
      <c r="PLD26" s="129"/>
      <c r="PLE26" s="129"/>
      <c r="PLF26" s="129"/>
      <c r="PLG26" s="129"/>
      <c r="PLH26" s="129"/>
      <c r="PLI26" s="129"/>
      <c r="PLJ26" s="129"/>
      <c r="PLK26" s="129"/>
      <c r="PLL26" s="129"/>
      <c r="PLM26" s="129"/>
      <c r="PLN26" s="129"/>
      <c r="PLO26" s="129"/>
      <c r="PLP26" s="129"/>
      <c r="PLQ26" s="129"/>
      <c r="PLR26" s="129"/>
      <c r="PLS26" s="129"/>
      <c r="PLT26" s="129"/>
      <c r="PLU26" s="129"/>
      <c r="PLV26" s="129"/>
      <c r="PLW26" s="129"/>
      <c r="PLX26" s="129"/>
      <c r="PLY26" s="129"/>
      <c r="PLZ26" s="129"/>
      <c r="PMA26" s="129"/>
      <c r="PMB26" s="129"/>
      <c r="PMC26" s="129"/>
      <c r="PMD26" s="129"/>
      <c r="PME26" s="129"/>
      <c r="PMF26" s="129"/>
      <c r="PMG26" s="129"/>
      <c r="PMH26" s="129"/>
      <c r="PMI26" s="129"/>
      <c r="PMJ26" s="129"/>
      <c r="PMK26" s="129"/>
      <c r="PML26" s="129"/>
      <c r="PMM26" s="129"/>
      <c r="PMN26" s="129"/>
      <c r="PMO26" s="129"/>
      <c r="PMP26" s="129"/>
      <c r="PMQ26" s="129"/>
      <c r="PMR26" s="129"/>
      <c r="PMS26" s="129"/>
      <c r="PMT26" s="129"/>
      <c r="PMU26" s="129"/>
      <c r="PMV26" s="129"/>
      <c r="PMW26" s="129"/>
      <c r="PMX26" s="129"/>
      <c r="PMY26" s="129"/>
      <c r="PMZ26" s="129"/>
      <c r="PNA26" s="129"/>
      <c r="PNB26" s="129"/>
      <c r="PNC26" s="129"/>
      <c r="PND26" s="129"/>
      <c r="PNE26" s="129"/>
      <c r="PNF26" s="129"/>
      <c r="PNG26" s="129"/>
      <c r="PNH26" s="129"/>
      <c r="PNI26" s="129"/>
      <c r="PNJ26" s="129"/>
      <c r="PNK26" s="129"/>
      <c r="PNL26" s="129"/>
      <c r="PNM26" s="129"/>
      <c r="PNN26" s="129"/>
      <c r="PNO26" s="129"/>
      <c r="PNP26" s="129"/>
      <c r="PNQ26" s="129"/>
      <c r="PNR26" s="129"/>
      <c r="PNS26" s="129"/>
      <c r="PNT26" s="129"/>
      <c r="PNU26" s="129"/>
      <c r="PNV26" s="129"/>
      <c r="PNW26" s="129"/>
      <c r="PNX26" s="129"/>
      <c r="PNY26" s="129"/>
      <c r="PNZ26" s="129"/>
      <c r="POA26" s="129"/>
      <c r="POB26" s="129"/>
      <c r="POC26" s="129"/>
      <c r="POD26" s="129"/>
      <c r="POE26" s="129"/>
      <c r="POF26" s="129"/>
      <c r="POG26" s="129"/>
      <c r="POH26" s="129"/>
      <c r="POI26" s="129"/>
      <c r="POJ26" s="129"/>
      <c r="POK26" s="129"/>
      <c r="POL26" s="129"/>
      <c r="POM26" s="129"/>
      <c r="PON26" s="129"/>
      <c r="POO26" s="129"/>
      <c r="POP26" s="129"/>
      <c r="POQ26" s="129"/>
      <c r="POR26" s="129"/>
      <c r="POS26" s="129"/>
      <c r="POT26" s="129"/>
      <c r="POU26" s="129"/>
      <c r="POV26" s="129"/>
      <c r="POW26" s="129"/>
      <c r="POX26" s="129"/>
      <c r="POY26" s="129"/>
      <c r="POZ26" s="129"/>
      <c r="PPA26" s="129"/>
      <c r="PPB26" s="129"/>
      <c r="PPC26" s="129"/>
      <c r="PPD26" s="129"/>
      <c r="PPE26" s="129"/>
      <c r="PPF26" s="129"/>
      <c r="PPG26" s="129"/>
      <c r="PPH26" s="129"/>
      <c r="PPI26" s="129"/>
      <c r="PPJ26" s="129"/>
      <c r="PPK26" s="129"/>
      <c r="PPL26" s="129"/>
      <c r="PPM26" s="129"/>
      <c r="PPN26" s="129"/>
      <c r="PPO26" s="129"/>
      <c r="PPP26" s="129"/>
      <c r="PPQ26" s="129"/>
      <c r="PPR26" s="129"/>
      <c r="PPS26" s="129"/>
      <c r="PPT26" s="129"/>
      <c r="PPU26" s="129"/>
      <c r="PPV26" s="129"/>
      <c r="PPW26" s="129"/>
      <c r="PPX26" s="129"/>
      <c r="PPY26" s="129"/>
      <c r="PPZ26" s="129"/>
      <c r="PQA26" s="129"/>
      <c r="PQB26" s="129"/>
      <c r="PQC26" s="129"/>
      <c r="PQD26" s="129"/>
      <c r="PQE26" s="129"/>
      <c r="PQF26" s="129"/>
      <c r="PQG26" s="129"/>
      <c r="PQH26" s="129"/>
      <c r="PQI26" s="129"/>
      <c r="PQJ26" s="129"/>
      <c r="PQK26" s="129"/>
      <c r="PQL26" s="129"/>
      <c r="PQM26" s="129"/>
      <c r="PQN26" s="129"/>
      <c r="PQO26" s="129"/>
      <c r="PQP26" s="129"/>
      <c r="PQQ26" s="129"/>
      <c r="PQR26" s="129"/>
      <c r="PQS26" s="129"/>
      <c r="PQT26" s="129"/>
      <c r="PQU26" s="129"/>
      <c r="PQV26" s="129"/>
      <c r="PQW26" s="129"/>
      <c r="PQX26" s="129"/>
      <c r="PQY26" s="129"/>
      <c r="PQZ26" s="129"/>
      <c r="PRA26" s="129"/>
      <c r="PRB26" s="129"/>
      <c r="PRC26" s="129"/>
      <c r="PRD26" s="129"/>
      <c r="PRE26" s="129"/>
      <c r="PRF26" s="129"/>
      <c r="PRG26" s="129"/>
      <c r="PRH26" s="129"/>
      <c r="PRI26" s="129"/>
      <c r="PRJ26" s="129"/>
      <c r="PRK26" s="129"/>
      <c r="PRL26" s="129"/>
      <c r="PRM26" s="129"/>
      <c r="PRN26" s="129"/>
      <c r="PRO26" s="129"/>
      <c r="PRP26" s="129"/>
      <c r="PRQ26" s="129"/>
      <c r="PRR26" s="129"/>
      <c r="PRS26" s="129"/>
      <c r="PRT26" s="129"/>
      <c r="PRU26" s="129"/>
      <c r="PRV26" s="129"/>
      <c r="PRW26" s="129"/>
      <c r="PRX26" s="129"/>
      <c r="PRY26" s="129"/>
      <c r="PRZ26" s="129"/>
      <c r="PSA26" s="129"/>
      <c r="PSB26" s="129"/>
      <c r="PSC26" s="129"/>
      <c r="PSD26" s="129"/>
      <c r="PSE26" s="129"/>
      <c r="PSF26" s="129"/>
      <c r="PSG26" s="129"/>
      <c r="PSH26" s="129"/>
      <c r="PSI26" s="129"/>
      <c r="PSJ26" s="129"/>
      <c r="PSK26" s="129"/>
      <c r="PSL26" s="129"/>
      <c r="PSM26" s="129"/>
      <c r="PSN26" s="129"/>
      <c r="PSO26" s="129"/>
      <c r="PSP26" s="129"/>
      <c r="PSQ26" s="129"/>
      <c r="PSR26" s="129"/>
      <c r="PSS26" s="129"/>
      <c r="PST26" s="129"/>
      <c r="PSU26" s="129"/>
      <c r="PSV26" s="129"/>
      <c r="PSW26" s="129"/>
      <c r="PSX26" s="129"/>
      <c r="PSY26" s="129"/>
      <c r="PSZ26" s="129"/>
      <c r="PTA26" s="129"/>
      <c r="PTB26" s="129"/>
      <c r="PTC26" s="129"/>
      <c r="PTD26" s="129"/>
      <c r="PTE26" s="129"/>
      <c r="PTF26" s="129"/>
      <c r="PTG26" s="129"/>
      <c r="PTH26" s="129"/>
      <c r="PTI26" s="129"/>
      <c r="PTJ26" s="129"/>
      <c r="PTK26" s="129"/>
      <c r="PTL26" s="129"/>
      <c r="PTM26" s="129"/>
      <c r="PTN26" s="129"/>
      <c r="PTO26" s="129"/>
      <c r="PTP26" s="129"/>
      <c r="PTQ26" s="129"/>
      <c r="PTR26" s="129"/>
      <c r="PTS26" s="129"/>
      <c r="PTT26" s="129"/>
      <c r="PTU26" s="129"/>
      <c r="PTV26" s="129"/>
      <c r="PTW26" s="129"/>
      <c r="PTX26" s="129"/>
      <c r="PTY26" s="129"/>
      <c r="PTZ26" s="129"/>
      <c r="PUA26" s="129"/>
      <c r="PUB26" s="129"/>
      <c r="PUC26" s="129"/>
      <c r="PUD26" s="129"/>
      <c r="PUE26" s="129"/>
      <c r="PUF26" s="129"/>
      <c r="PUG26" s="129"/>
      <c r="PUH26" s="129"/>
      <c r="PUI26" s="129"/>
      <c r="PUJ26" s="129"/>
      <c r="PUK26" s="129"/>
      <c r="PUL26" s="129"/>
      <c r="PUM26" s="129"/>
      <c r="PUN26" s="129"/>
      <c r="PUO26" s="129"/>
      <c r="PUP26" s="129"/>
      <c r="PUQ26" s="129"/>
      <c r="PUR26" s="129"/>
      <c r="PUS26" s="129"/>
      <c r="PUT26" s="129"/>
      <c r="PUU26" s="129"/>
      <c r="PUV26" s="129"/>
      <c r="PUW26" s="129"/>
      <c r="PUX26" s="129"/>
      <c r="PUY26" s="129"/>
      <c r="PUZ26" s="129"/>
      <c r="PVA26" s="129"/>
      <c r="PVB26" s="129"/>
      <c r="PVC26" s="129"/>
      <c r="PVD26" s="129"/>
      <c r="PVE26" s="129"/>
      <c r="PVF26" s="129"/>
      <c r="PVG26" s="129"/>
      <c r="PVH26" s="129"/>
      <c r="PVI26" s="129"/>
      <c r="PVJ26" s="129"/>
      <c r="PVK26" s="129"/>
      <c r="PVL26" s="129"/>
      <c r="PVM26" s="129"/>
      <c r="PVN26" s="129"/>
      <c r="PVO26" s="129"/>
      <c r="PVP26" s="129"/>
      <c r="PVQ26" s="129"/>
      <c r="PVR26" s="129"/>
      <c r="PVS26" s="129"/>
      <c r="PVT26" s="129"/>
      <c r="PVU26" s="129"/>
      <c r="PVV26" s="129"/>
      <c r="PVW26" s="129"/>
      <c r="PVX26" s="129"/>
      <c r="PVY26" s="129"/>
      <c r="PVZ26" s="129"/>
      <c r="PWA26" s="129"/>
      <c r="PWB26" s="129"/>
      <c r="PWC26" s="129"/>
      <c r="PWD26" s="129"/>
      <c r="PWE26" s="129"/>
      <c r="PWF26" s="129"/>
      <c r="PWG26" s="129"/>
      <c r="PWH26" s="129"/>
      <c r="PWI26" s="129"/>
      <c r="PWJ26" s="129"/>
      <c r="PWK26" s="129"/>
      <c r="PWL26" s="129"/>
      <c r="PWM26" s="129"/>
      <c r="PWN26" s="129"/>
      <c r="PWO26" s="129"/>
      <c r="PWP26" s="129"/>
      <c r="PWQ26" s="129"/>
      <c r="PWR26" s="129"/>
      <c r="PWS26" s="129"/>
      <c r="PWT26" s="129"/>
      <c r="PWU26" s="129"/>
      <c r="PWV26" s="129"/>
      <c r="PWW26" s="129"/>
      <c r="PWX26" s="129"/>
      <c r="PWY26" s="129"/>
      <c r="PWZ26" s="129"/>
      <c r="PXA26" s="129"/>
      <c r="PXB26" s="129"/>
      <c r="PXC26" s="129"/>
      <c r="PXD26" s="129"/>
      <c r="PXE26" s="129"/>
      <c r="PXF26" s="129"/>
      <c r="PXG26" s="129"/>
      <c r="PXH26" s="129"/>
      <c r="PXI26" s="129"/>
      <c r="PXJ26" s="129"/>
      <c r="PXK26" s="129"/>
      <c r="PXL26" s="129"/>
      <c r="PXM26" s="129"/>
      <c r="PXN26" s="129"/>
      <c r="PXO26" s="129"/>
      <c r="PXP26" s="129"/>
      <c r="PXQ26" s="129"/>
      <c r="PXR26" s="129"/>
      <c r="PXS26" s="129"/>
      <c r="PXT26" s="129"/>
      <c r="PXU26" s="129"/>
      <c r="PXV26" s="129"/>
      <c r="PXW26" s="129"/>
      <c r="PXX26" s="129"/>
      <c r="PXY26" s="129"/>
      <c r="PXZ26" s="129"/>
      <c r="PYA26" s="129"/>
      <c r="PYB26" s="129"/>
      <c r="PYC26" s="129"/>
      <c r="PYD26" s="129"/>
      <c r="PYE26" s="129"/>
      <c r="PYF26" s="129"/>
      <c r="PYG26" s="129"/>
      <c r="PYH26" s="129"/>
      <c r="PYI26" s="129"/>
      <c r="PYJ26" s="129"/>
      <c r="PYK26" s="129"/>
      <c r="PYL26" s="129"/>
      <c r="PYM26" s="129"/>
      <c r="PYN26" s="129"/>
      <c r="PYO26" s="129"/>
      <c r="PYP26" s="129"/>
      <c r="PYQ26" s="129"/>
      <c r="PYR26" s="129"/>
      <c r="PYS26" s="129"/>
      <c r="PYT26" s="129"/>
      <c r="PYU26" s="129"/>
      <c r="PYV26" s="129"/>
      <c r="PYW26" s="129"/>
      <c r="PYX26" s="129"/>
      <c r="PYY26" s="129"/>
      <c r="PYZ26" s="129"/>
      <c r="PZA26" s="129"/>
      <c r="PZB26" s="129"/>
      <c r="PZC26" s="129"/>
      <c r="PZD26" s="129"/>
      <c r="PZE26" s="129"/>
      <c r="PZF26" s="129"/>
      <c r="PZG26" s="129"/>
      <c r="PZH26" s="129"/>
      <c r="PZI26" s="129"/>
      <c r="PZJ26" s="129"/>
      <c r="PZK26" s="129"/>
      <c r="PZL26" s="129"/>
      <c r="PZM26" s="129"/>
      <c r="PZN26" s="129"/>
      <c r="PZO26" s="129"/>
      <c r="PZP26" s="129"/>
      <c r="PZQ26" s="129"/>
      <c r="PZR26" s="129"/>
      <c r="PZS26" s="129"/>
      <c r="PZT26" s="129"/>
      <c r="PZU26" s="129"/>
      <c r="PZV26" s="129"/>
      <c r="PZW26" s="129"/>
      <c r="PZX26" s="129"/>
      <c r="PZY26" s="129"/>
      <c r="PZZ26" s="129"/>
      <c r="QAA26" s="129"/>
      <c r="QAB26" s="129"/>
      <c r="QAC26" s="129"/>
      <c r="QAD26" s="129"/>
      <c r="QAE26" s="129"/>
      <c r="QAF26" s="129"/>
      <c r="QAG26" s="129"/>
      <c r="QAH26" s="129"/>
      <c r="QAI26" s="129"/>
      <c r="QAJ26" s="129"/>
      <c r="QAK26" s="129"/>
      <c r="QAL26" s="129"/>
      <c r="QAM26" s="129"/>
      <c r="QAN26" s="129"/>
      <c r="QAO26" s="129"/>
      <c r="QAP26" s="129"/>
      <c r="QAQ26" s="129"/>
      <c r="QAR26" s="129"/>
      <c r="QAS26" s="129"/>
      <c r="QAT26" s="129"/>
      <c r="QAU26" s="129"/>
      <c r="QAV26" s="129"/>
      <c r="QAW26" s="129"/>
      <c r="QAX26" s="129"/>
      <c r="QAY26" s="129"/>
      <c r="QAZ26" s="129"/>
      <c r="QBA26" s="129"/>
      <c r="QBB26" s="129"/>
      <c r="QBC26" s="129"/>
      <c r="QBD26" s="129"/>
      <c r="QBE26" s="129"/>
      <c r="QBF26" s="129"/>
      <c r="QBG26" s="129"/>
      <c r="QBH26" s="129"/>
      <c r="QBI26" s="129"/>
      <c r="QBJ26" s="129"/>
      <c r="QBK26" s="129"/>
      <c r="QBL26" s="129"/>
      <c r="QBM26" s="129"/>
      <c r="QBN26" s="129"/>
      <c r="QBO26" s="129"/>
      <c r="QBP26" s="129"/>
      <c r="QBQ26" s="129"/>
      <c r="QBR26" s="129"/>
      <c r="QBS26" s="129"/>
      <c r="QBT26" s="129"/>
      <c r="QBU26" s="129"/>
      <c r="QBV26" s="129"/>
      <c r="QBW26" s="129"/>
      <c r="QBX26" s="129"/>
      <c r="QBY26" s="129"/>
      <c r="QBZ26" s="129"/>
      <c r="QCA26" s="129"/>
      <c r="QCB26" s="129"/>
      <c r="QCC26" s="129"/>
      <c r="QCD26" s="129"/>
      <c r="QCE26" s="129"/>
      <c r="QCF26" s="129"/>
      <c r="QCG26" s="129"/>
      <c r="QCH26" s="129"/>
      <c r="QCI26" s="129"/>
      <c r="QCJ26" s="129"/>
      <c r="QCK26" s="129"/>
      <c r="QCL26" s="129"/>
      <c r="QCM26" s="129"/>
      <c r="QCN26" s="129"/>
      <c r="QCO26" s="129"/>
      <c r="QCP26" s="129"/>
      <c r="QCQ26" s="129"/>
      <c r="QCR26" s="129"/>
      <c r="QCS26" s="129"/>
      <c r="QCT26" s="129"/>
      <c r="QCU26" s="129"/>
      <c r="QCV26" s="129"/>
      <c r="QCW26" s="129"/>
      <c r="QCX26" s="129"/>
      <c r="QCY26" s="129"/>
      <c r="QCZ26" s="129"/>
      <c r="QDA26" s="129"/>
      <c r="QDB26" s="129"/>
      <c r="QDC26" s="129"/>
      <c r="QDD26" s="129"/>
      <c r="QDE26" s="129"/>
      <c r="QDF26" s="129"/>
      <c r="QDG26" s="129"/>
      <c r="QDH26" s="129"/>
      <c r="QDI26" s="129"/>
      <c r="QDJ26" s="129"/>
      <c r="QDK26" s="129"/>
      <c r="QDL26" s="129"/>
      <c r="QDM26" s="129"/>
      <c r="QDN26" s="129"/>
      <c r="QDO26" s="129"/>
      <c r="QDP26" s="129"/>
      <c r="QDQ26" s="129"/>
      <c r="QDR26" s="129"/>
      <c r="QDS26" s="129"/>
      <c r="QDT26" s="129"/>
      <c r="QDU26" s="129"/>
      <c r="QDV26" s="129"/>
      <c r="QDW26" s="129"/>
      <c r="QDX26" s="129"/>
      <c r="QDY26" s="129"/>
      <c r="QDZ26" s="129"/>
      <c r="QEA26" s="129"/>
      <c r="QEB26" s="129"/>
      <c r="QEC26" s="129"/>
      <c r="QED26" s="129"/>
      <c r="QEE26" s="129"/>
      <c r="QEF26" s="129"/>
      <c r="QEG26" s="129"/>
      <c r="QEH26" s="129"/>
      <c r="QEI26" s="129"/>
      <c r="QEJ26" s="129"/>
      <c r="QEK26" s="129"/>
      <c r="QEL26" s="129"/>
      <c r="QEM26" s="129"/>
      <c r="QEN26" s="129"/>
      <c r="QEO26" s="129"/>
      <c r="QEP26" s="129"/>
      <c r="QEQ26" s="129"/>
      <c r="QER26" s="129"/>
      <c r="QES26" s="129"/>
      <c r="QET26" s="129"/>
      <c r="QEU26" s="129"/>
      <c r="QEV26" s="129"/>
      <c r="QEW26" s="129"/>
      <c r="QEX26" s="129"/>
      <c r="QEY26" s="129"/>
      <c r="QEZ26" s="129"/>
      <c r="QFA26" s="129"/>
      <c r="QFB26" s="129"/>
      <c r="QFC26" s="129"/>
      <c r="QFD26" s="129"/>
      <c r="QFE26" s="129"/>
      <c r="QFF26" s="129"/>
      <c r="QFG26" s="129"/>
      <c r="QFH26" s="129"/>
      <c r="QFI26" s="129"/>
      <c r="QFJ26" s="129"/>
      <c r="QFK26" s="129"/>
      <c r="QFL26" s="129"/>
      <c r="QFM26" s="129"/>
      <c r="QFN26" s="129"/>
      <c r="QFO26" s="129"/>
      <c r="QFP26" s="129"/>
      <c r="QFQ26" s="129"/>
      <c r="QFR26" s="129"/>
      <c r="QFS26" s="129"/>
      <c r="QFT26" s="129"/>
      <c r="QFU26" s="129"/>
      <c r="QFV26" s="129"/>
      <c r="QFW26" s="129"/>
      <c r="QFX26" s="129"/>
      <c r="QFY26" s="129"/>
      <c r="QFZ26" s="129"/>
      <c r="QGA26" s="129"/>
      <c r="QGB26" s="129"/>
      <c r="QGC26" s="129"/>
      <c r="QGD26" s="129"/>
      <c r="QGE26" s="129"/>
      <c r="QGF26" s="129"/>
      <c r="QGG26" s="129"/>
      <c r="QGH26" s="129"/>
      <c r="QGI26" s="129"/>
      <c r="QGJ26" s="129"/>
      <c r="QGK26" s="129"/>
      <c r="QGL26" s="129"/>
      <c r="QGM26" s="129"/>
      <c r="QGN26" s="129"/>
      <c r="QGO26" s="129"/>
      <c r="QGP26" s="129"/>
      <c r="QGQ26" s="129"/>
      <c r="QGR26" s="129"/>
      <c r="QGS26" s="129"/>
      <c r="QGT26" s="129"/>
      <c r="QGU26" s="129"/>
      <c r="QGV26" s="129"/>
      <c r="QGW26" s="129"/>
      <c r="QGX26" s="129"/>
      <c r="QGY26" s="129"/>
      <c r="QGZ26" s="129"/>
      <c r="QHA26" s="129"/>
      <c r="QHB26" s="129"/>
      <c r="QHC26" s="129"/>
      <c r="QHD26" s="129"/>
      <c r="QHE26" s="129"/>
      <c r="QHF26" s="129"/>
      <c r="QHG26" s="129"/>
      <c r="QHH26" s="129"/>
      <c r="QHI26" s="129"/>
      <c r="QHJ26" s="129"/>
      <c r="QHK26" s="129"/>
      <c r="QHL26" s="129"/>
      <c r="QHM26" s="129"/>
      <c r="QHN26" s="129"/>
      <c r="QHO26" s="129"/>
      <c r="QHP26" s="129"/>
      <c r="QHQ26" s="129"/>
      <c r="QHR26" s="129"/>
      <c r="QHS26" s="129"/>
      <c r="QHT26" s="129"/>
      <c r="QHU26" s="129"/>
      <c r="QHV26" s="129"/>
      <c r="QHW26" s="129"/>
      <c r="QHX26" s="129"/>
      <c r="QHY26" s="129"/>
      <c r="QHZ26" s="129"/>
      <c r="QIA26" s="129"/>
      <c r="QIB26" s="129"/>
      <c r="QIC26" s="129"/>
      <c r="QID26" s="129"/>
      <c r="QIE26" s="129"/>
      <c r="QIF26" s="129"/>
      <c r="QIG26" s="129"/>
      <c r="QIH26" s="129"/>
      <c r="QII26" s="129"/>
      <c r="QIJ26" s="129"/>
      <c r="QIK26" s="129"/>
      <c r="QIL26" s="129"/>
      <c r="QIM26" s="129"/>
      <c r="QIN26" s="129"/>
      <c r="QIO26" s="129"/>
      <c r="QIP26" s="129"/>
      <c r="QIQ26" s="129"/>
      <c r="QIR26" s="129"/>
      <c r="QIS26" s="129"/>
      <c r="QIT26" s="129"/>
      <c r="QIU26" s="129"/>
      <c r="QIV26" s="129"/>
      <c r="QIW26" s="129"/>
      <c r="QIX26" s="129"/>
      <c r="QIY26" s="129"/>
      <c r="QIZ26" s="129"/>
      <c r="QJA26" s="129"/>
      <c r="QJB26" s="129"/>
      <c r="QJC26" s="129"/>
      <c r="QJD26" s="129"/>
      <c r="QJE26" s="129"/>
      <c r="QJF26" s="129"/>
      <c r="QJG26" s="129"/>
      <c r="QJH26" s="129"/>
      <c r="QJI26" s="129"/>
      <c r="QJJ26" s="129"/>
      <c r="QJK26" s="129"/>
      <c r="QJL26" s="129"/>
      <c r="QJM26" s="129"/>
      <c r="QJN26" s="129"/>
      <c r="QJO26" s="129"/>
      <c r="QJP26" s="129"/>
      <c r="QJQ26" s="129"/>
      <c r="QJR26" s="129"/>
      <c r="QJS26" s="129"/>
      <c r="QJT26" s="129"/>
      <c r="QJU26" s="129"/>
      <c r="QJV26" s="129"/>
      <c r="QJW26" s="129"/>
      <c r="QJX26" s="129"/>
      <c r="QJY26" s="129"/>
      <c r="QJZ26" s="129"/>
      <c r="QKA26" s="129"/>
      <c r="QKB26" s="129"/>
      <c r="QKC26" s="129"/>
      <c r="QKD26" s="129"/>
      <c r="QKE26" s="129"/>
      <c r="QKF26" s="129"/>
      <c r="QKG26" s="129"/>
      <c r="QKH26" s="129"/>
      <c r="QKI26" s="129"/>
      <c r="QKJ26" s="129"/>
      <c r="QKK26" s="129"/>
      <c r="QKL26" s="129"/>
      <c r="QKM26" s="129"/>
      <c r="QKN26" s="129"/>
      <c r="QKO26" s="129"/>
      <c r="QKP26" s="129"/>
      <c r="QKQ26" s="129"/>
      <c r="QKR26" s="129"/>
      <c r="QKS26" s="129"/>
      <c r="QKT26" s="129"/>
      <c r="QKU26" s="129"/>
      <c r="QKV26" s="129"/>
      <c r="QKW26" s="129"/>
      <c r="QKX26" s="129"/>
      <c r="QKY26" s="129"/>
      <c r="QKZ26" s="129"/>
      <c r="QLA26" s="129"/>
      <c r="QLB26" s="129"/>
      <c r="QLC26" s="129"/>
      <c r="QLD26" s="129"/>
      <c r="QLE26" s="129"/>
      <c r="QLF26" s="129"/>
      <c r="QLG26" s="129"/>
      <c r="QLH26" s="129"/>
      <c r="QLI26" s="129"/>
      <c r="QLJ26" s="129"/>
      <c r="QLK26" s="129"/>
      <c r="QLL26" s="129"/>
      <c r="QLM26" s="129"/>
      <c r="QLN26" s="129"/>
      <c r="QLO26" s="129"/>
      <c r="QLP26" s="129"/>
      <c r="QLQ26" s="129"/>
      <c r="QLR26" s="129"/>
      <c r="QLS26" s="129"/>
      <c r="QLT26" s="129"/>
      <c r="QLU26" s="129"/>
      <c r="QLV26" s="129"/>
      <c r="QLW26" s="129"/>
      <c r="QLX26" s="129"/>
      <c r="QLY26" s="129"/>
      <c r="QLZ26" s="129"/>
      <c r="QMA26" s="129"/>
      <c r="QMB26" s="129"/>
      <c r="QMC26" s="129"/>
      <c r="QMD26" s="129"/>
      <c r="QME26" s="129"/>
      <c r="QMF26" s="129"/>
      <c r="QMG26" s="129"/>
      <c r="QMH26" s="129"/>
      <c r="QMI26" s="129"/>
      <c r="QMJ26" s="129"/>
      <c r="QMK26" s="129"/>
      <c r="QML26" s="129"/>
      <c r="QMM26" s="129"/>
      <c r="QMN26" s="129"/>
      <c r="QMO26" s="129"/>
      <c r="QMP26" s="129"/>
      <c r="QMQ26" s="129"/>
      <c r="QMR26" s="129"/>
      <c r="QMS26" s="129"/>
      <c r="QMT26" s="129"/>
      <c r="QMU26" s="129"/>
      <c r="QMV26" s="129"/>
      <c r="QMW26" s="129"/>
      <c r="QMX26" s="129"/>
      <c r="QMY26" s="129"/>
      <c r="QMZ26" s="129"/>
      <c r="QNA26" s="129"/>
      <c r="QNB26" s="129"/>
      <c r="QNC26" s="129"/>
      <c r="QND26" s="129"/>
      <c r="QNE26" s="129"/>
      <c r="QNF26" s="129"/>
      <c r="QNG26" s="129"/>
      <c r="QNH26" s="129"/>
      <c r="QNI26" s="129"/>
      <c r="QNJ26" s="129"/>
      <c r="QNK26" s="129"/>
      <c r="QNL26" s="129"/>
      <c r="QNM26" s="129"/>
      <c r="QNN26" s="129"/>
      <c r="QNO26" s="129"/>
      <c r="QNP26" s="129"/>
      <c r="QNQ26" s="129"/>
      <c r="QNR26" s="129"/>
      <c r="QNS26" s="129"/>
      <c r="QNT26" s="129"/>
      <c r="QNU26" s="129"/>
      <c r="QNV26" s="129"/>
      <c r="QNW26" s="129"/>
      <c r="QNX26" s="129"/>
      <c r="QNY26" s="129"/>
      <c r="QNZ26" s="129"/>
      <c r="QOA26" s="129"/>
      <c r="QOB26" s="129"/>
      <c r="QOC26" s="129"/>
      <c r="QOD26" s="129"/>
      <c r="QOE26" s="129"/>
      <c r="QOF26" s="129"/>
      <c r="QOG26" s="129"/>
      <c r="QOH26" s="129"/>
      <c r="QOI26" s="129"/>
      <c r="QOJ26" s="129"/>
      <c r="QOK26" s="129"/>
      <c r="QOL26" s="129"/>
      <c r="QOM26" s="129"/>
      <c r="QON26" s="129"/>
      <c r="QOO26" s="129"/>
      <c r="QOP26" s="129"/>
      <c r="QOQ26" s="129"/>
      <c r="QOR26" s="129"/>
      <c r="QOS26" s="129"/>
      <c r="QOT26" s="129"/>
      <c r="QOU26" s="129"/>
      <c r="QOV26" s="129"/>
      <c r="QOW26" s="129"/>
      <c r="QOX26" s="129"/>
      <c r="QOY26" s="129"/>
      <c r="QOZ26" s="129"/>
      <c r="QPA26" s="129"/>
      <c r="QPB26" s="129"/>
      <c r="QPC26" s="129"/>
      <c r="QPD26" s="129"/>
      <c r="QPE26" s="129"/>
      <c r="QPF26" s="129"/>
      <c r="QPG26" s="129"/>
      <c r="QPH26" s="129"/>
      <c r="QPI26" s="129"/>
      <c r="QPJ26" s="129"/>
      <c r="QPK26" s="129"/>
      <c r="QPL26" s="129"/>
      <c r="QPM26" s="129"/>
      <c r="QPN26" s="129"/>
      <c r="QPO26" s="129"/>
      <c r="QPP26" s="129"/>
      <c r="QPQ26" s="129"/>
      <c r="QPR26" s="129"/>
      <c r="QPS26" s="129"/>
      <c r="QPT26" s="129"/>
      <c r="QPU26" s="129"/>
      <c r="QPV26" s="129"/>
      <c r="QPW26" s="129"/>
      <c r="QPX26" s="129"/>
      <c r="QPY26" s="129"/>
      <c r="QPZ26" s="129"/>
      <c r="QQA26" s="129"/>
      <c r="QQB26" s="129"/>
      <c r="QQC26" s="129"/>
      <c r="QQD26" s="129"/>
      <c r="QQE26" s="129"/>
      <c r="QQF26" s="129"/>
      <c r="QQG26" s="129"/>
      <c r="QQH26" s="129"/>
      <c r="QQI26" s="129"/>
      <c r="QQJ26" s="129"/>
      <c r="QQK26" s="129"/>
      <c r="QQL26" s="129"/>
      <c r="QQM26" s="129"/>
      <c r="QQN26" s="129"/>
      <c r="QQO26" s="129"/>
      <c r="QQP26" s="129"/>
      <c r="QQQ26" s="129"/>
      <c r="QQR26" s="129"/>
      <c r="QQS26" s="129"/>
      <c r="QQT26" s="129"/>
      <c r="QQU26" s="129"/>
      <c r="QQV26" s="129"/>
      <c r="QQW26" s="129"/>
      <c r="QQX26" s="129"/>
      <c r="QQY26" s="129"/>
      <c r="QQZ26" s="129"/>
      <c r="QRA26" s="129"/>
      <c r="QRB26" s="129"/>
      <c r="QRC26" s="129"/>
      <c r="QRD26" s="129"/>
      <c r="QRE26" s="129"/>
      <c r="QRF26" s="129"/>
      <c r="QRG26" s="129"/>
      <c r="QRH26" s="129"/>
      <c r="QRI26" s="129"/>
      <c r="QRJ26" s="129"/>
      <c r="QRK26" s="129"/>
      <c r="QRL26" s="129"/>
      <c r="QRM26" s="129"/>
      <c r="QRN26" s="129"/>
      <c r="QRO26" s="129"/>
      <c r="QRP26" s="129"/>
      <c r="QRQ26" s="129"/>
      <c r="QRR26" s="129"/>
      <c r="QRS26" s="129"/>
      <c r="QRT26" s="129"/>
      <c r="QRU26" s="129"/>
      <c r="QRV26" s="129"/>
      <c r="QRW26" s="129"/>
      <c r="QRX26" s="129"/>
      <c r="QRY26" s="129"/>
      <c r="QRZ26" s="129"/>
      <c r="QSA26" s="129"/>
      <c r="QSB26" s="129"/>
      <c r="QSC26" s="129"/>
      <c r="QSD26" s="129"/>
      <c r="QSE26" s="129"/>
      <c r="QSF26" s="129"/>
      <c r="QSG26" s="129"/>
      <c r="QSH26" s="129"/>
      <c r="QSI26" s="129"/>
      <c r="QSJ26" s="129"/>
      <c r="QSK26" s="129"/>
      <c r="QSL26" s="129"/>
      <c r="QSM26" s="129"/>
      <c r="QSN26" s="129"/>
      <c r="QSO26" s="129"/>
      <c r="QSP26" s="129"/>
      <c r="QSQ26" s="129"/>
      <c r="QSR26" s="129"/>
      <c r="QSS26" s="129"/>
      <c r="QST26" s="129"/>
      <c r="QSU26" s="129"/>
      <c r="QSV26" s="129"/>
      <c r="QSW26" s="129"/>
      <c r="QSX26" s="129"/>
      <c r="QSY26" s="129"/>
      <c r="QSZ26" s="129"/>
      <c r="QTA26" s="129"/>
      <c r="QTB26" s="129"/>
      <c r="QTC26" s="129"/>
      <c r="QTD26" s="129"/>
      <c r="QTE26" s="129"/>
      <c r="QTF26" s="129"/>
      <c r="QTG26" s="129"/>
      <c r="QTH26" s="129"/>
      <c r="QTI26" s="129"/>
      <c r="QTJ26" s="129"/>
      <c r="QTK26" s="129"/>
      <c r="QTL26" s="129"/>
      <c r="QTM26" s="129"/>
      <c r="QTN26" s="129"/>
      <c r="QTO26" s="129"/>
      <c r="QTP26" s="129"/>
      <c r="QTQ26" s="129"/>
      <c r="QTR26" s="129"/>
      <c r="QTS26" s="129"/>
      <c r="QTT26" s="129"/>
      <c r="QTU26" s="129"/>
      <c r="QTV26" s="129"/>
      <c r="QTW26" s="129"/>
      <c r="QTX26" s="129"/>
      <c r="QTY26" s="129"/>
      <c r="QTZ26" s="129"/>
      <c r="QUA26" s="129"/>
      <c r="QUB26" s="129"/>
      <c r="QUC26" s="129"/>
      <c r="QUD26" s="129"/>
      <c r="QUE26" s="129"/>
      <c r="QUF26" s="129"/>
      <c r="QUG26" s="129"/>
      <c r="QUH26" s="129"/>
      <c r="QUI26" s="129"/>
      <c r="QUJ26" s="129"/>
      <c r="QUK26" s="129"/>
      <c r="QUL26" s="129"/>
      <c r="QUM26" s="129"/>
      <c r="QUN26" s="129"/>
      <c r="QUO26" s="129"/>
      <c r="QUP26" s="129"/>
      <c r="QUQ26" s="129"/>
      <c r="QUR26" s="129"/>
      <c r="QUS26" s="129"/>
      <c r="QUT26" s="129"/>
      <c r="QUU26" s="129"/>
      <c r="QUV26" s="129"/>
      <c r="QUW26" s="129"/>
      <c r="QUX26" s="129"/>
      <c r="QUY26" s="129"/>
      <c r="QUZ26" s="129"/>
      <c r="QVA26" s="129"/>
      <c r="QVB26" s="129"/>
      <c r="QVC26" s="129"/>
      <c r="QVD26" s="129"/>
      <c r="QVE26" s="129"/>
      <c r="QVF26" s="129"/>
      <c r="QVG26" s="129"/>
      <c r="QVH26" s="129"/>
      <c r="QVI26" s="129"/>
      <c r="QVJ26" s="129"/>
      <c r="QVK26" s="129"/>
      <c r="QVL26" s="129"/>
      <c r="QVM26" s="129"/>
      <c r="QVN26" s="129"/>
      <c r="QVO26" s="129"/>
      <c r="QVP26" s="129"/>
      <c r="QVQ26" s="129"/>
      <c r="QVR26" s="129"/>
      <c r="QVS26" s="129"/>
      <c r="QVT26" s="129"/>
      <c r="QVU26" s="129"/>
      <c r="QVV26" s="129"/>
      <c r="QVW26" s="129"/>
      <c r="QVX26" s="129"/>
      <c r="QVY26" s="129"/>
      <c r="QVZ26" s="129"/>
      <c r="QWA26" s="129"/>
      <c r="QWB26" s="129"/>
      <c r="QWC26" s="129"/>
      <c r="QWD26" s="129"/>
      <c r="QWE26" s="129"/>
      <c r="QWF26" s="129"/>
      <c r="QWG26" s="129"/>
      <c r="QWH26" s="129"/>
      <c r="QWI26" s="129"/>
      <c r="QWJ26" s="129"/>
      <c r="QWK26" s="129"/>
      <c r="QWL26" s="129"/>
      <c r="QWM26" s="129"/>
      <c r="QWN26" s="129"/>
      <c r="QWO26" s="129"/>
      <c r="QWP26" s="129"/>
      <c r="QWQ26" s="129"/>
      <c r="QWR26" s="129"/>
      <c r="QWS26" s="129"/>
      <c r="QWT26" s="129"/>
      <c r="QWU26" s="129"/>
      <c r="QWV26" s="129"/>
      <c r="QWW26" s="129"/>
      <c r="QWX26" s="129"/>
      <c r="QWY26" s="129"/>
      <c r="QWZ26" s="129"/>
      <c r="QXA26" s="129"/>
      <c r="QXB26" s="129"/>
      <c r="QXC26" s="129"/>
      <c r="QXD26" s="129"/>
      <c r="QXE26" s="129"/>
      <c r="QXF26" s="129"/>
      <c r="QXG26" s="129"/>
      <c r="QXH26" s="129"/>
      <c r="QXI26" s="129"/>
      <c r="QXJ26" s="129"/>
      <c r="QXK26" s="129"/>
      <c r="QXL26" s="129"/>
      <c r="QXM26" s="129"/>
      <c r="QXN26" s="129"/>
      <c r="QXO26" s="129"/>
      <c r="QXP26" s="129"/>
      <c r="QXQ26" s="129"/>
      <c r="QXR26" s="129"/>
      <c r="QXS26" s="129"/>
      <c r="QXT26" s="129"/>
      <c r="QXU26" s="129"/>
      <c r="QXV26" s="129"/>
      <c r="QXW26" s="129"/>
      <c r="QXX26" s="129"/>
      <c r="QXY26" s="129"/>
      <c r="QXZ26" s="129"/>
      <c r="QYA26" s="129"/>
      <c r="QYB26" s="129"/>
      <c r="QYC26" s="129"/>
      <c r="QYD26" s="129"/>
      <c r="QYE26" s="129"/>
      <c r="QYF26" s="129"/>
      <c r="QYG26" s="129"/>
      <c r="QYH26" s="129"/>
      <c r="QYI26" s="129"/>
      <c r="QYJ26" s="129"/>
      <c r="QYK26" s="129"/>
      <c r="QYL26" s="129"/>
      <c r="QYM26" s="129"/>
      <c r="QYN26" s="129"/>
      <c r="QYO26" s="129"/>
      <c r="QYP26" s="129"/>
      <c r="QYQ26" s="129"/>
      <c r="QYR26" s="129"/>
      <c r="QYS26" s="129"/>
      <c r="QYT26" s="129"/>
      <c r="QYU26" s="129"/>
      <c r="QYV26" s="129"/>
      <c r="QYW26" s="129"/>
      <c r="QYX26" s="129"/>
      <c r="QYY26" s="129"/>
      <c r="QYZ26" s="129"/>
      <c r="QZA26" s="129"/>
      <c r="QZB26" s="129"/>
      <c r="QZC26" s="129"/>
      <c r="QZD26" s="129"/>
      <c r="QZE26" s="129"/>
      <c r="QZF26" s="129"/>
      <c r="QZG26" s="129"/>
      <c r="QZH26" s="129"/>
      <c r="QZI26" s="129"/>
      <c r="QZJ26" s="129"/>
      <c r="QZK26" s="129"/>
      <c r="QZL26" s="129"/>
      <c r="QZM26" s="129"/>
      <c r="QZN26" s="129"/>
      <c r="QZO26" s="129"/>
      <c r="QZP26" s="129"/>
      <c r="QZQ26" s="129"/>
      <c r="QZR26" s="129"/>
      <c r="QZS26" s="129"/>
      <c r="QZT26" s="129"/>
      <c r="QZU26" s="129"/>
      <c r="QZV26" s="129"/>
      <c r="QZW26" s="129"/>
      <c r="QZX26" s="129"/>
      <c r="QZY26" s="129"/>
      <c r="QZZ26" s="129"/>
      <c r="RAA26" s="129"/>
      <c r="RAB26" s="129"/>
      <c r="RAC26" s="129"/>
      <c r="RAD26" s="129"/>
      <c r="RAE26" s="129"/>
      <c r="RAF26" s="129"/>
      <c r="RAG26" s="129"/>
      <c r="RAH26" s="129"/>
      <c r="RAI26" s="129"/>
      <c r="RAJ26" s="129"/>
      <c r="RAK26" s="129"/>
      <c r="RAL26" s="129"/>
      <c r="RAM26" s="129"/>
      <c r="RAN26" s="129"/>
      <c r="RAO26" s="129"/>
      <c r="RAP26" s="129"/>
      <c r="RAQ26" s="129"/>
      <c r="RAR26" s="129"/>
      <c r="RAS26" s="129"/>
      <c r="RAT26" s="129"/>
      <c r="RAU26" s="129"/>
      <c r="RAV26" s="129"/>
      <c r="RAW26" s="129"/>
      <c r="RAX26" s="129"/>
      <c r="RAY26" s="129"/>
      <c r="RAZ26" s="129"/>
      <c r="RBA26" s="129"/>
      <c r="RBB26" s="129"/>
      <c r="RBC26" s="129"/>
      <c r="RBD26" s="129"/>
      <c r="RBE26" s="129"/>
      <c r="RBF26" s="129"/>
      <c r="RBG26" s="129"/>
      <c r="RBH26" s="129"/>
      <c r="RBI26" s="129"/>
      <c r="RBJ26" s="129"/>
      <c r="RBK26" s="129"/>
      <c r="RBL26" s="129"/>
      <c r="RBM26" s="129"/>
      <c r="RBN26" s="129"/>
      <c r="RBO26" s="129"/>
      <c r="RBP26" s="129"/>
      <c r="RBQ26" s="129"/>
      <c r="RBR26" s="129"/>
      <c r="RBS26" s="129"/>
      <c r="RBT26" s="129"/>
      <c r="RBU26" s="129"/>
      <c r="RBV26" s="129"/>
      <c r="RBW26" s="129"/>
      <c r="RBX26" s="129"/>
      <c r="RBY26" s="129"/>
      <c r="RBZ26" s="129"/>
      <c r="RCA26" s="129"/>
      <c r="RCB26" s="129"/>
      <c r="RCC26" s="129"/>
      <c r="RCD26" s="129"/>
      <c r="RCE26" s="129"/>
      <c r="RCF26" s="129"/>
      <c r="RCG26" s="129"/>
      <c r="RCH26" s="129"/>
      <c r="RCI26" s="129"/>
      <c r="RCJ26" s="129"/>
      <c r="RCK26" s="129"/>
      <c r="RCL26" s="129"/>
      <c r="RCM26" s="129"/>
      <c r="RCN26" s="129"/>
      <c r="RCO26" s="129"/>
      <c r="RCP26" s="129"/>
      <c r="RCQ26" s="129"/>
      <c r="RCR26" s="129"/>
      <c r="RCS26" s="129"/>
      <c r="RCT26" s="129"/>
      <c r="RCU26" s="129"/>
      <c r="RCV26" s="129"/>
      <c r="RCW26" s="129"/>
      <c r="RCX26" s="129"/>
      <c r="RCY26" s="129"/>
      <c r="RCZ26" s="129"/>
      <c r="RDA26" s="129"/>
      <c r="RDB26" s="129"/>
      <c r="RDC26" s="129"/>
      <c r="RDD26" s="129"/>
      <c r="RDE26" s="129"/>
      <c r="RDF26" s="129"/>
      <c r="RDG26" s="129"/>
      <c r="RDH26" s="129"/>
      <c r="RDI26" s="129"/>
      <c r="RDJ26" s="129"/>
      <c r="RDK26" s="129"/>
      <c r="RDL26" s="129"/>
      <c r="RDM26" s="129"/>
      <c r="RDN26" s="129"/>
      <c r="RDO26" s="129"/>
      <c r="RDP26" s="129"/>
      <c r="RDQ26" s="129"/>
      <c r="RDR26" s="129"/>
      <c r="RDS26" s="129"/>
      <c r="RDT26" s="129"/>
      <c r="RDU26" s="129"/>
      <c r="RDV26" s="129"/>
      <c r="RDW26" s="129"/>
      <c r="RDX26" s="129"/>
      <c r="RDY26" s="129"/>
      <c r="RDZ26" s="129"/>
      <c r="REA26" s="129"/>
      <c r="REB26" s="129"/>
      <c r="REC26" s="129"/>
      <c r="RED26" s="129"/>
      <c r="REE26" s="129"/>
      <c r="REF26" s="129"/>
      <c r="REG26" s="129"/>
      <c r="REH26" s="129"/>
      <c r="REI26" s="129"/>
      <c r="REJ26" s="129"/>
      <c r="REK26" s="129"/>
      <c r="REL26" s="129"/>
      <c r="REM26" s="129"/>
      <c r="REN26" s="129"/>
      <c r="REO26" s="129"/>
      <c r="REP26" s="129"/>
      <c r="REQ26" s="129"/>
      <c r="RER26" s="129"/>
      <c r="RES26" s="129"/>
      <c r="RET26" s="129"/>
      <c r="REU26" s="129"/>
      <c r="REV26" s="129"/>
      <c r="REW26" s="129"/>
      <c r="REX26" s="129"/>
      <c r="REY26" s="129"/>
      <c r="REZ26" s="129"/>
      <c r="RFA26" s="129"/>
      <c r="RFB26" s="129"/>
      <c r="RFC26" s="129"/>
      <c r="RFD26" s="129"/>
      <c r="RFE26" s="129"/>
      <c r="RFF26" s="129"/>
      <c r="RFG26" s="129"/>
      <c r="RFH26" s="129"/>
      <c r="RFI26" s="129"/>
      <c r="RFJ26" s="129"/>
      <c r="RFK26" s="129"/>
      <c r="RFL26" s="129"/>
      <c r="RFM26" s="129"/>
      <c r="RFN26" s="129"/>
      <c r="RFO26" s="129"/>
      <c r="RFP26" s="129"/>
      <c r="RFQ26" s="129"/>
      <c r="RFR26" s="129"/>
      <c r="RFS26" s="129"/>
      <c r="RFT26" s="129"/>
      <c r="RFU26" s="129"/>
      <c r="RFV26" s="129"/>
      <c r="RFW26" s="129"/>
      <c r="RFX26" s="129"/>
      <c r="RFY26" s="129"/>
      <c r="RFZ26" s="129"/>
      <c r="RGA26" s="129"/>
      <c r="RGB26" s="129"/>
      <c r="RGC26" s="129"/>
      <c r="RGD26" s="129"/>
      <c r="RGE26" s="129"/>
      <c r="RGF26" s="129"/>
      <c r="RGG26" s="129"/>
      <c r="RGH26" s="129"/>
      <c r="RGI26" s="129"/>
      <c r="RGJ26" s="129"/>
      <c r="RGK26" s="129"/>
      <c r="RGL26" s="129"/>
      <c r="RGM26" s="129"/>
      <c r="RGN26" s="129"/>
      <c r="RGO26" s="129"/>
      <c r="RGP26" s="129"/>
      <c r="RGQ26" s="129"/>
      <c r="RGR26" s="129"/>
      <c r="RGS26" s="129"/>
      <c r="RGT26" s="129"/>
      <c r="RGU26" s="129"/>
      <c r="RGV26" s="129"/>
      <c r="RGW26" s="129"/>
      <c r="RGX26" s="129"/>
      <c r="RGY26" s="129"/>
      <c r="RGZ26" s="129"/>
      <c r="RHA26" s="129"/>
      <c r="RHB26" s="129"/>
      <c r="RHC26" s="129"/>
      <c r="RHD26" s="129"/>
      <c r="RHE26" s="129"/>
      <c r="RHF26" s="129"/>
      <c r="RHG26" s="129"/>
      <c r="RHH26" s="129"/>
      <c r="RHI26" s="129"/>
      <c r="RHJ26" s="129"/>
      <c r="RHK26" s="129"/>
      <c r="RHL26" s="129"/>
      <c r="RHM26" s="129"/>
      <c r="RHN26" s="129"/>
      <c r="RHO26" s="129"/>
      <c r="RHP26" s="129"/>
      <c r="RHQ26" s="129"/>
      <c r="RHR26" s="129"/>
      <c r="RHS26" s="129"/>
      <c r="RHT26" s="129"/>
      <c r="RHU26" s="129"/>
      <c r="RHV26" s="129"/>
      <c r="RHW26" s="129"/>
      <c r="RHX26" s="129"/>
      <c r="RHY26" s="129"/>
      <c r="RHZ26" s="129"/>
      <c r="RIA26" s="129"/>
      <c r="RIB26" s="129"/>
      <c r="RIC26" s="129"/>
      <c r="RID26" s="129"/>
      <c r="RIE26" s="129"/>
      <c r="RIF26" s="129"/>
      <c r="RIG26" s="129"/>
      <c r="RIH26" s="129"/>
      <c r="RII26" s="129"/>
      <c r="RIJ26" s="129"/>
      <c r="RIK26" s="129"/>
      <c r="RIL26" s="129"/>
      <c r="RIM26" s="129"/>
      <c r="RIN26" s="129"/>
      <c r="RIO26" s="129"/>
      <c r="RIP26" s="129"/>
      <c r="RIQ26" s="129"/>
      <c r="RIR26" s="129"/>
      <c r="RIS26" s="129"/>
      <c r="RIT26" s="129"/>
      <c r="RIU26" s="129"/>
      <c r="RIV26" s="129"/>
      <c r="RIW26" s="129"/>
      <c r="RIX26" s="129"/>
      <c r="RIY26" s="129"/>
      <c r="RIZ26" s="129"/>
      <c r="RJA26" s="129"/>
      <c r="RJB26" s="129"/>
      <c r="RJC26" s="129"/>
      <c r="RJD26" s="129"/>
      <c r="RJE26" s="129"/>
      <c r="RJF26" s="129"/>
      <c r="RJG26" s="129"/>
      <c r="RJH26" s="129"/>
      <c r="RJI26" s="129"/>
      <c r="RJJ26" s="129"/>
      <c r="RJK26" s="129"/>
      <c r="RJL26" s="129"/>
      <c r="RJM26" s="129"/>
      <c r="RJN26" s="129"/>
      <c r="RJO26" s="129"/>
      <c r="RJP26" s="129"/>
      <c r="RJQ26" s="129"/>
      <c r="RJR26" s="129"/>
      <c r="RJS26" s="129"/>
      <c r="RJT26" s="129"/>
      <c r="RJU26" s="129"/>
      <c r="RJV26" s="129"/>
      <c r="RJW26" s="129"/>
      <c r="RJX26" s="129"/>
      <c r="RJY26" s="129"/>
      <c r="RJZ26" s="129"/>
      <c r="RKA26" s="129"/>
      <c r="RKB26" s="129"/>
      <c r="RKC26" s="129"/>
      <c r="RKD26" s="129"/>
      <c r="RKE26" s="129"/>
      <c r="RKF26" s="129"/>
      <c r="RKG26" s="129"/>
      <c r="RKH26" s="129"/>
      <c r="RKI26" s="129"/>
      <c r="RKJ26" s="129"/>
      <c r="RKK26" s="129"/>
      <c r="RKL26" s="129"/>
      <c r="RKM26" s="129"/>
      <c r="RKN26" s="129"/>
      <c r="RKO26" s="129"/>
      <c r="RKP26" s="129"/>
      <c r="RKQ26" s="129"/>
      <c r="RKR26" s="129"/>
      <c r="RKS26" s="129"/>
      <c r="RKT26" s="129"/>
      <c r="RKU26" s="129"/>
      <c r="RKV26" s="129"/>
      <c r="RKW26" s="129"/>
      <c r="RKX26" s="129"/>
      <c r="RKY26" s="129"/>
      <c r="RKZ26" s="129"/>
      <c r="RLA26" s="129"/>
      <c r="RLB26" s="129"/>
      <c r="RLC26" s="129"/>
      <c r="RLD26" s="129"/>
      <c r="RLE26" s="129"/>
      <c r="RLF26" s="129"/>
      <c r="RLG26" s="129"/>
      <c r="RLH26" s="129"/>
      <c r="RLI26" s="129"/>
      <c r="RLJ26" s="129"/>
      <c r="RLK26" s="129"/>
      <c r="RLL26" s="129"/>
      <c r="RLM26" s="129"/>
      <c r="RLN26" s="129"/>
      <c r="RLO26" s="129"/>
      <c r="RLP26" s="129"/>
      <c r="RLQ26" s="129"/>
      <c r="RLR26" s="129"/>
      <c r="RLS26" s="129"/>
      <c r="RLT26" s="129"/>
      <c r="RLU26" s="129"/>
      <c r="RLV26" s="129"/>
      <c r="RLW26" s="129"/>
      <c r="RLX26" s="129"/>
      <c r="RLY26" s="129"/>
      <c r="RLZ26" s="129"/>
      <c r="RMA26" s="129"/>
      <c r="RMB26" s="129"/>
      <c r="RMC26" s="129"/>
      <c r="RMD26" s="129"/>
      <c r="RME26" s="129"/>
      <c r="RMF26" s="129"/>
      <c r="RMG26" s="129"/>
      <c r="RMH26" s="129"/>
      <c r="RMI26" s="129"/>
      <c r="RMJ26" s="129"/>
      <c r="RMK26" s="129"/>
      <c r="RML26" s="129"/>
      <c r="RMM26" s="129"/>
      <c r="RMN26" s="129"/>
      <c r="RMO26" s="129"/>
      <c r="RMP26" s="129"/>
      <c r="RMQ26" s="129"/>
      <c r="RMR26" s="129"/>
      <c r="RMS26" s="129"/>
      <c r="RMT26" s="129"/>
      <c r="RMU26" s="129"/>
      <c r="RMV26" s="129"/>
      <c r="RMW26" s="129"/>
      <c r="RMX26" s="129"/>
      <c r="RMY26" s="129"/>
      <c r="RMZ26" s="129"/>
      <c r="RNA26" s="129"/>
      <c r="RNB26" s="129"/>
      <c r="RNC26" s="129"/>
      <c r="RND26" s="129"/>
      <c r="RNE26" s="129"/>
      <c r="RNF26" s="129"/>
      <c r="RNG26" s="129"/>
      <c r="RNH26" s="129"/>
      <c r="RNI26" s="129"/>
      <c r="RNJ26" s="129"/>
      <c r="RNK26" s="129"/>
      <c r="RNL26" s="129"/>
      <c r="RNM26" s="129"/>
      <c r="RNN26" s="129"/>
      <c r="RNO26" s="129"/>
      <c r="RNP26" s="129"/>
      <c r="RNQ26" s="129"/>
      <c r="RNR26" s="129"/>
      <c r="RNS26" s="129"/>
      <c r="RNT26" s="129"/>
      <c r="RNU26" s="129"/>
      <c r="RNV26" s="129"/>
      <c r="RNW26" s="129"/>
      <c r="RNX26" s="129"/>
      <c r="RNY26" s="129"/>
      <c r="RNZ26" s="129"/>
      <c r="ROA26" s="129"/>
      <c r="ROB26" s="129"/>
      <c r="ROC26" s="129"/>
      <c r="ROD26" s="129"/>
      <c r="ROE26" s="129"/>
      <c r="ROF26" s="129"/>
      <c r="ROG26" s="129"/>
      <c r="ROH26" s="129"/>
      <c r="ROI26" s="129"/>
      <c r="ROJ26" s="129"/>
      <c r="ROK26" s="129"/>
      <c r="ROL26" s="129"/>
      <c r="ROM26" s="129"/>
      <c r="RON26" s="129"/>
      <c r="ROO26" s="129"/>
      <c r="ROP26" s="129"/>
      <c r="ROQ26" s="129"/>
      <c r="ROR26" s="129"/>
      <c r="ROS26" s="129"/>
      <c r="ROT26" s="129"/>
      <c r="ROU26" s="129"/>
      <c r="ROV26" s="129"/>
      <c r="ROW26" s="129"/>
      <c r="ROX26" s="129"/>
      <c r="ROY26" s="129"/>
      <c r="ROZ26" s="129"/>
      <c r="RPA26" s="129"/>
      <c r="RPB26" s="129"/>
      <c r="RPC26" s="129"/>
      <c r="RPD26" s="129"/>
      <c r="RPE26" s="129"/>
      <c r="RPF26" s="129"/>
      <c r="RPG26" s="129"/>
      <c r="RPH26" s="129"/>
      <c r="RPI26" s="129"/>
      <c r="RPJ26" s="129"/>
      <c r="RPK26" s="129"/>
      <c r="RPL26" s="129"/>
      <c r="RPM26" s="129"/>
      <c r="RPN26" s="129"/>
      <c r="RPO26" s="129"/>
      <c r="RPP26" s="129"/>
      <c r="RPQ26" s="129"/>
      <c r="RPR26" s="129"/>
      <c r="RPS26" s="129"/>
      <c r="RPT26" s="129"/>
      <c r="RPU26" s="129"/>
      <c r="RPV26" s="129"/>
      <c r="RPW26" s="129"/>
      <c r="RPX26" s="129"/>
      <c r="RPY26" s="129"/>
      <c r="RPZ26" s="129"/>
      <c r="RQA26" s="129"/>
      <c r="RQB26" s="129"/>
      <c r="RQC26" s="129"/>
      <c r="RQD26" s="129"/>
      <c r="RQE26" s="129"/>
      <c r="RQF26" s="129"/>
      <c r="RQG26" s="129"/>
      <c r="RQH26" s="129"/>
      <c r="RQI26" s="129"/>
      <c r="RQJ26" s="129"/>
      <c r="RQK26" s="129"/>
      <c r="RQL26" s="129"/>
      <c r="RQM26" s="129"/>
      <c r="RQN26" s="129"/>
      <c r="RQO26" s="129"/>
      <c r="RQP26" s="129"/>
      <c r="RQQ26" s="129"/>
      <c r="RQR26" s="129"/>
      <c r="RQS26" s="129"/>
      <c r="RQT26" s="129"/>
      <c r="RQU26" s="129"/>
      <c r="RQV26" s="129"/>
      <c r="RQW26" s="129"/>
      <c r="RQX26" s="129"/>
      <c r="RQY26" s="129"/>
      <c r="RQZ26" s="129"/>
      <c r="RRA26" s="129"/>
      <c r="RRB26" s="129"/>
      <c r="RRC26" s="129"/>
      <c r="RRD26" s="129"/>
      <c r="RRE26" s="129"/>
      <c r="RRF26" s="129"/>
      <c r="RRG26" s="129"/>
      <c r="RRH26" s="129"/>
      <c r="RRI26" s="129"/>
      <c r="RRJ26" s="129"/>
      <c r="RRK26" s="129"/>
      <c r="RRL26" s="129"/>
      <c r="RRM26" s="129"/>
      <c r="RRN26" s="129"/>
      <c r="RRO26" s="129"/>
      <c r="RRP26" s="129"/>
      <c r="RRQ26" s="129"/>
      <c r="RRR26" s="129"/>
      <c r="RRS26" s="129"/>
      <c r="RRT26" s="129"/>
      <c r="RRU26" s="129"/>
      <c r="RRV26" s="129"/>
      <c r="RRW26" s="129"/>
      <c r="RRX26" s="129"/>
      <c r="RRY26" s="129"/>
      <c r="RRZ26" s="129"/>
      <c r="RSA26" s="129"/>
      <c r="RSB26" s="129"/>
      <c r="RSC26" s="129"/>
      <c r="RSD26" s="129"/>
      <c r="RSE26" s="129"/>
      <c r="RSF26" s="129"/>
      <c r="RSG26" s="129"/>
      <c r="RSH26" s="129"/>
      <c r="RSI26" s="129"/>
      <c r="RSJ26" s="129"/>
      <c r="RSK26" s="129"/>
      <c r="RSL26" s="129"/>
      <c r="RSM26" s="129"/>
      <c r="RSN26" s="129"/>
      <c r="RSO26" s="129"/>
      <c r="RSP26" s="129"/>
      <c r="RSQ26" s="129"/>
      <c r="RSR26" s="129"/>
      <c r="RSS26" s="129"/>
      <c r="RST26" s="129"/>
      <c r="RSU26" s="129"/>
      <c r="RSV26" s="129"/>
      <c r="RSW26" s="129"/>
      <c r="RSX26" s="129"/>
      <c r="RSY26" s="129"/>
      <c r="RSZ26" s="129"/>
      <c r="RTA26" s="129"/>
      <c r="RTB26" s="129"/>
      <c r="RTC26" s="129"/>
      <c r="RTD26" s="129"/>
      <c r="RTE26" s="129"/>
      <c r="RTF26" s="129"/>
      <c r="RTG26" s="129"/>
      <c r="RTH26" s="129"/>
      <c r="RTI26" s="129"/>
      <c r="RTJ26" s="129"/>
      <c r="RTK26" s="129"/>
      <c r="RTL26" s="129"/>
      <c r="RTM26" s="129"/>
      <c r="RTN26" s="129"/>
      <c r="RTO26" s="129"/>
      <c r="RTP26" s="129"/>
      <c r="RTQ26" s="129"/>
      <c r="RTR26" s="129"/>
      <c r="RTS26" s="129"/>
      <c r="RTT26" s="129"/>
      <c r="RTU26" s="129"/>
      <c r="RTV26" s="129"/>
      <c r="RTW26" s="129"/>
      <c r="RTX26" s="129"/>
      <c r="RTY26" s="129"/>
      <c r="RTZ26" s="129"/>
      <c r="RUA26" s="129"/>
      <c r="RUB26" s="129"/>
      <c r="RUC26" s="129"/>
      <c r="RUD26" s="129"/>
      <c r="RUE26" s="129"/>
      <c r="RUF26" s="129"/>
      <c r="RUG26" s="129"/>
      <c r="RUH26" s="129"/>
      <c r="RUI26" s="129"/>
      <c r="RUJ26" s="129"/>
      <c r="RUK26" s="129"/>
      <c r="RUL26" s="129"/>
      <c r="RUM26" s="129"/>
      <c r="RUN26" s="129"/>
      <c r="RUO26" s="129"/>
      <c r="RUP26" s="129"/>
      <c r="RUQ26" s="129"/>
      <c r="RUR26" s="129"/>
      <c r="RUS26" s="129"/>
      <c r="RUT26" s="129"/>
      <c r="RUU26" s="129"/>
      <c r="RUV26" s="129"/>
      <c r="RUW26" s="129"/>
      <c r="RUX26" s="129"/>
      <c r="RUY26" s="129"/>
      <c r="RUZ26" s="129"/>
      <c r="RVA26" s="129"/>
      <c r="RVB26" s="129"/>
      <c r="RVC26" s="129"/>
      <c r="RVD26" s="129"/>
      <c r="RVE26" s="129"/>
      <c r="RVF26" s="129"/>
      <c r="RVG26" s="129"/>
      <c r="RVH26" s="129"/>
      <c r="RVI26" s="129"/>
      <c r="RVJ26" s="129"/>
      <c r="RVK26" s="129"/>
      <c r="RVL26" s="129"/>
      <c r="RVM26" s="129"/>
      <c r="RVN26" s="129"/>
      <c r="RVO26" s="129"/>
      <c r="RVP26" s="129"/>
      <c r="RVQ26" s="129"/>
      <c r="RVR26" s="129"/>
      <c r="RVS26" s="129"/>
      <c r="RVT26" s="129"/>
      <c r="RVU26" s="129"/>
      <c r="RVV26" s="129"/>
      <c r="RVW26" s="129"/>
      <c r="RVX26" s="129"/>
      <c r="RVY26" s="129"/>
      <c r="RVZ26" s="129"/>
      <c r="RWA26" s="129"/>
      <c r="RWB26" s="129"/>
      <c r="RWC26" s="129"/>
      <c r="RWD26" s="129"/>
      <c r="RWE26" s="129"/>
      <c r="RWF26" s="129"/>
      <c r="RWG26" s="129"/>
      <c r="RWH26" s="129"/>
      <c r="RWI26" s="129"/>
      <c r="RWJ26" s="129"/>
      <c r="RWK26" s="129"/>
      <c r="RWL26" s="129"/>
      <c r="RWM26" s="129"/>
      <c r="RWN26" s="129"/>
      <c r="RWO26" s="129"/>
      <c r="RWP26" s="129"/>
      <c r="RWQ26" s="129"/>
      <c r="RWR26" s="129"/>
      <c r="RWS26" s="129"/>
      <c r="RWT26" s="129"/>
      <c r="RWU26" s="129"/>
      <c r="RWV26" s="129"/>
      <c r="RWW26" s="129"/>
      <c r="RWX26" s="129"/>
      <c r="RWY26" s="129"/>
      <c r="RWZ26" s="129"/>
      <c r="RXA26" s="129"/>
      <c r="RXB26" s="129"/>
      <c r="RXC26" s="129"/>
      <c r="RXD26" s="129"/>
      <c r="RXE26" s="129"/>
      <c r="RXF26" s="129"/>
      <c r="RXG26" s="129"/>
      <c r="RXH26" s="129"/>
      <c r="RXI26" s="129"/>
      <c r="RXJ26" s="129"/>
      <c r="RXK26" s="129"/>
      <c r="RXL26" s="129"/>
      <c r="RXM26" s="129"/>
      <c r="RXN26" s="129"/>
      <c r="RXO26" s="129"/>
      <c r="RXP26" s="129"/>
      <c r="RXQ26" s="129"/>
      <c r="RXR26" s="129"/>
      <c r="RXS26" s="129"/>
      <c r="RXT26" s="129"/>
      <c r="RXU26" s="129"/>
      <c r="RXV26" s="129"/>
      <c r="RXW26" s="129"/>
      <c r="RXX26" s="129"/>
      <c r="RXY26" s="129"/>
      <c r="RXZ26" s="129"/>
      <c r="RYA26" s="129"/>
      <c r="RYB26" s="129"/>
      <c r="RYC26" s="129"/>
      <c r="RYD26" s="129"/>
      <c r="RYE26" s="129"/>
      <c r="RYF26" s="129"/>
      <c r="RYG26" s="129"/>
      <c r="RYH26" s="129"/>
      <c r="RYI26" s="129"/>
      <c r="RYJ26" s="129"/>
      <c r="RYK26" s="129"/>
      <c r="RYL26" s="129"/>
      <c r="RYM26" s="129"/>
      <c r="RYN26" s="129"/>
      <c r="RYO26" s="129"/>
      <c r="RYP26" s="129"/>
      <c r="RYQ26" s="129"/>
      <c r="RYR26" s="129"/>
      <c r="RYS26" s="129"/>
      <c r="RYT26" s="129"/>
      <c r="RYU26" s="129"/>
      <c r="RYV26" s="129"/>
      <c r="RYW26" s="129"/>
      <c r="RYX26" s="129"/>
      <c r="RYY26" s="129"/>
      <c r="RYZ26" s="129"/>
      <c r="RZA26" s="129"/>
      <c r="RZB26" s="129"/>
      <c r="RZC26" s="129"/>
      <c r="RZD26" s="129"/>
      <c r="RZE26" s="129"/>
      <c r="RZF26" s="129"/>
      <c r="RZG26" s="129"/>
      <c r="RZH26" s="129"/>
      <c r="RZI26" s="129"/>
      <c r="RZJ26" s="129"/>
      <c r="RZK26" s="129"/>
      <c r="RZL26" s="129"/>
      <c r="RZM26" s="129"/>
      <c r="RZN26" s="129"/>
      <c r="RZO26" s="129"/>
      <c r="RZP26" s="129"/>
      <c r="RZQ26" s="129"/>
      <c r="RZR26" s="129"/>
      <c r="RZS26" s="129"/>
      <c r="RZT26" s="129"/>
      <c r="RZU26" s="129"/>
      <c r="RZV26" s="129"/>
      <c r="RZW26" s="129"/>
      <c r="RZX26" s="129"/>
      <c r="RZY26" s="129"/>
      <c r="RZZ26" s="129"/>
      <c r="SAA26" s="129"/>
      <c r="SAB26" s="129"/>
      <c r="SAC26" s="129"/>
      <c r="SAD26" s="129"/>
      <c r="SAE26" s="129"/>
      <c r="SAF26" s="129"/>
      <c r="SAG26" s="129"/>
      <c r="SAH26" s="129"/>
      <c r="SAI26" s="129"/>
      <c r="SAJ26" s="129"/>
      <c r="SAK26" s="129"/>
      <c r="SAL26" s="129"/>
      <c r="SAM26" s="129"/>
      <c r="SAN26" s="129"/>
      <c r="SAO26" s="129"/>
      <c r="SAP26" s="129"/>
      <c r="SAQ26" s="129"/>
      <c r="SAR26" s="129"/>
      <c r="SAS26" s="129"/>
      <c r="SAT26" s="129"/>
      <c r="SAU26" s="129"/>
      <c r="SAV26" s="129"/>
      <c r="SAW26" s="129"/>
      <c r="SAX26" s="129"/>
      <c r="SAY26" s="129"/>
      <c r="SAZ26" s="129"/>
      <c r="SBA26" s="129"/>
      <c r="SBB26" s="129"/>
      <c r="SBC26" s="129"/>
      <c r="SBD26" s="129"/>
      <c r="SBE26" s="129"/>
      <c r="SBF26" s="129"/>
      <c r="SBG26" s="129"/>
      <c r="SBH26" s="129"/>
      <c r="SBI26" s="129"/>
      <c r="SBJ26" s="129"/>
      <c r="SBK26" s="129"/>
      <c r="SBL26" s="129"/>
      <c r="SBM26" s="129"/>
      <c r="SBN26" s="129"/>
      <c r="SBO26" s="129"/>
      <c r="SBP26" s="129"/>
      <c r="SBQ26" s="129"/>
      <c r="SBR26" s="129"/>
      <c r="SBS26" s="129"/>
      <c r="SBT26" s="129"/>
      <c r="SBU26" s="129"/>
      <c r="SBV26" s="129"/>
      <c r="SBW26" s="129"/>
      <c r="SBX26" s="129"/>
      <c r="SBY26" s="129"/>
      <c r="SBZ26" s="129"/>
      <c r="SCA26" s="129"/>
      <c r="SCB26" s="129"/>
      <c r="SCC26" s="129"/>
      <c r="SCD26" s="129"/>
      <c r="SCE26" s="129"/>
      <c r="SCF26" s="129"/>
      <c r="SCG26" s="129"/>
      <c r="SCH26" s="129"/>
      <c r="SCI26" s="129"/>
      <c r="SCJ26" s="129"/>
      <c r="SCK26" s="129"/>
      <c r="SCL26" s="129"/>
      <c r="SCM26" s="129"/>
      <c r="SCN26" s="129"/>
      <c r="SCO26" s="129"/>
      <c r="SCP26" s="129"/>
      <c r="SCQ26" s="129"/>
      <c r="SCR26" s="129"/>
      <c r="SCS26" s="129"/>
      <c r="SCT26" s="129"/>
      <c r="SCU26" s="129"/>
      <c r="SCV26" s="129"/>
      <c r="SCW26" s="129"/>
      <c r="SCX26" s="129"/>
      <c r="SCY26" s="129"/>
      <c r="SCZ26" s="129"/>
      <c r="SDA26" s="129"/>
      <c r="SDB26" s="129"/>
      <c r="SDC26" s="129"/>
      <c r="SDD26" s="129"/>
      <c r="SDE26" s="129"/>
      <c r="SDF26" s="129"/>
      <c r="SDG26" s="129"/>
      <c r="SDH26" s="129"/>
      <c r="SDI26" s="129"/>
      <c r="SDJ26" s="129"/>
      <c r="SDK26" s="129"/>
      <c r="SDL26" s="129"/>
      <c r="SDM26" s="129"/>
      <c r="SDN26" s="129"/>
      <c r="SDO26" s="129"/>
      <c r="SDP26" s="129"/>
      <c r="SDQ26" s="129"/>
      <c r="SDR26" s="129"/>
      <c r="SDS26" s="129"/>
      <c r="SDT26" s="129"/>
      <c r="SDU26" s="129"/>
      <c r="SDV26" s="129"/>
      <c r="SDW26" s="129"/>
      <c r="SDX26" s="129"/>
      <c r="SDY26" s="129"/>
      <c r="SDZ26" s="129"/>
      <c r="SEA26" s="129"/>
      <c r="SEB26" s="129"/>
      <c r="SEC26" s="129"/>
      <c r="SED26" s="129"/>
      <c r="SEE26" s="129"/>
      <c r="SEF26" s="129"/>
      <c r="SEG26" s="129"/>
      <c r="SEH26" s="129"/>
      <c r="SEI26" s="129"/>
      <c r="SEJ26" s="129"/>
      <c r="SEK26" s="129"/>
      <c r="SEL26" s="129"/>
      <c r="SEM26" s="129"/>
      <c r="SEN26" s="129"/>
      <c r="SEO26" s="129"/>
      <c r="SEP26" s="129"/>
      <c r="SEQ26" s="129"/>
      <c r="SER26" s="129"/>
      <c r="SES26" s="129"/>
      <c r="SET26" s="129"/>
      <c r="SEU26" s="129"/>
      <c r="SEV26" s="129"/>
      <c r="SEW26" s="129"/>
      <c r="SEX26" s="129"/>
      <c r="SEY26" s="129"/>
      <c r="SEZ26" s="129"/>
      <c r="SFA26" s="129"/>
      <c r="SFB26" s="129"/>
      <c r="SFC26" s="129"/>
      <c r="SFD26" s="129"/>
      <c r="SFE26" s="129"/>
      <c r="SFF26" s="129"/>
      <c r="SFG26" s="129"/>
      <c r="SFH26" s="129"/>
      <c r="SFI26" s="129"/>
      <c r="SFJ26" s="129"/>
      <c r="SFK26" s="129"/>
      <c r="SFL26" s="129"/>
      <c r="SFM26" s="129"/>
      <c r="SFN26" s="129"/>
      <c r="SFO26" s="129"/>
      <c r="SFP26" s="129"/>
      <c r="SFQ26" s="129"/>
      <c r="SFR26" s="129"/>
      <c r="SFS26" s="129"/>
      <c r="SFT26" s="129"/>
      <c r="SFU26" s="129"/>
      <c r="SFV26" s="129"/>
      <c r="SFW26" s="129"/>
      <c r="SFX26" s="129"/>
      <c r="SFY26" s="129"/>
      <c r="SFZ26" s="129"/>
      <c r="SGA26" s="129"/>
      <c r="SGB26" s="129"/>
      <c r="SGC26" s="129"/>
      <c r="SGD26" s="129"/>
      <c r="SGE26" s="129"/>
      <c r="SGF26" s="129"/>
      <c r="SGG26" s="129"/>
      <c r="SGH26" s="129"/>
      <c r="SGI26" s="129"/>
      <c r="SGJ26" s="129"/>
      <c r="SGK26" s="129"/>
      <c r="SGL26" s="129"/>
      <c r="SGM26" s="129"/>
      <c r="SGN26" s="129"/>
      <c r="SGO26" s="129"/>
      <c r="SGP26" s="129"/>
      <c r="SGQ26" s="129"/>
      <c r="SGR26" s="129"/>
      <c r="SGS26" s="129"/>
      <c r="SGT26" s="129"/>
      <c r="SGU26" s="129"/>
      <c r="SGV26" s="129"/>
      <c r="SGW26" s="129"/>
      <c r="SGX26" s="129"/>
      <c r="SGY26" s="129"/>
      <c r="SGZ26" s="129"/>
      <c r="SHA26" s="129"/>
      <c r="SHB26" s="129"/>
      <c r="SHC26" s="129"/>
      <c r="SHD26" s="129"/>
      <c r="SHE26" s="129"/>
      <c r="SHF26" s="129"/>
      <c r="SHG26" s="129"/>
      <c r="SHH26" s="129"/>
      <c r="SHI26" s="129"/>
      <c r="SHJ26" s="129"/>
      <c r="SHK26" s="129"/>
      <c r="SHL26" s="129"/>
      <c r="SHM26" s="129"/>
      <c r="SHN26" s="129"/>
      <c r="SHO26" s="129"/>
      <c r="SHP26" s="129"/>
      <c r="SHQ26" s="129"/>
      <c r="SHR26" s="129"/>
      <c r="SHS26" s="129"/>
      <c r="SHT26" s="129"/>
      <c r="SHU26" s="129"/>
      <c r="SHV26" s="129"/>
      <c r="SHW26" s="129"/>
      <c r="SHX26" s="129"/>
      <c r="SHY26" s="129"/>
      <c r="SHZ26" s="129"/>
      <c r="SIA26" s="129"/>
      <c r="SIB26" s="129"/>
      <c r="SIC26" s="129"/>
      <c r="SID26" s="129"/>
      <c r="SIE26" s="129"/>
      <c r="SIF26" s="129"/>
      <c r="SIG26" s="129"/>
      <c r="SIH26" s="129"/>
      <c r="SII26" s="129"/>
      <c r="SIJ26" s="129"/>
      <c r="SIK26" s="129"/>
      <c r="SIL26" s="129"/>
      <c r="SIM26" s="129"/>
      <c r="SIN26" s="129"/>
      <c r="SIO26" s="129"/>
      <c r="SIP26" s="129"/>
      <c r="SIQ26" s="129"/>
      <c r="SIR26" s="129"/>
      <c r="SIS26" s="129"/>
      <c r="SIT26" s="129"/>
      <c r="SIU26" s="129"/>
      <c r="SIV26" s="129"/>
      <c r="SIW26" s="129"/>
      <c r="SIX26" s="129"/>
      <c r="SIY26" s="129"/>
      <c r="SIZ26" s="129"/>
      <c r="SJA26" s="129"/>
      <c r="SJB26" s="129"/>
      <c r="SJC26" s="129"/>
      <c r="SJD26" s="129"/>
      <c r="SJE26" s="129"/>
      <c r="SJF26" s="129"/>
      <c r="SJG26" s="129"/>
      <c r="SJH26" s="129"/>
      <c r="SJI26" s="129"/>
      <c r="SJJ26" s="129"/>
      <c r="SJK26" s="129"/>
      <c r="SJL26" s="129"/>
      <c r="SJM26" s="129"/>
      <c r="SJN26" s="129"/>
      <c r="SJO26" s="129"/>
      <c r="SJP26" s="129"/>
      <c r="SJQ26" s="129"/>
      <c r="SJR26" s="129"/>
      <c r="SJS26" s="129"/>
      <c r="SJT26" s="129"/>
      <c r="SJU26" s="129"/>
      <c r="SJV26" s="129"/>
      <c r="SJW26" s="129"/>
      <c r="SJX26" s="129"/>
      <c r="SJY26" s="129"/>
      <c r="SJZ26" s="129"/>
      <c r="SKA26" s="129"/>
      <c r="SKB26" s="129"/>
      <c r="SKC26" s="129"/>
      <c r="SKD26" s="129"/>
      <c r="SKE26" s="129"/>
      <c r="SKF26" s="129"/>
      <c r="SKG26" s="129"/>
      <c r="SKH26" s="129"/>
      <c r="SKI26" s="129"/>
      <c r="SKJ26" s="129"/>
      <c r="SKK26" s="129"/>
      <c r="SKL26" s="129"/>
      <c r="SKM26" s="129"/>
      <c r="SKN26" s="129"/>
      <c r="SKO26" s="129"/>
      <c r="SKP26" s="129"/>
      <c r="SKQ26" s="129"/>
      <c r="SKR26" s="129"/>
      <c r="SKS26" s="129"/>
      <c r="SKT26" s="129"/>
      <c r="SKU26" s="129"/>
      <c r="SKV26" s="129"/>
      <c r="SKW26" s="129"/>
      <c r="SKX26" s="129"/>
      <c r="SKY26" s="129"/>
      <c r="SKZ26" s="129"/>
      <c r="SLA26" s="129"/>
      <c r="SLB26" s="129"/>
      <c r="SLC26" s="129"/>
      <c r="SLD26" s="129"/>
      <c r="SLE26" s="129"/>
      <c r="SLF26" s="129"/>
      <c r="SLG26" s="129"/>
      <c r="SLH26" s="129"/>
      <c r="SLI26" s="129"/>
      <c r="SLJ26" s="129"/>
      <c r="SLK26" s="129"/>
      <c r="SLL26" s="129"/>
      <c r="SLM26" s="129"/>
      <c r="SLN26" s="129"/>
      <c r="SLO26" s="129"/>
      <c r="SLP26" s="129"/>
      <c r="SLQ26" s="129"/>
      <c r="SLR26" s="129"/>
      <c r="SLS26" s="129"/>
      <c r="SLT26" s="129"/>
      <c r="SLU26" s="129"/>
      <c r="SLV26" s="129"/>
      <c r="SLW26" s="129"/>
      <c r="SLX26" s="129"/>
      <c r="SLY26" s="129"/>
      <c r="SLZ26" s="129"/>
      <c r="SMA26" s="129"/>
      <c r="SMB26" s="129"/>
      <c r="SMC26" s="129"/>
      <c r="SMD26" s="129"/>
      <c r="SME26" s="129"/>
      <c r="SMF26" s="129"/>
      <c r="SMG26" s="129"/>
      <c r="SMH26" s="129"/>
      <c r="SMI26" s="129"/>
      <c r="SMJ26" s="129"/>
      <c r="SMK26" s="129"/>
      <c r="SML26" s="129"/>
      <c r="SMM26" s="129"/>
      <c r="SMN26" s="129"/>
      <c r="SMO26" s="129"/>
      <c r="SMP26" s="129"/>
      <c r="SMQ26" s="129"/>
      <c r="SMR26" s="129"/>
      <c r="SMS26" s="129"/>
      <c r="SMT26" s="129"/>
      <c r="SMU26" s="129"/>
      <c r="SMV26" s="129"/>
      <c r="SMW26" s="129"/>
      <c r="SMX26" s="129"/>
      <c r="SMY26" s="129"/>
      <c r="SMZ26" s="129"/>
      <c r="SNA26" s="129"/>
      <c r="SNB26" s="129"/>
      <c r="SNC26" s="129"/>
      <c r="SND26" s="129"/>
      <c r="SNE26" s="129"/>
      <c r="SNF26" s="129"/>
      <c r="SNG26" s="129"/>
      <c r="SNH26" s="129"/>
      <c r="SNI26" s="129"/>
      <c r="SNJ26" s="129"/>
      <c r="SNK26" s="129"/>
      <c r="SNL26" s="129"/>
      <c r="SNM26" s="129"/>
      <c r="SNN26" s="129"/>
      <c r="SNO26" s="129"/>
      <c r="SNP26" s="129"/>
      <c r="SNQ26" s="129"/>
      <c r="SNR26" s="129"/>
      <c r="SNS26" s="129"/>
      <c r="SNT26" s="129"/>
      <c r="SNU26" s="129"/>
      <c r="SNV26" s="129"/>
      <c r="SNW26" s="129"/>
      <c r="SNX26" s="129"/>
      <c r="SNY26" s="129"/>
      <c r="SNZ26" s="129"/>
      <c r="SOA26" s="129"/>
      <c r="SOB26" s="129"/>
      <c r="SOC26" s="129"/>
      <c r="SOD26" s="129"/>
      <c r="SOE26" s="129"/>
      <c r="SOF26" s="129"/>
      <c r="SOG26" s="129"/>
      <c r="SOH26" s="129"/>
      <c r="SOI26" s="129"/>
      <c r="SOJ26" s="129"/>
      <c r="SOK26" s="129"/>
      <c r="SOL26" s="129"/>
      <c r="SOM26" s="129"/>
      <c r="SON26" s="129"/>
      <c r="SOO26" s="129"/>
      <c r="SOP26" s="129"/>
      <c r="SOQ26" s="129"/>
      <c r="SOR26" s="129"/>
      <c r="SOS26" s="129"/>
      <c r="SOT26" s="129"/>
      <c r="SOU26" s="129"/>
      <c r="SOV26" s="129"/>
      <c r="SOW26" s="129"/>
      <c r="SOX26" s="129"/>
      <c r="SOY26" s="129"/>
      <c r="SOZ26" s="129"/>
      <c r="SPA26" s="129"/>
      <c r="SPB26" s="129"/>
      <c r="SPC26" s="129"/>
      <c r="SPD26" s="129"/>
      <c r="SPE26" s="129"/>
      <c r="SPF26" s="129"/>
      <c r="SPG26" s="129"/>
      <c r="SPH26" s="129"/>
      <c r="SPI26" s="129"/>
      <c r="SPJ26" s="129"/>
      <c r="SPK26" s="129"/>
      <c r="SPL26" s="129"/>
      <c r="SPM26" s="129"/>
      <c r="SPN26" s="129"/>
      <c r="SPO26" s="129"/>
      <c r="SPP26" s="129"/>
      <c r="SPQ26" s="129"/>
      <c r="SPR26" s="129"/>
      <c r="SPS26" s="129"/>
      <c r="SPT26" s="129"/>
      <c r="SPU26" s="129"/>
      <c r="SPV26" s="129"/>
      <c r="SPW26" s="129"/>
      <c r="SPX26" s="129"/>
      <c r="SPY26" s="129"/>
      <c r="SPZ26" s="129"/>
      <c r="SQA26" s="129"/>
      <c r="SQB26" s="129"/>
      <c r="SQC26" s="129"/>
      <c r="SQD26" s="129"/>
      <c r="SQE26" s="129"/>
      <c r="SQF26" s="129"/>
      <c r="SQG26" s="129"/>
      <c r="SQH26" s="129"/>
      <c r="SQI26" s="129"/>
      <c r="SQJ26" s="129"/>
      <c r="SQK26" s="129"/>
      <c r="SQL26" s="129"/>
      <c r="SQM26" s="129"/>
      <c r="SQN26" s="129"/>
      <c r="SQO26" s="129"/>
      <c r="SQP26" s="129"/>
      <c r="SQQ26" s="129"/>
      <c r="SQR26" s="129"/>
      <c r="SQS26" s="129"/>
      <c r="SQT26" s="129"/>
      <c r="SQU26" s="129"/>
      <c r="SQV26" s="129"/>
      <c r="SQW26" s="129"/>
      <c r="SQX26" s="129"/>
      <c r="SQY26" s="129"/>
      <c r="SQZ26" s="129"/>
      <c r="SRA26" s="129"/>
      <c r="SRB26" s="129"/>
      <c r="SRC26" s="129"/>
      <c r="SRD26" s="129"/>
      <c r="SRE26" s="129"/>
      <c r="SRF26" s="129"/>
      <c r="SRG26" s="129"/>
      <c r="SRH26" s="129"/>
      <c r="SRI26" s="129"/>
      <c r="SRJ26" s="129"/>
      <c r="SRK26" s="129"/>
      <c r="SRL26" s="129"/>
      <c r="SRM26" s="129"/>
      <c r="SRN26" s="129"/>
      <c r="SRO26" s="129"/>
      <c r="SRP26" s="129"/>
      <c r="SRQ26" s="129"/>
      <c r="SRR26" s="129"/>
      <c r="SRS26" s="129"/>
      <c r="SRT26" s="129"/>
      <c r="SRU26" s="129"/>
      <c r="SRV26" s="129"/>
      <c r="SRW26" s="129"/>
      <c r="SRX26" s="129"/>
      <c r="SRY26" s="129"/>
      <c r="SRZ26" s="129"/>
      <c r="SSA26" s="129"/>
      <c r="SSB26" s="129"/>
      <c r="SSC26" s="129"/>
      <c r="SSD26" s="129"/>
      <c r="SSE26" s="129"/>
      <c r="SSF26" s="129"/>
      <c r="SSG26" s="129"/>
      <c r="SSH26" s="129"/>
      <c r="SSI26" s="129"/>
      <c r="SSJ26" s="129"/>
      <c r="SSK26" s="129"/>
      <c r="SSL26" s="129"/>
      <c r="SSM26" s="129"/>
      <c r="SSN26" s="129"/>
      <c r="SSO26" s="129"/>
      <c r="SSP26" s="129"/>
      <c r="SSQ26" s="129"/>
      <c r="SSR26" s="129"/>
      <c r="SSS26" s="129"/>
      <c r="SST26" s="129"/>
      <c r="SSU26" s="129"/>
      <c r="SSV26" s="129"/>
      <c r="SSW26" s="129"/>
      <c r="SSX26" s="129"/>
      <c r="SSY26" s="129"/>
      <c r="SSZ26" s="129"/>
      <c r="STA26" s="129"/>
      <c r="STB26" s="129"/>
      <c r="STC26" s="129"/>
      <c r="STD26" s="129"/>
      <c r="STE26" s="129"/>
      <c r="STF26" s="129"/>
      <c r="STG26" s="129"/>
      <c r="STH26" s="129"/>
      <c r="STI26" s="129"/>
      <c r="STJ26" s="129"/>
      <c r="STK26" s="129"/>
      <c r="STL26" s="129"/>
      <c r="STM26" s="129"/>
      <c r="STN26" s="129"/>
      <c r="STO26" s="129"/>
      <c r="STP26" s="129"/>
      <c r="STQ26" s="129"/>
      <c r="STR26" s="129"/>
      <c r="STS26" s="129"/>
      <c r="STT26" s="129"/>
      <c r="STU26" s="129"/>
      <c r="STV26" s="129"/>
      <c r="STW26" s="129"/>
      <c r="STX26" s="129"/>
      <c r="STY26" s="129"/>
      <c r="STZ26" s="129"/>
      <c r="SUA26" s="129"/>
      <c r="SUB26" s="129"/>
      <c r="SUC26" s="129"/>
      <c r="SUD26" s="129"/>
      <c r="SUE26" s="129"/>
      <c r="SUF26" s="129"/>
      <c r="SUG26" s="129"/>
      <c r="SUH26" s="129"/>
      <c r="SUI26" s="129"/>
      <c r="SUJ26" s="129"/>
      <c r="SUK26" s="129"/>
      <c r="SUL26" s="129"/>
      <c r="SUM26" s="129"/>
      <c r="SUN26" s="129"/>
      <c r="SUO26" s="129"/>
      <c r="SUP26" s="129"/>
      <c r="SUQ26" s="129"/>
      <c r="SUR26" s="129"/>
      <c r="SUS26" s="129"/>
      <c r="SUT26" s="129"/>
      <c r="SUU26" s="129"/>
      <c r="SUV26" s="129"/>
      <c r="SUW26" s="129"/>
      <c r="SUX26" s="129"/>
      <c r="SUY26" s="129"/>
      <c r="SUZ26" s="129"/>
      <c r="SVA26" s="129"/>
      <c r="SVB26" s="129"/>
      <c r="SVC26" s="129"/>
      <c r="SVD26" s="129"/>
      <c r="SVE26" s="129"/>
      <c r="SVF26" s="129"/>
      <c r="SVG26" s="129"/>
      <c r="SVH26" s="129"/>
      <c r="SVI26" s="129"/>
      <c r="SVJ26" s="129"/>
      <c r="SVK26" s="129"/>
      <c r="SVL26" s="129"/>
      <c r="SVM26" s="129"/>
      <c r="SVN26" s="129"/>
      <c r="SVO26" s="129"/>
      <c r="SVP26" s="129"/>
      <c r="SVQ26" s="129"/>
      <c r="SVR26" s="129"/>
      <c r="SVS26" s="129"/>
      <c r="SVT26" s="129"/>
      <c r="SVU26" s="129"/>
      <c r="SVV26" s="129"/>
      <c r="SVW26" s="129"/>
      <c r="SVX26" s="129"/>
      <c r="SVY26" s="129"/>
      <c r="SVZ26" s="129"/>
      <c r="SWA26" s="129"/>
      <c r="SWB26" s="129"/>
      <c r="SWC26" s="129"/>
      <c r="SWD26" s="129"/>
      <c r="SWE26" s="129"/>
      <c r="SWF26" s="129"/>
      <c r="SWG26" s="129"/>
      <c r="SWH26" s="129"/>
      <c r="SWI26" s="129"/>
      <c r="SWJ26" s="129"/>
      <c r="SWK26" s="129"/>
      <c r="SWL26" s="129"/>
      <c r="SWM26" s="129"/>
      <c r="SWN26" s="129"/>
      <c r="SWO26" s="129"/>
      <c r="SWP26" s="129"/>
      <c r="SWQ26" s="129"/>
      <c r="SWR26" s="129"/>
      <c r="SWS26" s="129"/>
      <c r="SWT26" s="129"/>
      <c r="SWU26" s="129"/>
      <c r="SWV26" s="129"/>
      <c r="SWW26" s="129"/>
      <c r="SWX26" s="129"/>
      <c r="SWY26" s="129"/>
      <c r="SWZ26" s="129"/>
      <c r="SXA26" s="129"/>
      <c r="SXB26" s="129"/>
      <c r="SXC26" s="129"/>
      <c r="SXD26" s="129"/>
      <c r="SXE26" s="129"/>
      <c r="SXF26" s="129"/>
      <c r="SXG26" s="129"/>
      <c r="SXH26" s="129"/>
      <c r="SXI26" s="129"/>
      <c r="SXJ26" s="129"/>
      <c r="SXK26" s="129"/>
      <c r="SXL26" s="129"/>
      <c r="SXM26" s="129"/>
      <c r="SXN26" s="129"/>
      <c r="SXO26" s="129"/>
      <c r="SXP26" s="129"/>
      <c r="SXQ26" s="129"/>
      <c r="SXR26" s="129"/>
      <c r="SXS26" s="129"/>
      <c r="SXT26" s="129"/>
      <c r="SXU26" s="129"/>
      <c r="SXV26" s="129"/>
      <c r="SXW26" s="129"/>
      <c r="SXX26" s="129"/>
      <c r="SXY26" s="129"/>
      <c r="SXZ26" s="129"/>
      <c r="SYA26" s="129"/>
      <c r="SYB26" s="129"/>
      <c r="SYC26" s="129"/>
      <c r="SYD26" s="129"/>
      <c r="SYE26" s="129"/>
      <c r="SYF26" s="129"/>
      <c r="SYG26" s="129"/>
      <c r="SYH26" s="129"/>
      <c r="SYI26" s="129"/>
      <c r="SYJ26" s="129"/>
      <c r="SYK26" s="129"/>
      <c r="SYL26" s="129"/>
      <c r="SYM26" s="129"/>
      <c r="SYN26" s="129"/>
      <c r="SYO26" s="129"/>
      <c r="SYP26" s="129"/>
      <c r="SYQ26" s="129"/>
      <c r="SYR26" s="129"/>
      <c r="SYS26" s="129"/>
      <c r="SYT26" s="129"/>
      <c r="SYU26" s="129"/>
      <c r="SYV26" s="129"/>
      <c r="SYW26" s="129"/>
      <c r="SYX26" s="129"/>
      <c r="SYY26" s="129"/>
      <c r="SYZ26" s="129"/>
      <c r="SZA26" s="129"/>
      <c r="SZB26" s="129"/>
      <c r="SZC26" s="129"/>
      <c r="SZD26" s="129"/>
      <c r="SZE26" s="129"/>
      <c r="SZF26" s="129"/>
      <c r="SZG26" s="129"/>
      <c r="SZH26" s="129"/>
      <c r="SZI26" s="129"/>
      <c r="SZJ26" s="129"/>
      <c r="SZK26" s="129"/>
      <c r="SZL26" s="129"/>
      <c r="SZM26" s="129"/>
      <c r="SZN26" s="129"/>
      <c r="SZO26" s="129"/>
      <c r="SZP26" s="129"/>
      <c r="SZQ26" s="129"/>
      <c r="SZR26" s="129"/>
      <c r="SZS26" s="129"/>
      <c r="SZT26" s="129"/>
      <c r="SZU26" s="129"/>
      <c r="SZV26" s="129"/>
      <c r="SZW26" s="129"/>
      <c r="SZX26" s="129"/>
      <c r="SZY26" s="129"/>
      <c r="SZZ26" s="129"/>
      <c r="TAA26" s="129"/>
      <c r="TAB26" s="129"/>
      <c r="TAC26" s="129"/>
      <c r="TAD26" s="129"/>
      <c r="TAE26" s="129"/>
      <c r="TAF26" s="129"/>
      <c r="TAG26" s="129"/>
      <c r="TAH26" s="129"/>
      <c r="TAI26" s="129"/>
      <c r="TAJ26" s="129"/>
      <c r="TAK26" s="129"/>
      <c r="TAL26" s="129"/>
      <c r="TAM26" s="129"/>
      <c r="TAN26" s="129"/>
      <c r="TAO26" s="129"/>
      <c r="TAP26" s="129"/>
      <c r="TAQ26" s="129"/>
      <c r="TAR26" s="129"/>
      <c r="TAS26" s="129"/>
      <c r="TAT26" s="129"/>
      <c r="TAU26" s="129"/>
      <c r="TAV26" s="129"/>
      <c r="TAW26" s="129"/>
      <c r="TAX26" s="129"/>
      <c r="TAY26" s="129"/>
      <c r="TAZ26" s="129"/>
      <c r="TBA26" s="129"/>
      <c r="TBB26" s="129"/>
      <c r="TBC26" s="129"/>
      <c r="TBD26" s="129"/>
      <c r="TBE26" s="129"/>
      <c r="TBF26" s="129"/>
      <c r="TBG26" s="129"/>
      <c r="TBH26" s="129"/>
      <c r="TBI26" s="129"/>
      <c r="TBJ26" s="129"/>
      <c r="TBK26" s="129"/>
      <c r="TBL26" s="129"/>
      <c r="TBM26" s="129"/>
      <c r="TBN26" s="129"/>
      <c r="TBO26" s="129"/>
      <c r="TBP26" s="129"/>
      <c r="TBQ26" s="129"/>
      <c r="TBR26" s="129"/>
      <c r="TBS26" s="129"/>
      <c r="TBT26" s="129"/>
      <c r="TBU26" s="129"/>
      <c r="TBV26" s="129"/>
      <c r="TBW26" s="129"/>
      <c r="TBX26" s="129"/>
      <c r="TBY26" s="129"/>
      <c r="TBZ26" s="129"/>
      <c r="TCA26" s="129"/>
      <c r="TCB26" s="129"/>
      <c r="TCC26" s="129"/>
      <c r="TCD26" s="129"/>
      <c r="TCE26" s="129"/>
      <c r="TCF26" s="129"/>
      <c r="TCG26" s="129"/>
      <c r="TCH26" s="129"/>
      <c r="TCI26" s="129"/>
      <c r="TCJ26" s="129"/>
      <c r="TCK26" s="129"/>
      <c r="TCL26" s="129"/>
      <c r="TCM26" s="129"/>
      <c r="TCN26" s="129"/>
      <c r="TCO26" s="129"/>
      <c r="TCP26" s="129"/>
      <c r="TCQ26" s="129"/>
      <c r="TCR26" s="129"/>
      <c r="TCS26" s="129"/>
      <c r="TCT26" s="129"/>
      <c r="TCU26" s="129"/>
      <c r="TCV26" s="129"/>
      <c r="TCW26" s="129"/>
      <c r="TCX26" s="129"/>
      <c r="TCY26" s="129"/>
      <c r="TCZ26" s="129"/>
      <c r="TDA26" s="129"/>
      <c r="TDB26" s="129"/>
      <c r="TDC26" s="129"/>
      <c r="TDD26" s="129"/>
      <c r="TDE26" s="129"/>
      <c r="TDF26" s="129"/>
      <c r="TDG26" s="129"/>
      <c r="TDH26" s="129"/>
      <c r="TDI26" s="129"/>
      <c r="TDJ26" s="129"/>
      <c r="TDK26" s="129"/>
      <c r="TDL26" s="129"/>
      <c r="TDM26" s="129"/>
      <c r="TDN26" s="129"/>
      <c r="TDO26" s="129"/>
      <c r="TDP26" s="129"/>
      <c r="TDQ26" s="129"/>
      <c r="TDR26" s="129"/>
      <c r="TDS26" s="129"/>
      <c r="TDT26" s="129"/>
      <c r="TDU26" s="129"/>
      <c r="TDV26" s="129"/>
      <c r="TDW26" s="129"/>
      <c r="TDX26" s="129"/>
      <c r="TDY26" s="129"/>
      <c r="TDZ26" s="129"/>
      <c r="TEA26" s="129"/>
      <c r="TEB26" s="129"/>
      <c r="TEC26" s="129"/>
      <c r="TED26" s="129"/>
      <c r="TEE26" s="129"/>
      <c r="TEF26" s="129"/>
      <c r="TEG26" s="129"/>
      <c r="TEH26" s="129"/>
      <c r="TEI26" s="129"/>
      <c r="TEJ26" s="129"/>
      <c r="TEK26" s="129"/>
      <c r="TEL26" s="129"/>
      <c r="TEM26" s="129"/>
      <c r="TEN26" s="129"/>
      <c r="TEO26" s="129"/>
      <c r="TEP26" s="129"/>
      <c r="TEQ26" s="129"/>
      <c r="TER26" s="129"/>
      <c r="TES26" s="129"/>
      <c r="TET26" s="129"/>
      <c r="TEU26" s="129"/>
      <c r="TEV26" s="129"/>
      <c r="TEW26" s="129"/>
      <c r="TEX26" s="129"/>
      <c r="TEY26" s="129"/>
      <c r="TEZ26" s="129"/>
      <c r="TFA26" s="129"/>
      <c r="TFB26" s="129"/>
      <c r="TFC26" s="129"/>
      <c r="TFD26" s="129"/>
      <c r="TFE26" s="129"/>
      <c r="TFF26" s="129"/>
      <c r="TFG26" s="129"/>
      <c r="TFH26" s="129"/>
      <c r="TFI26" s="129"/>
      <c r="TFJ26" s="129"/>
      <c r="TFK26" s="129"/>
      <c r="TFL26" s="129"/>
      <c r="TFM26" s="129"/>
      <c r="TFN26" s="129"/>
      <c r="TFO26" s="129"/>
      <c r="TFP26" s="129"/>
      <c r="TFQ26" s="129"/>
      <c r="TFR26" s="129"/>
      <c r="TFS26" s="129"/>
      <c r="TFT26" s="129"/>
      <c r="TFU26" s="129"/>
      <c r="TFV26" s="129"/>
      <c r="TFW26" s="129"/>
      <c r="TFX26" s="129"/>
      <c r="TFY26" s="129"/>
      <c r="TFZ26" s="129"/>
      <c r="TGA26" s="129"/>
      <c r="TGB26" s="129"/>
      <c r="TGC26" s="129"/>
      <c r="TGD26" s="129"/>
      <c r="TGE26" s="129"/>
      <c r="TGF26" s="129"/>
      <c r="TGG26" s="129"/>
      <c r="TGH26" s="129"/>
      <c r="TGI26" s="129"/>
      <c r="TGJ26" s="129"/>
      <c r="TGK26" s="129"/>
      <c r="TGL26" s="129"/>
      <c r="TGM26" s="129"/>
      <c r="TGN26" s="129"/>
      <c r="TGO26" s="129"/>
      <c r="TGP26" s="129"/>
      <c r="TGQ26" s="129"/>
      <c r="TGR26" s="129"/>
      <c r="TGS26" s="129"/>
      <c r="TGT26" s="129"/>
      <c r="TGU26" s="129"/>
      <c r="TGV26" s="129"/>
      <c r="TGW26" s="129"/>
      <c r="TGX26" s="129"/>
      <c r="TGY26" s="129"/>
      <c r="TGZ26" s="129"/>
      <c r="THA26" s="129"/>
      <c r="THB26" s="129"/>
      <c r="THC26" s="129"/>
      <c r="THD26" s="129"/>
      <c r="THE26" s="129"/>
      <c r="THF26" s="129"/>
      <c r="THG26" s="129"/>
      <c r="THH26" s="129"/>
      <c r="THI26" s="129"/>
      <c r="THJ26" s="129"/>
      <c r="THK26" s="129"/>
      <c r="THL26" s="129"/>
      <c r="THM26" s="129"/>
      <c r="THN26" s="129"/>
      <c r="THO26" s="129"/>
      <c r="THP26" s="129"/>
      <c r="THQ26" s="129"/>
      <c r="THR26" s="129"/>
      <c r="THS26" s="129"/>
      <c r="THT26" s="129"/>
      <c r="THU26" s="129"/>
      <c r="THV26" s="129"/>
      <c r="THW26" s="129"/>
      <c r="THX26" s="129"/>
      <c r="THY26" s="129"/>
      <c r="THZ26" s="129"/>
      <c r="TIA26" s="129"/>
      <c r="TIB26" s="129"/>
      <c r="TIC26" s="129"/>
      <c r="TID26" s="129"/>
      <c r="TIE26" s="129"/>
      <c r="TIF26" s="129"/>
      <c r="TIG26" s="129"/>
      <c r="TIH26" s="129"/>
      <c r="TII26" s="129"/>
      <c r="TIJ26" s="129"/>
      <c r="TIK26" s="129"/>
      <c r="TIL26" s="129"/>
      <c r="TIM26" s="129"/>
      <c r="TIN26" s="129"/>
      <c r="TIO26" s="129"/>
      <c r="TIP26" s="129"/>
      <c r="TIQ26" s="129"/>
      <c r="TIR26" s="129"/>
      <c r="TIS26" s="129"/>
      <c r="TIT26" s="129"/>
      <c r="TIU26" s="129"/>
      <c r="TIV26" s="129"/>
      <c r="TIW26" s="129"/>
      <c r="TIX26" s="129"/>
      <c r="TIY26" s="129"/>
      <c r="TIZ26" s="129"/>
      <c r="TJA26" s="129"/>
      <c r="TJB26" s="129"/>
      <c r="TJC26" s="129"/>
      <c r="TJD26" s="129"/>
      <c r="TJE26" s="129"/>
      <c r="TJF26" s="129"/>
      <c r="TJG26" s="129"/>
      <c r="TJH26" s="129"/>
      <c r="TJI26" s="129"/>
      <c r="TJJ26" s="129"/>
      <c r="TJK26" s="129"/>
      <c r="TJL26" s="129"/>
      <c r="TJM26" s="129"/>
      <c r="TJN26" s="129"/>
      <c r="TJO26" s="129"/>
      <c r="TJP26" s="129"/>
      <c r="TJQ26" s="129"/>
      <c r="TJR26" s="129"/>
      <c r="TJS26" s="129"/>
      <c r="TJT26" s="129"/>
      <c r="TJU26" s="129"/>
      <c r="TJV26" s="129"/>
      <c r="TJW26" s="129"/>
      <c r="TJX26" s="129"/>
      <c r="TJY26" s="129"/>
      <c r="TJZ26" s="129"/>
      <c r="TKA26" s="129"/>
      <c r="TKB26" s="129"/>
      <c r="TKC26" s="129"/>
      <c r="TKD26" s="129"/>
      <c r="TKE26" s="129"/>
      <c r="TKF26" s="129"/>
      <c r="TKG26" s="129"/>
      <c r="TKH26" s="129"/>
      <c r="TKI26" s="129"/>
      <c r="TKJ26" s="129"/>
      <c r="TKK26" s="129"/>
      <c r="TKL26" s="129"/>
      <c r="TKM26" s="129"/>
      <c r="TKN26" s="129"/>
      <c r="TKO26" s="129"/>
      <c r="TKP26" s="129"/>
      <c r="TKQ26" s="129"/>
      <c r="TKR26" s="129"/>
      <c r="TKS26" s="129"/>
      <c r="TKT26" s="129"/>
      <c r="TKU26" s="129"/>
      <c r="TKV26" s="129"/>
      <c r="TKW26" s="129"/>
      <c r="TKX26" s="129"/>
      <c r="TKY26" s="129"/>
      <c r="TKZ26" s="129"/>
      <c r="TLA26" s="129"/>
      <c r="TLB26" s="129"/>
      <c r="TLC26" s="129"/>
      <c r="TLD26" s="129"/>
      <c r="TLE26" s="129"/>
      <c r="TLF26" s="129"/>
      <c r="TLG26" s="129"/>
      <c r="TLH26" s="129"/>
      <c r="TLI26" s="129"/>
      <c r="TLJ26" s="129"/>
      <c r="TLK26" s="129"/>
      <c r="TLL26" s="129"/>
      <c r="TLM26" s="129"/>
      <c r="TLN26" s="129"/>
      <c r="TLO26" s="129"/>
      <c r="TLP26" s="129"/>
      <c r="TLQ26" s="129"/>
      <c r="TLR26" s="129"/>
      <c r="TLS26" s="129"/>
      <c r="TLT26" s="129"/>
      <c r="TLU26" s="129"/>
      <c r="TLV26" s="129"/>
      <c r="TLW26" s="129"/>
      <c r="TLX26" s="129"/>
      <c r="TLY26" s="129"/>
      <c r="TLZ26" s="129"/>
      <c r="TMA26" s="129"/>
      <c r="TMB26" s="129"/>
      <c r="TMC26" s="129"/>
      <c r="TMD26" s="129"/>
      <c r="TME26" s="129"/>
      <c r="TMF26" s="129"/>
      <c r="TMG26" s="129"/>
      <c r="TMH26" s="129"/>
      <c r="TMI26" s="129"/>
      <c r="TMJ26" s="129"/>
      <c r="TMK26" s="129"/>
      <c r="TML26" s="129"/>
      <c r="TMM26" s="129"/>
      <c r="TMN26" s="129"/>
      <c r="TMO26" s="129"/>
      <c r="TMP26" s="129"/>
      <c r="TMQ26" s="129"/>
      <c r="TMR26" s="129"/>
      <c r="TMS26" s="129"/>
      <c r="TMT26" s="129"/>
      <c r="TMU26" s="129"/>
      <c r="TMV26" s="129"/>
      <c r="TMW26" s="129"/>
      <c r="TMX26" s="129"/>
      <c r="TMY26" s="129"/>
      <c r="TMZ26" s="129"/>
      <c r="TNA26" s="129"/>
      <c r="TNB26" s="129"/>
      <c r="TNC26" s="129"/>
      <c r="TND26" s="129"/>
      <c r="TNE26" s="129"/>
      <c r="TNF26" s="129"/>
      <c r="TNG26" s="129"/>
      <c r="TNH26" s="129"/>
      <c r="TNI26" s="129"/>
      <c r="TNJ26" s="129"/>
      <c r="TNK26" s="129"/>
      <c r="TNL26" s="129"/>
      <c r="TNM26" s="129"/>
      <c r="TNN26" s="129"/>
      <c r="TNO26" s="129"/>
      <c r="TNP26" s="129"/>
      <c r="TNQ26" s="129"/>
      <c r="TNR26" s="129"/>
      <c r="TNS26" s="129"/>
      <c r="TNT26" s="129"/>
      <c r="TNU26" s="129"/>
      <c r="TNV26" s="129"/>
      <c r="TNW26" s="129"/>
      <c r="TNX26" s="129"/>
      <c r="TNY26" s="129"/>
      <c r="TNZ26" s="129"/>
      <c r="TOA26" s="129"/>
      <c r="TOB26" s="129"/>
      <c r="TOC26" s="129"/>
      <c r="TOD26" s="129"/>
      <c r="TOE26" s="129"/>
      <c r="TOF26" s="129"/>
      <c r="TOG26" s="129"/>
      <c r="TOH26" s="129"/>
      <c r="TOI26" s="129"/>
      <c r="TOJ26" s="129"/>
      <c r="TOK26" s="129"/>
      <c r="TOL26" s="129"/>
      <c r="TOM26" s="129"/>
      <c r="TON26" s="129"/>
      <c r="TOO26" s="129"/>
      <c r="TOP26" s="129"/>
      <c r="TOQ26" s="129"/>
      <c r="TOR26" s="129"/>
      <c r="TOS26" s="129"/>
      <c r="TOT26" s="129"/>
      <c r="TOU26" s="129"/>
      <c r="TOV26" s="129"/>
      <c r="TOW26" s="129"/>
      <c r="TOX26" s="129"/>
      <c r="TOY26" s="129"/>
      <c r="TOZ26" s="129"/>
      <c r="TPA26" s="129"/>
      <c r="TPB26" s="129"/>
      <c r="TPC26" s="129"/>
      <c r="TPD26" s="129"/>
      <c r="TPE26" s="129"/>
      <c r="TPF26" s="129"/>
      <c r="TPG26" s="129"/>
      <c r="TPH26" s="129"/>
      <c r="TPI26" s="129"/>
      <c r="TPJ26" s="129"/>
      <c r="TPK26" s="129"/>
      <c r="TPL26" s="129"/>
      <c r="TPM26" s="129"/>
      <c r="TPN26" s="129"/>
      <c r="TPO26" s="129"/>
      <c r="TPP26" s="129"/>
      <c r="TPQ26" s="129"/>
      <c r="TPR26" s="129"/>
      <c r="TPS26" s="129"/>
      <c r="TPT26" s="129"/>
      <c r="TPU26" s="129"/>
      <c r="TPV26" s="129"/>
      <c r="TPW26" s="129"/>
      <c r="TPX26" s="129"/>
      <c r="TPY26" s="129"/>
      <c r="TPZ26" s="129"/>
      <c r="TQA26" s="129"/>
      <c r="TQB26" s="129"/>
      <c r="TQC26" s="129"/>
      <c r="TQD26" s="129"/>
      <c r="TQE26" s="129"/>
      <c r="TQF26" s="129"/>
      <c r="TQG26" s="129"/>
      <c r="TQH26" s="129"/>
      <c r="TQI26" s="129"/>
      <c r="TQJ26" s="129"/>
      <c r="TQK26" s="129"/>
      <c r="TQL26" s="129"/>
      <c r="TQM26" s="129"/>
      <c r="TQN26" s="129"/>
      <c r="TQO26" s="129"/>
      <c r="TQP26" s="129"/>
      <c r="TQQ26" s="129"/>
      <c r="TQR26" s="129"/>
      <c r="TQS26" s="129"/>
      <c r="TQT26" s="129"/>
      <c r="TQU26" s="129"/>
      <c r="TQV26" s="129"/>
      <c r="TQW26" s="129"/>
      <c r="TQX26" s="129"/>
      <c r="TQY26" s="129"/>
      <c r="TQZ26" s="129"/>
      <c r="TRA26" s="129"/>
      <c r="TRB26" s="129"/>
      <c r="TRC26" s="129"/>
      <c r="TRD26" s="129"/>
      <c r="TRE26" s="129"/>
      <c r="TRF26" s="129"/>
      <c r="TRG26" s="129"/>
      <c r="TRH26" s="129"/>
      <c r="TRI26" s="129"/>
      <c r="TRJ26" s="129"/>
      <c r="TRK26" s="129"/>
      <c r="TRL26" s="129"/>
      <c r="TRM26" s="129"/>
      <c r="TRN26" s="129"/>
      <c r="TRO26" s="129"/>
      <c r="TRP26" s="129"/>
      <c r="TRQ26" s="129"/>
      <c r="TRR26" s="129"/>
      <c r="TRS26" s="129"/>
      <c r="TRT26" s="129"/>
      <c r="TRU26" s="129"/>
      <c r="TRV26" s="129"/>
      <c r="TRW26" s="129"/>
      <c r="TRX26" s="129"/>
      <c r="TRY26" s="129"/>
      <c r="TRZ26" s="129"/>
      <c r="TSA26" s="129"/>
      <c r="TSB26" s="129"/>
      <c r="TSC26" s="129"/>
      <c r="TSD26" s="129"/>
      <c r="TSE26" s="129"/>
      <c r="TSF26" s="129"/>
      <c r="TSG26" s="129"/>
      <c r="TSH26" s="129"/>
      <c r="TSI26" s="129"/>
      <c r="TSJ26" s="129"/>
      <c r="TSK26" s="129"/>
      <c r="TSL26" s="129"/>
      <c r="TSM26" s="129"/>
      <c r="TSN26" s="129"/>
      <c r="TSO26" s="129"/>
      <c r="TSP26" s="129"/>
      <c r="TSQ26" s="129"/>
      <c r="TSR26" s="129"/>
      <c r="TSS26" s="129"/>
      <c r="TST26" s="129"/>
      <c r="TSU26" s="129"/>
      <c r="TSV26" s="129"/>
      <c r="TSW26" s="129"/>
      <c r="TSX26" s="129"/>
      <c r="TSY26" s="129"/>
      <c r="TSZ26" s="129"/>
      <c r="TTA26" s="129"/>
      <c r="TTB26" s="129"/>
      <c r="TTC26" s="129"/>
      <c r="TTD26" s="129"/>
      <c r="TTE26" s="129"/>
      <c r="TTF26" s="129"/>
      <c r="TTG26" s="129"/>
      <c r="TTH26" s="129"/>
      <c r="TTI26" s="129"/>
      <c r="TTJ26" s="129"/>
      <c r="TTK26" s="129"/>
      <c r="TTL26" s="129"/>
      <c r="TTM26" s="129"/>
      <c r="TTN26" s="129"/>
      <c r="TTO26" s="129"/>
      <c r="TTP26" s="129"/>
      <c r="TTQ26" s="129"/>
      <c r="TTR26" s="129"/>
      <c r="TTS26" s="129"/>
      <c r="TTT26" s="129"/>
      <c r="TTU26" s="129"/>
      <c r="TTV26" s="129"/>
      <c r="TTW26" s="129"/>
      <c r="TTX26" s="129"/>
      <c r="TTY26" s="129"/>
      <c r="TTZ26" s="129"/>
      <c r="TUA26" s="129"/>
      <c r="TUB26" s="129"/>
      <c r="TUC26" s="129"/>
      <c r="TUD26" s="129"/>
      <c r="TUE26" s="129"/>
      <c r="TUF26" s="129"/>
      <c r="TUG26" s="129"/>
      <c r="TUH26" s="129"/>
      <c r="TUI26" s="129"/>
      <c r="TUJ26" s="129"/>
      <c r="TUK26" s="129"/>
      <c r="TUL26" s="129"/>
      <c r="TUM26" s="129"/>
      <c r="TUN26" s="129"/>
      <c r="TUO26" s="129"/>
      <c r="TUP26" s="129"/>
      <c r="TUQ26" s="129"/>
      <c r="TUR26" s="129"/>
      <c r="TUS26" s="129"/>
      <c r="TUT26" s="129"/>
      <c r="TUU26" s="129"/>
      <c r="TUV26" s="129"/>
      <c r="TUW26" s="129"/>
      <c r="TUX26" s="129"/>
      <c r="TUY26" s="129"/>
      <c r="TUZ26" s="129"/>
      <c r="TVA26" s="129"/>
      <c r="TVB26" s="129"/>
      <c r="TVC26" s="129"/>
      <c r="TVD26" s="129"/>
      <c r="TVE26" s="129"/>
      <c r="TVF26" s="129"/>
      <c r="TVG26" s="129"/>
      <c r="TVH26" s="129"/>
      <c r="TVI26" s="129"/>
      <c r="TVJ26" s="129"/>
      <c r="TVK26" s="129"/>
      <c r="TVL26" s="129"/>
      <c r="TVM26" s="129"/>
      <c r="TVN26" s="129"/>
      <c r="TVO26" s="129"/>
      <c r="TVP26" s="129"/>
      <c r="TVQ26" s="129"/>
      <c r="TVR26" s="129"/>
      <c r="TVS26" s="129"/>
      <c r="TVT26" s="129"/>
      <c r="TVU26" s="129"/>
      <c r="TVV26" s="129"/>
      <c r="TVW26" s="129"/>
      <c r="TVX26" s="129"/>
      <c r="TVY26" s="129"/>
      <c r="TVZ26" s="129"/>
      <c r="TWA26" s="129"/>
      <c r="TWB26" s="129"/>
      <c r="TWC26" s="129"/>
      <c r="TWD26" s="129"/>
      <c r="TWE26" s="129"/>
      <c r="TWF26" s="129"/>
      <c r="TWG26" s="129"/>
      <c r="TWH26" s="129"/>
      <c r="TWI26" s="129"/>
      <c r="TWJ26" s="129"/>
      <c r="TWK26" s="129"/>
      <c r="TWL26" s="129"/>
      <c r="TWM26" s="129"/>
      <c r="TWN26" s="129"/>
      <c r="TWO26" s="129"/>
      <c r="TWP26" s="129"/>
      <c r="TWQ26" s="129"/>
      <c r="TWR26" s="129"/>
      <c r="TWS26" s="129"/>
      <c r="TWT26" s="129"/>
      <c r="TWU26" s="129"/>
      <c r="TWV26" s="129"/>
      <c r="TWW26" s="129"/>
      <c r="TWX26" s="129"/>
      <c r="TWY26" s="129"/>
      <c r="TWZ26" s="129"/>
      <c r="TXA26" s="129"/>
      <c r="TXB26" s="129"/>
      <c r="TXC26" s="129"/>
      <c r="TXD26" s="129"/>
      <c r="TXE26" s="129"/>
      <c r="TXF26" s="129"/>
      <c r="TXG26" s="129"/>
      <c r="TXH26" s="129"/>
      <c r="TXI26" s="129"/>
      <c r="TXJ26" s="129"/>
      <c r="TXK26" s="129"/>
      <c r="TXL26" s="129"/>
      <c r="TXM26" s="129"/>
      <c r="TXN26" s="129"/>
      <c r="TXO26" s="129"/>
      <c r="TXP26" s="129"/>
      <c r="TXQ26" s="129"/>
      <c r="TXR26" s="129"/>
      <c r="TXS26" s="129"/>
      <c r="TXT26" s="129"/>
      <c r="TXU26" s="129"/>
      <c r="TXV26" s="129"/>
      <c r="TXW26" s="129"/>
      <c r="TXX26" s="129"/>
      <c r="TXY26" s="129"/>
      <c r="TXZ26" s="129"/>
      <c r="TYA26" s="129"/>
      <c r="TYB26" s="129"/>
      <c r="TYC26" s="129"/>
      <c r="TYD26" s="129"/>
      <c r="TYE26" s="129"/>
      <c r="TYF26" s="129"/>
      <c r="TYG26" s="129"/>
      <c r="TYH26" s="129"/>
      <c r="TYI26" s="129"/>
      <c r="TYJ26" s="129"/>
      <c r="TYK26" s="129"/>
      <c r="TYL26" s="129"/>
      <c r="TYM26" s="129"/>
      <c r="TYN26" s="129"/>
      <c r="TYO26" s="129"/>
      <c r="TYP26" s="129"/>
      <c r="TYQ26" s="129"/>
      <c r="TYR26" s="129"/>
      <c r="TYS26" s="129"/>
      <c r="TYT26" s="129"/>
      <c r="TYU26" s="129"/>
      <c r="TYV26" s="129"/>
      <c r="TYW26" s="129"/>
      <c r="TYX26" s="129"/>
      <c r="TYY26" s="129"/>
      <c r="TYZ26" s="129"/>
      <c r="TZA26" s="129"/>
      <c r="TZB26" s="129"/>
      <c r="TZC26" s="129"/>
      <c r="TZD26" s="129"/>
      <c r="TZE26" s="129"/>
      <c r="TZF26" s="129"/>
      <c r="TZG26" s="129"/>
      <c r="TZH26" s="129"/>
      <c r="TZI26" s="129"/>
      <c r="TZJ26" s="129"/>
      <c r="TZK26" s="129"/>
      <c r="TZL26" s="129"/>
      <c r="TZM26" s="129"/>
      <c r="TZN26" s="129"/>
      <c r="TZO26" s="129"/>
      <c r="TZP26" s="129"/>
      <c r="TZQ26" s="129"/>
      <c r="TZR26" s="129"/>
      <c r="TZS26" s="129"/>
      <c r="TZT26" s="129"/>
      <c r="TZU26" s="129"/>
      <c r="TZV26" s="129"/>
      <c r="TZW26" s="129"/>
      <c r="TZX26" s="129"/>
      <c r="TZY26" s="129"/>
      <c r="TZZ26" s="129"/>
      <c r="UAA26" s="129"/>
      <c r="UAB26" s="129"/>
      <c r="UAC26" s="129"/>
      <c r="UAD26" s="129"/>
      <c r="UAE26" s="129"/>
      <c r="UAF26" s="129"/>
      <c r="UAG26" s="129"/>
      <c r="UAH26" s="129"/>
      <c r="UAI26" s="129"/>
      <c r="UAJ26" s="129"/>
      <c r="UAK26" s="129"/>
      <c r="UAL26" s="129"/>
      <c r="UAM26" s="129"/>
      <c r="UAN26" s="129"/>
      <c r="UAO26" s="129"/>
      <c r="UAP26" s="129"/>
      <c r="UAQ26" s="129"/>
      <c r="UAR26" s="129"/>
      <c r="UAS26" s="129"/>
      <c r="UAT26" s="129"/>
      <c r="UAU26" s="129"/>
      <c r="UAV26" s="129"/>
      <c r="UAW26" s="129"/>
      <c r="UAX26" s="129"/>
      <c r="UAY26" s="129"/>
      <c r="UAZ26" s="129"/>
      <c r="UBA26" s="129"/>
      <c r="UBB26" s="129"/>
      <c r="UBC26" s="129"/>
      <c r="UBD26" s="129"/>
      <c r="UBE26" s="129"/>
      <c r="UBF26" s="129"/>
      <c r="UBG26" s="129"/>
      <c r="UBH26" s="129"/>
      <c r="UBI26" s="129"/>
      <c r="UBJ26" s="129"/>
      <c r="UBK26" s="129"/>
      <c r="UBL26" s="129"/>
      <c r="UBM26" s="129"/>
      <c r="UBN26" s="129"/>
      <c r="UBO26" s="129"/>
      <c r="UBP26" s="129"/>
      <c r="UBQ26" s="129"/>
      <c r="UBR26" s="129"/>
      <c r="UBS26" s="129"/>
      <c r="UBT26" s="129"/>
      <c r="UBU26" s="129"/>
      <c r="UBV26" s="129"/>
      <c r="UBW26" s="129"/>
      <c r="UBX26" s="129"/>
      <c r="UBY26" s="129"/>
      <c r="UBZ26" s="129"/>
      <c r="UCA26" s="129"/>
      <c r="UCB26" s="129"/>
      <c r="UCC26" s="129"/>
      <c r="UCD26" s="129"/>
      <c r="UCE26" s="129"/>
      <c r="UCF26" s="129"/>
      <c r="UCG26" s="129"/>
      <c r="UCH26" s="129"/>
      <c r="UCI26" s="129"/>
      <c r="UCJ26" s="129"/>
      <c r="UCK26" s="129"/>
      <c r="UCL26" s="129"/>
      <c r="UCM26" s="129"/>
      <c r="UCN26" s="129"/>
      <c r="UCO26" s="129"/>
      <c r="UCP26" s="129"/>
      <c r="UCQ26" s="129"/>
      <c r="UCR26" s="129"/>
      <c r="UCS26" s="129"/>
      <c r="UCT26" s="129"/>
      <c r="UCU26" s="129"/>
      <c r="UCV26" s="129"/>
      <c r="UCW26" s="129"/>
      <c r="UCX26" s="129"/>
      <c r="UCY26" s="129"/>
      <c r="UCZ26" s="129"/>
      <c r="UDA26" s="129"/>
      <c r="UDB26" s="129"/>
      <c r="UDC26" s="129"/>
      <c r="UDD26" s="129"/>
      <c r="UDE26" s="129"/>
      <c r="UDF26" s="129"/>
      <c r="UDG26" s="129"/>
      <c r="UDH26" s="129"/>
      <c r="UDI26" s="129"/>
      <c r="UDJ26" s="129"/>
      <c r="UDK26" s="129"/>
      <c r="UDL26" s="129"/>
      <c r="UDM26" s="129"/>
      <c r="UDN26" s="129"/>
      <c r="UDO26" s="129"/>
      <c r="UDP26" s="129"/>
      <c r="UDQ26" s="129"/>
      <c r="UDR26" s="129"/>
      <c r="UDS26" s="129"/>
      <c r="UDT26" s="129"/>
      <c r="UDU26" s="129"/>
      <c r="UDV26" s="129"/>
      <c r="UDW26" s="129"/>
      <c r="UDX26" s="129"/>
      <c r="UDY26" s="129"/>
      <c r="UDZ26" s="129"/>
      <c r="UEA26" s="129"/>
      <c r="UEB26" s="129"/>
      <c r="UEC26" s="129"/>
      <c r="UED26" s="129"/>
      <c r="UEE26" s="129"/>
      <c r="UEF26" s="129"/>
      <c r="UEG26" s="129"/>
      <c r="UEH26" s="129"/>
      <c r="UEI26" s="129"/>
      <c r="UEJ26" s="129"/>
      <c r="UEK26" s="129"/>
      <c r="UEL26" s="129"/>
      <c r="UEM26" s="129"/>
      <c r="UEN26" s="129"/>
      <c r="UEO26" s="129"/>
      <c r="UEP26" s="129"/>
      <c r="UEQ26" s="129"/>
      <c r="UER26" s="129"/>
      <c r="UES26" s="129"/>
      <c r="UET26" s="129"/>
      <c r="UEU26" s="129"/>
      <c r="UEV26" s="129"/>
      <c r="UEW26" s="129"/>
      <c r="UEX26" s="129"/>
      <c r="UEY26" s="129"/>
      <c r="UEZ26" s="129"/>
      <c r="UFA26" s="129"/>
      <c r="UFB26" s="129"/>
      <c r="UFC26" s="129"/>
      <c r="UFD26" s="129"/>
      <c r="UFE26" s="129"/>
      <c r="UFF26" s="129"/>
      <c r="UFG26" s="129"/>
      <c r="UFH26" s="129"/>
      <c r="UFI26" s="129"/>
      <c r="UFJ26" s="129"/>
      <c r="UFK26" s="129"/>
      <c r="UFL26" s="129"/>
      <c r="UFM26" s="129"/>
      <c r="UFN26" s="129"/>
      <c r="UFO26" s="129"/>
      <c r="UFP26" s="129"/>
      <c r="UFQ26" s="129"/>
      <c r="UFR26" s="129"/>
      <c r="UFS26" s="129"/>
      <c r="UFT26" s="129"/>
      <c r="UFU26" s="129"/>
      <c r="UFV26" s="129"/>
      <c r="UFW26" s="129"/>
      <c r="UFX26" s="129"/>
      <c r="UFY26" s="129"/>
      <c r="UFZ26" s="129"/>
      <c r="UGA26" s="129"/>
      <c r="UGB26" s="129"/>
      <c r="UGC26" s="129"/>
      <c r="UGD26" s="129"/>
      <c r="UGE26" s="129"/>
      <c r="UGF26" s="129"/>
      <c r="UGG26" s="129"/>
      <c r="UGH26" s="129"/>
      <c r="UGI26" s="129"/>
      <c r="UGJ26" s="129"/>
      <c r="UGK26" s="129"/>
      <c r="UGL26" s="129"/>
      <c r="UGM26" s="129"/>
      <c r="UGN26" s="129"/>
      <c r="UGO26" s="129"/>
      <c r="UGP26" s="129"/>
      <c r="UGQ26" s="129"/>
      <c r="UGR26" s="129"/>
      <c r="UGS26" s="129"/>
      <c r="UGT26" s="129"/>
      <c r="UGU26" s="129"/>
      <c r="UGV26" s="129"/>
      <c r="UGW26" s="129"/>
      <c r="UGX26" s="129"/>
      <c r="UGY26" s="129"/>
      <c r="UGZ26" s="129"/>
      <c r="UHA26" s="129"/>
      <c r="UHB26" s="129"/>
      <c r="UHC26" s="129"/>
      <c r="UHD26" s="129"/>
      <c r="UHE26" s="129"/>
      <c r="UHF26" s="129"/>
      <c r="UHG26" s="129"/>
      <c r="UHH26" s="129"/>
      <c r="UHI26" s="129"/>
      <c r="UHJ26" s="129"/>
      <c r="UHK26" s="129"/>
      <c r="UHL26" s="129"/>
      <c r="UHM26" s="129"/>
      <c r="UHN26" s="129"/>
      <c r="UHO26" s="129"/>
      <c r="UHP26" s="129"/>
      <c r="UHQ26" s="129"/>
      <c r="UHR26" s="129"/>
      <c r="UHS26" s="129"/>
      <c r="UHT26" s="129"/>
      <c r="UHU26" s="129"/>
      <c r="UHV26" s="129"/>
      <c r="UHW26" s="129"/>
      <c r="UHX26" s="129"/>
      <c r="UHY26" s="129"/>
      <c r="UHZ26" s="129"/>
      <c r="UIA26" s="129"/>
      <c r="UIB26" s="129"/>
      <c r="UIC26" s="129"/>
      <c r="UID26" s="129"/>
      <c r="UIE26" s="129"/>
      <c r="UIF26" s="129"/>
      <c r="UIG26" s="129"/>
      <c r="UIH26" s="129"/>
      <c r="UII26" s="129"/>
      <c r="UIJ26" s="129"/>
      <c r="UIK26" s="129"/>
      <c r="UIL26" s="129"/>
      <c r="UIM26" s="129"/>
      <c r="UIN26" s="129"/>
      <c r="UIO26" s="129"/>
      <c r="UIP26" s="129"/>
      <c r="UIQ26" s="129"/>
      <c r="UIR26" s="129"/>
      <c r="UIS26" s="129"/>
      <c r="UIT26" s="129"/>
      <c r="UIU26" s="129"/>
      <c r="UIV26" s="129"/>
      <c r="UIW26" s="129"/>
      <c r="UIX26" s="129"/>
      <c r="UIY26" s="129"/>
      <c r="UIZ26" s="129"/>
      <c r="UJA26" s="129"/>
      <c r="UJB26" s="129"/>
      <c r="UJC26" s="129"/>
      <c r="UJD26" s="129"/>
      <c r="UJE26" s="129"/>
      <c r="UJF26" s="129"/>
      <c r="UJG26" s="129"/>
      <c r="UJH26" s="129"/>
      <c r="UJI26" s="129"/>
      <c r="UJJ26" s="129"/>
      <c r="UJK26" s="129"/>
      <c r="UJL26" s="129"/>
      <c r="UJM26" s="129"/>
      <c r="UJN26" s="129"/>
      <c r="UJO26" s="129"/>
      <c r="UJP26" s="129"/>
      <c r="UJQ26" s="129"/>
      <c r="UJR26" s="129"/>
      <c r="UJS26" s="129"/>
      <c r="UJT26" s="129"/>
      <c r="UJU26" s="129"/>
      <c r="UJV26" s="129"/>
      <c r="UJW26" s="129"/>
      <c r="UJX26" s="129"/>
      <c r="UJY26" s="129"/>
      <c r="UJZ26" s="129"/>
      <c r="UKA26" s="129"/>
      <c r="UKB26" s="129"/>
      <c r="UKC26" s="129"/>
      <c r="UKD26" s="129"/>
      <c r="UKE26" s="129"/>
      <c r="UKF26" s="129"/>
      <c r="UKG26" s="129"/>
      <c r="UKH26" s="129"/>
      <c r="UKI26" s="129"/>
      <c r="UKJ26" s="129"/>
      <c r="UKK26" s="129"/>
      <c r="UKL26" s="129"/>
      <c r="UKM26" s="129"/>
      <c r="UKN26" s="129"/>
      <c r="UKO26" s="129"/>
      <c r="UKP26" s="129"/>
      <c r="UKQ26" s="129"/>
      <c r="UKR26" s="129"/>
      <c r="UKS26" s="129"/>
      <c r="UKT26" s="129"/>
      <c r="UKU26" s="129"/>
      <c r="UKV26" s="129"/>
      <c r="UKW26" s="129"/>
      <c r="UKX26" s="129"/>
      <c r="UKY26" s="129"/>
      <c r="UKZ26" s="129"/>
      <c r="ULA26" s="129"/>
      <c r="ULB26" s="129"/>
      <c r="ULC26" s="129"/>
      <c r="ULD26" s="129"/>
      <c r="ULE26" s="129"/>
      <c r="ULF26" s="129"/>
      <c r="ULG26" s="129"/>
      <c r="ULH26" s="129"/>
      <c r="ULI26" s="129"/>
      <c r="ULJ26" s="129"/>
      <c r="ULK26" s="129"/>
      <c r="ULL26" s="129"/>
      <c r="ULM26" s="129"/>
      <c r="ULN26" s="129"/>
      <c r="ULO26" s="129"/>
      <c r="ULP26" s="129"/>
      <c r="ULQ26" s="129"/>
      <c r="ULR26" s="129"/>
      <c r="ULS26" s="129"/>
      <c r="ULT26" s="129"/>
      <c r="ULU26" s="129"/>
      <c r="ULV26" s="129"/>
      <c r="ULW26" s="129"/>
      <c r="ULX26" s="129"/>
      <c r="ULY26" s="129"/>
      <c r="ULZ26" s="129"/>
      <c r="UMA26" s="129"/>
      <c r="UMB26" s="129"/>
      <c r="UMC26" s="129"/>
      <c r="UMD26" s="129"/>
      <c r="UME26" s="129"/>
      <c r="UMF26" s="129"/>
      <c r="UMG26" s="129"/>
      <c r="UMH26" s="129"/>
      <c r="UMI26" s="129"/>
      <c r="UMJ26" s="129"/>
      <c r="UMK26" s="129"/>
      <c r="UML26" s="129"/>
      <c r="UMM26" s="129"/>
      <c r="UMN26" s="129"/>
      <c r="UMO26" s="129"/>
      <c r="UMP26" s="129"/>
      <c r="UMQ26" s="129"/>
      <c r="UMR26" s="129"/>
      <c r="UMS26" s="129"/>
      <c r="UMT26" s="129"/>
      <c r="UMU26" s="129"/>
      <c r="UMV26" s="129"/>
      <c r="UMW26" s="129"/>
      <c r="UMX26" s="129"/>
      <c r="UMY26" s="129"/>
      <c r="UMZ26" s="129"/>
      <c r="UNA26" s="129"/>
      <c r="UNB26" s="129"/>
      <c r="UNC26" s="129"/>
      <c r="UND26" s="129"/>
      <c r="UNE26" s="129"/>
      <c r="UNF26" s="129"/>
      <c r="UNG26" s="129"/>
      <c r="UNH26" s="129"/>
      <c r="UNI26" s="129"/>
      <c r="UNJ26" s="129"/>
      <c r="UNK26" s="129"/>
      <c r="UNL26" s="129"/>
      <c r="UNM26" s="129"/>
      <c r="UNN26" s="129"/>
      <c r="UNO26" s="129"/>
      <c r="UNP26" s="129"/>
      <c r="UNQ26" s="129"/>
      <c r="UNR26" s="129"/>
      <c r="UNS26" s="129"/>
      <c r="UNT26" s="129"/>
      <c r="UNU26" s="129"/>
      <c r="UNV26" s="129"/>
      <c r="UNW26" s="129"/>
      <c r="UNX26" s="129"/>
      <c r="UNY26" s="129"/>
      <c r="UNZ26" s="129"/>
      <c r="UOA26" s="129"/>
      <c r="UOB26" s="129"/>
      <c r="UOC26" s="129"/>
      <c r="UOD26" s="129"/>
      <c r="UOE26" s="129"/>
      <c r="UOF26" s="129"/>
      <c r="UOG26" s="129"/>
      <c r="UOH26" s="129"/>
      <c r="UOI26" s="129"/>
      <c r="UOJ26" s="129"/>
      <c r="UOK26" s="129"/>
      <c r="UOL26" s="129"/>
      <c r="UOM26" s="129"/>
      <c r="UON26" s="129"/>
      <c r="UOO26" s="129"/>
      <c r="UOP26" s="129"/>
      <c r="UOQ26" s="129"/>
      <c r="UOR26" s="129"/>
      <c r="UOS26" s="129"/>
      <c r="UOT26" s="129"/>
      <c r="UOU26" s="129"/>
      <c r="UOV26" s="129"/>
      <c r="UOW26" s="129"/>
      <c r="UOX26" s="129"/>
      <c r="UOY26" s="129"/>
      <c r="UOZ26" s="129"/>
      <c r="UPA26" s="129"/>
      <c r="UPB26" s="129"/>
      <c r="UPC26" s="129"/>
      <c r="UPD26" s="129"/>
      <c r="UPE26" s="129"/>
      <c r="UPF26" s="129"/>
      <c r="UPG26" s="129"/>
      <c r="UPH26" s="129"/>
      <c r="UPI26" s="129"/>
      <c r="UPJ26" s="129"/>
      <c r="UPK26" s="129"/>
      <c r="UPL26" s="129"/>
      <c r="UPM26" s="129"/>
      <c r="UPN26" s="129"/>
      <c r="UPO26" s="129"/>
      <c r="UPP26" s="129"/>
      <c r="UPQ26" s="129"/>
      <c r="UPR26" s="129"/>
      <c r="UPS26" s="129"/>
      <c r="UPT26" s="129"/>
      <c r="UPU26" s="129"/>
      <c r="UPV26" s="129"/>
      <c r="UPW26" s="129"/>
      <c r="UPX26" s="129"/>
      <c r="UPY26" s="129"/>
      <c r="UPZ26" s="129"/>
      <c r="UQA26" s="129"/>
      <c r="UQB26" s="129"/>
      <c r="UQC26" s="129"/>
      <c r="UQD26" s="129"/>
      <c r="UQE26" s="129"/>
      <c r="UQF26" s="129"/>
      <c r="UQG26" s="129"/>
      <c r="UQH26" s="129"/>
      <c r="UQI26" s="129"/>
      <c r="UQJ26" s="129"/>
      <c r="UQK26" s="129"/>
      <c r="UQL26" s="129"/>
      <c r="UQM26" s="129"/>
      <c r="UQN26" s="129"/>
      <c r="UQO26" s="129"/>
      <c r="UQP26" s="129"/>
      <c r="UQQ26" s="129"/>
      <c r="UQR26" s="129"/>
      <c r="UQS26" s="129"/>
      <c r="UQT26" s="129"/>
      <c r="UQU26" s="129"/>
      <c r="UQV26" s="129"/>
      <c r="UQW26" s="129"/>
      <c r="UQX26" s="129"/>
      <c r="UQY26" s="129"/>
      <c r="UQZ26" s="129"/>
      <c r="URA26" s="129"/>
      <c r="URB26" s="129"/>
      <c r="URC26" s="129"/>
      <c r="URD26" s="129"/>
      <c r="URE26" s="129"/>
      <c r="URF26" s="129"/>
      <c r="URG26" s="129"/>
      <c r="URH26" s="129"/>
      <c r="URI26" s="129"/>
      <c r="URJ26" s="129"/>
      <c r="URK26" s="129"/>
      <c r="URL26" s="129"/>
      <c r="URM26" s="129"/>
      <c r="URN26" s="129"/>
      <c r="URO26" s="129"/>
      <c r="URP26" s="129"/>
      <c r="URQ26" s="129"/>
      <c r="URR26" s="129"/>
      <c r="URS26" s="129"/>
      <c r="URT26" s="129"/>
      <c r="URU26" s="129"/>
      <c r="URV26" s="129"/>
      <c r="URW26" s="129"/>
      <c r="URX26" s="129"/>
      <c r="URY26" s="129"/>
      <c r="URZ26" s="129"/>
      <c r="USA26" s="129"/>
      <c r="USB26" s="129"/>
      <c r="USC26" s="129"/>
      <c r="USD26" s="129"/>
      <c r="USE26" s="129"/>
      <c r="USF26" s="129"/>
      <c r="USG26" s="129"/>
      <c r="USH26" s="129"/>
      <c r="USI26" s="129"/>
      <c r="USJ26" s="129"/>
      <c r="USK26" s="129"/>
      <c r="USL26" s="129"/>
      <c r="USM26" s="129"/>
      <c r="USN26" s="129"/>
      <c r="USO26" s="129"/>
      <c r="USP26" s="129"/>
      <c r="USQ26" s="129"/>
      <c r="USR26" s="129"/>
      <c r="USS26" s="129"/>
      <c r="UST26" s="129"/>
      <c r="USU26" s="129"/>
      <c r="USV26" s="129"/>
      <c r="USW26" s="129"/>
      <c r="USX26" s="129"/>
      <c r="USY26" s="129"/>
      <c r="USZ26" s="129"/>
      <c r="UTA26" s="129"/>
      <c r="UTB26" s="129"/>
      <c r="UTC26" s="129"/>
      <c r="UTD26" s="129"/>
      <c r="UTE26" s="129"/>
      <c r="UTF26" s="129"/>
      <c r="UTG26" s="129"/>
      <c r="UTH26" s="129"/>
      <c r="UTI26" s="129"/>
      <c r="UTJ26" s="129"/>
      <c r="UTK26" s="129"/>
      <c r="UTL26" s="129"/>
      <c r="UTM26" s="129"/>
      <c r="UTN26" s="129"/>
      <c r="UTO26" s="129"/>
      <c r="UTP26" s="129"/>
      <c r="UTQ26" s="129"/>
      <c r="UTR26" s="129"/>
      <c r="UTS26" s="129"/>
      <c r="UTT26" s="129"/>
      <c r="UTU26" s="129"/>
      <c r="UTV26" s="129"/>
      <c r="UTW26" s="129"/>
      <c r="UTX26" s="129"/>
      <c r="UTY26" s="129"/>
      <c r="UTZ26" s="129"/>
      <c r="UUA26" s="129"/>
      <c r="UUB26" s="129"/>
      <c r="UUC26" s="129"/>
      <c r="UUD26" s="129"/>
      <c r="UUE26" s="129"/>
      <c r="UUF26" s="129"/>
      <c r="UUG26" s="129"/>
      <c r="UUH26" s="129"/>
      <c r="UUI26" s="129"/>
      <c r="UUJ26" s="129"/>
      <c r="UUK26" s="129"/>
      <c r="UUL26" s="129"/>
      <c r="UUM26" s="129"/>
      <c r="UUN26" s="129"/>
      <c r="UUO26" s="129"/>
      <c r="UUP26" s="129"/>
      <c r="UUQ26" s="129"/>
      <c r="UUR26" s="129"/>
      <c r="UUS26" s="129"/>
      <c r="UUT26" s="129"/>
      <c r="UUU26" s="129"/>
      <c r="UUV26" s="129"/>
      <c r="UUW26" s="129"/>
      <c r="UUX26" s="129"/>
      <c r="UUY26" s="129"/>
      <c r="UUZ26" s="129"/>
      <c r="UVA26" s="129"/>
      <c r="UVB26" s="129"/>
      <c r="UVC26" s="129"/>
      <c r="UVD26" s="129"/>
      <c r="UVE26" s="129"/>
      <c r="UVF26" s="129"/>
      <c r="UVG26" s="129"/>
      <c r="UVH26" s="129"/>
      <c r="UVI26" s="129"/>
      <c r="UVJ26" s="129"/>
      <c r="UVK26" s="129"/>
      <c r="UVL26" s="129"/>
      <c r="UVM26" s="129"/>
      <c r="UVN26" s="129"/>
      <c r="UVO26" s="129"/>
      <c r="UVP26" s="129"/>
      <c r="UVQ26" s="129"/>
      <c r="UVR26" s="129"/>
      <c r="UVS26" s="129"/>
      <c r="UVT26" s="129"/>
      <c r="UVU26" s="129"/>
      <c r="UVV26" s="129"/>
      <c r="UVW26" s="129"/>
      <c r="UVX26" s="129"/>
      <c r="UVY26" s="129"/>
      <c r="UVZ26" s="129"/>
      <c r="UWA26" s="129"/>
      <c r="UWB26" s="129"/>
      <c r="UWC26" s="129"/>
      <c r="UWD26" s="129"/>
      <c r="UWE26" s="129"/>
      <c r="UWF26" s="129"/>
      <c r="UWG26" s="129"/>
      <c r="UWH26" s="129"/>
      <c r="UWI26" s="129"/>
      <c r="UWJ26" s="129"/>
      <c r="UWK26" s="129"/>
      <c r="UWL26" s="129"/>
      <c r="UWM26" s="129"/>
      <c r="UWN26" s="129"/>
      <c r="UWO26" s="129"/>
      <c r="UWP26" s="129"/>
      <c r="UWQ26" s="129"/>
      <c r="UWR26" s="129"/>
      <c r="UWS26" s="129"/>
      <c r="UWT26" s="129"/>
      <c r="UWU26" s="129"/>
      <c r="UWV26" s="129"/>
      <c r="UWW26" s="129"/>
      <c r="UWX26" s="129"/>
      <c r="UWY26" s="129"/>
      <c r="UWZ26" s="129"/>
      <c r="UXA26" s="129"/>
      <c r="UXB26" s="129"/>
      <c r="UXC26" s="129"/>
      <c r="UXD26" s="129"/>
      <c r="UXE26" s="129"/>
      <c r="UXF26" s="129"/>
      <c r="UXG26" s="129"/>
      <c r="UXH26" s="129"/>
      <c r="UXI26" s="129"/>
      <c r="UXJ26" s="129"/>
      <c r="UXK26" s="129"/>
      <c r="UXL26" s="129"/>
      <c r="UXM26" s="129"/>
      <c r="UXN26" s="129"/>
      <c r="UXO26" s="129"/>
      <c r="UXP26" s="129"/>
      <c r="UXQ26" s="129"/>
      <c r="UXR26" s="129"/>
      <c r="UXS26" s="129"/>
      <c r="UXT26" s="129"/>
      <c r="UXU26" s="129"/>
      <c r="UXV26" s="129"/>
      <c r="UXW26" s="129"/>
      <c r="UXX26" s="129"/>
      <c r="UXY26" s="129"/>
      <c r="UXZ26" s="129"/>
      <c r="UYA26" s="129"/>
      <c r="UYB26" s="129"/>
      <c r="UYC26" s="129"/>
      <c r="UYD26" s="129"/>
      <c r="UYE26" s="129"/>
      <c r="UYF26" s="129"/>
      <c r="UYG26" s="129"/>
      <c r="UYH26" s="129"/>
      <c r="UYI26" s="129"/>
      <c r="UYJ26" s="129"/>
      <c r="UYK26" s="129"/>
      <c r="UYL26" s="129"/>
      <c r="UYM26" s="129"/>
      <c r="UYN26" s="129"/>
      <c r="UYO26" s="129"/>
      <c r="UYP26" s="129"/>
      <c r="UYQ26" s="129"/>
      <c r="UYR26" s="129"/>
      <c r="UYS26" s="129"/>
      <c r="UYT26" s="129"/>
      <c r="UYU26" s="129"/>
      <c r="UYV26" s="129"/>
      <c r="UYW26" s="129"/>
      <c r="UYX26" s="129"/>
      <c r="UYY26" s="129"/>
      <c r="UYZ26" s="129"/>
      <c r="UZA26" s="129"/>
      <c r="UZB26" s="129"/>
      <c r="UZC26" s="129"/>
      <c r="UZD26" s="129"/>
      <c r="UZE26" s="129"/>
      <c r="UZF26" s="129"/>
      <c r="UZG26" s="129"/>
      <c r="UZH26" s="129"/>
      <c r="UZI26" s="129"/>
      <c r="UZJ26" s="129"/>
      <c r="UZK26" s="129"/>
      <c r="UZL26" s="129"/>
      <c r="UZM26" s="129"/>
      <c r="UZN26" s="129"/>
      <c r="UZO26" s="129"/>
      <c r="UZP26" s="129"/>
      <c r="UZQ26" s="129"/>
      <c r="UZR26" s="129"/>
      <c r="UZS26" s="129"/>
      <c r="UZT26" s="129"/>
      <c r="UZU26" s="129"/>
      <c r="UZV26" s="129"/>
      <c r="UZW26" s="129"/>
      <c r="UZX26" s="129"/>
      <c r="UZY26" s="129"/>
      <c r="UZZ26" s="129"/>
      <c r="VAA26" s="129"/>
      <c r="VAB26" s="129"/>
      <c r="VAC26" s="129"/>
      <c r="VAD26" s="129"/>
      <c r="VAE26" s="129"/>
      <c r="VAF26" s="129"/>
      <c r="VAG26" s="129"/>
      <c r="VAH26" s="129"/>
      <c r="VAI26" s="129"/>
      <c r="VAJ26" s="129"/>
      <c r="VAK26" s="129"/>
      <c r="VAL26" s="129"/>
      <c r="VAM26" s="129"/>
      <c r="VAN26" s="129"/>
      <c r="VAO26" s="129"/>
      <c r="VAP26" s="129"/>
      <c r="VAQ26" s="129"/>
      <c r="VAR26" s="129"/>
      <c r="VAS26" s="129"/>
      <c r="VAT26" s="129"/>
      <c r="VAU26" s="129"/>
      <c r="VAV26" s="129"/>
      <c r="VAW26" s="129"/>
      <c r="VAX26" s="129"/>
      <c r="VAY26" s="129"/>
      <c r="VAZ26" s="129"/>
      <c r="VBA26" s="129"/>
      <c r="VBB26" s="129"/>
      <c r="VBC26" s="129"/>
      <c r="VBD26" s="129"/>
      <c r="VBE26" s="129"/>
      <c r="VBF26" s="129"/>
      <c r="VBG26" s="129"/>
      <c r="VBH26" s="129"/>
      <c r="VBI26" s="129"/>
      <c r="VBJ26" s="129"/>
      <c r="VBK26" s="129"/>
      <c r="VBL26" s="129"/>
      <c r="VBM26" s="129"/>
      <c r="VBN26" s="129"/>
      <c r="VBO26" s="129"/>
      <c r="VBP26" s="129"/>
      <c r="VBQ26" s="129"/>
      <c r="VBR26" s="129"/>
      <c r="VBS26" s="129"/>
      <c r="VBT26" s="129"/>
      <c r="VBU26" s="129"/>
      <c r="VBV26" s="129"/>
      <c r="VBW26" s="129"/>
      <c r="VBX26" s="129"/>
      <c r="VBY26" s="129"/>
      <c r="VBZ26" s="129"/>
      <c r="VCA26" s="129"/>
      <c r="VCB26" s="129"/>
      <c r="VCC26" s="129"/>
      <c r="VCD26" s="129"/>
      <c r="VCE26" s="129"/>
      <c r="VCF26" s="129"/>
      <c r="VCG26" s="129"/>
      <c r="VCH26" s="129"/>
      <c r="VCI26" s="129"/>
      <c r="VCJ26" s="129"/>
      <c r="VCK26" s="129"/>
      <c r="VCL26" s="129"/>
      <c r="VCM26" s="129"/>
      <c r="VCN26" s="129"/>
      <c r="VCO26" s="129"/>
      <c r="VCP26" s="129"/>
      <c r="VCQ26" s="129"/>
      <c r="VCR26" s="129"/>
      <c r="VCS26" s="129"/>
      <c r="VCT26" s="129"/>
      <c r="VCU26" s="129"/>
      <c r="VCV26" s="129"/>
      <c r="VCW26" s="129"/>
      <c r="VCX26" s="129"/>
      <c r="VCY26" s="129"/>
      <c r="VCZ26" s="129"/>
      <c r="VDA26" s="129"/>
      <c r="VDB26" s="129"/>
      <c r="VDC26" s="129"/>
      <c r="VDD26" s="129"/>
      <c r="VDE26" s="129"/>
      <c r="VDF26" s="129"/>
      <c r="VDG26" s="129"/>
      <c r="VDH26" s="129"/>
      <c r="VDI26" s="129"/>
      <c r="VDJ26" s="129"/>
      <c r="VDK26" s="129"/>
      <c r="VDL26" s="129"/>
      <c r="VDM26" s="129"/>
      <c r="VDN26" s="129"/>
      <c r="VDO26" s="129"/>
      <c r="VDP26" s="129"/>
      <c r="VDQ26" s="129"/>
      <c r="VDR26" s="129"/>
      <c r="VDS26" s="129"/>
      <c r="VDT26" s="129"/>
      <c r="VDU26" s="129"/>
      <c r="VDV26" s="129"/>
      <c r="VDW26" s="129"/>
      <c r="VDX26" s="129"/>
      <c r="VDY26" s="129"/>
      <c r="VDZ26" s="129"/>
      <c r="VEA26" s="129"/>
      <c r="VEB26" s="129"/>
      <c r="VEC26" s="129"/>
      <c r="VED26" s="129"/>
      <c r="VEE26" s="129"/>
      <c r="VEF26" s="129"/>
      <c r="VEG26" s="129"/>
      <c r="VEH26" s="129"/>
      <c r="VEI26" s="129"/>
      <c r="VEJ26" s="129"/>
      <c r="VEK26" s="129"/>
      <c r="VEL26" s="129"/>
      <c r="VEM26" s="129"/>
      <c r="VEN26" s="129"/>
      <c r="VEO26" s="129"/>
      <c r="VEP26" s="129"/>
      <c r="VEQ26" s="129"/>
      <c r="VER26" s="129"/>
      <c r="VES26" s="129"/>
      <c r="VET26" s="129"/>
      <c r="VEU26" s="129"/>
      <c r="VEV26" s="129"/>
      <c r="VEW26" s="129"/>
      <c r="VEX26" s="129"/>
      <c r="VEY26" s="129"/>
      <c r="VEZ26" s="129"/>
      <c r="VFA26" s="129"/>
      <c r="VFB26" s="129"/>
      <c r="VFC26" s="129"/>
      <c r="VFD26" s="129"/>
      <c r="VFE26" s="129"/>
      <c r="VFF26" s="129"/>
      <c r="VFG26" s="129"/>
      <c r="VFH26" s="129"/>
      <c r="VFI26" s="129"/>
      <c r="VFJ26" s="129"/>
      <c r="VFK26" s="129"/>
      <c r="VFL26" s="129"/>
      <c r="VFM26" s="129"/>
      <c r="VFN26" s="129"/>
      <c r="VFO26" s="129"/>
      <c r="VFP26" s="129"/>
      <c r="VFQ26" s="129"/>
      <c r="VFR26" s="129"/>
      <c r="VFS26" s="129"/>
      <c r="VFT26" s="129"/>
      <c r="VFU26" s="129"/>
      <c r="VFV26" s="129"/>
      <c r="VFW26" s="129"/>
      <c r="VFX26" s="129"/>
      <c r="VFY26" s="129"/>
      <c r="VFZ26" s="129"/>
      <c r="VGA26" s="129"/>
      <c r="VGB26" s="129"/>
      <c r="VGC26" s="129"/>
      <c r="VGD26" s="129"/>
      <c r="VGE26" s="129"/>
      <c r="VGF26" s="129"/>
      <c r="VGG26" s="129"/>
      <c r="VGH26" s="129"/>
      <c r="VGI26" s="129"/>
      <c r="VGJ26" s="129"/>
      <c r="VGK26" s="129"/>
      <c r="VGL26" s="129"/>
      <c r="VGM26" s="129"/>
      <c r="VGN26" s="129"/>
      <c r="VGO26" s="129"/>
      <c r="VGP26" s="129"/>
      <c r="VGQ26" s="129"/>
      <c r="VGR26" s="129"/>
      <c r="VGS26" s="129"/>
      <c r="VGT26" s="129"/>
      <c r="VGU26" s="129"/>
      <c r="VGV26" s="129"/>
      <c r="VGW26" s="129"/>
      <c r="VGX26" s="129"/>
      <c r="VGY26" s="129"/>
      <c r="VGZ26" s="129"/>
      <c r="VHA26" s="129"/>
      <c r="VHB26" s="129"/>
      <c r="VHC26" s="129"/>
      <c r="VHD26" s="129"/>
      <c r="VHE26" s="129"/>
      <c r="VHF26" s="129"/>
      <c r="VHG26" s="129"/>
      <c r="VHH26" s="129"/>
      <c r="VHI26" s="129"/>
      <c r="VHJ26" s="129"/>
      <c r="VHK26" s="129"/>
      <c r="VHL26" s="129"/>
      <c r="VHM26" s="129"/>
      <c r="VHN26" s="129"/>
      <c r="VHO26" s="129"/>
      <c r="VHP26" s="129"/>
      <c r="VHQ26" s="129"/>
      <c r="VHR26" s="129"/>
      <c r="VHS26" s="129"/>
      <c r="VHT26" s="129"/>
      <c r="VHU26" s="129"/>
      <c r="VHV26" s="129"/>
      <c r="VHW26" s="129"/>
      <c r="VHX26" s="129"/>
      <c r="VHY26" s="129"/>
      <c r="VHZ26" s="129"/>
      <c r="VIA26" s="129"/>
      <c r="VIB26" s="129"/>
      <c r="VIC26" s="129"/>
      <c r="VID26" s="129"/>
      <c r="VIE26" s="129"/>
      <c r="VIF26" s="129"/>
      <c r="VIG26" s="129"/>
      <c r="VIH26" s="129"/>
      <c r="VII26" s="129"/>
      <c r="VIJ26" s="129"/>
      <c r="VIK26" s="129"/>
      <c r="VIL26" s="129"/>
      <c r="VIM26" s="129"/>
      <c r="VIN26" s="129"/>
      <c r="VIO26" s="129"/>
      <c r="VIP26" s="129"/>
      <c r="VIQ26" s="129"/>
      <c r="VIR26" s="129"/>
      <c r="VIS26" s="129"/>
      <c r="VIT26" s="129"/>
      <c r="VIU26" s="129"/>
      <c r="VIV26" s="129"/>
      <c r="VIW26" s="129"/>
      <c r="VIX26" s="129"/>
      <c r="VIY26" s="129"/>
      <c r="VIZ26" s="129"/>
      <c r="VJA26" s="129"/>
      <c r="VJB26" s="129"/>
      <c r="VJC26" s="129"/>
      <c r="VJD26" s="129"/>
      <c r="VJE26" s="129"/>
      <c r="VJF26" s="129"/>
      <c r="VJG26" s="129"/>
      <c r="VJH26" s="129"/>
      <c r="VJI26" s="129"/>
      <c r="VJJ26" s="129"/>
      <c r="VJK26" s="129"/>
      <c r="VJL26" s="129"/>
      <c r="VJM26" s="129"/>
      <c r="VJN26" s="129"/>
      <c r="VJO26" s="129"/>
      <c r="VJP26" s="129"/>
      <c r="VJQ26" s="129"/>
      <c r="VJR26" s="129"/>
      <c r="VJS26" s="129"/>
      <c r="VJT26" s="129"/>
      <c r="VJU26" s="129"/>
      <c r="VJV26" s="129"/>
      <c r="VJW26" s="129"/>
      <c r="VJX26" s="129"/>
      <c r="VJY26" s="129"/>
      <c r="VJZ26" s="129"/>
      <c r="VKA26" s="129"/>
      <c r="VKB26" s="129"/>
      <c r="VKC26" s="129"/>
      <c r="VKD26" s="129"/>
      <c r="VKE26" s="129"/>
      <c r="VKF26" s="129"/>
      <c r="VKG26" s="129"/>
      <c r="VKH26" s="129"/>
      <c r="VKI26" s="129"/>
      <c r="VKJ26" s="129"/>
      <c r="VKK26" s="129"/>
      <c r="VKL26" s="129"/>
      <c r="VKM26" s="129"/>
      <c r="VKN26" s="129"/>
      <c r="VKO26" s="129"/>
      <c r="VKP26" s="129"/>
      <c r="VKQ26" s="129"/>
      <c r="VKR26" s="129"/>
      <c r="VKS26" s="129"/>
      <c r="VKT26" s="129"/>
      <c r="VKU26" s="129"/>
      <c r="VKV26" s="129"/>
      <c r="VKW26" s="129"/>
      <c r="VKX26" s="129"/>
      <c r="VKY26" s="129"/>
      <c r="VKZ26" s="129"/>
      <c r="VLA26" s="129"/>
      <c r="VLB26" s="129"/>
      <c r="VLC26" s="129"/>
      <c r="VLD26" s="129"/>
      <c r="VLE26" s="129"/>
      <c r="VLF26" s="129"/>
      <c r="VLG26" s="129"/>
      <c r="VLH26" s="129"/>
      <c r="VLI26" s="129"/>
      <c r="VLJ26" s="129"/>
      <c r="VLK26" s="129"/>
      <c r="VLL26" s="129"/>
      <c r="VLM26" s="129"/>
      <c r="VLN26" s="129"/>
      <c r="VLO26" s="129"/>
      <c r="VLP26" s="129"/>
      <c r="VLQ26" s="129"/>
      <c r="VLR26" s="129"/>
      <c r="VLS26" s="129"/>
      <c r="VLT26" s="129"/>
      <c r="VLU26" s="129"/>
      <c r="VLV26" s="129"/>
      <c r="VLW26" s="129"/>
      <c r="VLX26" s="129"/>
      <c r="VLY26" s="129"/>
      <c r="VLZ26" s="129"/>
      <c r="VMA26" s="129"/>
      <c r="VMB26" s="129"/>
      <c r="VMC26" s="129"/>
      <c r="VMD26" s="129"/>
      <c r="VME26" s="129"/>
      <c r="VMF26" s="129"/>
      <c r="VMG26" s="129"/>
      <c r="VMH26" s="129"/>
      <c r="VMI26" s="129"/>
      <c r="VMJ26" s="129"/>
      <c r="VMK26" s="129"/>
      <c r="VML26" s="129"/>
      <c r="VMM26" s="129"/>
      <c r="VMN26" s="129"/>
      <c r="VMO26" s="129"/>
      <c r="VMP26" s="129"/>
      <c r="VMQ26" s="129"/>
      <c r="VMR26" s="129"/>
      <c r="VMS26" s="129"/>
      <c r="VMT26" s="129"/>
      <c r="VMU26" s="129"/>
      <c r="VMV26" s="129"/>
      <c r="VMW26" s="129"/>
      <c r="VMX26" s="129"/>
      <c r="VMY26" s="129"/>
      <c r="VMZ26" s="129"/>
      <c r="VNA26" s="129"/>
      <c r="VNB26" s="129"/>
      <c r="VNC26" s="129"/>
      <c r="VND26" s="129"/>
      <c r="VNE26" s="129"/>
      <c r="VNF26" s="129"/>
      <c r="VNG26" s="129"/>
      <c r="VNH26" s="129"/>
      <c r="VNI26" s="129"/>
      <c r="VNJ26" s="129"/>
      <c r="VNK26" s="129"/>
      <c r="VNL26" s="129"/>
      <c r="VNM26" s="129"/>
      <c r="VNN26" s="129"/>
      <c r="VNO26" s="129"/>
      <c r="VNP26" s="129"/>
      <c r="VNQ26" s="129"/>
      <c r="VNR26" s="129"/>
      <c r="VNS26" s="129"/>
      <c r="VNT26" s="129"/>
      <c r="VNU26" s="129"/>
      <c r="VNV26" s="129"/>
      <c r="VNW26" s="129"/>
      <c r="VNX26" s="129"/>
      <c r="VNY26" s="129"/>
      <c r="VNZ26" s="129"/>
      <c r="VOA26" s="129"/>
      <c r="VOB26" s="129"/>
      <c r="VOC26" s="129"/>
      <c r="VOD26" s="129"/>
      <c r="VOE26" s="129"/>
      <c r="VOF26" s="129"/>
      <c r="VOG26" s="129"/>
      <c r="VOH26" s="129"/>
      <c r="VOI26" s="129"/>
      <c r="VOJ26" s="129"/>
      <c r="VOK26" s="129"/>
      <c r="VOL26" s="129"/>
      <c r="VOM26" s="129"/>
      <c r="VON26" s="129"/>
      <c r="VOO26" s="129"/>
      <c r="VOP26" s="129"/>
      <c r="VOQ26" s="129"/>
      <c r="VOR26" s="129"/>
      <c r="VOS26" s="129"/>
      <c r="VOT26" s="129"/>
      <c r="VOU26" s="129"/>
      <c r="VOV26" s="129"/>
      <c r="VOW26" s="129"/>
      <c r="VOX26" s="129"/>
      <c r="VOY26" s="129"/>
      <c r="VOZ26" s="129"/>
      <c r="VPA26" s="129"/>
      <c r="VPB26" s="129"/>
      <c r="VPC26" s="129"/>
      <c r="VPD26" s="129"/>
      <c r="VPE26" s="129"/>
      <c r="VPF26" s="129"/>
      <c r="VPG26" s="129"/>
      <c r="VPH26" s="129"/>
      <c r="VPI26" s="129"/>
      <c r="VPJ26" s="129"/>
      <c r="VPK26" s="129"/>
      <c r="VPL26" s="129"/>
      <c r="VPM26" s="129"/>
      <c r="VPN26" s="129"/>
      <c r="VPO26" s="129"/>
      <c r="VPP26" s="129"/>
      <c r="VPQ26" s="129"/>
      <c r="VPR26" s="129"/>
      <c r="VPS26" s="129"/>
      <c r="VPT26" s="129"/>
      <c r="VPU26" s="129"/>
      <c r="VPV26" s="129"/>
      <c r="VPW26" s="129"/>
      <c r="VPX26" s="129"/>
      <c r="VPY26" s="129"/>
      <c r="VPZ26" s="129"/>
      <c r="VQA26" s="129"/>
      <c r="VQB26" s="129"/>
      <c r="VQC26" s="129"/>
      <c r="VQD26" s="129"/>
      <c r="VQE26" s="129"/>
      <c r="VQF26" s="129"/>
      <c r="VQG26" s="129"/>
      <c r="VQH26" s="129"/>
      <c r="VQI26" s="129"/>
      <c r="VQJ26" s="129"/>
      <c r="VQK26" s="129"/>
      <c r="VQL26" s="129"/>
      <c r="VQM26" s="129"/>
      <c r="VQN26" s="129"/>
      <c r="VQO26" s="129"/>
      <c r="VQP26" s="129"/>
      <c r="VQQ26" s="129"/>
      <c r="VQR26" s="129"/>
      <c r="VQS26" s="129"/>
      <c r="VQT26" s="129"/>
      <c r="VQU26" s="129"/>
      <c r="VQV26" s="129"/>
      <c r="VQW26" s="129"/>
      <c r="VQX26" s="129"/>
      <c r="VQY26" s="129"/>
      <c r="VQZ26" s="129"/>
      <c r="VRA26" s="129"/>
      <c r="VRB26" s="129"/>
      <c r="VRC26" s="129"/>
      <c r="VRD26" s="129"/>
      <c r="VRE26" s="129"/>
      <c r="VRF26" s="129"/>
      <c r="VRG26" s="129"/>
      <c r="VRH26" s="129"/>
      <c r="VRI26" s="129"/>
      <c r="VRJ26" s="129"/>
      <c r="VRK26" s="129"/>
      <c r="VRL26" s="129"/>
      <c r="VRM26" s="129"/>
      <c r="VRN26" s="129"/>
      <c r="VRO26" s="129"/>
      <c r="VRP26" s="129"/>
      <c r="VRQ26" s="129"/>
      <c r="VRR26" s="129"/>
      <c r="VRS26" s="129"/>
      <c r="VRT26" s="129"/>
      <c r="VRU26" s="129"/>
      <c r="VRV26" s="129"/>
      <c r="VRW26" s="129"/>
      <c r="VRX26" s="129"/>
      <c r="VRY26" s="129"/>
      <c r="VRZ26" s="129"/>
      <c r="VSA26" s="129"/>
      <c r="VSB26" s="129"/>
      <c r="VSC26" s="129"/>
      <c r="VSD26" s="129"/>
      <c r="VSE26" s="129"/>
      <c r="VSF26" s="129"/>
      <c r="VSG26" s="129"/>
      <c r="VSH26" s="129"/>
      <c r="VSI26" s="129"/>
      <c r="VSJ26" s="129"/>
      <c r="VSK26" s="129"/>
      <c r="VSL26" s="129"/>
      <c r="VSM26" s="129"/>
      <c r="VSN26" s="129"/>
      <c r="VSO26" s="129"/>
      <c r="VSP26" s="129"/>
      <c r="VSQ26" s="129"/>
      <c r="VSR26" s="129"/>
      <c r="VSS26" s="129"/>
      <c r="VST26" s="129"/>
      <c r="VSU26" s="129"/>
      <c r="VSV26" s="129"/>
      <c r="VSW26" s="129"/>
      <c r="VSX26" s="129"/>
      <c r="VSY26" s="129"/>
      <c r="VSZ26" s="129"/>
      <c r="VTA26" s="129"/>
      <c r="VTB26" s="129"/>
      <c r="VTC26" s="129"/>
      <c r="VTD26" s="129"/>
      <c r="VTE26" s="129"/>
      <c r="VTF26" s="129"/>
      <c r="VTG26" s="129"/>
      <c r="VTH26" s="129"/>
      <c r="VTI26" s="129"/>
      <c r="VTJ26" s="129"/>
      <c r="VTK26" s="129"/>
      <c r="VTL26" s="129"/>
      <c r="VTM26" s="129"/>
      <c r="VTN26" s="129"/>
      <c r="VTO26" s="129"/>
      <c r="VTP26" s="129"/>
      <c r="VTQ26" s="129"/>
      <c r="VTR26" s="129"/>
      <c r="VTS26" s="129"/>
      <c r="VTT26" s="129"/>
      <c r="VTU26" s="129"/>
      <c r="VTV26" s="129"/>
      <c r="VTW26" s="129"/>
      <c r="VTX26" s="129"/>
      <c r="VTY26" s="129"/>
      <c r="VTZ26" s="129"/>
      <c r="VUA26" s="129"/>
      <c r="VUB26" s="129"/>
      <c r="VUC26" s="129"/>
      <c r="VUD26" s="129"/>
      <c r="VUE26" s="129"/>
      <c r="VUF26" s="129"/>
      <c r="VUG26" s="129"/>
      <c r="VUH26" s="129"/>
      <c r="VUI26" s="129"/>
      <c r="VUJ26" s="129"/>
      <c r="VUK26" s="129"/>
      <c r="VUL26" s="129"/>
      <c r="VUM26" s="129"/>
      <c r="VUN26" s="129"/>
      <c r="VUO26" s="129"/>
      <c r="VUP26" s="129"/>
      <c r="VUQ26" s="129"/>
      <c r="VUR26" s="129"/>
      <c r="VUS26" s="129"/>
      <c r="VUT26" s="129"/>
      <c r="VUU26" s="129"/>
      <c r="VUV26" s="129"/>
      <c r="VUW26" s="129"/>
      <c r="VUX26" s="129"/>
      <c r="VUY26" s="129"/>
      <c r="VUZ26" s="129"/>
      <c r="VVA26" s="129"/>
      <c r="VVB26" s="129"/>
      <c r="VVC26" s="129"/>
      <c r="VVD26" s="129"/>
      <c r="VVE26" s="129"/>
      <c r="VVF26" s="129"/>
      <c r="VVG26" s="129"/>
      <c r="VVH26" s="129"/>
      <c r="VVI26" s="129"/>
      <c r="VVJ26" s="129"/>
      <c r="VVK26" s="129"/>
      <c r="VVL26" s="129"/>
      <c r="VVM26" s="129"/>
      <c r="VVN26" s="129"/>
      <c r="VVO26" s="129"/>
      <c r="VVP26" s="129"/>
      <c r="VVQ26" s="129"/>
      <c r="VVR26" s="129"/>
      <c r="VVS26" s="129"/>
      <c r="VVT26" s="129"/>
      <c r="VVU26" s="129"/>
      <c r="VVV26" s="129"/>
      <c r="VVW26" s="129"/>
      <c r="VVX26" s="129"/>
      <c r="VVY26" s="129"/>
      <c r="VVZ26" s="129"/>
      <c r="VWA26" s="129"/>
      <c r="VWB26" s="129"/>
      <c r="VWC26" s="129"/>
      <c r="VWD26" s="129"/>
      <c r="VWE26" s="129"/>
      <c r="VWF26" s="129"/>
      <c r="VWG26" s="129"/>
      <c r="VWH26" s="129"/>
      <c r="VWI26" s="129"/>
      <c r="VWJ26" s="129"/>
      <c r="VWK26" s="129"/>
      <c r="VWL26" s="129"/>
      <c r="VWM26" s="129"/>
      <c r="VWN26" s="129"/>
      <c r="VWO26" s="129"/>
      <c r="VWP26" s="129"/>
      <c r="VWQ26" s="129"/>
      <c r="VWR26" s="129"/>
      <c r="VWS26" s="129"/>
      <c r="VWT26" s="129"/>
      <c r="VWU26" s="129"/>
      <c r="VWV26" s="129"/>
      <c r="VWW26" s="129"/>
      <c r="VWX26" s="129"/>
      <c r="VWY26" s="129"/>
      <c r="VWZ26" s="129"/>
      <c r="VXA26" s="129"/>
      <c r="VXB26" s="129"/>
      <c r="VXC26" s="129"/>
      <c r="VXD26" s="129"/>
      <c r="VXE26" s="129"/>
      <c r="VXF26" s="129"/>
      <c r="VXG26" s="129"/>
      <c r="VXH26" s="129"/>
      <c r="VXI26" s="129"/>
      <c r="VXJ26" s="129"/>
      <c r="VXK26" s="129"/>
      <c r="VXL26" s="129"/>
      <c r="VXM26" s="129"/>
      <c r="VXN26" s="129"/>
      <c r="VXO26" s="129"/>
      <c r="VXP26" s="129"/>
      <c r="VXQ26" s="129"/>
      <c r="VXR26" s="129"/>
      <c r="VXS26" s="129"/>
      <c r="VXT26" s="129"/>
      <c r="VXU26" s="129"/>
      <c r="VXV26" s="129"/>
      <c r="VXW26" s="129"/>
      <c r="VXX26" s="129"/>
      <c r="VXY26" s="129"/>
      <c r="VXZ26" s="129"/>
      <c r="VYA26" s="129"/>
      <c r="VYB26" s="129"/>
      <c r="VYC26" s="129"/>
      <c r="VYD26" s="129"/>
      <c r="VYE26" s="129"/>
      <c r="VYF26" s="129"/>
      <c r="VYG26" s="129"/>
      <c r="VYH26" s="129"/>
      <c r="VYI26" s="129"/>
      <c r="VYJ26" s="129"/>
      <c r="VYK26" s="129"/>
      <c r="VYL26" s="129"/>
      <c r="VYM26" s="129"/>
      <c r="VYN26" s="129"/>
      <c r="VYO26" s="129"/>
      <c r="VYP26" s="129"/>
      <c r="VYQ26" s="129"/>
      <c r="VYR26" s="129"/>
      <c r="VYS26" s="129"/>
      <c r="VYT26" s="129"/>
      <c r="VYU26" s="129"/>
      <c r="VYV26" s="129"/>
      <c r="VYW26" s="129"/>
      <c r="VYX26" s="129"/>
      <c r="VYY26" s="129"/>
      <c r="VYZ26" s="129"/>
      <c r="VZA26" s="129"/>
      <c r="VZB26" s="129"/>
      <c r="VZC26" s="129"/>
      <c r="VZD26" s="129"/>
      <c r="VZE26" s="129"/>
      <c r="VZF26" s="129"/>
      <c r="VZG26" s="129"/>
      <c r="VZH26" s="129"/>
      <c r="VZI26" s="129"/>
      <c r="VZJ26" s="129"/>
      <c r="VZK26" s="129"/>
      <c r="VZL26" s="129"/>
      <c r="VZM26" s="129"/>
      <c r="VZN26" s="129"/>
      <c r="VZO26" s="129"/>
      <c r="VZP26" s="129"/>
      <c r="VZQ26" s="129"/>
      <c r="VZR26" s="129"/>
      <c r="VZS26" s="129"/>
      <c r="VZT26" s="129"/>
      <c r="VZU26" s="129"/>
      <c r="VZV26" s="129"/>
      <c r="VZW26" s="129"/>
      <c r="VZX26" s="129"/>
      <c r="VZY26" s="129"/>
      <c r="VZZ26" s="129"/>
      <c r="WAA26" s="129"/>
      <c r="WAB26" s="129"/>
      <c r="WAC26" s="129"/>
      <c r="WAD26" s="129"/>
      <c r="WAE26" s="129"/>
      <c r="WAF26" s="129"/>
      <c r="WAG26" s="129"/>
      <c r="WAH26" s="129"/>
      <c r="WAI26" s="129"/>
      <c r="WAJ26" s="129"/>
      <c r="WAK26" s="129"/>
      <c r="WAL26" s="129"/>
      <c r="WAM26" s="129"/>
      <c r="WAN26" s="129"/>
      <c r="WAO26" s="129"/>
      <c r="WAP26" s="129"/>
      <c r="WAQ26" s="129"/>
      <c r="WAR26" s="129"/>
      <c r="WAS26" s="129"/>
      <c r="WAT26" s="129"/>
      <c r="WAU26" s="129"/>
      <c r="WAV26" s="129"/>
      <c r="WAW26" s="129"/>
      <c r="WAX26" s="129"/>
      <c r="WAY26" s="129"/>
      <c r="WAZ26" s="129"/>
      <c r="WBA26" s="129"/>
      <c r="WBB26" s="129"/>
      <c r="WBC26" s="129"/>
      <c r="WBD26" s="129"/>
      <c r="WBE26" s="129"/>
      <c r="WBF26" s="129"/>
      <c r="WBG26" s="129"/>
      <c r="WBH26" s="129"/>
      <c r="WBI26" s="129"/>
      <c r="WBJ26" s="129"/>
      <c r="WBK26" s="129"/>
      <c r="WBL26" s="129"/>
      <c r="WBM26" s="129"/>
      <c r="WBN26" s="129"/>
      <c r="WBO26" s="129"/>
      <c r="WBP26" s="129"/>
      <c r="WBQ26" s="129"/>
      <c r="WBR26" s="129"/>
      <c r="WBS26" s="129"/>
      <c r="WBT26" s="129"/>
      <c r="WBU26" s="129"/>
      <c r="WBV26" s="129"/>
      <c r="WBW26" s="129"/>
      <c r="WBX26" s="129"/>
      <c r="WBY26" s="129"/>
      <c r="WBZ26" s="129"/>
      <c r="WCA26" s="129"/>
      <c r="WCB26" s="129"/>
      <c r="WCC26" s="129"/>
      <c r="WCD26" s="129"/>
      <c r="WCE26" s="129"/>
      <c r="WCF26" s="129"/>
      <c r="WCG26" s="129"/>
      <c r="WCH26" s="129"/>
      <c r="WCI26" s="129"/>
      <c r="WCJ26" s="129"/>
      <c r="WCK26" s="129"/>
      <c r="WCL26" s="129"/>
      <c r="WCM26" s="129"/>
      <c r="WCN26" s="129"/>
      <c r="WCO26" s="129"/>
      <c r="WCP26" s="129"/>
      <c r="WCQ26" s="129"/>
      <c r="WCR26" s="129"/>
      <c r="WCS26" s="129"/>
      <c r="WCT26" s="129"/>
      <c r="WCU26" s="129"/>
      <c r="WCV26" s="129"/>
      <c r="WCW26" s="129"/>
      <c r="WCX26" s="129"/>
      <c r="WCY26" s="129"/>
      <c r="WCZ26" s="129"/>
      <c r="WDA26" s="129"/>
      <c r="WDB26" s="129"/>
      <c r="WDC26" s="129"/>
      <c r="WDD26" s="129"/>
      <c r="WDE26" s="129"/>
      <c r="WDF26" s="129"/>
      <c r="WDG26" s="129"/>
      <c r="WDH26" s="129"/>
      <c r="WDI26" s="129"/>
      <c r="WDJ26" s="129"/>
      <c r="WDK26" s="129"/>
      <c r="WDL26" s="129"/>
      <c r="WDM26" s="129"/>
      <c r="WDN26" s="129"/>
      <c r="WDO26" s="129"/>
      <c r="WDP26" s="129"/>
      <c r="WDQ26" s="129"/>
      <c r="WDR26" s="129"/>
      <c r="WDS26" s="129"/>
      <c r="WDT26" s="129"/>
      <c r="WDU26" s="129"/>
      <c r="WDV26" s="129"/>
      <c r="WDW26" s="129"/>
      <c r="WDX26" s="129"/>
      <c r="WDY26" s="129"/>
      <c r="WDZ26" s="129"/>
      <c r="WEA26" s="129"/>
      <c r="WEB26" s="129"/>
      <c r="WEC26" s="129"/>
      <c r="WED26" s="129"/>
      <c r="WEE26" s="129"/>
      <c r="WEF26" s="129"/>
      <c r="WEG26" s="129"/>
      <c r="WEH26" s="129"/>
      <c r="WEI26" s="129"/>
      <c r="WEJ26" s="129"/>
      <c r="WEK26" s="129"/>
      <c r="WEL26" s="129"/>
      <c r="WEM26" s="129"/>
      <c r="WEN26" s="129"/>
      <c r="WEO26" s="129"/>
      <c r="WEP26" s="129"/>
      <c r="WEQ26" s="129"/>
      <c r="WER26" s="129"/>
      <c r="WES26" s="129"/>
      <c r="WET26" s="129"/>
      <c r="WEU26" s="129"/>
      <c r="WEV26" s="129"/>
      <c r="WEW26" s="129"/>
      <c r="WEX26" s="129"/>
      <c r="WEY26" s="129"/>
      <c r="WEZ26" s="129"/>
      <c r="WFA26" s="129"/>
      <c r="WFB26" s="129"/>
      <c r="WFC26" s="129"/>
      <c r="WFD26" s="129"/>
      <c r="WFE26" s="129"/>
      <c r="WFF26" s="129"/>
      <c r="WFG26" s="129"/>
      <c r="WFH26" s="129"/>
      <c r="WFI26" s="129"/>
      <c r="WFJ26" s="129"/>
      <c r="WFK26" s="129"/>
      <c r="WFL26" s="129"/>
      <c r="WFM26" s="129"/>
      <c r="WFN26" s="129"/>
      <c r="WFO26" s="129"/>
      <c r="WFP26" s="129"/>
      <c r="WFQ26" s="129"/>
      <c r="WFR26" s="129"/>
      <c r="WFS26" s="129"/>
      <c r="WFT26" s="129"/>
      <c r="WFU26" s="129"/>
      <c r="WFV26" s="129"/>
      <c r="WFW26" s="129"/>
      <c r="WFX26" s="129"/>
      <c r="WFY26" s="129"/>
      <c r="WFZ26" s="129"/>
      <c r="WGA26" s="129"/>
      <c r="WGB26" s="129"/>
      <c r="WGC26" s="129"/>
      <c r="WGD26" s="129"/>
      <c r="WGE26" s="129"/>
      <c r="WGF26" s="129"/>
      <c r="WGG26" s="129"/>
      <c r="WGH26" s="129"/>
      <c r="WGI26" s="129"/>
      <c r="WGJ26" s="129"/>
      <c r="WGK26" s="129"/>
      <c r="WGL26" s="129"/>
      <c r="WGM26" s="129"/>
      <c r="WGN26" s="129"/>
      <c r="WGO26" s="129"/>
      <c r="WGP26" s="129"/>
      <c r="WGQ26" s="129"/>
      <c r="WGR26" s="129"/>
      <c r="WGS26" s="129"/>
      <c r="WGT26" s="129"/>
      <c r="WGU26" s="129"/>
      <c r="WGV26" s="129"/>
      <c r="WGW26" s="129"/>
      <c r="WGX26" s="129"/>
      <c r="WGY26" s="129"/>
      <c r="WGZ26" s="129"/>
      <c r="WHA26" s="129"/>
      <c r="WHB26" s="129"/>
      <c r="WHC26" s="129"/>
      <c r="WHD26" s="129"/>
      <c r="WHE26" s="129"/>
      <c r="WHF26" s="129"/>
      <c r="WHG26" s="129"/>
      <c r="WHH26" s="129"/>
      <c r="WHI26" s="129"/>
      <c r="WHJ26" s="129"/>
      <c r="WHK26" s="129"/>
      <c r="WHL26" s="129"/>
      <c r="WHM26" s="129"/>
      <c r="WHN26" s="129"/>
      <c r="WHO26" s="129"/>
      <c r="WHP26" s="129"/>
      <c r="WHQ26" s="129"/>
      <c r="WHR26" s="129"/>
      <c r="WHS26" s="129"/>
      <c r="WHT26" s="129"/>
      <c r="WHU26" s="129"/>
      <c r="WHV26" s="129"/>
      <c r="WHW26" s="129"/>
      <c r="WHX26" s="129"/>
      <c r="WHY26" s="129"/>
      <c r="WHZ26" s="129"/>
      <c r="WIA26" s="129"/>
      <c r="WIB26" s="129"/>
      <c r="WIC26" s="129"/>
      <c r="WID26" s="129"/>
      <c r="WIE26" s="129"/>
      <c r="WIF26" s="129"/>
      <c r="WIG26" s="129"/>
      <c r="WIH26" s="129"/>
      <c r="WII26" s="129"/>
      <c r="WIJ26" s="129"/>
      <c r="WIK26" s="129"/>
      <c r="WIL26" s="129"/>
      <c r="WIM26" s="129"/>
      <c r="WIN26" s="129"/>
      <c r="WIO26" s="129"/>
      <c r="WIP26" s="129"/>
      <c r="WIQ26" s="129"/>
      <c r="WIR26" s="129"/>
      <c r="WIS26" s="129"/>
      <c r="WIT26" s="129"/>
      <c r="WIU26" s="129"/>
      <c r="WIV26" s="129"/>
      <c r="WIW26" s="129"/>
      <c r="WIX26" s="129"/>
      <c r="WIY26" s="129"/>
      <c r="WIZ26" s="129"/>
      <c r="WJA26" s="129"/>
      <c r="WJB26" s="129"/>
      <c r="WJC26" s="129"/>
      <c r="WJD26" s="129"/>
      <c r="WJE26" s="129"/>
      <c r="WJF26" s="129"/>
      <c r="WJG26" s="129"/>
      <c r="WJH26" s="129"/>
      <c r="WJI26" s="129"/>
      <c r="WJJ26" s="129"/>
      <c r="WJK26" s="129"/>
      <c r="WJL26" s="129"/>
      <c r="WJM26" s="129"/>
      <c r="WJN26" s="129"/>
      <c r="WJO26" s="129"/>
      <c r="WJP26" s="129"/>
      <c r="WJQ26" s="129"/>
      <c r="WJR26" s="129"/>
      <c r="WJS26" s="129"/>
      <c r="WJT26" s="129"/>
      <c r="WJU26" s="129"/>
      <c r="WJV26" s="129"/>
      <c r="WJW26" s="129"/>
      <c r="WJX26" s="129"/>
      <c r="WJY26" s="129"/>
      <c r="WJZ26" s="129"/>
      <c r="WKA26" s="129"/>
      <c r="WKB26" s="129"/>
      <c r="WKC26" s="129"/>
      <c r="WKD26" s="129"/>
      <c r="WKE26" s="129"/>
      <c r="WKF26" s="129"/>
      <c r="WKG26" s="129"/>
      <c r="WKH26" s="129"/>
      <c r="WKI26" s="129"/>
      <c r="WKJ26" s="129"/>
      <c r="WKK26" s="129"/>
      <c r="WKL26" s="129"/>
      <c r="WKM26" s="129"/>
      <c r="WKN26" s="129"/>
      <c r="WKO26" s="129"/>
      <c r="WKP26" s="129"/>
      <c r="WKQ26" s="129"/>
      <c r="WKR26" s="129"/>
      <c r="WKS26" s="129"/>
      <c r="WKT26" s="129"/>
      <c r="WKU26" s="129"/>
      <c r="WKV26" s="129"/>
      <c r="WKW26" s="129"/>
      <c r="WKX26" s="129"/>
      <c r="WKY26" s="129"/>
      <c r="WKZ26" s="129"/>
      <c r="WLA26" s="129"/>
      <c r="WLB26" s="129"/>
      <c r="WLC26" s="129"/>
      <c r="WLD26" s="129"/>
      <c r="WLE26" s="129"/>
      <c r="WLF26" s="129"/>
      <c r="WLG26" s="129"/>
      <c r="WLH26" s="129"/>
      <c r="WLI26" s="129"/>
      <c r="WLJ26" s="129"/>
      <c r="WLK26" s="129"/>
      <c r="WLL26" s="129"/>
      <c r="WLM26" s="129"/>
      <c r="WLN26" s="129"/>
      <c r="WLO26" s="129"/>
      <c r="WLP26" s="129"/>
      <c r="WLQ26" s="129"/>
      <c r="WLR26" s="129"/>
      <c r="WLS26" s="129"/>
      <c r="WLT26" s="129"/>
      <c r="WLU26" s="129"/>
      <c r="WLV26" s="129"/>
      <c r="WLW26" s="129"/>
      <c r="WLX26" s="129"/>
      <c r="WLY26" s="129"/>
      <c r="WLZ26" s="129"/>
      <c r="WMA26" s="129"/>
      <c r="WMB26" s="129"/>
      <c r="WMC26" s="129"/>
      <c r="WMD26" s="129"/>
      <c r="WME26" s="129"/>
      <c r="WMF26" s="129"/>
      <c r="WMG26" s="129"/>
      <c r="WMH26" s="129"/>
      <c r="WMI26" s="129"/>
      <c r="WMJ26" s="129"/>
      <c r="WMK26" s="129"/>
      <c r="WML26" s="129"/>
      <c r="WMM26" s="129"/>
      <c r="WMN26" s="129"/>
      <c r="WMO26" s="129"/>
      <c r="WMP26" s="129"/>
      <c r="WMQ26" s="129"/>
      <c r="WMR26" s="129"/>
      <c r="WMS26" s="129"/>
      <c r="WMT26" s="129"/>
      <c r="WMU26" s="129"/>
      <c r="WMV26" s="129"/>
      <c r="WMW26" s="129"/>
      <c r="WMX26" s="129"/>
      <c r="WMY26" s="129"/>
      <c r="WMZ26" s="129"/>
      <c r="WNA26" s="129"/>
      <c r="WNB26" s="129"/>
      <c r="WNC26" s="129"/>
      <c r="WND26" s="129"/>
      <c r="WNE26" s="129"/>
      <c r="WNF26" s="129"/>
      <c r="WNG26" s="129"/>
      <c r="WNH26" s="129"/>
      <c r="WNI26" s="129"/>
      <c r="WNJ26" s="129"/>
      <c r="WNK26" s="129"/>
      <c r="WNL26" s="129"/>
      <c r="WNM26" s="129"/>
      <c r="WNN26" s="129"/>
      <c r="WNO26" s="129"/>
      <c r="WNP26" s="129"/>
      <c r="WNQ26" s="129"/>
      <c r="WNR26" s="129"/>
      <c r="WNS26" s="129"/>
      <c r="WNT26" s="129"/>
      <c r="WNU26" s="129"/>
      <c r="WNV26" s="129"/>
      <c r="WNW26" s="129"/>
      <c r="WNX26" s="129"/>
      <c r="WNY26" s="129"/>
      <c r="WNZ26" s="129"/>
      <c r="WOA26" s="129"/>
      <c r="WOB26" s="129"/>
      <c r="WOC26" s="129"/>
      <c r="WOD26" s="129"/>
      <c r="WOE26" s="129"/>
      <c r="WOF26" s="129"/>
      <c r="WOG26" s="129"/>
      <c r="WOH26" s="129"/>
      <c r="WOI26" s="129"/>
      <c r="WOJ26" s="129"/>
      <c r="WOK26" s="129"/>
      <c r="WOL26" s="129"/>
      <c r="WOM26" s="129"/>
      <c r="WON26" s="129"/>
      <c r="WOO26" s="129"/>
      <c r="WOP26" s="129"/>
      <c r="WOQ26" s="129"/>
      <c r="WOR26" s="129"/>
      <c r="WOS26" s="129"/>
      <c r="WOT26" s="129"/>
      <c r="WOU26" s="129"/>
      <c r="WOV26" s="129"/>
      <c r="WOW26" s="129"/>
      <c r="WOX26" s="129"/>
      <c r="WOY26" s="129"/>
      <c r="WOZ26" s="129"/>
      <c r="WPA26" s="129"/>
      <c r="WPB26" s="129"/>
      <c r="WPC26" s="129"/>
      <c r="WPD26" s="129"/>
      <c r="WPE26" s="129"/>
      <c r="WPF26" s="129"/>
      <c r="WPG26" s="129"/>
      <c r="WPH26" s="129"/>
      <c r="WPI26" s="129"/>
      <c r="WPJ26" s="129"/>
      <c r="WPK26" s="129"/>
      <c r="WPL26" s="129"/>
      <c r="WPM26" s="129"/>
      <c r="WPN26" s="129"/>
      <c r="WPO26" s="129"/>
      <c r="WPP26" s="129"/>
      <c r="WPQ26" s="129"/>
      <c r="WPR26" s="129"/>
      <c r="WPS26" s="129"/>
      <c r="WPT26" s="129"/>
      <c r="WPU26" s="129"/>
      <c r="WPV26" s="129"/>
      <c r="WPW26" s="129"/>
      <c r="WPX26" s="129"/>
      <c r="WPY26" s="129"/>
      <c r="WPZ26" s="129"/>
      <c r="WQA26" s="129"/>
      <c r="WQB26" s="129"/>
      <c r="WQC26" s="129"/>
      <c r="WQD26" s="129"/>
      <c r="WQE26" s="129"/>
      <c r="WQF26" s="129"/>
      <c r="WQG26" s="129"/>
      <c r="WQH26" s="129"/>
      <c r="WQI26" s="129"/>
      <c r="WQJ26" s="129"/>
      <c r="WQK26" s="129"/>
      <c r="WQL26" s="129"/>
      <c r="WQM26" s="129"/>
      <c r="WQN26" s="129"/>
      <c r="WQO26" s="129"/>
      <c r="WQP26" s="129"/>
      <c r="WQQ26" s="129"/>
      <c r="WQR26" s="129"/>
      <c r="WQS26" s="129"/>
      <c r="WQT26" s="129"/>
      <c r="WQU26" s="129"/>
      <c r="WQV26" s="129"/>
      <c r="WQW26" s="129"/>
      <c r="WQX26" s="129"/>
      <c r="WQY26" s="129"/>
      <c r="WQZ26" s="129"/>
      <c r="WRA26" s="129"/>
      <c r="WRB26" s="129"/>
      <c r="WRC26" s="129"/>
      <c r="WRD26" s="129"/>
      <c r="WRE26" s="129"/>
      <c r="WRF26" s="129"/>
      <c r="WRG26" s="129"/>
      <c r="WRH26" s="129"/>
      <c r="WRI26" s="129"/>
      <c r="WRJ26" s="129"/>
      <c r="WRK26" s="129"/>
      <c r="WRL26" s="129"/>
      <c r="WRM26" s="129"/>
      <c r="WRN26" s="129"/>
      <c r="WRO26" s="129"/>
      <c r="WRP26" s="129"/>
      <c r="WRQ26" s="129"/>
      <c r="WRR26" s="129"/>
      <c r="WRS26" s="129"/>
      <c r="WRT26" s="129"/>
      <c r="WRU26" s="129"/>
      <c r="WRV26" s="129"/>
      <c r="WRW26" s="129"/>
      <c r="WRX26" s="129"/>
      <c r="WRY26" s="129"/>
      <c r="WRZ26" s="129"/>
      <c r="WSA26" s="129"/>
      <c r="WSB26" s="129"/>
      <c r="WSC26" s="129"/>
      <c r="WSD26" s="129"/>
      <c r="WSE26" s="129"/>
      <c r="WSF26" s="129"/>
      <c r="WSG26" s="129"/>
      <c r="WSH26" s="129"/>
      <c r="WSI26" s="129"/>
      <c r="WSJ26" s="129"/>
      <c r="WSK26" s="129"/>
      <c r="WSL26" s="129"/>
      <c r="WSM26" s="129"/>
      <c r="WSN26" s="129"/>
      <c r="WSO26" s="129"/>
      <c r="WSP26" s="129"/>
      <c r="WSQ26" s="129"/>
      <c r="WSR26" s="129"/>
      <c r="WSS26" s="129"/>
      <c r="WST26" s="129"/>
      <c r="WSU26" s="129"/>
      <c r="WSV26" s="129"/>
      <c r="WSW26" s="129"/>
      <c r="WSX26" s="129"/>
      <c r="WSY26" s="129"/>
      <c r="WSZ26" s="129"/>
      <c r="WTA26" s="129"/>
      <c r="WTB26" s="129"/>
      <c r="WTC26" s="129"/>
      <c r="WTD26" s="129"/>
      <c r="WTE26" s="129"/>
      <c r="WTF26" s="129"/>
      <c r="WTG26" s="129"/>
      <c r="WTH26" s="129"/>
      <c r="WTI26" s="129"/>
      <c r="WTJ26" s="129"/>
      <c r="WTK26" s="129"/>
      <c r="WTL26" s="129"/>
      <c r="WTM26" s="129"/>
      <c r="WTN26" s="129"/>
      <c r="WTO26" s="129"/>
      <c r="WTP26" s="129"/>
      <c r="WTQ26" s="129"/>
      <c r="WTR26" s="129"/>
      <c r="WTS26" s="129"/>
      <c r="WTT26" s="129"/>
      <c r="WTU26" s="129"/>
      <c r="WTV26" s="129"/>
      <c r="WTW26" s="129"/>
      <c r="WTX26" s="129"/>
      <c r="WTY26" s="129"/>
      <c r="WTZ26" s="129"/>
      <c r="WUA26" s="129"/>
      <c r="WUB26" s="129"/>
      <c r="WUC26" s="129"/>
      <c r="WUD26" s="129"/>
      <c r="WUE26" s="129"/>
      <c r="WUF26" s="129"/>
      <c r="WUG26" s="129"/>
      <c r="WUH26" s="129"/>
      <c r="WUI26" s="129"/>
      <c r="WUJ26" s="129"/>
      <c r="WUK26" s="129"/>
      <c r="WUL26" s="129"/>
      <c r="WUM26" s="129"/>
      <c r="WUN26" s="129"/>
      <c r="WUO26" s="129"/>
      <c r="WUP26" s="129"/>
      <c r="WUQ26" s="129"/>
      <c r="WUR26" s="129"/>
      <c r="WUS26" s="129"/>
      <c r="WUT26" s="129"/>
      <c r="WUU26" s="129"/>
      <c r="WUV26" s="129"/>
      <c r="WUW26" s="129"/>
      <c r="WUX26" s="129"/>
      <c r="WUY26" s="129"/>
      <c r="WUZ26" s="129"/>
      <c r="WVA26" s="129"/>
      <c r="WVB26" s="129"/>
      <c r="WVC26" s="129"/>
      <c r="WVD26" s="129"/>
      <c r="WVE26" s="129"/>
      <c r="WVF26" s="129"/>
      <c r="WVG26" s="129"/>
      <c r="WVH26" s="129"/>
      <c r="WVI26" s="129"/>
      <c r="WVJ26" s="129"/>
      <c r="WVK26" s="129"/>
      <c r="WVL26" s="129"/>
      <c r="WVM26" s="129"/>
      <c r="WVN26" s="129"/>
      <c r="WVO26" s="129"/>
      <c r="WVP26" s="129"/>
      <c r="WVQ26" s="129"/>
      <c r="WVR26" s="129"/>
      <c r="WVS26" s="129"/>
      <c r="WVT26" s="129"/>
      <c r="WVU26" s="129"/>
      <c r="WVV26" s="129"/>
      <c r="WVW26" s="129"/>
      <c r="WVX26" s="129"/>
      <c r="WVY26" s="129"/>
      <c r="WVZ26" s="129"/>
      <c r="WWA26" s="129"/>
      <c r="WWB26" s="129"/>
      <c r="WWC26" s="129"/>
      <c r="WWD26" s="129"/>
      <c r="WWE26" s="129"/>
      <c r="WWF26" s="129"/>
      <c r="WWG26" s="129"/>
      <c r="WWH26" s="129"/>
      <c r="WWI26" s="129"/>
      <c r="WWJ26" s="129"/>
      <c r="WWK26" s="129"/>
      <c r="WWL26" s="129"/>
      <c r="WWM26" s="129"/>
      <c r="WWN26" s="129"/>
      <c r="WWO26" s="129"/>
      <c r="WWP26" s="129"/>
      <c r="WWQ26" s="129"/>
      <c r="WWR26" s="129"/>
      <c r="WWS26" s="129"/>
      <c r="WWT26" s="129"/>
      <c r="WWU26" s="129"/>
      <c r="WWV26" s="129"/>
      <c r="WWW26" s="129"/>
      <c r="WWX26" s="129"/>
      <c r="WWY26" s="129"/>
      <c r="WWZ26" s="129"/>
      <c r="WXA26" s="129"/>
      <c r="WXB26" s="129"/>
      <c r="WXC26" s="129"/>
      <c r="WXD26" s="129"/>
      <c r="WXE26" s="129"/>
      <c r="WXF26" s="129"/>
      <c r="WXG26" s="129"/>
      <c r="WXH26" s="129"/>
      <c r="WXI26" s="129"/>
      <c r="WXJ26" s="129"/>
      <c r="WXK26" s="129"/>
      <c r="WXL26" s="129"/>
      <c r="WXM26" s="129"/>
      <c r="WXN26" s="129"/>
      <c r="WXO26" s="129"/>
      <c r="WXP26" s="129"/>
      <c r="WXQ26" s="129"/>
      <c r="WXR26" s="129"/>
      <c r="WXS26" s="129"/>
      <c r="WXT26" s="129"/>
      <c r="WXU26" s="129"/>
      <c r="WXV26" s="129"/>
      <c r="WXW26" s="129"/>
      <c r="WXX26" s="129"/>
      <c r="WXY26" s="129"/>
      <c r="WXZ26" s="129"/>
      <c r="WYA26" s="129"/>
      <c r="WYB26" s="129"/>
      <c r="WYC26" s="129"/>
      <c r="WYD26" s="129"/>
      <c r="WYE26" s="129"/>
      <c r="WYF26" s="129"/>
      <c r="WYG26" s="129"/>
      <c r="WYH26" s="129"/>
      <c r="WYI26" s="129"/>
      <c r="WYJ26" s="129"/>
      <c r="WYK26" s="129"/>
      <c r="WYL26" s="129"/>
      <c r="WYM26" s="129"/>
      <c r="WYN26" s="129"/>
      <c r="WYO26" s="129"/>
      <c r="WYP26" s="129"/>
      <c r="WYQ26" s="129"/>
      <c r="WYR26" s="129"/>
      <c r="WYS26" s="129"/>
      <c r="WYT26" s="129"/>
      <c r="WYU26" s="129"/>
      <c r="WYV26" s="129"/>
      <c r="WYW26" s="129"/>
      <c r="WYX26" s="129"/>
      <c r="WYY26" s="129"/>
      <c r="WYZ26" s="129"/>
      <c r="WZA26" s="129"/>
      <c r="WZB26" s="129"/>
      <c r="WZC26" s="129"/>
      <c r="WZD26" s="129"/>
      <c r="WZE26" s="129"/>
      <c r="WZF26" s="129"/>
      <c r="WZG26" s="129"/>
      <c r="WZH26" s="129"/>
      <c r="WZI26" s="129"/>
      <c r="WZJ26" s="129"/>
      <c r="WZK26" s="129"/>
      <c r="WZL26" s="129"/>
      <c r="WZM26" s="129"/>
      <c r="WZN26" s="129"/>
      <c r="WZO26" s="129"/>
      <c r="WZP26" s="129"/>
      <c r="WZQ26" s="129"/>
      <c r="WZR26" s="129"/>
      <c r="WZS26" s="129"/>
      <c r="WZT26" s="129"/>
      <c r="WZU26" s="129"/>
      <c r="WZV26" s="129"/>
      <c r="WZW26" s="129"/>
      <c r="WZX26" s="129"/>
      <c r="WZY26" s="129"/>
      <c r="WZZ26" s="129"/>
      <c r="XAA26" s="129"/>
      <c r="XAB26" s="129"/>
      <c r="XAC26" s="129"/>
      <c r="XAD26" s="129"/>
      <c r="XAE26" s="129"/>
      <c r="XAF26" s="129"/>
      <c r="XAG26" s="129"/>
      <c r="XAH26" s="129"/>
      <c r="XAI26" s="129"/>
      <c r="XAJ26" s="129"/>
      <c r="XAK26" s="129"/>
      <c r="XAL26" s="129"/>
      <c r="XAM26" s="129"/>
      <c r="XAN26" s="129"/>
      <c r="XAO26" s="129"/>
      <c r="XAP26" s="129"/>
      <c r="XAQ26" s="129"/>
      <c r="XAR26" s="129"/>
      <c r="XAS26" s="129"/>
      <c r="XAT26" s="129"/>
      <c r="XAU26" s="129"/>
      <c r="XAV26" s="129"/>
      <c r="XAW26" s="129"/>
      <c r="XAX26" s="129"/>
      <c r="XAY26" s="129"/>
      <c r="XAZ26" s="129"/>
      <c r="XBA26" s="129"/>
      <c r="XBB26" s="129"/>
      <c r="XBC26" s="129"/>
      <c r="XBD26" s="129"/>
      <c r="XBE26" s="129"/>
      <c r="XBF26" s="129"/>
      <c r="XBG26" s="129"/>
      <c r="XBH26" s="129"/>
      <c r="XBI26" s="129"/>
      <c r="XBJ26" s="129"/>
      <c r="XBK26" s="129"/>
      <c r="XBL26" s="129"/>
      <c r="XBM26" s="129"/>
      <c r="XBN26" s="129"/>
      <c r="XBO26" s="129"/>
      <c r="XBP26" s="129"/>
      <c r="XBQ26" s="129"/>
      <c r="XBR26" s="129"/>
      <c r="XBS26" s="129"/>
      <c r="XBT26" s="129"/>
      <c r="XBU26" s="129"/>
      <c r="XBV26" s="129"/>
      <c r="XBW26" s="129"/>
      <c r="XBX26" s="129"/>
      <c r="XBY26" s="129"/>
      <c r="XBZ26" s="129"/>
      <c r="XCA26" s="129"/>
      <c r="XCB26" s="129"/>
      <c r="XCC26" s="129"/>
      <c r="XCD26" s="129"/>
      <c r="XCE26" s="129"/>
      <c r="XCF26" s="129"/>
      <c r="XCG26" s="129"/>
      <c r="XCH26" s="129"/>
      <c r="XCI26" s="129"/>
      <c r="XCJ26" s="129"/>
      <c r="XCK26" s="129"/>
      <c r="XCL26" s="129"/>
      <c r="XCM26" s="129"/>
      <c r="XCN26" s="129"/>
      <c r="XCO26" s="129"/>
      <c r="XCP26" s="129"/>
      <c r="XCQ26" s="129"/>
      <c r="XCR26" s="129"/>
      <c r="XCS26" s="129"/>
      <c r="XCT26" s="129"/>
      <c r="XCU26" s="129"/>
      <c r="XCV26" s="129"/>
      <c r="XCW26" s="129"/>
      <c r="XCX26" s="129"/>
      <c r="XCY26" s="129"/>
      <c r="XCZ26" s="129"/>
      <c r="XDA26" s="129"/>
      <c r="XDB26" s="129"/>
      <c r="XDC26" s="129"/>
      <c r="XDD26" s="129"/>
      <c r="XDE26" s="129"/>
      <c r="XDF26" s="129"/>
      <c r="XDG26" s="129"/>
      <c r="XDH26" s="129"/>
      <c r="XDI26" s="129"/>
      <c r="XDJ26" s="129"/>
      <c r="XDK26" s="129"/>
      <c r="XDL26" s="129"/>
      <c r="XDM26" s="129"/>
      <c r="XDN26" s="129"/>
      <c r="XDO26" s="129"/>
      <c r="XDP26" s="129"/>
      <c r="XDQ26" s="129"/>
      <c r="XDR26" s="129"/>
      <c r="XDS26" s="129"/>
      <c r="XDT26" s="129"/>
      <c r="XDU26" s="129"/>
      <c r="XDV26" s="129"/>
      <c r="XDW26" s="129"/>
      <c r="XDX26" s="129"/>
      <c r="XDY26" s="129"/>
      <c r="XDZ26" s="129"/>
      <c r="XEA26" s="129"/>
      <c r="XEB26" s="129"/>
      <c r="XEC26" s="129"/>
      <c r="XED26" s="129"/>
      <c r="XEE26" s="129"/>
      <c r="XEF26" s="129"/>
      <c r="XEG26" s="129"/>
      <c r="XEH26" s="129"/>
      <c r="XEI26" s="129"/>
      <c r="XEJ26" s="129"/>
      <c r="XEK26" s="129"/>
      <c r="XEL26" s="129"/>
      <c r="XEM26" s="129"/>
      <c r="XEN26" s="129"/>
      <c r="XEO26" s="129"/>
      <c r="XEP26" s="129"/>
      <c r="XEQ26" s="129"/>
      <c r="XER26" s="129"/>
      <c r="XES26" s="129"/>
      <c r="XET26" s="129"/>
      <c r="XEU26" s="129"/>
      <c r="XEV26" s="129"/>
      <c r="XEW26" s="129"/>
      <c r="XEX26" s="129"/>
      <c r="XEY26" s="129"/>
      <c r="XEZ26" s="129"/>
      <c r="XFA26" s="129"/>
      <c r="XFB26" s="129"/>
      <c r="XFC26" s="129"/>
      <c r="XFD26" s="129"/>
    </row>
    <row r="27" spans="1:16384" ht="14.25" thickTop="1"/>
    <row r="28" spans="1:16384" ht="13.5" customHeight="1">
      <c r="B28" s="389" t="s">
        <v>1053</v>
      </c>
      <c r="C28" s="390"/>
      <c r="D28" s="390"/>
      <c r="E28" s="391"/>
      <c r="F28" s="392" t="s">
        <v>1053</v>
      </c>
      <c r="G28" s="393"/>
      <c r="H28" s="393"/>
      <c r="I28" s="393"/>
      <c r="J28" s="393"/>
      <c r="K28" s="394"/>
    </row>
    <row r="29" spans="1:16384">
      <c r="B29" s="389" t="s">
        <v>1053</v>
      </c>
      <c r="C29" s="390"/>
      <c r="D29" s="390"/>
      <c r="E29" s="391"/>
      <c r="F29" s="392" t="s">
        <v>1053</v>
      </c>
      <c r="G29" s="393"/>
      <c r="H29" s="393"/>
      <c r="I29" s="393"/>
      <c r="J29" s="393"/>
      <c r="K29" s="394"/>
    </row>
    <row r="30" spans="1:16384" s="128" customFormat="1">
      <c r="A30" s="57"/>
      <c r="B30" s="389" t="s">
        <v>1053</v>
      </c>
      <c r="C30" s="390"/>
      <c r="D30" s="390"/>
      <c r="E30" s="391"/>
      <c r="F30" s="392" t="s">
        <v>1053</v>
      </c>
      <c r="G30" s="393"/>
      <c r="H30" s="393"/>
      <c r="I30" s="393"/>
      <c r="J30" s="393"/>
      <c r="K30" s="394"/>
      <c r="L30" s="57"/>
      <c r="M30" s="57"/>
      <c r="N30" s="57"/>
      <c r="O30" s="57"/>
      <c r="P30" s="57"/>
      <c r="Q30" s="57"/>
      <c r="R30" s="57"/>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7"/>
      <c r="AZ30" s="57"/>
      <c r="BA30" s="57"/>
      <c r="BB30" s="57"/>
      <c r="BC30" s="57"/>
      <c r="BD30" s="57"/>
      <c r="BE30" s="57"/>
      <c r="BF30" s="57"/>
      <c r="BG30" s="57"/>
      <c r="BH30" s="57"/>
      <c r="BI30" s="57"/>
      <c r="BJ30" s="57"/>
      <c r="BK30" s="57"/>
      <c r="BL30" s="57"/>
      <c r="BM30" s="57"/>
      <c r="BN30" s="57"/>
      <c r="BO30" s="57"/>
      <c r="BP30" s="57"/>
      <c r="BQ30" s="57"/>
      <c r="BR30" s="57"/>
      <c r="BS30" s="57"/>
      <c r="BT30" s="57"/>
      <c r="BU30" s="57"/>
      <c r="BV30" s="57"/>
      <c r="BW30" s="57"/>
      <c r="BX30" s="57"/>
      <c r="BY30" s="57"/>
      <c r="BZ30" s="57"/>
      <c r="CA30" s="57"/>
      <c r="CB30" s="57"/>
      <c r="CC30" s="57"/>
      <c r="CD30" s="57"/>
      <c r="CE30" s="57"/>
      <c r="CF30" s="57"/>
      <c r="CG30" s="57"/>
      <c r="CH30" s="57"/>
      <c r="CI30" s="57"/>
      <c r="CJ30" s="57"/>
      <c r="CK30" s="57"/>
      <c r="CL30" s="57"/>
      <c r="CM30" s="57"/>
      <c r="CN30" s="57"/>
      <c r="CO30" s="57"/>
      <c r="CP30" s="57"/>
      <c r="CQ30" s="57"/>
      <c r="CR30" s="57"/>
      <c r="CS30" s="57"/>
      <c r="CT30" s="57"/>
      <c r="CU30" s="57"/>
      <c r="CV30" s="57"/>
      <c r="CW30" s="57"/>
      <c r="CX30" s="57"/>
      <c r="CY30" s="57"/>
      <c r="CZ30" s="57"/>
      <c r="DA30" s="57"/>
      <c r="DB30" s="57"/>
      <c r="DC30" s="57"/>
      <c r="DD30" s="57"/>
      <c r="DE30" s="57"/>
      <c r="DF30" s="57"/>
      <c r="DG30" s="57"/>
      <c r="DH30" s="57"/>
      <c r="DI30" s="57"/>
      <c r="DJ30" s="57"/>
      <c r="DK30" s="57"/>
      <c r="DL30" s="57"/>
      <c r="DM30" s="57"/>
      <c r="DN30" s="57"/>
      <c r="DO30" s="57"/>
      <c r="DP30" s="57"/>
      <c r="DQ30" s="57"/>
      <c r="DR30" s="57"/>
      <c r="DS30" s="57"/>
      <c r="DT30" s="57"/>
      <c r="DU30" s="57"/>
      <c r="DV30" s="57"/>
      <c r="DW30" s="57"/>
      <c r="DX30" s="57"/>
      <c r="DY30" s="57"/>
      <c r="DZ30" s="57"/>
      <c r="EA30" s="57"/>
      <c r="EB30" s="57"/>
      <c r="EC30" s="57"/>
      <c r="ED30" s="57"/>
      <c r="EE30" s="57"/>
      <c r="EF30" s="57"/>
      <c r="EG30" s="57"/>
      <c r="EH30" s="57"/>
      <c r="EI30" s="57"/>
      <c r="EJ30" s="57"/>
      <c r="EK30" s="57"/>
      <c r="EL30" s="57"/>
      <c r="EM30" s="57"/>
      <c r="EN30" s="57"/>
      <c r="EO30" s="57"/>
      <c r="EP30" s="57"/>
      <c r="EQ30" s="57"/>
      <c r="ER30" s="57"/>
      <c r="ES30" s="57"/>
      <c r="ET30" s="57"/>
      <c r="EU30" s="57"/>
      <c r="EV30" s="57"/>
      <c r="EW30" s="57"/>
      <c r="EX30" s="57"/>
      <c r="EY30" s="57"/>
      <c r="EZ30" s="57"/>
      <c r="FA30" s="57"/>
      <c r="FB30" s="57"/>
      <c r="FC30" s="57"/>
      <c r="FD30" s="57"/>
      <c r="FE30" s="57"/>
      <c r="FF30" s="57"/>
      <c r="FG30" s="57"/>
      <c r="FH30" s="57"/>
      <c r="FI30" s="57"/>
      <c r="FJ30" s="57"/>
      <c r="FK30" s="57"/>
      <c r="FL30" s="57"/>
      <c r="FM30" s="57"/>
      <c r="FN30" s="57"/>
      <c r="FO30" s="57"/>
      <c r="FP30" s="57"/>
      <c r="FQ30" s="57"/>
      <c r="FR30" s="57"/>
      <c r="FS30" s="57"/>
      <c r="FT30" s="57"/>
      <c r="FU30" s="57"/>
      <c r="FV30" s="57"/>
      <c r="FW30" s="57"/>
      <c r="FX30" s="57"/>
      <c r="FY30" s="57"/>
      <c r="FZ30" s="57"/>
      <c r="GA30" s="57"/>
      <c r="GB30" s="57"/>
      <c r="GC30" s="57"/>
      <c r="GD30" s="57"/>
      <c r="GE30" s="57"/>
      <c r="GF30" s="57"/>
      <c r="GG30" s="57"/>
      <c r="GH30" s="57"/>
      <c r="GI30" s="57"/>
      <c r="GJ30" s="57"/>
      <c r="GK30" s="57"/>
      <c r="GL30" s="57"/>
      <c r="GM30" s="57"/>
      <c r="GN30" s="57"/>
      <c r="GO30" s="57"/>
      <c r="GP30" s="57"/>
      <c r="GQ30" s="57"/>
      <c r="GR30" s="57"/>
      <c r="GS30" s="57"/>
      <c r="GT30" s="57"/>
      <c r="GU30" s="57"/>
      <c r="GV30" s="57"/>
      <c r="GW30" s="57"/>
      <c r="GX30" s="57"/>
      <c r="GY30" s="57"/>
      <c r="GZ30" s="57"/>
      <c r="HA30" s="57"/>
      <c r="HB30" s="57"/>
      <c r="HC30" s="57"/>
      <c r="HD30" s="57"/>
      <c r="HE30" s="57"/>
      <c r="HF30" s="57"/>
      <c r="HG30" s="57"/>
      <c r="HH30" s="57"/>
      <c r="HI30" s="57"/>
      <c r="HJ30" s="57"/>
      <c r="HK30" s="57"/>
      <c r="HL30" s="57"/>
      <c r="HM30" s="57"/>
      <c r="HN30" s="57"/>
      <c r="HO30" s="57"/>
      <c r="HP30" s="57"/>
      <c r="HQ30" s="57"/>
      <c r="HR30" s="57"/>
      <c r="HS30" s="57"/>
      <c r="HT30" s="57"/>
      <c r="HU30" s="57"/>
      <c r="HV30" s="57"/>
      <c r="HW30" s="57"/>
      <c r="HX30" s="57"/>
      <c r="HY30" s="57"/>
      <c r="HZ30" s="57"/>
      <c r="IA30" s="57"/>
      <c r="IB30" s="57"/>
      <c r="IC30" s="57"/>
      <c r="ID30" s="57"/>
      <c r="IE30" s="57"/>
      <c r="IF30" s="57"/>
      <c r="IG30" s="57"/>
      <c r="IH30" s="57"/>
      <c r="II30" s="57"/>
      <c r="IJ30" s="57"/>
      <c r="IK30" s="57"/>
      <c r="IL30" s="57"/>
      <c r="IM30" s="57"/>
      <c r="IN30" s="57"/>
      <c r="IO30" s="57"/>
      <c r="IP30" s="57"/>
      <c r="IQ30" s="57"/>
      <c r="IR30" s="57"/>
      <c r="IS30" s="57"/>
      <c r="IT30" s="57"/>
      <c r="IU30" s="57"/>
      <c r="IV30" s="57"/>
      <c r="IW30" s="57"/>
      <c r="IX30" s="57"/>
      <c r="IY30" s="57"/>
      <c r="IZ30" s="57"/>
      <c r="JA30" s="57"/>
      <c r="JB30" s="57"/>
      <c r="JC30" s="57"/>
      <c r="JD30" s="57"/>
      <c r="JE30" s="57"/>
      <c r="JF30" s="57"/>
      <c r="JG30" s="57"/>
      <c r="JH30" s="57"/>
      <c r="JI30" s="57"/>
      <c r="JJ30" s="57"/>
      <c r="JK30" s="57"/>
      <c r="JL30" s="57"/>
      <c r="JM30" s="57"/>
      <c r="JN30" s="57"/>
      <c r="JO30" s="57"/>
      <c r="JP30" s="57"/>
      <c r="JQ30" s="57"/>
      <c r="JR30" s="57"/>
      <c r="JS30" s="57"/>
      <c r="JT30" s="57"/>
      <c r="JU30" s="57"/>
      <c r="JV30" s="57"/>
      <c r="JW30" s="57"/>
      <c r="JX30" s="57"/>
      <c r="JY30" s="57"/>
      <c r="JZ30" s="57"/>
      <c r="KA30" s="57"/>
      <c r="KB30" s="57"/>
      <c r="KC30" s="57"/>
      <c r="KD30" s="57"/>
      <c r="KE30" s="57"/>
      <c r="KF30" s="57"/>
      <c r="KG30" s="57"/>
      <c r="KH30" s="57"/>
      <c r="KI30" s="57"/>
      <c r="KJ30" s="57"/>
      <c r="KK30" s="57"/>
      <c r="KL30" s="57"/>
      <c r="KM30" s="57"/>
      <c r="KN30" s="57"/>
      <c r="KO30" s="57"/>
      <c r="KP30" s="57"/>
      <c r="KQ30" s="57"/>
      <c r="KR30" s="57"/>
      <c r="KS30" s="57"/>
      <c r="KT30" s="57"/>
      <c r="KU30" s="57"/>
      <c r="KV30" s="57"/>
      <c r="KW30" s="57"/>
      <c r="KX30" s="57"/>
      <c r="KY30" s="57"/>
      <c r="KZ30" s="57"/>
      <c r="LA30" s="57"/>
      <c r="LB30" s="57"/>
      <c r="LC30" s="57"/>
      <c r="LD30" s="57"/>
      <c r="LE30" s="57"/>
      <c r="LF30" s="57"/>
      <c r="LG30" s="57"/>
      <c r="LH30" s="57"/>
      <c r="LI30" s="57"/>
      <c r="LJ30" s="57"/>
      <c r="LK30" s="57"/>
      <c r="LL30" s="57"/>
      <c r="LM30" s="57"/>
      <c r="LN30" s="57"/>
      <c r="LO30" s="57"/>
      <c r="LP30" s="57"/>
      <c r="LQ30" s="57"/>
      <c r="LR30" s="57"/>
      <c r="LS30" s="57"/>
      <c r="LT30" s="57"/>
      <c r="LU30" s="57"/>
      <c r="LV30" s="57"/>
      <c r="LW30" s="57"/>
      <c r="LX30" s="57"/>
      <c r="LY30" s="57"/>
      <c r="LZ30" s="57"/>
      <c r="MA30" s="57"/>
      <c r="MB30" s="57"/>
      <c r="MC30" s="57"/>
      <c r="MD30" s="57"/>
      <c r="ME30" s="57"/>
      <c r="MF30" s="57"/>
      <c r="MG30" s="57"/>
      <c r="MH30" s="57"/>
      <c r="MI30" s="57"/>
      <c r="MJ30" s="57"/>
      <c r="MK30" s="57"/>
      <c r="ML30" s="57"/>
      <c r="MM30" s="57"/>
      <c r="MN30" s="57"/>
      <c r="MO30" s="57"/>
      <c r="MP30" s="57"/>
      <c r="MQ30" s="57"/>
      <c r="MR30" s="57"/>
      <c r="MS30" s="57"/>
      <c r="MT30" s="57"/>
      <c r="MU30" s="57"/>
      <c r="MV30" s="57"/>
      <c r="MW30" s="57"/>
      <c r="MX30" s="57"/>
      <c r="MY30" s="57"/>
      <c r="MZ30" s="57"/>
      <c r="NA30" s="57"/>
      <c r="NB30" s="57"/>
      <c r="NC30" s="57"/>
      <c r="ND30" s="57"/>
      <c r="NE30" s="57"/>
      <c r="NF30" s="57"/>
      <c r="NG30" s="57"/>
      <c r="NH30" s="57"/>
      <c r="NI30" s="57"/>
      <c r="NJ30" s="57"/>
      <c r="NK30" s="57"/>
      <c r="NL30" s="57"/>
      <c r="NM30" s="57"/>
      <c r="NN30" s="57"/>
      <c r="NO30" s="57"/>
      <c r="NP30" s="57"/>
      <c r="NQ30" s="57"/>
      <c r="NR30" s="57"/>
      <c r="NS30" s="57"/>
      <c r="NT30" s="57"/>
      <c r="NU30" s="57"/>
      <c r="NV30" s="57"/>
      <c r="NW30" s="57"/>
      <c r="NX30" s="57"/>
      <c r="NY30" s="57"/>
      <c r="NZ30" s="57"/>
      <c r="OA30" s="57"/>
      <c r="OB30" s="57"/>
      <c r="OC30" s="57"/>
      <c r="OD30" s="57"/>
      <c r="OE30" s="57"/>
      <c r="OF30" s="57"/>
      <c r="OG30" s="57"/>
      <c r="OH30" s="57"/>
      <c r="OI30" s="57"/>
      <c r="OJ30" s="57"/>
      <c r="OK30" s="57"/>
      <c r="OL30" s="57"/>
      <c r="OM30" s="57"/>
      <c r="ON30" s="57"/>
      <c r="OO30" s="57"/>
      <c r="OP30" s="57"/>
      <c r="OQ30" s="57"/>
      <c r="OR30" s="57"/>
      <c r="OS30" s="57"/>
      <c r="OT30" s="57"/>
      <c r="OU30" s="57"/>
      <c r="OV30" s="57"/>
      <c r="OW30" s="57"/>
      <c r="OX30" s="57"/>
      <c r="OY30" s="57"/>
      <c r="OZ30" s="57"/>
      <c r="PA30" s="57"/>
      <c r="PB30" s="57"/>
      <c r="PC30" s="57"/>
      <c r="PD30" s="57"/>
      <c r="PE30" s="57"/>
      <c r="PF30" s="57"/>
      <c r="PG30" s="57"/>
      <c r="PH30" s="57"/>
      <c r="PI30" s="57"/>
      <c r="PJ30" s="57"/>
      <c r="PK30" s="57"/>
      <c r="PL30" s="57"/>
      <c r="PM30" s="57"/>
      <c r="PN30" s="57"/>
      <c r="PO30" s="57"/>
      <c r="PP30" s="57"/>
      <c r="PQ30" s="57"/>
      <c r="PR30" s="57"/>
      <c r="PS30" s="57"/>
      <c r="PT30" s="57"/>
      <c r="PU30" s="57"/>
      <c r="PV30" s="57"/>
      <c r="PW30" s="57"/>
      <c r="PX30" s="57"/>
      <c r="PY30" s="57"/>
      <c r="PZ30" s="57"/>
      <c r="QA30" s="57"/>
      <c r="QB30" s="57"/>
      <c r="QC30" s="57"/>
      <c r="QD30" s="57"/>
      <c r="QE30" s="57"/>
      <c r="QF30" s="57"/>
      <c r="QG30" s="57"/>
      <c r="QH30" s="57"/>
      <c r="QI30" s="57"/>
      <c r="QJ30" s="57"/>
      <c r="QK30" s="57"/>
      <c r="QL30" s="57"/>
      <c r="QM30" s="57"/>
      <c r="QN30" s="57"/>
      <c r="QO30" s="57"/>
      <c r="QP30" s="57"/>
      <c r="QQ30" s="57"/>
      <c r="QR30" s="57"/>
      <c r="QS30" s="57"/>
      <c r="QT30" s="57"/>
      <c r="QU30" s="57"/>
      <c r="QV30" s="57"/>
      <c r="QW30" s="57"/>
      <c r="QX30" s="57"/>
      <c r="QY30" s="57"/>
      <c r="QZ30" s="57"/>
      <c r="RA30" s="57"/>
      <c r="RB30" s="57"/>
      <c r="RC30" s="57"/>
      <c r="RD30" s="57"/>
      <c r="RE30" s="57"/>
      <c r="RF30" s="57"/>
      <c r="RG30" s="57"/>
      <c r="RH30" s="57"/>
      <c r="RI30" s="57"/>
      <c r="RJ30" s="57"/>
      <c r="RK30" s="57"/>
      <c r="RL30" s="57"/>
      <c r="RM30" s="57"/>
      <c r="RN30" s="57"/>
      <c r="RO30" s="57"/>
      <c r="RP30" s="57"/>
      <c r="RQ30" s="57"/>
      <c r="RR30" s="57"/>
      <c r="RS30" s="57"/>
      <c r="RT30" s="57"/>
      <c r="RU30" s="57"/>
      <c r="RV30" s="57"/>
      <c r="RW30" s="57"/>
      <c r="RX30" s="57"/>
      <c r="RY30" s="57"/>
      <c r="RZ30" s="57"/>
      <c r="SA30" s="57"/>
      <c r="SB30" s="57"/>
      <c r="SC30" s="57"/>
      <c r="SD30" s="57"/>
      <c r="SE30" s="57"/>
      <c r="SF30" s="57"/>
      <c r="SG30" s="57"/>
      <c r="SH30" s="57"/>
      <c r="SI30" s="57"/>
      <c r="SJ30" s="57"/>
      <c r="SK30" s="57"/>
      <c r="SL30" s="57"/>
      <c r="SM30" s="57"/>
      <c r="SN30" s="57"/>
      <c r="SO30" s="57"/>
      <c r="SP30" s="57"/>
      <c r="SQ30" s="57"/>
      <c r="SR30" s="57"/>
      <c r="SS30" s="57"/>
      <c r="ST30" s="57"/>
      <c r="SU30" s="57"/>
      <c r="SV30" s="57"/>
      <c r="SW30" s="57"/>
      <c r="SX30" s="57"/>
      <c r="SY30" s="57"/>
      <c r="SZ30" s="57"/>
      <c r="TA30" s="57"/>
      <c r="TB30" s="57"/>
      <c r="TC30" s="57"/>
      <c r="TD30" s="57"/>
      <c r="TE30" s="57"/>
      <c r="TF30" s="57"/>
      <c r="TG30" s="57"/>
      <c r="TH30" s="57"/>
      <c r="TI30" s="57"/>
      <c r="TJ30" s="57"/>
      <c r="TK30" s="57"/>
      <c r="TL30" s="57"/>
      <c r="TM30" s="57"/>
      <c r="TN30" s="57"/>
      <c r="TO30" s="57"/>
      <c r="TP30" s="57"/>
      <c r="TQ30" s="57"/>
      <c r="TR30" s="57"/>
      <c r="TS30" s="57"/>
      <c r="TT30" s="57"/>
      <c r="TU30" s="57"/>
      <c r="TV30" s="57"/>
      <c r="TW30" s="57"/>
      <c r="TX30" s="57"/>
      <c r="TY30" s="57"/>
      <c r="TZ30" s="57"/>
      <c r="UA30" s="57"/>
      <c r="UB30" s="57"/>
      <c r="UC30" s="57"/>
      <c r="UD30" s="57"/>
      <c r="UE30" s="57"/>
      <c r="UF30" s="57"/>
      <c r="UG30" s="57"/>
      <c r="UH30" s="57"/>
      <c r="UI30" s="57"/>
      <c r="UJ30" s="57"/>
      <c r="UK30" s="57"/>
      <c r="UL30" s="57"/>
      <c r="UM30" s="57"/>
      <c r="UN30" s="57"/>
      <c r="UO30" s="57"/>
      <c r="UP30" s="57"/>
      <c r="UQ30" s="57"/>
      <c r="UR30" s="57"/>
      <c r="US30" s="57"/>
      <c r="UT30" s="57"/>
      <c r="UU30" s="57"/>
      <c r="UV30" s="57"/>
      <c r="UW30" s="57"/>
      <c r="UX30" s="57"/>
      <c r="UY30" s="57"/>
      <c r="UZ30" s="57"/>
      <c r="VA30" s="57"/>
      <c r="VB30" s="57"/>
      <c r="VC30" s="57"/>
      <c r="VD30" s="57"/>
      <c r="VE30" s="57"/>
      <c r="VF30" s="57"/>
      <c r="VG30" s="57"/>
      <c r="VH30" s="57"/>
      <c r="VI30" s="57"/>
      <c r="VJ30" s="57"/>
      <c r="VK30" s="57"/>
      <c r="VL30" s="57"/>
      <c r="VM30" s="57"/>
      <c r="VN30" s="57"/>
      <c r="VO30" s="57"/>
      <c r="VP30" s="57"/>
      <c r="VQ30" s="57"/>
      <c r="VR30" s="57"/>
      <c r="VS30" s="57"/>
      <c r="VT30" s="57"/>
      <c r="VU30" s="57"/>
      <c r="VV30" s="57"/>
      <c r="VW30" s="57"/>
      <c r="VX30" s="57"/>
      <c r="VY30" s="57"/>
      <c r="VZ30" s="57"/>
      <c r="WA30" s="57"/>
      <c r="WB30" s="57"/>
      <c r="WC30" s="57"/>
      <c r="WD30" s="57"/>
      <c r="WE30" s="57"/>
      <c r="WF30" s="57"/>
      <c r="WG30" s="57"/>
      <c r="WH30" s="57"/>
      <c r="WI30" s="57"/>
      <c r="WJ30" s="57"/>
      <c r="WK30" s="57"/>
      <c r="WL30" s="57"/>
      <c r="WM30" s="57"/>
      <c r="WN30" s="57"/>
      <c r="WO30" s="57"/>
      <c r="WP30" s="57"/>
      <c r="WQ30" s="57"/>
      <c r="WR30" s="57"/>
      <c r="WS30" s="57"/>
      <c r="WT30" s="57"/>
      <c r="WU30" s="57"/>
      <c r="WV30" s="57"/>
      <c r="WW30" s="57"/>
      <c r="WX30" s="57"/>
      <c r="WY30" s="57"/>
      <c r="WZ30" s="57"/>
      <c r="XA30" s="57"/>
      <c r="XB30" s="57"/>
      <c r="XC30" s="57"/>
      <c r="XD30" s="57"/>
      <c r="XE30" s="57"/>
      <c r="XF30" s="57"/>
      <c r="XG30" s="57"/>
      <c r="XH30" s="57"/>
      <c r="XI30" s="57"/>
      <c r="XJ30" s="57"/>
      <c r="XK30" s="57"/>
      <c r="XL30" s="57"/>
      <c r="XM30" s="57"/>
      <c r="XN30" s="57"/>
      <c r="XO30" s="57"/>
      <c r="XP30" s="57"/>
      <c r="XQ30" s="57"/>
      <c r="XR30" s="57"/>
      <c r="XS30" s="57"/>
      <c r="XT30" s="57"/>
      <c r="XU30" s="57"/>
      <c r="XV30" s="57"/>
      <c r="XW30" s="57"/>
      <c r="XX30" s="57"/>
      <c r="XY30" s="57"/>
      <c r="XZ30" s="57"/>
      <c r="YA30" s="57"/>
      <c r="YB30" s="57"/>
      <c r="YC30" s="57"/>
      <c r="YD30" s="57"/>
      <c r="YE30" s="57"/>
      <c r="YF30" s="57"/>
      <c r="YG30" s="57"/>
      <c r="YH30" s="57"/>
      <c r="YI30" s="57"/>
      <c r="YJ30" s="57"/>
      <c r="YK30" s="57"/>
      <c r="YL30" s="57"/>
      <c r="YM30" s="57"/>
      <c r="YN30" s="57"/>
      <c r="YO30" s="57"/>
      <c r="YP30" s="57"/>
      <c r="YQ30" s="57"/>
      <c r="YR30" s="57"/>
      <c r="YS30" s="57"/>
      <c r="YT30" s="57"/>
      <c r="YU30" s="57"/>
      <c r="YV30" s="57"/>
      <c r="YW30" s="57"/>
      <c r="YX30" s="57"/>
      <c r="YY30" s="57"/>
      <c r="YZ30" s="57"/>
      <c r="ZA30" s="57"/>
      <c r="ZB30" s="57"/>
      <c r="ZC30" s="57"/>
      <c r="ZD30" s="57"/>
      <c r="ZE30" s="57"/>
      <c r="ZF30" s="57"/>
      <c r="ZG30" s="57"/>
      <c r="ZH30" s="57"/>
      <c r="ZI30" s="57"/>
      <c r="ZJ30" s="57"/>
      <c r="ZK30" s="57"/>
      <c r="ZL30" s="57"/>
      <c r="ZM30" s="57"/>
      <c r="ZN30" s="57"/>
      <c r="ZO30" s="57"/>
      <c r="ZP30" s="57"/>
      <c r="ZQ30" s="57"/>
      <c r="ZR30" s="57"/>
      <c r="ZS30" s="57"/>
      <c r="ZT30" s="57"/>
      <c r="ZU30" s="57"/>
      <c r="ZV30" s="57"/>
      <c r="ZW30" s="57"/>
      <c r="ZX30" s="57"/>
      <c r="ZY30" s="57"/>
      <c r="ZZ30" s="57"/>
      <c r="AAA30" s="57"/>
      <c r="AAB30" s="57"/>
      <c r="AAC30" s="57"/>
      <c r="AAD30" s="57"/>
      <c r="AAE30" s="57"/>
      <c r="AAF30" s="57"/>
      <c r="AAG30" s="57"/>
      <c r="AAH30" s="57"/>
      <c r="AAI30" s="57"/>
      <c r="AAJ30" s="57"/>
      <c r="AAK30" s="57"/>
      <c r="AAL30" s="57"/>
      <c r="AAM30" s="57"/>
      <c r="AAN30" s="57"/>
      <c r="AAO30" s="57"/>
      <c r="AAP30" s="57"/>
      <c r="AAQ30" s="57"/>
      <c r="AAR30" s="57"/>
      <c r="AAS30" s="57"/>
      <c r="AAT30" s="57"/>
      <c r="AAU30" s="57"/>
      <c r="AAV30" s="57"/>
      <c r="AAW30" s="57"/>
      <c r="AAX30" s="57"/>
      <c r="AAY30" s="57"/>
      <c r="AAZ30" s="57"/>
      <c r="ABA30" s="57"/>
      <c r="ABB30" s="57"/>
      <c r="ABC30" s="57"/>
      <c r="ABD30" s="57"/>
      <c r="ABE30" s="57"/>
      <c r="ABF30" s="57"/>
      <c r="ABG30" s="57"/>
      <c r="ABH30" s="57"/>
      <c r="ABI30" s="57"/>
      <c r="ABJ30" s="57"/>
      <c r="ABK30" s="57"/>
      <c r="ABL30" s="57"/>
      <c r="ABM30" s="57"/>
      <c r="ABN30" s="57"/>
      <c r="ABO30" s="57"/>
      <c r="ABP30" s="57"/>
      <c r="ABQ30" s="57"/>
      <c r="ABR30" s="57"/>
      <c r="ABS30" s="57"/>
      <c r="ABT30" s="57"/>
      <c r="ABU30" s="57"/>
      <c r="ABV30" s="57"/>
      <c r="ABW30" s="57"/>
      <c r="ABX30" s="57"/>
      <c r="ABY30" s="57"/>
      <c r="ABZ30" s="57"/>
      <c r="ACA30" s="57"/>
      <c r="ACB30" s="57"/>
      <c r="ACC30" s="57"/>
      <c r="ACD30" s="57"/>
      <c r="ACE30" s="57"/>
      <c r="ACF30" s="57"/>
      <c r="ACG30" s="57"/>
      <c r="ACH30" s="57"/>
      <c r="ACI30" s="57"/>
      <c r="ACJ30" s="57"/>
      <c r="ACK30" s="57"/>
      <c r="ACL30" s="57"/>
      <c r="ACM30" s="57"/>
      <c r="ACN30" s="57"/>
      <c r="ACO30" s="57"/>
      <c r="ACP30" s="57"/>
      <c r="ACQ30" s="57"/>
      <c r="ACR30" s="57"/>
      <c r="ACS30" s="57"/>
      <c r="ACT30" s="57"/>
      <c r="ACU30" s="57"/>
      <c r="ACV30" s="57"/>
      <c r="ACW30" s="57"/>
      <c r="ACX30" s="57"/>
      <c r="ACY30" s="57"/>
      <c r="ACZ30" s="57"/>
      <c r="ADA30" s="57"/>
      <c r="ADB30" s="57"/>
      <c r="ADC30" s="57"/>
      <c r="ADD30" s="57"/>
      <c r="ADE30" s="57"/>
      <c r="ADF30" s="57"/>
      <c r="ADG30" s="57"/>
      <c r="ADH30" s="57"/>
      <c r="ADI30" s="57"/>
      <c r="ADJ30" s="57"/>
      <c r="ADK30" s="57"/>
      <c r="ADL30" s="57"/>
      <c r="ADM30" s="57"/>
      <c r="ADN30" s="57"/>
      <c r="ADO30" s="57"/>
      <c r="ADP30" s="57"/>
      <c r="ADQ30" s="57"/>
      <c r="ADR30" s="57"/>
      <c r="ADS30" s="57"/>
      <c r="ADT30" s="57"/>
      <c r="ADU30" s="57"/>
      <c r="ADV30" s="57"/>
      <c r="ADW30" s="57"/>
      <c r="ADX30" s="57"/>
      <c r="ADY30" s="57"/>
      <c r="ADZ30" s="57"/>
      <c r="AEA30" s="57"/>
      <c r="AEB30" s="57"/>
      <c r="AEC30" s="57"/>
      <c r="AED30" s="57"/>
      <c r="AEE30" s="57"/>
      <c r="AEF30" s="57"/>
      <c r="AEG30" s="57"/>
      <c r="AEH30" s="57"/>
      <c r="AEI30" s="57"/>
      <c r="AEJ30" s="57"/>
      <c r="AEK30" s="57"/>
      <c r="AEL30" s="57"/>
      <c r="AEM30" s="57"/>
      <c r="AEN30" s="57"/>
      <c r="AEO30" s="57"/>
      <c r="AEP30" s="57"/>
      <c r="AEQ30" s="57"/>
      <c r="AER30" s="57"/>
      <c r="AES30" s="57"/>
      <c r="AET30" s="57"/>
      <c r="AEU30" s="57"/>
      <c r="AEV30" s="57"/>
      <c r="AEW30" s="57"/>
      <c r="AEX30" s="57"/>
      <c r="AEY30" s="57"/>
      <c r="AEZ30" s="57"/>
      <c r="AFA30" s="57"/>
      <c r="AFB30" s="57"/>
      <c r="AFC30" s="57"/>
      <c r="AFD30" s="57"/>
      <c r="AFE30" s="57"/>
      <c r="AFF30" s="57"/>
      <c r="AFG30" s="57"/>
      <c r="AFH30" s="57"/>
      <c r="AFI30" s="57"/>
      <c r="AFJ30" s="57"/>
      <c r="AFK30" s="57"/>
      <c r="AFL30" s="57"/>
      <c r="AFM30" s="57"/>
      <c r="AFN30" s="57"/>
      <c r="AFO30" s="57"/>
      <c r="AFP30" s="57"/>
      <c r="AFQ30" s="57"/>
      <c r="AFR30" s="57"/>
      <c r="AFS30" s="57"/>
      <c r="AFT30" s="57"/>
      <c r="AFU30" s="57"/>
      <c r="AFV30" s="57"/>
      <c r="AFW30" s="57"/>
      <c r="AFX30" s="57"/>
      <c r="AFY30" s="57"/>
      <c r="AFZ30" s="57"/>
      <c r="AGA30" s="57"/>
      <c r="AGB30" s="57"/>
      <c r="AGC30" s="57"/>
      <c r="AGD30" s="57"/>
      <c r="AGE30" s="57"/>
      <c r="AGF30" s="57"/>
      <c r="AGG30" s="57"/>
      <c r="AGH30" s="57"/>
      <c r="AGI30" s="57"/>
      <c r="AGJ30" s="57"/>
      <c r="AGK30" s="57"/>
      <c r="AGL30" s="57"/>
      <c r="AGM30" s="57"/>
      <c r="AGN30" s="57"/>
      <c r="AGO30" s="57"/>
      <c r="AGP30" s="57"/>
      <c r="AGQ30" s="57"/>
      <c r="AGR30" s="57"/>
      <c r="AGS30" s="57"/>
      <c r="AGT30" s="57"/>
      <c r="AGU30" s="57"/>
      <c r="AGV30" s="57"/>
      <c r="AGW30" s="57"/>
      <c r="AGX30" s="57"/>
      <c r="AGY30" s="57"/>
      <c r="AGZ30" s="57"/>
      <c r="AHA30" s="57"/>
      <c r="AHB30" s="57"/>
      <c r="AHC30" s="57"/>
      <c r="AHD30" s="57"/>
      <c r="AHE30" s="57"/>
      <c r="AHF30" s="57"/>
      <c r="AHG30" s="57"/>
      <c r="AHH30" s="57"/>
      <c r="AHI30" s="57"/>
      <c r="AHJ30" s="57"/>
      <c r="AHK30" s="57"/>
      <c r="AHL30" s="57"/>
      <c r="AHM30" s="57"/>
      <c r="AHN30" s="57"/>
      <c r="AHO30" s="57"/>
      <c r="AHP30" s="57"/>
      <c r="AHQ30" s="57"/>
      <c r="AHR30" s="57"/>
      <c r="AHS30" s="57"/>
      <c r="AHT30" s="57"/>
      <c r="AHU30" s="57"/>
      <c r="AHV30" s="57"/>
      <c r="AHW30" s="57"/>
      <c r="AHX30" s="57"/>
      <c r="AHY30" s="57"/>
      <c r="AHZ30" s="57"/>
      <c r="AIA30" s="57"/>
      <c r="AIB30" s="57"/>
      <c r="AIC30" s="57"/>
      <c r="AID30" s="57"/>
      <c r="AIE30" s="57"/>
      <c r="AIF30" s="57"/>
      <c r="AIG30" s="57"/>
      <c r="AIH30" s="57"/>
      <c r="AII30" s="57"/>
      <c r="AIJ30" s="57"/>
      <c r="AIK30" s="57"/>
      <c r="AIL30" s="57"/>
      <c r="AIM30" s="57"/>
      <c r="AIN30" s="57"/>
      <c r="AIO30" s="57"/>
      <c r="AIP30" s="57"/>
      <c r="AIQ30" s="57"/>
      <c r="AIR30" s="57"/>
      <c r="AIS30" s="57"/>
      <c r="AIT30" s="57"/>
      <c r="AIU30" s="57"/>
      <c r="AIV30" s="57"/>
      <c r="AIW30" s="57"/>
      <c r="AIX30" s="57"/>
      <c r="AIY30" s="57"/>
      <c r="AIZ30" s="57"/>
      <c r="AJA30" s="57"/>
      <c r="AJB30" s="57"/>
      <c r="AJC30" s="57"/>
      <c r="AJD30" s="57"/>
      <c r="AJE30" s="57"/>
      <c r="AJF30" s="57"/>
      <c r="AJG30" s="57"/>
      <c r="AJH30" s="57"/>
      <c r="AJI30" s="57"/>
      <c r="AJJ30" s="57"/>
      <c r="AJK30" s="57"/>
      <c r="AJL30" s="57"/>
      <c r="AJM30" s="57"/>
      <c r="AJN30" s="57"/>
      <c r="AJO30" s="57"/>
      <c r="AJP30" s="57"/>
      <c r="AJQ30" s="57"/>
      <c r="AJR30" s="57"/>
      <c r="AJS30" s="57"/>
      <c r="AJT30" s="57"/>
      <c r="AJU30" s="57"/>
      <c r="AJV30" s="57"/>
      <c r="AJW30" s="57"/>
      <c r="AJX30" s="57"/>
      <c r="AJY30" s="57"/>
      <c r="AJZ30" s="57"/>
      <c r="AKA30" s="57"/>
      <c r="AKB30" s="57"/>
      <c r="AKC30" s="57"/>
      <c r="AKD30" s="57"/>
      <c r="AKE30" s="57"/>
      <c r="AKF30" s="57"/>
      <c r="AKG30" s="57"/>
      <c r="AKH30" s="57"/>
      <c r="AKI30" s="57"/>
      <c r="AKJ30" s="57"/>
      <c r="AKK30" s="57"/>
      <c r="AKL30" s="57"/>
      <c r="AKM30" s="57"/>
      <c r="AKN30" s="57"/>
      <c r="AKO30" s="57"/>
      <c r="AKP30" s="57"/>
      <c r="AKQ30" s="57"/>
      <c r="AKR30" s="57"/>
      <c r="AKS30" s="57"/>
      <c r="AKT30" s="57"/>
      <c r="AKU30" s="57"/>
      <c r="AKV30" s="57"/>
      <c r="AKW30" s="57"/>
      <c r="AKX30" s="57"/>
      <c r="AKY30" s="57"/>
      <c r="AKZ30" s="57"/>
      <c r="ALA30" s="57"/>
      <c r="ALB30" s="57"/>
      <c r="ALC30" s="57"/>
      <c r="ALD30" s="57"/>
      <c r="ALE30" s="57"/>
      <c r="ALF30" s="57"/>
      <c r="ALG30" s="57"/>
      <c r="ALH30" s="57"/>
      <c r="ALI30" s="57"/>
      <c r="ALJ30" s="57"/>
      <c r="ALK30" s="57"/>
      <c r="ALL30" s="57"/>
      <c r="ALM30" s="57"/>
      <c r="ALN30" s="57"/>
      <c r="ALO30" s="57"/>
      <c r="ALP30" s="57"/>
      <c r="ALQ30" s="57"/>
      <c r="ALR30" s="57"/>
      <c r="ALS30" s="57"/>
      <c r="ALT30" s="57"/>
      <c r="ALU30" s="57"/>
      <c r="ALV30" s="57"/>
      <c r="ALW30" s="57"/>
      <c r="ALX30" s="57"/>
      <c r="ALY30" s="57"/>
      <c r="ALZ30" s="57"/>
      <c r="AMA30" s="57"/>
      <c r="AMB30" s="57"/>
      <c r="AMC30" s="57"/>
      <c r="AMD30" s="57"/>
      <c r="AME30" s="57"/>
      <c r="AMF30" s="57"/>
      <c r="AMG30" s="57"/>
      <c r="AMH30" s="57"/>
      <c r="AMI30" s="57"/>
      <c r="AMJ30" s="57"/>
      <c r="AMK30" s="57"/>
      <c r="AML30" s="57"/>
      <c r="AMM30" s="57"/>
      <c r="AMN30" s="57"/>
      <c r="AMO30" s="57"/>
      <c r="AMP30" s="57"/>
      <c r="AMQ30" s="57"/>
      <c r="AMR30" s="57"/>
      <c r="AMS30" s="57"/>
      <c r="AMT30" s="57"/>
      <c r="AMU30" s="57"/>
      <c r="AMV30" s="57"/>
      <c r="AMW30" s="57"/>
      <c r="AMX30" s="57"/>
      <c r="AMY30" s="57"/>
      <c r="AMZ30" s="57"/>
      <c r="ANA30" s="57"/>
      <c r="ANB30" s="57"/>
      <c r="ANC30" s="57"/>
      <c r="AND30" s="57"/>
      <c r="ANE30" s="57"/>
      <c r="ANF30" s="57"/>
      <c r="ANG30" s="57"/>
      <c r="ANH30" s="57"/>
      <c r="ANI30" s="57"/>
      <c r="ANJ30" s="57"/>
      <c r="ANK30" s="57"/>
      <c r="ANL30" s="57"/>
      <c r="ANM30" s="57"/>
      <c r="ANN30" s="57"/>
      <c r="ANO30" s="57"/>
      <c r="ANP30" s="57"/>
      <c r="ANQ30" s="57"/>
      <c r="ANR30" s="57"/>
      <c r="ANS30" s="57"/>
      <c r="ANT30" s="57"/>
      <c r="ANU30" s="57"/>
      <c r="ANV30" s="57"/>
      <c r="ANW30" s="57"/>
      <c r="ANX30" s="57"/>
      <c r="ANY30" s="57"/>
      <c r="ANZ30" s="57"/>
      <c r="AOA30" s="57"/>
      <c r="AOB30" s="57"/>
      <c r="AOC30" s="57"/>
      <c r="AOD30" s="57"/>
      <c r="AOE30" s="57"/>
      <c r="AOF30" s="57"/>
      <c r="AOG30" s="57"/>
      <c r="AOH30" s="57"/>
      <c r="AOI30" s="57"/>
      <c r="AOJ30" s="57"/>
      <c r="AOK30" s="57"/>
      <c r="AOL30" s="57"/>
      <c r="AOM30" s="57"/>
      <c r="AON30" s="57"/>
      <c r="AOO30" s="57"/>
      <c r="AOP30" s="57"/>
      <c r="AOQ30" s="57"/>
      <c r="AOR30" s="57"/>
      <c r="AOS30" s="57"/>
      <c r="AOT30" s="57"/>
      <c r="AOU30" s="57"/>
      <c r="AOV30" s="57"/>
      <c r="AOW30" s="57"/>
      <c r="AOX30" s="57"/>
      <c r="AOY30" s="57"/>
      <c r="AOZ30" s="57"/>
      <c r="APA30" s="57"/>
      <c r="APB30" s="57"/>
      <c r="APC30" s="57"/>
      <c r="APD30" s="57"/>
      <c r="APE30" s="57"/>
      <c r="APF30" s="57"/>
      <c r="APG30" s="57"/>
      <c r="APH30" s="57"/>
      <c r="API30" s="57"/>
      <c r="APJ30" s="57"/>
      <c r="APK30" s="57"/>
      <c r="APL30" s="57"/>
      <c r="APM30" s="57"/>
      <c r="APN30" s="57"/>
      <c r="APO30" s="57"/>
      <c r="APP30" s="57"/>
      <c r="APQ30" s="57"/>
      <c r="APR30" s="57"/>
      <c r="APS30" s="57"/>
      <c r="APT30" s="57"/>
      <c r="APU30" s="57"/>
      <c r="APV30" s="57"/>
      <c r="APW30" s="57"/>
      <c r="APX30" s="57"/>
      <c r="APY30" s="57"/>
      <c r="APZ30" s="57"/>
      <c r="AQA30" s="57"/>
      <c r="AQB30" s="57"/>
      <c r="AQC30" s="57"/>
      <c r="AQD30" s="57"/>
      <c r="AQE30" s="57"/>
      <c r="AQF30" s="57"/>
      <c r="AQG30" s="57"/>
      <c r="AQH30" s="57"/>
      <c r="AQI30" s="57"/>
      <c r="AQJ30" s="57"/>
      <c r="AQK30" s="57"/>
      <c r="AQL30" s="57"/>
      <c r="AQM30" s="57"/>
      <c r="AQN30" s="57"/>
      <c r="AQO30" s="57"/>
      <c r="AQP30" s="57"/>
      <c r="AQQ30" s="57"/>
      <c r="AQR30" s="57"/>
      <c r="AQS30" s="57"/>
      <c r="AQT30" s="57"/>
      <c r="AQU30" s="57"/>
      <c r="AQV30" s="57"/>
      <c r="AQW30" s="57"/>
      <c r="AQX30" s="57"/>
      <c r="AQY30" s="57"/>
      <c r="AQZ30" s="57"/>
      <c r="ARA30" s="57"/>
      <c r="ARB30" s="57"/>
      <c r="ARC30" s="57"/>
      <c r="ARD30" s="57"/>
      <c r="ARE30" s="57"/>
      <c r="ARF30" s="57"/>
      <c r="ARG30" s="57"/>
      <c r="ARH30" s="57"/>
      <c r="ARI30" s="57"/>
      <c r="ARJ30" s="57"/>
      <c r="ARK30" s="57"/>
      <c r="ARL30" s="57"/>
      <c r="ARM30" s="57"/>
      <c r="ARN30" s="57"/>
      <c r="ARO30" s="57"/>
      <c r="ARP30" s="57"/>
      <c r="ARQ30" s="57"/>
      <c r="ARR30" s="57"/>
      <c r="ARS30" s="57"/>
      <c r="ART30" s="57"/>
      <c r="ARU30" s="57"/>
      <c r="ARV30" s="57"/>
      <c r="ARW30" s="57"/>
      <c r="ARX30" s="57"/>
      <c r="ARY30" s="57"/>
      <c r="ARZ30" s="57"/>
      <c r="ASA30" s="57"/>
      <c r="ASB30" s="57"/>
      <c r="ASC30" s="57"/>
      <c r="ASD30" s="57"/>
      <c r="ASE30" s="57"/>
      <c r="ASF30" s="57"/>
      <c r="ASG30" s="57"/>
      <c r="ASH30" s="57"/>
      <c r="ASI30" s="57"/>
      <c r="ASJ30" s="57"/>
      <c r="ASK30" s="57"/>
      <c r="ASL30" s="57"/>
      <c r="ASM30" s="57"/>
      <c r="ASN30" s="57"/>
      <c r="ASO30" s="57"/>
      <c r="ASP30" s="57"/>
      <c r="ASQ30" s="57"/>
      <c r="ASR30" s="57"/>
      <c r="ASS30" s="57"/>
      <c r="AST30" s="57"/>
      <c r="ASU30" s="57"/>
      <c r="ASV30" s="57"/>
      <c r="ASW30" s="57"/>
      <c r="ASX30" s="57"/>
      <c r="ASY30" s="57"/>
      <c r="ASZ30" s="57"/>
      <c r="ATA30" s="57"/>
      <c r="ATB30" s="57"/>
      <c r="ATC30" s="57"/>
      <c r="ATD30" s="57"/>
      <c r="ATE30" s="57"/>
      <c r="ATF30" s="57"/>
      <c r="ATG30" s="57"/>
      <c r="ATH30" s="57"/>
      <c r="ATI30" s="57"/>
      <c r="ATJ30" s="57"/>
      <c r="ATK30" s="57"/>
      <c r="ATL30" s="57"/>
      <c r="ATM30" s="57"/>
      <c r="ATN30" s="57"/>
      <c r="ATO30" s="57"/>
      <c r="ATP30" s="57"/>
      <c r="ATQ30" s="57"/>
      <c r="ATR30" s="57"/>
      <c r="ATS30" s="57"/>
      <c r="ATT30" s="57"/>
      <c r="ATU30" s="57"/>
      <c r="ATV30" s="57"/>
      <c r="ATW30" s="57"/>
      <c r="ATX30" s="57"/>
      <c r="ATY30" s="57"/>
      <c r="ATZ30" s="57"/>
      <c r="AUA30" s="57"/>
      <c r="AUB30" s="57"/>
      <c r="AUC30" s="57"/>
      <c r="AUD30" s="57"/>
      <c r="AUE30" s="57"/>
      <c r="AUF30" s="57"/>
      <c r="AUG30" s="57"/>
      <c r="AUH30" s="57"/>
      <c r="AUI30" s="57"/>
      <c r="AUJ30" s="57"/>
      <c r="AUK30" s="57"/>
      <c r="AUL30" s="57"/>
      <c r="AUM30" s="57"/>
      <c r="AUN30" s="57"/>
      <c r="AUO30" s="57"/>
      <c r="AUP30" s="57"/>
      <c r="AUQ30" s="57"/>
      <c r="AUR30" s="57"/>
      <c r="AUS30" s="57"/>
      <c r="AUT30" s="57"/>
      <c r="AUU30" s="57"/>
      <c r="AUV30" s="57"/>
      <c r="AUW30" s="57"/>
      <c r="AUX30" s="57"/>
      <c r="AUY30" s="57"/>
      <c r="AUZ30" s="57"/>
      <c r="AVA30" s="57"/>
      <c r="AVB30" s="57"/>
      <c r="AVC30" s="57"/>
      <c r="AVD30" s="57"/>
      <c r="AVE30" s="57"/>
      <c r="AVF30" s="57"/>
      <c r="AVG30" s="57"/>
      <c r="AVH30" s="57"/>
      <c r="AVI30" s="57"/>
      <c r="AVJ30" s="57"/>
      <c r="AVK30" s="57"/>
      <c r="AVL30" s="57"/>
      <c r="AVM30" s="57"/>
      <c r="AVN30" s="57"/>
      <c r="AVO30" s="57"/>
      <c r="AVP30" s="57"/>
      <c r="AVQ30" s="57"/>
      <c r="AVR30" s="57"/>
      <c r="AVS30" s="57"/>
      <c r="AVT30" s="57"/>
      <c r="AVU30" s="57"/>
      <c r="AVV30" s="57"/>
      <c r="AVW30" s="57"/>
      <c r="AVX30" s="57"/>
      <c r="AVY30" s="57"/>
      <c r="AVZ30" s="57"/>
      <c r="AWA30" s="57"/>
      <c r="AWB30" s="57"/>
      <c r="AWC30" s="57"/>
      <c r="AWD30" s="57"/>
      <c r="AWE30" s="57"/>
      <c r="AWF30" s="57"/>
      <c r="AWG30" s="57"/>
      <c r="AWH30" s="57"/>
      <c r="AWI30" s="57"/>
      <c r="AWJ30" s="57"/>
      <c r="AWK30" s="57"/>
      <c r="AWL30" s="57"/>
      <c r="AWM30" s="57"/>
      <c r="AWN30" s="57"/>
      <c r="AWO30" s="57"/>
      <c r="AWP30" s="57"/>
      <c r="AWQ30" s="57"/>
      <c r="AWR30" s="57"/>
      <c r="AWS30" s="57"/>
      <c r="AWT30" s="57"/>
      <c r="AWU30" s="57"/>
      <c r="AWV30" s="57"/>
      <c r="AWW30" s="57"/>
      <c r="AWX30" s="57"/>
      <c r="AWY30" s="57"/>
      <c r="AWZ30" s="57"/>
      <c r="AXA30" s="57"/>
      <c r="AXB30" s="57"/>
      <c r="AXC30" s="57"/>
      <c r="AXD30" s="57"/>
      <c r="AXE30" s="57"/>
      <c r="AXF30" s="57"/>
      <c r="AXG30" s="57"/>
      <c r="AXH30" s="57"/>
      <c r="AXI30" s="57"/>
      <c r="AXJ30" s="57"/>
      <c r="AXK30" s="57"/>
      <c r="AXL30" s="57"/>
      <c r="AXM30" s="57"/>
      <c r="AXN30" s="57"/>
      <c r="AXO30" s="57"/>
      <c r="AXP30" s="57"/>
      <c r="AXQ30" s="57"/>
      <c r="AXR30" s="57"/>
      <c r="AXS30" s="57"/>
      <c r="AXT30" s="57"/>
      <c r="AXU30" s="57"/>
      <c r="AXV30" s="57"/>
      <c r="AXW30" s="57"/>
      <c r="AXX30" s="57"/>
      <c r="AXY30" s="57"/>
      <c r="AXZ30" s="57"/>
      <c r="AYA30" s="57"/>
      <c r="AYB30" s="57"/>
      <c r="AYC30" s="57"/>
      <c r="AYD30" s="57"/>
      <c r="AYE30" s="57"/>
      <c r="AYF30" s="57"/>
      <c r="AYG30" s="57"/>
      <c r="AYH30" s="57"/>
      <c r="AYI30" s="57"/>
      <c r="AYJ30" s="57"/>
      <c r="AYK30" s="57"/>
      <c r="AYL30" s="57"/>
      <c r="AYM30" s="57"/>
      <c r="AYN30" s="57"/>
      <c r="AYO30" s="57"/>
      <c r="AYP30" s="57"/>
      <c r="AYQ30" s="57"/>
      <c r="AYR30" s="57"/>
      <c r="AYS30" s="57"/>
      <c r="AYT30" s="57"/>
      <c r="AYU30" s="57"/>
      <c r="AYV30" s="57"/>
      <c r="AYW30" s="57"/>
      <c r="AYX30" s="57"/>
      <c r="AYY30" s="57"/>
      <c r="AYZ30" s="57"/>
      <c r="AZA30" s="57"/>
      <c r="AZB30" s="57"/>
      <c r="AZC30" s="57"/>
      <c r="AZD30" s="57"/>
      <c r="AZE30" s="57"/>
      <c r="AZF30" s="57"/>
      <c r="AZG30" s="57"/>
      <c r="AZH30" s="57"/>
      <c r="AZI30" s="57"/>
      <c r="AZJ30" s="57"/>
      <c r="AZK30" s="57"/>
      <c r="AZL30" s="57"/>
      <c r="AZM30" s="57"/>
      <c r="AZN30" s="57"/>
      <c r="AZO30" s="57"/>
      <c r="AZP30" s="57"/>
      <c r="AZQ30" s="57"/>
      <c r="AZR30" s="57"/>
      <c r="AZS30" s="57"/>
      <c r="AZT30" s="57"/>
      <c r="AZU30" s="57"/>
      <c r="AZV30" s="57"/>
      <c r="AZW30" s="57"/>
      <c r="AZX30" s="57"/>
      <c r="AZY30" s="57"/>
      <c r="AZZ30" s="57"/>
      <c r="BAA30" s="57"/>
      <c r="BAB30" s="57"/>
      <c r="BAC30" s="57"/>
      <c r="BAD30" s="57"/>
      <c r="BAE30" s="57"/>
      <c r="BAF30" s="57"/>
      <c r="BAG30" s="57"/>
      <c r="BAH30" s="57"/>
      <c r="BAI30" s="57"/>
      <c r="BAJ30" s="57"/>
      <c r="BAK30" s="57"/>
      <c r="BAL30" s="57"/>
      <c r="BAM30" s="57"/>
      <c r="BAN30" s="57"/>
      <c r="BAO30" s="57"/>
      <c r="BAP30" s="57"/>
      <c r="BAQ30" s="57"/>
      <c r="BAR30" s="57"/>
      <c r="BAS30" s="57"/>
      <c r="BAT30" s="57"/>
      <c r="BAU30" s="57"/>
      <c r="BAV30" s="57"/>
      <c r="BAW30" s="57"/>
      <c r="BAX30" s="57"/>
      <c r="BAY30" s="57"/>
      <c r="BAZ30" s="57"/>
      <c r="BBA30" s="57"/>
      <c r="BBB30" s="57"/>
      <c r="BBC30" s="57"/>
      <c r="BBD30" s="57"/>
      <c r="BBE30" s="57"/>
      <c r="BBF30" s="57"/>
      <c r="BBG30" s="57"/>
      <c r="BBH30" s="57"/>
      <c r="BBI30" s="57"/>
      <c r="BBJ30" s="57"/>
      <c r="BBK30" s="57"/>
      <c r="BBL30" s="57"/>
      <c r="BBM30" s="57"/>
      <c r="BBN30" s="57"/>
      <c r="BBO30" s="57"/>
      <c r="BBP30" s="57"/>
      <c r="BBQ30" s="57"/>
      <c r="BBR30" s="57"/>
      <c r="BBS30" s="57"/>
      <c r="BBT30" s="57"/>
      <c r="BBU30" s="57"/>
      <c r="BBV30" s="57"/>
      <c r="BBW30" s="57"/>
      <c r="BBX30" s="57"/>
      <c r="BBY30" s="57"/>
      <c r="BBZ30" s="57"/>
      <c r="BCA30" s="57"/>
      <c r="BCB30" s="57"/>
      <c r="BCC30" s="57"/>
      <c r="BCD30" s="57"/>
      <c r="BCE30" s="57"/>
      <c r="BCF30" s="57"/>
      <c r="BCG30" s="57"/>
      <c r="BCH30" s="57"/>
      <c r="BCI30" s="57"/>
      <c r="BCJ30" s="57"/>
      <c r="BCK30" s="57"/>
      <c r="BCL30" s="57"/>
      <c r="BCM30" s="57"/>
      <c r="BCN30" s="57"/>
      <c r="BCO30" s="57"/>
      <c r="BCP30" s="57"/>
      <c r="BCQ30" s="57"/>
      <c r="BCR30" s="57"/>
      <c r="BCS30" s="57"/>
      <c r="BCT30" s="57"/>
      <c r="BCU30" s="57"/>
      <c r="BCV30" s="57"/>
      <c r="BCW30" s="57"/>
      <c r="BCX30" s="57"/>
      <c r="BCY30" s="57"/>
      <c r="BCZ30" s="57"/>
      <c r="BDA30" s="57"/>
      <c r="BDB30" s="57"/>
      <c r="BDC30" s="57"/>
      <c r="BDD30" s="57"/>
      <c r="BDE30" s="57"/>
      <c r="BDF30" s="57"/>
      <c r="BDG30" s="57"/>
      <c r="BDH30" s="57"/>
      <c r="BDI30" s="57"/>
      <c r="BDJ30" s="57"/>
      <c r="BDK30" s="57"/>
      <c r="BDL30" s="57"/>
      <c r="BDM30" s="57"/>
      <c r="BDN30" s="57"/>
      <c r="BDO30" s="57"/>
      <c r="BDP30" s="57"/>
      <c r="BDQ30" s="57"/>
      <c r="BDR30" s="57"/>
      <c r="BDS30" s="57"/>
      <c r="BDT30" s="57"/>
      <c r="BDU30" s="57"/>
      <c r="BDV30" s="57"/>
      <c r="BDW30" s="57"/>
      <c r="BDX30" s="57"/>
      <c r="BDY30" s="57"/>
      <c r="BDZ30" s="57"/>
      <c r="BEA30" s="57"/>
      <c r="BEB30" s="57"/>
      <c r="BEC30" s="57"/>
      <c r="BED30" s="57"/>
      <c r="BEE30" s="57"/>
      <c r="BEF30" s="57"/>
      <c r="BEG30" s="57"/>
      <c r="BEH30" s="57"/>
      <c r="BEI30" s="57"/>
      <c r="BEJ30" s="57"/>
      <c r="BEK30" s="57"/>
      <c r="BEL30" s="57"/>
      <c r="BEM30" s="57"/>
      <c r="BEN30" s="57"/>
      <c r="BEO30" s="57"/>
      <c r="BEP30" s="57"/>
      <c r="BEQ30" s="57"/>
      <c r="BER30" s="57"/>
      <c r="BES30" s="57"/>
      <c r="BET30" s="57"/>
      <c r="BEU30" s="57"/>
      <c r="BEV30" s="57"/>
      <c r="BEW30" s="57"/>
      <c r="BEX30" s="57"/>
      <c r="BEY30" s="57"/>
      <c r="BEZ30" s="57"/>
      <c r="BFA30" s="57"/>
      <c r="BFB30" s="57"/>
      <c r="BFC30" s="57"/>
      <c r="BFD30" s="57"/>
      <c r="BFE30" s="57"/>
      <c r="BFF30" s="57"/>
      <c r="BFG30" s="57"/>
      <c r="BFH30" s="57"/>
      <c r="BFI30" s="57"/>
      <c r="BFJ30" s="57"/>
      <c r="BFK30" s="57"/>
      <c r="BFL30" s="57"/>
      <c r="BFM30" s="57"/>
      <c r="BFN30" s="57"/>
      <c r="BFO30" s="57"/>
      <c r="BFP30" s="57"/>
      <c r="BFQ30" s="57"/>
      <c r="BFR30" s="57"/>
      <c r="BFS30" s="57"/>
      <c r="BFT30" s="57"/>
      <c r="BFU30" s="57"/>
      <c r="BFV30" s="57"/>
      <c r="BFW30" s="57"/>
      <c r="BFX30" s="57"/>
      <c r="BFY30" s="57"/>
      <c r="BFZ30" s="57"/>
      <c r="BGA30" s="57"/>
      <c r="BGB30" s="57"/>
      <c r="BGC30" s="57"/>
      <c r="BGD30" s="57"/>
      <c r="BGE30" s="57"/>
      <c r="BGF30" s="57"/>
      <c r="BGG30" s="57"/>
      <c r="BGH30" s="57"/>
      <c r="BGI30" s="57"/>
      <c r="BGJ30" s="57"/>
      <c r="BGK30" s="57"/>
      <c r="BGL30" s="57"/>
      <c r="BGM30" s="57"/>
      <c r="BGN30" s="57"/>
      <c r="BGO30" s="57"/>
      <c r="BGP30" s="57"/>
      <c r="BGQ30" s="57"/>
      <c r="BGR30" s="57"/>
      <c r="BGS30" s="57"/>
      <c r="BGT30" s="57"/>
      <c r="BGU30" s="57"/>
      <c r="BGV30" s="57"/>
      <c r="BGW30" s="57"/>
      <c r="BGX30" s="57"/>
      <c r="BGY30" s="57"/>
      <c r="BGZ30" s="57"/>
      <c r="BHA30" s="57"/>
      <c r="BHB30" s="57"/>
      <c r="BHC30" s="57"/>
      <c r="BHD30" s="57"/>
      <c r="BHE30" s="57"/>
      <c r="BHF30" s="57"/>
      <c r="BHG30" s="57"/>
      <c r="BHH30" s="57"/>
      <c r="BHI30" s="57"/>
      <c r="BHJ30" s="57"/>
      <c r="BHK30" s="57"/>
      <c r="BHL30" s="57"/>
      <c r="BHM30" s="57"/>
      <c r="BHN30" s="57"/>
      <c r="BHO30" s="57"/>
      <c r="BHP30" s="57"/>
      <c r="BHQ30" s="57"/>
      <c r="BHR30" s="57"/>
      <c r="BHS30" s="57"/>
      <c r="BHT30" s="57"/>
      <c r="BHU30" s="57"/>
      <c r="BHV30" s="57"/>
      <c r="BHW30" s="57"/>
      <c r="BHX30" s="57"/>
      <c r="BHY30" s="57"/>
      <c r="BHZ30" s="57"/>
      <c r="BIA30" s="57"/>
      <c r="BIB30" s="57"/>
      <c r="BIC30" s="57"/>
      <c r="BID30" s="57"/>
      <c r="BIE30" s="57"/>
      <c r="BIF30" s="57"/>
      <c r="BIG30" s="57"/>
      <c r="BIH30" s="57"/>
      <c r="BII30" s="57"/>
      <c r="BIJ30" s="57"/>
      <c r="BIK30" s="57"/>
      <c r="BIL30" s="57"/>
      <c r="BIM30" s="57"/>
      <c r="BIN30" s="57"/>
      <c r="BIO30" s="57"/>
      <c r="BIP30" s="57"/>
      <c r="BIQ30" s="57"/>
      <c r="BIR30" s="57"/>
      <c r="BIS30" s="57"/>
      <c r="BIT30" s="57"/>
      <c r="BIU30" s="57"/>
      <c r="BIV30" s="57"/>
      <c r="BIW30" s="57"/>
      <c r="BIX30" s="57"/>
      <c r="BIY30" s="57"/>
      <c r="BIZ30" s="57"/>
      <c r="BJA30" s="57"/>
      <c r="BJB30" s="57"/>
      <c r="BJC30" s="57"/>
      <c r="BJD30" s="57"/>
      <c r="BJE30" s="57"/>
      <c r="BJF30" s="57"/>
      <c r="BJG30" s="57"/>
      <c r="BJH30" s="57"/>
      <c r="BJI30" s="57"/>
      <c r="BJJ30" s="57"/>
      <c r="BJK30" s="57"/>
      <c r="BJL30" s="57"/>
      <c r="BJM30" s="57"/>
      <c r="BJN30" s="57"/>
      <c r="BJO30" s="57"/>
      <c r="BJP30" s="57"/>
      <c r="BJQ30" s="57"/>
      <c r="BJR30" s="57"/>
      <c r="BJS30" s="57"/>
      <c r="BJT30" s="57"/>
      <c r="BJU30" s="57"/>
      <c r="BJV30" s="57"/>
      <c r="BJW30" s="57"/>
      <c r="BJX30" s="57"/>
      <c r="BJY30" s="57"/>
      <c r="BJZ30" s="57"/>
      <c r="BKA30" s="57"/>
      <c r="BKB30" s="57"/>
      <c r="BKC30" s="57"/>
      <c r="BKD30" s="57"/>
      <c r="BKE30" s="57"/>
      <c r="BKF30" s="57"/>
      <c r="BKG30" s="57"/>
      <c r="BKH30" s="57"/>
      <c r="BKI30" s="57"/>
      <c r="BKJ30" s="57"/>
      <c r="BKK30" s="57"/>
      <c r="BKL30" s="57"/>
      <c r="BKM30" s="57"/>
      <c r="BKN30" s="57"/>
      <c r="BKO30" s="57"/>
      <c r="BKP30" s="57"/>
      <c r="BKQ30" s="57"/>
      <c r="BKR30" s="57"/>
      <c r="BKS30" s="57"/>
      <c r="BKT30" s="57"/>
      <c r="BKU30" s="57"/>
      <c r="BKV30" s="57"/>
      <c r="BKW30" s="57"/>
      <c r="BKX30" s="57"/>
      <c r="BKY30" s="57"/>
      <c r="BKZ30" s="57"/>
      <c r="BLA30" s="57"/>
      <c r="BLB30" s="57"/>
      <c r="BLC30" s="57"/>
      <c r="BLD30" s="57"/>
      <c r="BLE30" s="57"/>
      <c r="BLF30" s="57"/>
      <c r="BLG30" s="57"/>
      <c r="BLH30" s="57"/>
      <c r="BLI30" s="57"/>
      <c r="BLJ30" s="57"/>
      <c r="BLK30" s="57"/>
      <c r="BLL30" s="57"/>
      <c r="BLM30" s="57"/>
      <c r="BLN30" s="57"/>
      <c r="BLO30" s="57"/>
      <c r="BLP30" s="57"/>
      <c r="BLQ30" s="57"/>
      <c r="BLR30" s="57"/>
      <c r="BLS30" s="57"/>
      <c r="BLT30" s="57"/>
      <c r="BLU30" s="57"/>
      <c r="BLV30" s="57"/>
      <c r="BLW30" s="57"/>
      <c r="BLX30" s="57"/>
      <c r="BLY30" s="57"/>
      <c r="BLZ30" s="57"/>
      <c r="BMA30" s="57"/>
      <c r="BMB30" s="57"/>
      <c r="BMC30" s="57"/>
      <c r="BMD30" s="57"/>
      <c r="BME30" s="57"/>
      <c r="BMF30" s="57"/>
      <c r="BMG30" s="57"/>
      <c r="BMH30" s="57"/>
      <c r="BMI30" s="57"/>
      <c r="BMJ30" s="57"/>
      <c r="BMK30" s="57"/>
      <c r="BML30" s="57"/>
      <c r="BMM30" s="57"/>
      <c r="BMN30" s="57"/>
      <c r="BMO30" s="57"/>
      <c r="BMP30" s="57"/>
      <c r="BMQ30" s="57"/>
      <c r="BMR30" s="57"/>
      <c r="BMS30" s="57"/>
      <c r="BMT30" s="57"/>
      <c r="BMU30" s="57"/>
      <c r="BMV30" s="57"/>
      <c r="BMW30" s="57"/>
      <c r="BMX30" s="57"/>
      <c r="BMY30" s="57"/>
      <c r="BMZ30" s="57"/>
      <c r="BNA30" s="57"/>
      <c r="BNB30" s="57"/>
      <c r="BNC30" s="57"/>
      <c r="BND30" s="57"/>
      <c r="BNE30" s="57"/>
      <c r="BNF30" s="57"/>
      <c r="BNG30" s="57"/>
      <c r="BNH30" s="57"/>
      <c r="BNI30" s="57"/>
      <c r="BNJ30" s="57"/>
      <c r="BNK30" s="57"/>
      <c r="BNL30" s="57"/>
      <c r="BNM30" s="57"/>
      <c r="BNN30" s="57"/>
      <c r="BNO30" s="57"/>
      <c r="BNP30" s="57"/>
      <c r="BNQ30" s="57"/>
      <c r="BNR30" s="57"/>
      <c r="BNS30" s="57"/>
      <c r="BNT30" s="57"/>
      <c r="BNU30" s="57"/>
      <c r="BNV30" s="57"/>
      <c r="BNW30" s="57"/>
      <c r="BNX30" s="57"/>
      <c r="BNY30" s="57"/>
      <c r="BNZ30" s="57"/>
      <c r="BOA30" s="57"/>
      <c r="BOB30" s="57"/>
      <c r="BOC30" s="57"/>
      <c r="BOD30" s="57"/>
      <c r="BOE30" s="57"/>
      <c r="BOF30" s="57"/>
      <c r="BOG30" s="57"/>
      <c r="BOH30" s="57"/>
      <c r="BOI30" s="57"/>
      <c r="BOJ30" s="57"/>
      <c r="BOK30" s="57"/>
      <c r="BOL30" s="57"/>
      <c r="BOM30" s="57"/>
      <c r="BON30" s="57"/>
      <c r="BOO30" s="57"/>
      <c r="BOP30" s="57"/>
      <c r="BOQ30" s="57"/>
      <c r="BOR30" s="57"/>
      <c r="BOS30" s="57"/>
      <c r="BOT30" s="57"/>
      <c r="BOU30" s="57"/>
      <c r="BOV30" s="57"/>
      <c r="BOW30" s="57"/>
      <c r="BOX30" s="57"/>
      <c r="BOY30" s="57"/>
      <c r="BOZ30" s="57"/>
      <c r="BPA30" s="57"/>
      <c r="BPB30" s="57"/>
      <c r="BPC30" s="57"/>
      <c r="BPD30" s="57"/>
      <c r="BPE30" s="57"/>
      <c r="BPF30" s="57"/>
      <c r="BPG30" s="57"/>
      <c r="BPH30" s="57"/>
      <c r="BPI30" s="57"/>
      <c r="BPJ30" s="57"/>
      <c r="BPK30" s="57"/>
      <c r="BPL30" s="57"/>
      <c r="BPM30" s="57"/>
      <c r="BPN30" s="57"/>
      <c r="BPO30" s="57"/>
      <c r="BPP30" s="57"/>
      <c r="BPQ30" s="57"/>
      <c r="BPR30" s="57"/>
      <c r="BPS30" s="57"/>
      <c r="BPT30" s="57"/>
      <c r="BPU30" s="57"/>
      <c r="BPV30" s="57"/>
      <c r="BPW30" s="57"/>
      <c r="BPX30" s="57"/>
      <c r="BPY30" s="57"/>
      <c r="BPZ30" s="57"/>
      <c r="BQA30" s="57"/>
      <c r="BQB30" s="57"/>
      <c r="BQC30" s="57"/>
      <c r="BQD30" s="57"/>
      <c r="BQE30" s="57"/>
      <c r="BQF30" s="57"/>
      <c r="BQG30" s="57"/>
      <c r="BQH30" s="57"/>
      <c r="BQI30" s="57"/>
      <c r="BQJ30" s="57"/>
      <c r="BQK30" s="57"/>
      <c r="BQL30" s="57"/>
      <c r="BQM30" s="57"/>
      <c r="BQN30" s="57"/>
      <c r="BQO30" s="57"/>
      <c r="BQP30" s="57"/>
      <c r="BQQ30" s="57"/>
      <c r="BQR30" s="57"/>
      <c r="BQS30" s="57"/>
      <c r="BQT30" s="57"/>
      <c r="BQU30" s="57"/>
      <c r="BQV30" s="57"/>
      <c r="BQW30" s="57"/>
      <c r="BQX30" s="57"/>
      <c r="BQY30" s="57"/>
      <c r="BQZ30" s="57"/>
      <c r="BRA30" s="57"/>
      <c r="BRB30" s="57"/>
      <c r="BRC30" s="57"/>
      <c r="BRD30" s="57"/>
      <c r="BRE30" s="57"/>
      <c r="BRF30" s="57"/>
      <c r="BRG30" s="57"/>
      <c r="BRH30" s="57"/>
      <c r="BRI30" s="57"/>
      <c r="BRJ30" s="57"/>
      <c r="BRK30" s="57"/>
      <c r="BRL30" s="57"/>
      <c r="BRM30" s="57"/>
      <c r="BRN30" s="57"/>
      <c r="BRO30" s="57"/>
      <c r="BRP30" s="57"/>
      <c r="BRQ30" s="57"/>
      <c r="BRR30" s="57"/>
      <c r="BRS30" s="57"/>
      <c r="BRT30" s="57"/>
      <c r="BRU30" s="57"/>
      <c r="BRV30" s="57"/>
      <c r="BRW30" s="57"/>
      <c r="BRX30" s="57"/>
      <c r="BRY30" s="57"/>
      <c r="BRZ30" s="57"/>
      <c r="BSA30" s="57"/>
      <c r="BSB30" s="57"/>
      <c r="BSC30" s="57"/>
      <c r="BSD30" s="57"/>
      <c r="BSE30" s="57"/>
      <c r="BSF30" s="57"/>
      <c r="BSG30" s="57"/>
      <c r="BSH30" s="57"/>
      <c r="BSI30" s="57"/>
      <c r="BSJ30" s="57"/>
      <c r="BSK30" s="57"/>
      <c r="BSL30" s="57"/>
      <c r="BSM30" s="57"/>
      <c r="BSN30" s="57"/>
      <c r="BSO30" s="57"/>
      <c r="BSP30" s="57"/>
      <c r="BSQ30" s="57"/>
      <c r="BSR30" s="57"/>
      <c r="BSS30" s="57"/>
      <c r="BST30" s="57"/>
      <c r="BSU30" s="57"/>
      <c r="BSV30" s="57"/>
      <c r="BSW30" s="57"/>
      <c r="BSX30" s="57"/>
      <c r="BSY30" s="57"/>
      <c r="BSZ30" s="57"/>
      <c r="BTA30" s="57"/>
      <c r="BTB30" s="57"/>
      <c r="BTC30" s="57"/>
      <c r="BTD30" s="57"/>
      <c r="BTE30" s="57"/>
      <c r="BTF30" s="57"/>
      <c r="BTG30" s="57"/>
      <c r="BTH30" s="57"/>
      <c r="BTI30" s="57"/>
      <c r="BTJ30" s="57"/>
      <c r="BTK30" s="57"/>
      <c r="BTL30" s="57"/>
      <c r="BTM30" s="57"/>
      <c r="BTN30" s="57"/>
      <c r="BTO30" s="57"/>
      <c r="BTP30" s="57"/>
      <c r="BTQ30" s="57"/>
      <c r="BTR30" s="57"/>
      <c r="BTS30" s="57"/>
      <c r="BTT30" s="57"/>
      <c r="BTU30" s="57"/>
      <c r="BTV30" s="57"/>
      <c r="BTW30" s="57"/>
      <c r="BTX30" s="57"/>
      <c r="BTY30" s="57"/>
      <c r="BTZ30" s="57"/>
      <c r="BUA30" s="57"/>
      <c r="BUB30" s="57"/>
      <c r="BUC30" s="57"/>
      <c r="BUD30" s="57"/>
      <c r="BUE30" s="57"/>
      <c r="BUF30" s="57"/>
      <c r="BUG30" s="57"/>
      <c r="BUH30" s="57"/>
      <c r="BUI30" s="57"/>
      <c r="BUJ30" s="57"/>
      <c r="BUK30" s="57"/>
      <c r="BUL30" s="57"/>
      <c r="BUM30" s="57"/>
      <c r="BUN30" s="57"/>
      <c r="BUO30" s="57"/>
      <c r="BUP30" s="57"/>
      <c r="BUQ30" s="57"/>
      <c r="BUR30" s="57"/>
      <c r="BUS30" s="57"/>
      <c r="BUT30" s="57"/>
      <c r="BUU30" s="57"/>
      <c r="BUV30" s="57"/>
      <c r="BUW30" s="57"/>
      <c r="BUX30" s="57"/>
      <c r="BUY30" s="57"/>
      <c r="BUZ30" s="57"/>
      <c r="BVA30" s="57"/>
      <c r="BVB30" s="57"/>
      <c r="BVC30" s="57"/>
      <c r="BVD30" s="57"/>
      <c r="BVE30" s="57"/>
      <c r="BVF30" s="57"/>
      <c r="BVG30" s="57"/>
      <c r="BVH30" s="57"/>
      <c r="BVI30" s="57"/>
      <c r="BVJ30" s="57"/>
      <c r="BVK30" s="57"/>
      <c r="BVL30" s="57"/>
      <c r="BVM30" s="57"/>
      <c r="BVN30" s="57"/>
      <c r="BVO30" s="57"/>
      <c r="BVP30" s="57"/>
      <c r="BVQ30" s="57"/>
      <c r="BVR30" s="57"/>
      <c r="BVS30" s="57"/>
      <c r="BVT30" s="57"/>
      <c r="BVU30" s="57"/>
      <c r="BVV30" s="57"/>
      <c r="BVW30" s="57"/>
      <c r="BVX30" s="57"/>
      <c r="BVY30" s="57"/>
      <c r="BVZ30" s="57"/>
      <c r="BWA30" s="57"/>
      <c r="BWB30" s="57"/>
      <c r="BWC30" s="57"/>
      <c r="BWD30" s="57"/>
      <c r="BWE30" s="57"/>
      <c r="BWF30" s="57"/>
      <c r="BWG30" s="57"/>
      <c r="BWH30" s="57"/>
      <c r="BWI30" s="57"/>
      <c r="BWJ30" s="57"/>
      <c r="BWK30" s="57"/>
      <c r="BWL30" s="57"/>
      <c r="BWM30" s="57"/>
      <c r="BWN30" s="57"/>
      <c r="BWO30" s="57"/>
      <c r="BWP30" s="57"/>
      <c r="BWQ30" s="57"/>
      <c r="BWR30" s="57"/>
      <c r="BWS30" s="57"/>
      <c r="BWT30" s="57"/>
      <c r="BWU30" s="57"/>
      <c r="BWV30" s="57"/>
      <c r="BWW30" s="57"/>
      <c r="BWX30" s="57"/>
      <c r="BWY30" s="57"/>
      <c r="BWZ30" s="57"/>
      <c r="BXA30" s="57"/>
      <c r="BXB30" s="57"/>
      <c r="BXC30" s="57"/>
      <c r="BXD30" s="57"/>
      <c r="BXE30" s="57"/>
      <c r="BXF30" s="57"/>
      <c r="BXG30" s="57"/>
      <c r="BXH30" s="57"/>
      <c r="BXI30" s="57"/>
      <c r="BXJ30" s="57"/>
      <c r="BXK30" s="57"/>
      <c r="BXL30" s="57"/>
      <c r="BXM30" s="57"/>
      <c r="BXN30" s="57"/>
      <c r="BXO30" s="57"/>
      <c r="BXP30" s="57"/>
      <c r="BXQ30" s="57"/>
      <c r="BXR30" s="57"/>
      <c r="BXS30" s="57"/>
      <c r="BXT30" s="57"/>
      <c r="BXU30" s="57"/>
      <c r="BXV30" s="57"/>
      <c r="BXW30" s="57"/>
      <c r="BXX30" s="57"/>
      <c r="BXY30" s="57"/>
      <c r="BXZ30" s="57"/>
      <c r="BYA30" s="57"/>
      <c r="BYB30" s="57"/>
      <c r="BYC30" s="57"/>
      <c r="BYD30" s="57"/>
      <c r="BYE30" s="57"/>
      <c r="BYF30" s="57"/>
      <c r="BYG30" s="57"/>
      <c r="BYH30" s="57"/>
      <c r="BYI30" s="57"/>
      <c r="BYJ30" s="57"/>
      <c r="BYK30" s="57"/>
      <c r="BYL30" s="57"/>
      <c r="BYM30" s="57"/>
      <c r="BYN30" s="57"/>
      <c r="BYO30" s="57"/>
      <c r="BYP30" s="57"/>
      <c r="BYQ30" s="57"/>
      <c r="BYR30" s="57"/>
      <c r="BYS30" s="57"/>
      <c r="BYT30" s="57"/>
      <c r="BYU30" s="57"/>
      <c r="BYV30" s="57"/>
      <c r="BYW30" s="57"/>
      <c r="BYX30" s="57"/>
      <c r="BYY30" s="57"/>
      <c r="BYZ30" s="57"/>
      <c r="BZA30" s="57"/>
      <c r="BZB30" s="57"/>
      <c r="BZC30" s="57"/>
      <c r="BZD30" s="57"/>
      <c r="BZE30" s="57"/>
      <c r="BZF30" s="57"/>
      <c r="BZG30" s="57"/>
      <c r="BZH30" s="57"/>
      <c r="BZI30" s="57"/>
      <c r="BZJ30" s="57"/>
      <c r="BZK30" s="57"/>
      <c r="BZL30" s="57"/>
      <c r="BZM30" s="57"/>
      <c r="BZN30" s="57"/>
      <c r="BZO30" s="57"/>
      <c r="BZP30" s="57"/>
      <c r="BZQ30" s="57"/>
      <c r="BZR30" s="57"/>
      <c r="BZS30" s="57"/>
      <c r="BZT30" s="57"/>
      <c r="BZU30" s="57"/>
      <c r="BZV30" s="57"/>
      <c r="BZW30" s="57"/>
      <c r="BZX30" s="57"/>
      <c r="BZY30" s="57"/>
      <c r="BZZ30" s="57"/>
      <c r="CAA30" s="57"/>
      <c r="CAB30" s="57"/>
      <c r="CAC30" s="57"/>
      <c r="CAD30" s="57"/>
      <c r="CAE30" s="57"/>
      <c r="CAF30" s="57"/>
      <c r="CAG30" s="57"/>
      <c r="CAH30" s="57"/>
      <c r="CAI30" s="57"/>
      <c r="CAJ30" s="57"/>
      <c r="CAK30" s="57"/>
      <c r="CAL30" s="57"/>
      <c r="CAM30" s="57"/>
      <c r="CAN30" s="57"/>
      <c r="CAO30" s="57"/>
      <c r="CAP30" s="57"/>
      <c r="CAQ30" s="57"/>
      <c r="CAR30" s="57"/>
      <c r="CAS30" s="57"/>
      <c r="CAT30" s="57"/>
      <c r="CAU30" s="57"/>
      <c r="CAV30" s="57"/>
      <c r="CAW30" s="57"/>
      <c r="CAX30" s="57"/>
      <c r="CAY30" s="57"/>
      <c r="CAZ30" s="57"/>
      <c r="CBA30" s="57"/>
      <c r="CBB30" s="57"/>
      <c r="CBC30" s="57"/>
      <c r="CBD30" s="57"/>
      <c r="CBE30" s="57"/>
      <c r="CBF30" s="57"/>
      <c r="CBG30" s="57"/>
      <c r="CBH30" s="57"/>
      <c r="CBI30" s="57"/>
      <c r="CBJ30" s="57"/>
      <c r="CBK30" s="57"/>
      <c r="CBL30" s="57"/>
      <c r="CBM30" s="57"/>
      <c r="CBN30" s="57"/>
      <c r="CBO30" s="57"/>
      <c r="CBP30" s="57"/>
      <c r="CBQ30" s="57"/>
      <c r="CBR30" s="57"/>
      <c r="CBS30" s="57"/>
      <c r="CBT30" s="57"/>
      <c r="CBU30" s="57"/>
      <c r="CBV30" s="57"/>
      <c r="CBW30" s="57"/>
      <c r="CBX30" s="57"/>
      <c r="CBY30" s="57"/>
      <c r="CBZ30" s="57"/>
      <c r="CCA30" s="57"/>
      <c r="CCB30" s="57"/>
      <c r="CCC30" s="57"/>
      <c r="CCD30" s="57"/>
      <c r="CCE30" s="57"/>
      <c r="CCF30" s="57"/>
      <c r="CCG30" s="57"/>
      <c r="CCH30" s="57"/>
      <c r="CCI30" s="57"/>
      <c r="CCJ30" s="57"/>
      <c r="CCK30" s="57"/>
      <c r="CCL30" s="57"/>
      <c r="CCM30" s="57"/>
      <c r="CCN30" s="57"/>
      <c r="CCO30" s="57"/>
      <c r="CCP30" s="57"/>
      <c r="CCQ30" s="57"/>
      <c r="CCR30" s="57"/>
      <c r="CCS30" s="57"/>
      <c r="CCT30" s="57"/>
      <c r="CCU30" s="57"/>
      <c r="CCV30" s="57"/>
      <c r="CCW30" s="57"/>
      <c r="CCX30" s="57"/>
      <c r="CCY30" s="57"/>
      <c r="CCZ30" s="57"/>
      <c r="CDA30" s="57"/>
      <c r="CDB30" s="57"/>
      <c r="CDC30" s="57"/>
      <c r="CDD30" s="57"/>
      <c r="CDE30" s="57"/>
      <c r="CDF30" s="57"/>
      <c r="CDG30" s="57"/>
      <c r="CDH30" s="57"/>
      <c r="CDI30" s="57"/>
      <c r="CDJ30" s="57"/>
      <c r="CDK30" s="57"/>
      <c r="CDL30" s="57"/>
      <c r="CDM30" s="57"/>
      <c r="CDN30" s="57"/>
      <c r="CDO30" s="57"/>
      <c r="CDP30" s="57"/>
      <c r="CDQ30" s="57"/>
      <c r="CDR30" s="57"/>
      <c r="CDS30" s="57"/>
      <c r="CDT30" s="57"/>
      <c r="CDU30" s="57"/>
      <c r="CDV30" s="57"/>
      <c r="CDW30" s="57"/>
      <c r="CDX30" s="57"/>
      <c r="CDY30" s="57"/>
      <c r="CDZ30" s="57"/>
      <c r="CEA30" s="57"/>
      <c r="CEB30" s="57"/>
      <c r="CEC30" s="57"/>
      <c r="CED30" s="57"/>
      <c r="CEE30" s="57"/>
      <c r="CEF30" s="57"/>
      <c r="CEG30" s="57"/>
      <c r="CEH30" s="57"/>
      <c r="CEI30" s="57"/>
      <c r="CEJ30" s="57"/>
      <c r="CEK30" s="57"/>
      <c r="CEL30" s="57"/>
      <c r="CEM30" s="57"/>
      <c r="CEN30" s="57"/>
      <c r="CEO30" s="57"/>
      <c r="CEP30" s="57"/>
      <c r="CEQ30" s="57"/>
      <c r="CER30" s="57"/>
      <c r="CES30" s="57"/>
      <c r="CET30" s="57"/>
      <c r="CEU30" s="57"/>
      <c r="CEV30" s="57"/>
      <c r="CEW30" s="57"/>
      <c r="CEX30" s="57"/>
      <c r="CEY30" s="57"/>
      <c r="CEZ30" s="57"/>
      <c r="CFA30" s="57"/>
      <c r="CFB30" s="57"/>
      <c r="CFC30" s="57"/>
      <c r="CFD30" s="57"/>
      <c r="CFE30" s="57"/>
      <c r="CFF30" s="57"/>
      <c r="CFG30" s="57"/>
      <c r="CFH30" s="57"/>
      <c r="CFI30" s="57"/>
      <c r="CFJ30" s="57"/>
      <c r="CFK30" s="57"/>
      <c r="CFL30" s="57"/>
      <c r="CFM30" s="57"/>
      <c r="CFN30" s="57"/>
      <c r="CFO30" s="57"/>
      <c r="CFP30" s="57"/>
      <c r="CFQ30" s="57"/>
      <c r="CFR30" s="57"/>
      <c r="CFS30" s="57"/>
      <c r="CFT30" s="57"/>
      <c r="CFU30" s="57"/>
      <c r="CFV30" s="57"/>
      <c r="CFW30" s="57"/>
      <c r="CFX30" s="57"/>
      <c r="CFY30" s="57"/>
      <c r="CFZ30" s="57"/>
      <c r="CGA30" s="57"/>
      <c r="CGB30" s="57"/>
      <c r="CGC30" s="57"/>
      <c r="CGD30" s="57"/>
      <c r="CGE30" s="57"/>
      <c r="CGF30" s="57"/>
      <c r="CGG30" s="57"/>
      <c r="CGH30" s="57"/>
      <c r="CGI30" s="57"/>
      <c r="CGJ30" s="57"/>
      <c r="CGK30" s="57"/>
      <c r="CGL30" s="57"/>
      <c r="CGM30" s="57"/>
      <c r="CGN30" s="57"/>
      <c r="CGO30" s="57"/>
      <c r="CGP30" s="57"/>
      <c r="CGQ30" s="57"/>
      <c r="CGR30" s="57"/>
      <c r="CGS30" s="57"/>
      <c r="CGT30" s="57"/>
      <c r="CGU30" s="57"/>
      <c r="CGV30" s="57"/>
      <c r="CGW30" s="57"/>
      <c r="CGX30" s="57"/>
      <c r="CGY30" s="57"/>
      <c r="CGZ30" s="57"/>
      <c r="CHA30" s="57"/>
      <c r="CHB30" s="57"/>
      <c r="CHC30" s="57"/>
      <c r="CHD30" s="57"/>
      <c r="CHE30" s="57"/>
      <c r="CHF30" s="57"/>
      <c r="CHG30" s="57"/>
      <c r="CHH30" s="57"/>
      <c r="CHI30" s="57"/>
      <c r="CHJ30" s="57"/>
      <c r="CHK30" s="57"/>
      <c r="CHL30" s="57"/>
      <c r="CHM30" s="57"/>
      <c r="CHN30" s="57"/>
      <c r="CHO30" s="57"/>
      <c r="CHP30" s="57"/>
      <c r="CHQ30" s="57"/>
      <c r="CHR30" s="57"/>
      <c r="CHS30" s="57"/>
      <c r="CHT30" s="57"/>
      <c r="CHU30" s="57"/>
      <c r="CHV30" s="57"/>
      <c r="CHW30" s="57"/>
      <c r="CHX30" s="57"/>
      <c r="CHY30" s="57"/>
      <c r="CHZ30" s="57"/>
      <c r="CIA30" s="57"/>
      <c r="CIB30" s="57"/>
      <c r="CIC30" s="57"/>
      <c r="CID30" s="57"/>
      <c r="CIE30" s="57"/>
      <c r="CIF30" s="57"/>
      <c r="CIG30" s="57"/>
      <c r="CIH30" s="57"/>
      <c r="CII30" s="57"/>
      <c r="CIJ30" s="57"/>
      <c r="CIK30" s="57"/>
      <c r="CIL30" s="57"/>
      <c r="CIM30" s="57"/>
      <c r="CIN30" s="57"/>
      <c r="CIO30" s="57"/>
      <c r="CIP30" s="57"/>
      <c r="CIQ30" s="57"/>
      <c r="CIR30" s="57"/>
      <c r="CIS30" s="57"/>
      <c r="CIT30" s="57"/>
      <c r="CIU30" s="57"/>
      <c r="CIV30" s="57"/>
      <c r="CIW30" s="57"/>
      <c r="CIX30" s="57"/>
      <c r="CIY30" s="57"/>
      <c r="CIZ30" s="57"/>
      <c r="CJA30" s="57"/>
      <c r="CJB30" s="57"/>
      <c r="CJC30" s="57"/>
      <c r="CJD30" s="57"/>
      <c r="CJE30" s="57"/>
      <c r="CJF30" s="57"/>
      <c r="CJG30" s="57"/>
      <c r="CJH30" s="57"/>
      <c r="CJI30" s="57"/>
      <c r="CJJ30" s="57"/>
      <c r="CJK30" s="57"/>
      <c r="CJL30" s="57"/>
      <c r="CJM30" s="57"/>
      <c r="CJN30" s="57"/>
      <c r="CJO30" s="57"/>
      <c r="CJP30" s="57"/>
      <c r="CJQ30" s="57"/>
      <c r="CJR30" s="57"/>
      <c r="CJS30" s="57"/>
      <c r="CJT30" s="57"/>
      <c r="CJU30" s="57"/>
      <c r="CJV30" s="57"/>
      <c r="CJW30" s="57"/>
      <c r="CJX30" s="57"/>
      <c r="CJY30" s="57"/>
      <c r="CJZ30" s="57"/>
      <c r="CKA30" s="57"/>
      <c r="CKB30" s="57"/>
      <c r="CKC30" s="57"/>
      <c r="CKD30" s="57"/>
      <c r="CKE30" s="57"/>
      <c r="CKF30" s="57"/>
      <c r="CKG30" s="57"/>
      <c r="CKH30" s="57"/>
      <c r="CKI30" s="57"/>
      <c r="CKJ30" s="57"/>
      <c r="CKK30" s="57"/>
      <c r="CKL30" s="57"/>
      <c r="CKM30" s="57"/>
      <c r="CKN30" s="57"/>
      <c r="CKO30" s="57"/>
      <c r="CKP30" s="57"/>
      <c r="CKQ30" s="57"/>
      <c r="CKR30" s="57"/>
      <c r="CKS30" s="57"/>
      <c r="CKT30" s="57"/>
      <c r="CKU30" s="57"/>
      <c r="CKV30" s="57"/>
      <c r="CKW30" s="57"/>
      <c r="CKX30" s="57"/>
      <c r="CKY30" s="57"/>
      <c r="CKZ30" s="57"/>
      <c r="CLA30" s="57"/>
      <c r="CLB30" s="57"/>
      <c r="CLC30" s="57"/>
      <c r="CLD30" s="57"/>
      <c r="CLE30" s="57"/>
      <c r="CLF30" s="57"/>
      <c r="CLG30" s="57"/>
      <c r="CLH30" s="57"/>
      <c r="CLI30" s="57"/>
      <c r="CLJ30" s="57"/>
      <c r="CLK30" s="57"/>
      <c r="CLL30" s="57"/>
      <c r="CLM30" s="57"/>
      <c r="CLN30" s="57"/>
      <c r="CLO30" s="57"/>
      <c r="CLP30" s="57"/>
      <c r="CLQ30" s="57"/>
      <c r="CLR30" s="57"/>
      <c r="CLS30" s="57"/>
      <c r="CLT30" s="57"/>
      <c r="CLU30" s="57"/>
      <c r="CLV30" s="57"/>
      <c r="CLW30" s="57"/>
      <c r="CLX30" s="57"/>
      <c r="CLY30" s="57"/>
      <c r="CLZ30" s="57"/>
      <c r="CMA30" s="57"/>
      <c r="CMB30" s="57"/>
      <c r="CMC30" s="57"/>
      <c r="CMD30" s="57"/>
      <c r="CME30" s="57"/>
      <c r="CMF30" s="57"/>
      <c r="CMG30" s="57"/>
      <c r="CMH30" s="57"/>
      <c r="CMI30" s="57"/>
      <c r="CMJ30" s="57"/>
      <c r="CMK30" s="57"/>
      <c r="CML30" s="57"/>
      <c r="CMM30" s="57"/>
      <c r="CMN30" s="57"/>
      <c r="CMO30" s="57"/>
      <c r="CMP30" s="57"/>
      <c r="CMQ30" s="57"/>
      <c r="CMR30" s="57"/>
      <c r="CMS30" s="57"/>
      <c r="CMT30" s="57"/>
      <c r="CMU30" s="57"/>
      <c r="CMV30" s="57"/>
      <c r="CMW30" s="57"/>
      <c r="CMX30" s="57"/>
      <c r="CMY30" s="57"/>
      <c r="CMZ30" s="57"/>
      <c r="CNA30" s="57"/>
      <c r="CNB30" s="57"/>
      <c r="CNC30" s="57"/>
      <c r="CND30" s="57"/>
      <c r="CNE30" s="57"/>
      <c r="CNF30" s="57"/>
      <c r="CNG30" s="57"/>
      <c r="CNH30" s="57"/>
      <c r="CNI30" s="57"/>
      <c r="CNJ30" s="57"/>
      <c r="CNK30" s="57"/>
      <c r="CNL30" s="57"/>
      <c r="CNM30" s="57"/>
      <c r="CNN30" s="57"/>
      <c r="CNO30" s="57"/>
      <c r="CNP30" s="57"/>
      <c r="CNQ30" s="57"/>
      <c r="CNR30" s="57"/>
      <c r="CNS30" s="57"/>
      <c r="CNT30" s="57"/>
      <c r="CNU30" s="57"/>
      <c r="CNV30" s="57"/>
      <c r="CNW30" s="57"/>
      <c r="CNX30" s="57"/>
      <c r="CNY30" s="57"/>
      <c r="CNZ30" s="57"/>
      <c r="COA30" s="57"/>
      <c r="COB30" s="57"/>
      <c r="COC30" s="57"/>
      <c r="COD30" s="57"/>
      <c r="COE30" s="57"/>
      <c r="COF30" s="57"/>
      <c r="COG30" s="57"/>
      <c r="COH30" s="57"/>
      <c r="COI30" s="57"/>
      <c r="COJ30" s="57"/>
      <c r="COK30" s="57"/>
      <c r="COL30" s="57"/>
      <c r="COM30" s="57"/>
      <c r="CON30" s="57"/>
      <c r="COO30" s="57"/>
      <c r="COP30" s="57"/>
      <c r="COQ30" s="57"/>
      <c r="COR30" s="57"/>
      <c r="COS30" s="57"/>
      <c r="COT30" s="57"/>
      <c r="COU30" s="57"/>
      <c r="COV30" s="57"/>
      <c r="COW30" s="57"/>
      <c r="COX30" s="57"/>
      <c r="COY30" s="57"/>
      <c r="COZ30" s="57"/>
      <c r="CPA30" s="57"/>
      <c r="CPB30" s="57"/>
      <c r="CPC30" s="57"/>
      <c r="CPD30" s="57"/>
      <c r="CPE30" s="57"/>
      <c r="CPF30" s="57"/>
      <c r="CPG30" s="57"/>
      <c r="CPH30" s="57"/>
      <c r="CPI30" s="57"/>
      <c r="CPJ30" s="57"/>
      <c r="CPK30" s="57"/>
      <c r="CPL30" s="57"/>
      <c r="CPM30" s="57"/>
      <c r="CPN30" s="57"/>
      <c r="CPO30" s="57"/>
      <c r="CPP30" s="57"/>
      <c r="CPQ30" s="57"/>
      <c r="CPR30" s="57"/>
      <c r="CPS30" s="57"/>
      <c r="CPT30" s="57"/>
      <c r="CPU30" s="57"/>
      <c r="CPV30" s="57"/>
      <c r="CPW30" s="57"/>
      <c r="CPX30" s="57"/>
      <c r="CPY30" s="57"/>
      <c r="CPZ30" s="57"/>
      <c r="CQA30" s="57"/>
      <c r="CQB30" s="57"/>
      <c r="CQC30" s="57"/>
      <c r="CQD30" s="57"/>
      <c r="CQE30" s="57"/>
      <c r="CQF30" s="57"/>
      <c r="CQG30" s="57"/>
      <c r="CQH30" s="57"/>
      <c r="CQI30" s="57"/>
      <c r="CQJ30" s="57"/>
      <c r="CQK30" s="57"/>
      <c r="CQL30" s="57"/>
      <c r="CQM30" s="57"/>
      <c r="CQN30" s="57"/>
      <c r="CQO30" s="57"/>
      <c r="CQP30" s="57"/>
      <c r="CQQ30" s="57"/>
      <c r="CQR30" s="57"/>
      <c r="CQS30" s="57"/>
      <c r="CQT30" s="57"/>
      <c r="CQU30" s="57"/>
      <c r="CQV30" s="57"/>
      <c r="CQW30" s="57"/>
      <c r="CQX30" s="57"/>
      <c r="CQY30" s="57"/>
      <c r="CQZ30" s="57"/>
      <c r="CRA30" s="57"/>
      <c r="CRB30" s="57"/>
      <c r="CRC30" s="57"/>
      <c r="CRD30" s="57"/>
      <c r="CRE30" s="57"/>
      <c r="CRF30" s="57"/>
      <c r="CRG30" s="57"/>
      <c r="CRH30" s="57"/>
      <c r="CRI30" s="57"/>
      <c r="CRJ30" s="57"/>
      <c r="CRK30" s="57"/>
      <c r="CRL30" s="57"/>
      <c r="CRM30" s="57"/>
      <c r="CRN30" s="57"/>
      <c r="CRO30" s="57"/>
      <c r="CRP30" s="57"/>
      <c r="CRQ30" s="57"/>
      <c r="CRR30" s="57"/>
      <c r="CRS30" s="57"/>
      <c r="CRT30" s="57"/>
      <c r="CRU30" s="57"/>
      <c r="CRV30" s="57"/>
      <c r="CRW30" s="57"/>
      <c r="CRX30" s="57"/>
      <c r="CRY30" s="57"/>
      <c r="CRZ30" s="57"/>
      <c r="CSA30" s="57"/>
      <c r="CSB30" s="57"/>
      <c r="CSC30" s="57"/>
      <c r="CSD30" s="57"/>
      <c r="CSE30" s="57"/>
      <c r="CSF30" s="57"/>
      <c r="CSG30" s="57"/>
      <c r="CSH30" s="57"/>
      <c r="CSI30" s="57"/>
      <c r="CSJ30" s="57"/>
      <c r="CSK30" s="57"/>
      <c r="CSL30" s="57"/>
      <c r="CSM30" s="57"/>
      <c r="CSN30" s="57"/>
      <c r="CSO30" s="57"/>
      <c r="CSP30" s="57"/>
      <c r="CSQ30" s="57"/>
      <c r="CSR30" s="57"/>
      <c r="CSS30" s="57"/>
      <c r="CST30" s="57"/>
      <c r="CSU30" s="57"/>
      <c r="CSV30" s="57"/>
      <c r="CSW30" s="57"/>
      <c r="CSX30" s="57"/>
      <c r="CSY30" s="57"/>
      <c r="CSZ30" s="57"/>
      <c r="CTA30" s="57"/>
      <c r="CTB30" s="57"/>
      <c r="CTC30" s="57"/>
      <c r="CTD30" s="57"/>
      <c r="CTE30" s="57"/>
      <c r="CTF30" s="57"/>
      <c r="CTG30" s="57"/>
      <c r="CTH30" s="57"/>
      <c r="CTI30" s="57"/>
      <c r="CTJ30" s="57"/>
      <c r="CTK30" s="57"/>
      <c r="CTL30" s="57"/>
      <c r="CTM30" s="57"/>
      <c r="CTN30" s="57"/>
      <c r="CTO30" s="57"/>
      <c r="CTP30" s="57"/>
      <c r="CTQ30" s="57"/>
      <c r="CTR30" s="57"/>
      <c r="CTS30" s="57"/>
      <c r="CTT30" s="57"/>
      <c r="CTU30" s="57"/>
      <c r="CTV30" s="57"/>
      <c r="CTW30" s="57"/>
      <c r="CTX30" s="57"/>
      <c r="CTY30" s="57"/>
      <c r="CTZ30" s="57"/>
      <c r="CUA30" s="57"/>
      <c r="CUB30" s="57"/>
      <c r="CUC30" s="57"/>
      <c r="CUD30" s="57"/>
      <c r="CUE30" s="57"/>
      <c r="CUF30" s="57"/>
      <c r="CUG30" s="57"/>
      <c r="CUH30" s="57"/>
      <c r="CUI30" s="57"/>
      <c r="CUJ30" s="57"/>
      <c r="CUK30" s="57"/>
      <c r="CUL30" s="57"/>
      <c r="CUM30" s="57"/>
      <c r="CUN30" s="57"/>
      <c r="CUO30" s="57"/>
      <c r="CUP30" s="57"/>
      <c r="CUQ30" s="57"/>
      <c r="CUR30" s="57"/>
      <c r="CUS30" s="57"/>
      <c r="CUT30" s="57"/>
      <c r="CUU30" s="57"/>
      <c r="CUV30" s="57"/>
      <c r="CUW30" s="57"/>
      <c r="CUX30" s="57"/>
      <c r="CUY30" s="57"/>
      <c r="CUZ30" s="57"/>
      <c r="CVA30" s="57"/>
      <c r="CVB30" s="57"/>
      <c r="CVC30" s="57"/>
      <c r="CVD30" s="57"/>
      <c r="CVE30" s="57"/>
      <c r="CVF30" s="57"/>
      <c r="CVG30" s="57"/>
      <c r="CVH30" s="57"/>
      <c r="CVI30" s="57"/>
      <c r="CVJ30" s="57"/>
      <c r="CVK30" s="57"/>
      <c r="CVL30" s="57"/>
      <c r="CVM30" s="57"/>
      <c r="CVN30" s="57"/>
      <c r="CVO30" s="57"/>
      <c r="CVP30" s="57"/>
      <c r="CVQ30" s="57"/>
      <c r="CVR30" s="57"/>
      <c r="CVS30" s="57"/>
      <c r="CVT30" s="57"/>
      <c r="CVU30" s="57"/>
      <c r="CVV30" s="57"/>
      <c r="CVW30" s="57"/>
      <c r="CVX30" s="57"/>
      <c r="CVY30" s="57"/>
      <c r="CVZ30" s="57"/>
      <c r="CWA30" s="57"/>
      <c r="CWB30" s="57"/>
      <c r="CWC30" s="57"/>
      <c r="CWD30" s="57"/>
      <c r="CWE30" s="57"/>
      <c r="CWF30" s="57"/>
      <c r="CWG30" s="57"/>
      <c r="CWH30" s="57"/>
      <c r="CWI30" s="57"/>
      <c r="CWJ30" s="57"/>
      <c r="CWK30" s="57"/>
      <c r="CWL30" s="57"/>
      <c r="CWM30" s="57"/>
      <c r="CWN30" s="57"/>
      <c r="CWO30" s="57"/>
      <c r="CWP30" s="57"/>
      <c r="CWQ30" s="57"/>
      <c r="CWR30" s="57"/>
      <c r="CWS30" s="57"/>
      <c r="CWT30" s="57"/>
      <c r="CWU30" s="57"/>
      <c r="CWV30" s="57"/>
      <c r="CWW30" s="57"/>
      <c r="CWX30" s="57"/>
      <c r="CWY30" s="57"/>
      <c r="CWZ30" s="57"/>
      <c r="CXA30" s="57"/>
      <c r="CXB30" s="57"/>
      <c r="CXC30" s="57"/>
      <c r="CXD30" s="57"/>
      <c r="CXE30" s="57"/>
      <c r="CXF30" s="57"/>
      <c r="CXG30" s="57"/>
      <c r="CXH30" s="57"/>
      <c r="CXI30" s="57"/>
      <c r="CXJ30" s="57"/>
      <c r="CXK30" s="57"/>
      <c r="CXL30" s="57"/>
      <c r="CXM30" s="57"/>
      <c r="CXN30" s="57"/>
      <c r="CXO30" s="57"/>
      <c r="CXP30" s="57"/>
      <c r="CXQ30" s="57"/>
      <c r="CXR30" s="57"/>
      <c r="CXS30" s="57"/>
      <c r="CXT30" s="57"/>
      <c r="CXU30" s="57"/>
      <c r="CXV30" s="57"/>
      <c r="CXW30" s="57"/>
      <c r="CXX30" s="57"/>
      <c r="CXY30" s="57"/>
      <c r="CXZ30" s="57"/>
      <c r="CYA30" s="57"/>
      <c r="CYB30" s="57"/>
      <c r="CYC30" s="57"/>
      <c r="CYD30" s="57"/>
      <c r="CYE30" s="57"/>
      <c r="CYF30" s="57"/>
      <c r="CYG30" s="57"/>
      <c r="CYH30" s="57"/>
      <c r="CYI30" s="57"/>
      <c r="CYJ30" s="57"/>
      <c r="CYK30" s="57"/>
      <c r="CYL30" s="57"/>
      <c r="CYM30" s="57"/>
      <c r="CYN30" s="57"/>
      <c r="CYO30" s="57"/>
      <c r="CYP30" s="57"/>
      <c r="CYQ30" s="57"/>
      <c r="CYR30" s="57"/>
      <c r="CYS30" s="57"/>
      <c r="CYT30" s="57"/>
      <c r="CYU30" s="57"/>
      <c r="CYV30" s="57"/>
      <c r="CYW30" s="57"/>
      <c r="CYX30" s="57"/>
      <c r="CYY30" s="57"/>
      <c r="CYZ30" s="57"/>
      <c r="CZA30" s="57"/>
      <c r="CZB30" s="57"/>
      <c r="CZC30" s="57"/>
      <c r="CZD30" s="57"/>
      <c r="CZE30" s="57"/>
      <c r="CZF30" s="57"/>
      <c r="CZG30" s="57"/>
      <c r="CZH30" s="57"/>
      <c r="CZI30" s="57"/>
      <c r="CZJ30" s="57"/>
      <c r="CZK30" s="57"/>
      <c r="CZL30" s="57"/>
      <c r="CZM30" s="57"/>
      <c r="CZN30" s="57"/>
      <c r="CZO30" s="57"/>
      <c r="CZP30" s="57"/>
      <c r="CZQ30" s="57"/>
      <c r="CZR30" s="57"/>
      <c r="CZS30" s="57"/>
      <c r="CZT30" s="57"/>
      <c r="CZU30" s="57"/>
      <c r="CZV30" s="57"/>
      <c r="CZW30" s="57"/>
      <c r="CZX30" s="57"/>
      <c r="CZY30" s="57"/>
      <c r="CZZ30" s="57"/>
      <c r="DAA30" s="57"/>
      <c r="DAB30" s="57"/>
      <c r="DAC30" s="57"/>
      <c r="DAD30" s="57"/>
      <c r="DAE30" s="57"/>
      <c r="DAF30" s="57"/>
      <c r="DAG30" s="57"/>
      <c r="DAH30" s="57"/>
      <c r="DAI30" s="57"/>
      <c r="DAJ30" s="57"/>
      <c r="DAK30" s="57"/>
      <c r="DAL30" s="57"/>
      <c r="DAM30" s="57"/>
      <c r="DAN30" s="57"/>
      <c r="DAO30" s="57"/>
      <c r="DAP30" s="57"/>
      <c r="DAQ30" s="57"/>
      <c r="DAR30" s="57"/>
      <c r="DAS30" s="57"/>
      <c r="DAT30" s="57"/>
      <c r="DAU30" s="57"/>
      <c r="DAV30" s="57"/>
      <c r="DAW30" s="57"/>
      <c r="DAX30" s="57"/>
      <c r="DAY30" s="57"/>
      <c r="DAZ30" s="57"/>
      <c r="DBA30" s="57"/>
      <c r="DBB30" s="57"/>
      <c r="DBC30" s="57"/>
      <c r="DBD30" s="57"/>
      <c r="DBE30" s="57"/>
      <c r="DBF30" s="57"/>
      <c r="DBG30" s="57"/>
      <c r="DBH30" s="57"/>
      <c r="DBI30" s="57"/>
      <c r="DBJ30" s="57"/>
      <c r="DBK30" s="57"/>
      <c r="DBL30" s="57"/>
      <c r="DBM30" s="57"/>
      <c r="DBN30" s="57"/>
      <c r="DBO30" s="57"/>
      <c r="DBP30" s="57"/>
      <c r="DBQ30" s="57"/>
      <c r="DBR30" s="57"/>
      <c r="DBS30" s="57"/>
      <c r="DBT30" s="57"/>
      <c r="DBU30" s="57"/>
      <c r="DBV30" s="57"/>
      <c r="DBW30" s="57"/>
      <c r="DBX30" s="57"/>
      <c r="DBY30" s="57"/>
      <c r="DBZ30" s="57"/>
      <c r="DCA30" s="57"/>
      <c r="DCB30" s="57"/>
      <c r="DCC30" s="57"/>
      <c r="DCD30" s="57"/>
      <c r="DCE30" s="57"/>
      <c r="DCF30" s="57"/>
      <c r="DCG30" s="57"/>
      <c r="DCH30" s="57"/>
      <c r="DCI30" s="57"/>
      <c r="DCJ30" s="57"/>
      <c r="DCK30" s="57"/>
      <c r="DCL30" s="57"/>
      <c r="DCM30" s="57"/>
      <c r="DCN30" s="57"/>
      <c r="DCO30" s="57"/>
      <c r="DCP30" s="57"/>
      <c r="DCQ30" s="57"/>
      <c r="DCR30" s="57"/>
      <c r="DCS30" s="57"/>
      <c r="DCT30" s="57"/>
      <c r="DCU30" s="57"/>
      <c r="DCV30" s="57"/>
      <c r="DCW30" s="57"/>
      <c r="DCX30" s="57"/>
      <c r="DCY30" s="57"/>
      <c r="DCZ30" s="57"/>
      <c r="DDA30" s="57"/>
      <c r="DDB30" s="57"/>
      <c r="DDC30" s="57"/>
      <c r="DDD30" s="57"/>
      <c r="DDE30" s="57"/>
      <c r="DDF30" s="57"/>
      <c r="DDG30" s="57"/>
      <c r="DDH30" s="57"/>
      <c r="DDI30" s="57"/>
      <c r="DDJ30" s="57"/>
      <c r="DDK30" s="57"/>
      <c r="DDL30" s="57"/>
      <c r="DDM30" s="57"/>
      <c r="DDN30" s="57"/>
      <c r="DDO30" s="57"/>
      <c r="DDP30" s="57"/>
      <c r="DDQ30" s="57"/>
      <c r="DDR30" s="57"/>
      <c r="DDS30" s="57"/>
      <c r="DDT30" s="57"/>
      <c r="DDU30" s="57"/>
      <c r="DDV30" s="57"/>
      <c r="DDW30" s="57"/>
      <c r="DDX30" s="57"/>
      <c r="DDY30" s="57"/>
      <c r="DDZ30" s="57"/>
      <c r="DEA30" s="57"/>
      <c r="DEB30" s="57"/>
      <c r="DEC30" s="57"/>
      <c r="DED30" s="57"/>
      <c r="DEE30" s="57"/>
      <c r="DEF30" s="57"/>
      <c r="DEG30" s="57"/>
      <c r="DEH30" s="57"/>
      <c r="DEI30" s="57"/>
      <c r="DEJ30" s="57"/>
      <c r="DEK30" s="57"/>
      <c r="DEL30" s="57"/>
      <c r="DEM30" s="57"/>
      <c r="DEN30" s="57"/>
      <c r="DEO30" s="57"/>
      <c r="DEP30" s="57"/>
      <c r="DEQ30" s="57"/>
      <c r="DER30" s="57"/>
      <c r="DES30" s="57"/>
      <c r="DET30" s="57"/>
      <c r="DEU30" s="57"/>
      <c r="DEV30" s="57"/>
      <c r="DEW30" s="57"/>
      <c r="DEX30" s="57"/>
      <c r="DEY30" s="57"/>
      <c r="DEZ30" s="57"/>
      <c r="DFA30" s="57"/>
      <c r="DFB30" s="57"/>
      <c r="DFC30" s="57"/>
      <c r="DFD30" s="57"/>
      <c r="DFE30" s="57"/>
      <c r="DFF30" s="57"/>
      <c r="DFG30" s="57"/>
      <c r="DFH30" s="57"/>
      <c r="DFI30" s="57"/>
      <c r="DFJ30" s="57"/>
      <c r="DFK30" s="57"/>
      <c r="DFL30" s="57"/>
      <c r="DFM30" s="57"/>
      <c r="DFN30" s="57"/>
      <c r="DFO30" s="57"/>
      <c r="DFP30" s="57"/>
      <c r="DFQ30" s="57"/>
      <c r="DFR30" s="57"/>
      <c r="DFS30" s="57"/>
      <c r="DFT30" s="57"/>
      <c r="DFU30" s="57"/>
      <c r="DFV30" s="57"/>
      <c r="DFW30" s="57"/>
      <c r="DFX30" s="57"/>
      <c r="DFY30" s="57"/>
      <c r="DFZ30" s="57"/>
      <c r="DGA30" s="57"/>
      <c r="DGB30" s="57"/>
      <c r="DGC30" s="57"/>
      <c r="DGD30" s="57"/>
      <c r="DGE30" s="57"/>
      <c r="DGF30" s="57"/>
      <c r="DGG30" s="57"/>
      <c r="DGH30" s="57"/>
      <c r="DGI30" s="57"/>
      <c r="DGJ30" s="57"/>
      <c r="DGK30" s="57"/>
      <c r="DGL30" s="57"/>
      <c r="DGM30" s="57"/>
      <c r="DGN30" s="57"/>
      <c r="DGO30" s="57"/>
      <c r="DGP30" s="57"/>
      <c r="DGQ30" s="57"/>
      <c r="DGR30" s="57"/>
      <c r="DGS30" s="57"/>
      <c r="DGT30" s="57"/>
      <c r="DGU30" s="57"/>
      <c r="DGV30" s="57"/>
      <c r="DGW30" s="57"/>
      <c r="DGX30" s="57"/>
      <c r="DGY30" s="57"/>
      <c r="DGZ30" s="57"/>
      <c r="DHA30" s="57"/>
      <c r="DHB30" s="57"/>
      <c r="DHC30" s="57"/>
      <c r="DHD30" s="57"/>
      <c r="DHE30" s="57"/>
      <c r="DHF30" s="57"/>
      <c r="DHG30" s="57"/>
      <c r="DHH30" s="57"/>
      <c r="DHI30" s="57"/>
      <c r="DHJ30" s="57"/>
      <c r="DHK30" s="57"/>
      <c r="DHL30" s="57"/>
      <c r="DHM30" s="57"/>
      <c r="DHN30" s="57"/>
      <c r="DHO30" s="57"/>
      <c r="DHP30" s="57"/>
      <c r="DHQ30" s="57"/>
      <c r="DHR30" s="57"/>
      <c r="DHS30" s="57"/>
      <c r="DHT30" s="57"/>
      <c r="DHU30" s="57"/>
      <c r="DHV30" s="57"/>
      <c r="DHW30" s="57"/>
      <c r="DHX30" s="57"/>
      <c r="DHY30" s="57"/>
      <c r="DHZ30" s="57"/>
      <c r="DIA30" s="57"/>
      <c r="DIB30" s="57"/>
      <c r="DIC30" s="57"/>
      <c r="DID30" s="57"/>
      <c r="DIE30" s="57"/>
      <c r="DIF30" s="57"/>
      <c r="DIG30" s="57"/>
      <c r="DIH30" s="57"/>
      <c r="DII30" s="57"/>
      <c r="DIJ30" s="57"/>
      <c r="DIK30" s="57"/>
      <c r="DIL30" s="57"/>
      <c r="DIM30" s="57"/>
      <c r="DIN30" s="57"/>
      <c r="DIO30" s="57"/>
      <c r="DIP30" s="57"/>
      <c r="DIQ30" s="57"/>
      <c r="DIR30" s="57"/>
      <c r="DIS30" s="57"/>
      <c r="DIT30" s="57"/>
      <c r="DIU30" s="57"/>
      <c r="DIV30" s="57"/>
      <c r="DIW30" s="57"/>
      <c r="DIX30" s="57"/>
      <c r="DIY30" s="57"/>
      <c r="DIZ30" s="57"/>
      <c r="DJA30" s="57"/>
      <c r="DJB30" s="57"/>
      <c r="DJC30" s="57"/>
      <c r="DJD30" s="57"/>
      <c r="DJE30" s="57"/>
      <c r="DJF30" s="57"/>
      <c r="DJG30" s="57"/>
      <c r="DJH30" s="57"/>
      <c r="DJI30" s="57"/>
      <c r="DJJ30" s="57"/>
      <c r="DJK30" s="57"/>
      <c r="DJL30" s="57"/>
      <c r="DJM30" s="57"/>
      <c r="DJN30" s="57"/>
      <c r="DJO30" s="57"/>
      <c r="DJP30" s="57"/>
      <c r="DJQ30" s="57"/>
      <c r="DJR30" s="57"/>
      <c r="DJS30" s="57"/>
      <c r="DJT30" s="57"/>
      <c r="DJU30" s="57"/>
      <c r="DJV30" s="57"/>
      <c r="DJW30" s="57"/>
      <c r="DJX30" s="57"/>
      <c r="DJY30" s="57"/>
      <c r="DJZ30" s="57"/>
      <c r="DKA30" s="57"/>
      <c r="DKB30" s="57"/>
      <c r="DKC30" s="57"/>
      <c r="DKD30" s="57"/>
      <c r="DKE30" s="57"/>
      <c r="DKF30" s="57"/>
      <c r="DKG30" s="57"/>
      <c r="DKH30" s="57"/>
      <c r="DKI30" s="57"/>
      <c r="DKJ30" s="57"/>
      <c r="DKK30" s="57"/>
      <c r="DKL30" s="57"/>
      <c r="DKM30" s="57"/>
      <c r="DKN30" s="57"/>
      <c r="DKO30" s="57"/>
      <c r="DKP30" s="57"/>
      <c r="DKQ30" s="57"/>
      <c r="DKR30" s="57"/>
      <c r="DKS30" s="57"/>
      <c r="DKT30" s="57"/>
      <c r="DKU30" s="57"/>
      <c r="DKV30" s="57"/>
      <c r="DKW30" s="57"/>
      <c r="DKX30" s="57"/>
      <c r="DKY30" s="57"/>
      <c r="DKZ30" s="57"/>
      <c r="DLA30" s="57"/>
      <c r="DLB30" s="57"/>
      <c r="DLC30" s="57"/>
      <c r="DLD30" s="57"/>
      <c r="DLE30" s="57"/>
      <c r="DLF30" s="57"/>
      <c r="DLG30" s="57"/>
      <c r="DLH30" s="57"/>
      <c r="DLI30" s="57"/>
      <c r="DLJ30" s="57"/>
      <c r="DLK30" s="57"/>
      <c r="DLL30" s="57"/>
      <c r="DLM30" s="57"/>
      <c r="DLN30" s="57"/>
      <c r="DLO30" s="57"/>
      <c r="DLP30" s="57"/>
      <c r="DLQ30" s="57"/>
      <c r="DLR30" s="57"/>
      <c r="DLS30" s="57"/>
      <c r="DLT30" s="57"/>
      <c r="DLU30" s="57"/>
      <c r="DLV30" s="57"/>
      <c r="DLW30" s="57"/>
      <c r="DLX30" s="57"/>
      <c r="DLY30" s="57"/>
      <c r="DLZ30" s="57"/>
      <c r="DMA30" s="57"/>
      <c r="DMB30" s="57"/>
      <c r="DMC30" s="57"/>
      <c r="DMD30" s="57"/>
      <c r="DME30" s="57"/>
      <c r="DMF30" s="57"/>
      <c r="DMG30" s="57"/>
      <c r="DMH30" s="57"/>
      <c r="DMI30" s="57"/>
      <c r="DMJ30" s="57"/>
      <c r="DMK30" s="57"/>
      <c r="DML30" s="57"/>
      <c r="DMM30" s="57"/>
      <c r="DMN30" s="57"/>
      <c r="DMO30" s="57"/>
      <c r="DMP30" s="57"/>
      <c r="DMQ30" s="57"/>
      <c r="DMR30" s="57"/>
      <c r="DMS30" s="57"/>
      <c r="DMT30" s="57"/>
      <c r="DMU30" s="57"/>
      <c r="DMV30" s="57"/>
      <c r="DMW30" s="57"/>
      <c r="DMX30" s="57"/>
      <c r="DMY30" s="57"/>
      <c r="DMZ30" s="57"/>
      <c r="DNA30" s="57"/>
      <c r="DNB30" s="57"/>
      <c r="DNC30" s="57"/>
      <c r="DND30" s="57"/>
      <c r="DNE30" s="57"/>
      <c r="DNF30" s="57"/>
      <c r="DNG30" s="57"/>
      <c r="DNH30" s="57"/>
      <c r="DNI30" s="57"/>
      <c r="DNJ30" s="57"/>
      <c r="DNK30" s="57"/>
      <c r="DNL30" s="57"/>
      <c r="DNM30" s="57"/>
      <c r="DNN30" s="57"/>
      <c r="DNO30" s="57"/>
      <c r="DNP30" s="57"/>
      <c r="DNQ30" s="57"/>
      <c r="DNR30" s="57"/>
      <c r="DNS30" s="57"/>
      <c r="DNT30" s="57"/>
      <c r="DNU30" s="57"/>
      <c r="DNV30" s="57"/>
      <c r="DNW30" s="57"/>
      <c r="DNX30" s="57"/>
      <c r="DNY30" s="57"/>
      <c r="DNZ30" s="57"/>
      <c r="DOA30" s="57"/>
      <c r="DOB30" s="57"/>
      <c r="DOC30" s="57"/>
      <c r="DOD30" s="57"/>
      <c r="DOE30" s="57"/>
      <c r="DOF30" s="57"/>
      <c r="DOG30" s="57"/>
      <c r="DOH30" s="57"/>
      <c r="DOI30" s="57"/>
      <c r="DOJ30" s="57"/>
      <c r="DOK30" s="57"/>
      <c r="DOL30" s="57"/>
      <c r="DOM30" s="57"/>
      <c r="DON30" s="57"/>
      <c r="DOO30" s="57"/>
      <c r="DOP30" s="57"/>
      <c r="DOQ30" s="57"/>
      <c r="DOR30" s="57"/>
      <c r="DOS30" s="57"/>
      <c r="DOT30" s="57"/>
      <c r="DOU30" s="57"/>
      <c r="DOV30" s="57"/>
      <c r="DOW30" s="57"/>
      <c r="DOX30" s="57"/>
      <c r="DOY30" s="57"/>
      <c r="DOZ30" s="57"/>
      <c r="DPA30" s="57"/>
      <c r="DPB30" s="57"/>
      <c r="DPC30" s="57"/>
      <c r="DPD30" s="57"/>
      <c r="DPE30" s="57"/>
      <c r="DPF30" s="57"/>
      <c r="DPG30" s="57"/>
      <c r="DPH30" s="57"/>
      <c r="DPI30" s="57"/>
      <c r="DPJ30" s="57"/>
      <c r="DPK30" s="57"/>
      <c r="DPL30" s="57"/>
      <c r="DPM30" s="57"/>
      <c r="DPN30" s="57"/>
      <c r="DPO30" s="57"/>
      <c r="DPP30" s="57"/>
      <c r="DPQ30" s="57"/>
      <c r="DPR30" s="57"/>
      <c r="DPS30" s="57"/>
      <c r="DPT30" s="57"/>
      <c r="DPU30" s="57"/>
      <c r="DPV30" s="57"/>
      <c r="DPW30" s="57"/>
      <c r="DPX30" s="57"/>
      <c r="DPY30" s="57"/>
      <c r="DPZ30" s="57"/>
      <c r="DQA30" s="57"/>
      <c r="DQB30" s="57"/>
      <c r="DQC30" s="57"/>
      <c r="DQD30" s="57"/>
      <c r="DQE30" s="57"/>
      <c r="DQF30" s="57"/>
      <c r="DQG30" s="57"/>
      <c r="DQH30" s="57"/>
      <c r="DQI30" s="57"/>
      <c r="DQJ30" s="57"/>
      <c r="DQK30" s="57"/>
      <c r="DQL30" s="57"/>
      <c r="DQM30" s="57"/>
      <c r="DQN30" s="57"/>
      <c r="DQO30" s="57"/>
      <c r="DQP30" s="57"/>
      <c r="DQQ30" s="57"/>
      <c r="DQR30" s="57"/>
      <c r="DQS30" s="57"/>
      <c r="DQT30" s="57"/>
      <c r="DQU30" s="57"/>
      <c r="DQV30" s="57"/>
      <c r="DQW30" s="57"/>
      <c r="DQX30" s="57"/>
      <c r="DQY30" s="57"/>
      <c r="DQZ30" s="57"/>
      <c r="DRA30" s="57"/>
      <c r="DRB30" s="57"/>
      <c r="DRC30" s="57"/>
      <c r="DRD30" s="57"/>
      <c r="DRE30" s="57"/>
      <c r="DRF30" s="57"/>
      <c r="DRG30" s="57"/>
      <c r="DRH30" s="57"/>
      <c r="DRI30" s="57"/>
      <c r="DRJ30" s="57"/>
      <c r="DRK30" s="57"/>
      <c r="DRL30" s="57"/>
      <c r="DRM30" s="57"/>
      <c r="DRN30" s="57"/>
      <c r="DRO30" s="57"/>
      <c r="DRP30" s="57"/>
      <c r="DRQ30" s="57"/>
      <c r="DRR30" s="57"/>
      <c r="DRS30" s="57"/>
      <c r="DRT30" s="57"/>
      <c r="DRU30" s="57"/>
      <c r="DRV30" s="57"/>
      <c r="DRW30" s="57"/>
      <c r="DRX30" s="57"/>
      <c r="DRY30" s="57"/>
      <c r="DRZ30" s="57"/>
      <c r="DSA30" s="57"/>
      <c r="DSB30" s="57"/>
      <c r="DSC30" s="57"/>
      <c r="DSD30" s="57"/>
      <c r="DSE30" s="57"/>
      <c r="DSF30" s="57"/>
      <c r="DSG30" s="57"/>
      <c r="DSH30" s="57"/>
      <c r="DSI30" s="57"/>
      <c r="DSJ30" s="57"/>
      <c r="DSK30" s="57"/>
      <c r="DSL30" s="57"/>
      <c r="DSM30" s="57"/>
      <c r="DSN30" s="57"/>
      <c r="DSO30" s="57"/>
      <c r="DSP30" s="57"/>
      <c r="DSQ30" s="57"/>
      <c r="DSR30" s="57"/>
      <c r="DSS30" s="57"/>
      <c r="DST30" s="57"/>
      <c r="DSU30" s="57"/>
      <c r="DSV30" s="57"/>
      <c r="DSW30" s="57"/>
      <c r="DSX30" s="57"/>
      <c r="DSY30" s="57"/>
      <c r="DSZ30" s="57"/>
      <c r="DTA30" s="57"/>
      <c r="DTB30" s="57"/>
      <c r="DTC30" s="57"/>
      <c r="DTD30" s="57"/>
      <c r="DTE30" s="57"/>
      <c r="DTF30" s="57"/>
      <c r="DTG30" s="57"/>
      <c r="DTH30" s="57"/>
      <c r="DTI30" s="57"/>
      <c r="DTJ30" s="57"/>
      <c r="DTK30" s="57"/>
      <c r="DTL30" s="57"/>
      <c r="DTM30" s="57"/>
      <c r="DTN30" s="57"/>
      <c r="DTO30" s="57"/>
      <c r="DTP30" s="57"/>
      <c r="DTQ30" s="57"/>
      <c r="DTR30" s="57"/>
      <c r="DTS30" s="57"/>
      <c r="DTT30" s="57"/>
      <c r="DTU30" s="57"/>
      <c r="DTV30" s="57"/>
      <c r="DTW30" s="57"/>
      <c r="DTX30" s="57"/>
      <c r="DTY30" s="57"/>
      <c r="DTZ30" s="57"/>
      <c r="DUA30" s="57"/>
      <c r="DUB30" s="57"/>
      <c r="DUC30" s="57"/>
      <c r="DUD30" s="57"/>
      <c r="DUE30" s="57"/>
      <c r="DUF30" s="57"/>
      <c r="DUG30" s="57"/>
      <c r="DUH30" s="57"/>
      <c r="DUI30" s="57"/>
      <c r="DUJ30" s="57"/>
      <c r="DUK30" s="57"/>
      <c r="DUL30" s="57"/>
      <c r="DUM30" s="57"/>
      <c r="DUN30" s="57"/>
      <c r="DUO30" s="57"/>
      <c r="DUP30" s="57"/>
      <c r="DUQ30" s="57"/>
      <c r="DUR30" s="57"/>
      <c r="DUS30" s="57"/>
      <c r="DUT30" s="57"/>
      <c r="DUU30" s="57"/>
      <c r="DUV30" s="57"/>
      <c r="DUW30" s="57"/>
      <c r="DUX30" s="57"/>
      <c r="DUY30" s="57"/>
      <c r="DUZ30" s="57"/>
      <c r="DVA30" s="57"/>
      <c r="DVB30" s="57"/>
      <c r="DVC30" s="57"/>
      <c r="DVD30" s="57"/>
      <c r="DVE30" s="57"/>
      <c r="DVF30" s="57"/>
      <c r="DVG30" s="57"/>
      <c r="DVH30" s="57"/>
      <c r="DVI30" s="57"/>
      <c r="DVJ30" s="57"/>
      <c r="DVK30" s="57"/>
      <c r="DVL30" s="57"/>
      <c r="DVM30" s="57"/>
      <c r="DVN30" s="57"/>
      <c r="DVO30" s="57"/>
      <c r="DVP30" s="57"/>
      <c r="DVQ30" s="57"/>
      <c r="DVR30" s="57"/>
      <c r="DVS30" s="57"/>
      <c r="DVT30" s="57"/>
      <c r="DVU30" s="57"/>
      <c r="DVV30" s="57"/>
      <c r="DVW30" s="57"/>
      <c r="DVX30" s="57"/>
      <c r="DVY30" s="57"/>
      <c r="DVZ30" s="57"/>
      <c r="DWA30" s="57"/>
      <c r="DWB30" s="57"/>
      <c r="DWC30" s="57"/>
      <c r="DWD30" s="57"/>
      <c r="DWE30" s="57"/>
      <c r="DWF30" s="57"/>
      <c r="DWG30" s="57"/>
      <c r="DWH30" s="57"/>
      <c r="DWI30" s="57"/>
      <c r="DWJ30" s="57"/>
      <c r="DWK30" s="57"/>
      <c r="DWL30" s="57"/>
      <c r="DWM30" s="57"/>
      <c r="DWN30" s="57"/>
      <c r="DWO30" s="57"/>
      <c r="DWP30" s="57"/>
      <c r="DWQ30" s="57"/>
      <c r="DWR30" s="57"/>
      <c r="DWS30" s="57"/>
      <c r="DWT30" s="57"/>
      <c r="DWU30" s="57"/>
      <c r="DWV30" s="57"/>
      <c r="DWW30" s="57"/>
      <c r="DWX30" s="57"/>
      <c r="DWY30" s="57"/>
      <c r="DWZ30" s="57"/>
      <c r="DXA30" s="57"/>
      <c r="DXB30" s="57"/>
      <c r="DXC30" s="57"/>
      <c r="DXD30" s="57"/>
      <c r="DXE30" s="57"/>
      <c r="DXF30" s="57"/>
      <c r="DXG30" s="57"/>
      <c r="DXH30" s="57"/>
      <c r="DXI30" s="57"/>
      <c r="DXJ30" s="57"/>
      <c r="DXK30" s="57"/>
      <c r="DXL30" s="57"/>
      <c r="DXM30" s="57"/>
      <c r="DXN30" s="57"/>
      <c r="DXO30" s="57"/>
      <c r="DXP30" s="57"/>
      <c r="DXQ30" s="57"/>
      <c r="DXR30" s="57"/>
      <c r="DXS30" s="57"/>
      <c r="DXT30" s="57"/>
      <c r="DXU30" s="57"/>
      <c r="DXV30" s="57"/>
      <c r="DXW30" s="57"/>
      <c r="DXX30" s="57"/>
      <c r="DXY30" s="57"/>
      <c r="DXZ30" s="57"/>
      <c r="DYA30" s="57"/>
      <c r="DYB30" s="57"/>
      <c r="DYC30" s="57"/>
      <c r="DYD30" s="57"/>
      <c r="DYE30" s="57"/>
      <c r="DYF30" s="57"/>
      <c r="DYG30" s="57"/>
      <c r="DYH30" s="57"/>
      <c r="DYI30" s="57"/>
      <c r="DYJ30" s="57"/>
      <c r="DYK30" s="57"/>
      <c r="DYL30" s="57"/>
      <c r="DYM30" s="57"/>
      <c r="DYN30" s="57"/>
      <c r="DYO30" s="57"/>
      <c r="DYP30" s="57"/>
      <c r="DYQ30" s="57"/>
      <c r="DYR30" s="57"/>
      <c r="DYS30" s="57"/>
      <c r="DYT30" s="57"/>
      <c r="DYU30" s="57"/>
      <c r="DYV30" s="57"/>
      <c r="DYW30" s="57"/>
      <c r="DYX30" s="57"/>
      <c r="DYY30" s="57"/>
      <c r="DYZ30" s="57"/>
      <c r="DZA30" s="57"/>
      <c r="DZB30" s="57"/>
      <c r="DZC30" s="57"/>
      <c r="DZD30" s="57"/>
      <c r="DZE30" s="57"/>
      <c r="DZF30" s="57"/>
      <c r="DZG30" s="57"/>
      <c r="DZH30" s="57"/>
      <c r="DZI30" s="57"/>
      <c r="DZJ30" s="57"/>
      <c r="DZK30" s="57"/>
      <c r="DZL30" s="57"/>
      <c r="DZM30" s="57"/>
      <c r="DZN30" s="57"/>
      <c r="DZO30" s="57"/>
      <c r="DZP30" s="57"/>
      <c r="DZQ30" s="57"/>
      <c r="DZR30" s="57"/>
      <c r="DZS30" s="57"/>
      <c r="DZT30" s="57"/>
      <c r="DZU30" s="57"/>
      <c r="DZV30" s="57"/>
      <c r="DZW30" s="57"/>
      <c r="DZX30" s="57"/>
      <c r="DZY30" s="57"/>
      <c r="DZZ30" s="57"/>
      <c r="EAA30" s="57"/>
      <c r="EAB30" s="57"/>
      <c r="EAC30" s="57"/>
      <c r="EAD30" s="57"/>
      <c r="EAE30" s="57"/>
      <c r="EAF30" s="57"/>
      <c r="EAG30" s="57"/>
      <c r="EAH30" s="57"/>
      <c r="EAI30" s="57"/>
      <c r="EAJ30" s="57"/>
      <c r="EAK30" s="57"/>
      <c r="EAL30" s="57"/>
      <c r="EAM30" s="57"/>
      <c r="EAN30" s="57"/>
      <c r="EAO30" s="57"/>
      <c r="EAP30" s="57"/>
      <c r="EAQ30" s="57"/>
      <c r="EAR30" s="57"/>
      <c r="EAS30" s="57"/>
      <c r="EAT30" s="57"/>
      <c r="EAU30" s="57"/>
      <c r="EAV30" s="57"/>
      <c r="EAW30" s="57"/>
      <c r="EAX30" s="57"/>
      <c r="EAY30" s="57"/>
      <c r="EAZ30" s="57"/>
      <c r="EBA30" s="57"/>
      <c r="EBB30" s="57"/>
      <c r="EBC30" s="57"/>
      <c r="EBD30" s="57"/>
      <c r="EBE30" s="57"/>
      <c r="EBF30" s="57"/>
      <c r="EBG30" s="57"/>
      <c r="EBH30" s="57"/>
      <c r="EBI30" s="57"/>
      <c r="EBJ30" s="57"/>
      <c r="EBK30" s="57"/>
      <c r="EBL30" s="57"/>
      <c r="EBM30" s="57"/>
      <c r="EBN30" s="57"/>
      <c r="EBO30" s="57"/>
      <c r="EBP30" s="57"/>
      <c r="EBQ30" s="57"/>
      <c r="EBR30" s="57"/>
      <c r="EBS30" s="57"/>
      <c r="EBT30" s="57"/>
      <c r="EBU30" s="57"/>
      <c r="EBV30" s="57"/>
      <c r="EBW30" s="57"/>
      <c r="EBX30" s="57"/>
      <c r="EBY30" s="57"/>
      <c r="EBZ30" s="57"/>
      <c r="ECA30" s="57"/>
      <c r="ECB30" s="57"/>
      <c r="ECC30" s="57"/>
      <c r="ECD30" s="57"/>
      <c r="ECE30" s="57"/>
      <c r="ECF30" s="57"/>
      <c r="ECG30" s="57"/>
      <c r="ECH30" s="57"/>
      <c r="ECI30" s="57"/>
      <c r="ECJ30" s="57"/>
      <c r="ECK30" s="57"/>
      <c r="ECL30" s="57"/>
      <c r="ECM30" s="57"/>
      <c r="ECN30" s="57"/>
      <c r="ECO30" s="57"/>
      <c r="ECP30" s="57"/>
      <c r="ECQ30" s="57"/>
      <c r="ECR30" s="57"/>
      <c r="ECS30" s="57"/>
      <c r="ECT30" s="57"/>
      <c r="ECU30" s="57"/>
      <c r="ECV30" s="57"/>
      <c r="ECW30" s="57"/>
      <c r="ECX30" s="57"/>
      <c r="ECY30" s="57"/>
      <c r="ECZ30" s="57"/>
      <c r="EDA30" s="57"/>
      <c r="EDB30" s="57"/>
      <c r="EDC30" s="57"/>
      <c r="EDD30" s="57"/>
      <c r="EDE30" s="57"/>
      <c r="EDF30" s="57"/>
      <c r="EDG30" s="57"/>
      <c r="EDH30" s="57"/>
      <c r="EDI30" s="57"/>
      <c r="EDJ30" s="57"/>
      <c r="EDK30" s="57"/>
      <c r="EDL30" s="57"/>
      <c r="EDM30" s="57"/>
      <c r="EDN30" s="57"/>
      <c r="EDO30" s="57"/>
      <c r="EDP30" s="57"/>
      <c r="EDQ30" s="57"/>
      <c r="EDR30" s="57"/>
      <c r="EDS30" s="57"/>
      <c r="EDT30" s="57"/>
      <c r="EDU30" s="57"/>
      <c r="EDV30" s="57"/>
      <c r="EDW30" s="57"/>
      <c r="EDX30" s="57"/>
      <c r="EDY30" s="57"/>
      <c r="EDZ30" s="57"/>
      <c r="EEA30" s="57"/>
      <c r="EEB30" s="57"/>
      <c r="EEC30" s="57"/>
      <c r="EED30" s="57"/>
      <c r="EEE30" s="57"/>
      <c r="EEF30" s="57"/>
      <c r="EEG30" s="57"/>
      <c r="EEH30" s="57"/>
      <c r="EEI30" s="57"/>
      <c r="EEJ30" s="57"/>
      <c r="EEK30" s="57"/>
      <c r="EEL30" s="57"/>
      <c r="EEM30" s="57"/>
      <c r="EEN30" s="57"/>
      <c r="EEO30" s="57"/>
      <c r="EEP30" s="57"/>
      <c r="EEQ30" s="57"/>
      <c r="EER30" s="57"/>
      <c r="EES30" s="57"/>
      <c r="EET30" s="57"/>
      <c r="EEU30" s="57"/>
      <c r="EEV30" s="57"/>
      <c r="EEW30" s="57"/>
      <c r="EEX30" s="57"/>
      <c r="EEY30" s="57"/>
      <c r="EEZ30" s="57"/>
      <c r="EFA30" s="57"/>
      <c r="EFB30" s="57"/>
      <c r="EFC30" s="57"/>
      <c r="EFD30" s="57"/>
      <c r="EFE30" s="57"/>
      <c r="EFF30" s="57"/>
      <c r="EFG30" s="57"/>
      <c r="EFH30" s="57"/>
      <c r="EFI30" s="57"/>
      <c r="EFJ30" s="57"/>
      <c r="EFK30" s="57"/>
      <c r="EFL30" s="57"/>
      <c r="EFM30" s="57"/>
      <c r="EFN30" s="57"/>
      <c r="EFO30" s="57"/>
      <c r="EFP30" s="57"/>
      <c r="EFQ30" s="57"/>
      <c r="EFR30" s="57"/>
      <c r="EFS30" s="57"/>
      <c r="EFT30" s="57"/>
      <c r="EFU30" s="57"/>
      <c r="EFV30" s="57"/>
      <c r="EFW30" s="57"/>
      <c r="EFX30" s="57"/>
      <c r="EFY30" s="57"/>
      <c r="EFZ30" s="57"/>
      <c r="EGA30" s="57"/>
      <c r="EGB30" s="57"/>
      <c r="EGC30" s="57"/>
      <c r="EGD30" s="57"/>
      <c r="EGE30" s="57"/>
      <c r="EGF30" s="57"/>
      <c r="EGG30" s="57"/>
      <c r="EGH30" s="57"/>
      <c r="EGI30" s="57"/>
      <c r="EGJ30" s="57"/>
      <c r="EGK30" s="57"/>
      <c r="EGL30" s="57"/>
      <c r="EGM30" s="57"/>
      <c r="EGN30" s="57"/>
      <c r="EGO30" s="57"/>
      <c r="EGP30" s="57"/>
      <c r="EGQ30" s="57"/>
      <c r="EGR30" s="57"/>
      <c r="EGS30" s="57"/>
      <c r="EGT30" s="57"/>
      <c r="EGU30" s="57"/>
      <c r="EGV30" s="57"/>
      <c r="EGW30" s="57"/>
      <c r="EGX30" s="57"/>
      <c r="EGY30" s="57"/>
      <c r="EGZ30" s="57"/>
      <c r="EHA30" s="57"/>
      <c r="EHB30" s="57"/>
      <c r="EHC30" s="57"/>
      <c r="EHD30" s="57"/>
      <c r="EHE30" s="57"/>
      <c r="EHF30" s="57"/>
      <c r="EHG30" s="57"/>
      <c r="EHH30" s="57"/>
      <c r="EHI30" s="57"/>
      <c r="EHJ30" s="57"/>
      <c r="EHK30" s="57"/>
      <c r="EHL30" s="57"/>
      <c r="EHM30" s="57"/>
      <c r="EHN30" s="57"/>
      <c r="EHO30" s="57"/>
      <c r="EHP30" s="57"/>
      <c r="EHQ30" s="57"/>
      <c r="EHR30" s="57"/>
      <c r="EHS30" s="57"/>
      <c r="EHT30" s="57"/>
      <c r="EHU30" s="57"/>
      <c r="EHV30" s="57"/>
      <c r="EHW30" s="57"/>
      <c r="EHX30" s="57"/>
      <c r="EHY30" s="57"/>
      <c r="EHZ30" s="57"/>
      <c r="EIA30" s="57"/>
      <c r="EIB30" s="57"/>
      <c r="EIC30" s="57"/>
      <c r="EID30" s="57"/>
      <c r="EIE30" s="57"/>
      <c r="EIF30" s="57"/>
      <c r="EIG30" s="57"/>
      <c r="EIH30" s="57"/>
      <c r="EII30" s="57"/>
      <c r="EIJ30" s="57"/>
      <c r="EIK30" s="57"/>
      <c r="EIL30" s="57"/>
      <c r="EIM30" s="57"/>
      <c r="EIN30" s="57"/>
      <c r="EIO30" s="57"/>
      <c r="EIP30" s="57"/>
      <c r="EIQ30" s="57"/>
      <c r="EIR30" s="57"/>
      <c r="EIS30" s="57"/>
      <c r="EIT30" s="57"/>
      <c r="EIU30" s="57"/>
      <c r="EIV30" s="57"/>
      <c r="EIW30" s="57"/>
      <c r="EIX30" s="57"/>
      <c r="EIY30" s="57"/>
      <c r="EIZ30" s="57"/>
      <c r="EJA30" s="57"/>
      <c r="EJB30" s="57"/>
      <c r="EJC30" s="57"/>
      <c r="EJD30" s="57"/>
      <c r="EJE30" s="57"/>
      <c r="EJF30" s="57"/>
      <c r="EJG30" s="57"/>
      <c r="EJH30" s="57"/>
      <c r="EJI30" s="57"/>
      <c r="EJJ30" s="57"/>
      <c r="EJK30" s="57"/>
      <c r="EJL30" s="57"/>
      <c r="EJM30" s="57"/>
      <c r="EJN30" s="57"/>
      <c r="EJO30" s="57"/>
      <c r="EJP30" s="57"/>
      <c r="EJQ30" s="57"/>
      <c r="EJR30" s="57"/>
      <c r="EJS30" s="57"/>
      <c r="EJT30" s="57"/>
      <c r="EJU30" s="57"/>
      <c r="EJV30" s="57"/>
      <c r="EJW30" s="57"/>
      <c r="EJX30" s="57"/>
      <c r="EJY30" s="57"/>
      <c r="EJZ30" s="57"/>
      <c r="EKA30" s="57"/>
      <c r="EKB30" s="57"/>
      <c r="EKC30" s="57"/>
      <c r="EKD30" s="57"/>
      <c r="EKE30" s="57"/>
      <c r="EKF30" s="57"/>
      <c r="EKG30" s="57"/>
      <c r="EKH30" s="57"/>
      <c r="EKI30" s="57"/>
      <c r="EKJ30" s="57"/>
      <c r="EKK30" s="57"/>
      <c r="EKL30" s="57"/>
      <c r="EKM30" s="57"/>
      <c r="EKN30" s="57"/>
      <c r="EKO30" s="57"/>
      <c r="EKP30" s="57"/>
      <c r="EKQ30" s="57"/>
      <c r="EKR30" s="57"/>
      <c r="EKS30" s="57"/>
      <c r="EKT30" s="57"/>
      <c r="EKU30" s="57"/>
      <c r="EKV30" s="57"/>
      <c r="EKW30" s="57"/>
      <c r="EKX30" s="57"/>
      <c r="EKY30" s="57"/>
      <c r="EKZ30" s="57"/>
      <c r="ELA30" s="57"/>
      <c r="ELB30" s="57"/>
      <c r="ELC30" s="57"/>
      <c r="ELD30" s="57"/>
      <c r="ELE30" s="57"/>
      <c r="ELF30" s="57"/>
      <c r="ELG30" s="57"/>
      <c r="ELH30" s="57"/>
      <c r="ELI30" s="57"/>
      <c r="ELJ30" s="57"/>
      <c r="ELK30" s="57"/>
      <c r="ELL30" s="57"/>
      <c r="ELM30" s="57"/>
      <c r="ELN30" s="57"/>
      <c r="ELO30" s="57"/>
      <c r="ELP30" s="57"/>
      <c r="ELQ30" s="57"/>
      <c r="ELR30" s="57"/>
      <c r="ELS30" s="57"/>
      <c r="ELT30" s="57"/>
      <c r="ELU30" s="57"/>
      <c r="ELV30" s="57"/>
      <c r="ELW30" s="57"/>
      <c r="ELX30" s="57"/>
      <c r="ELY30" s="57"/>
      <c r="ELZ30" s="57"/>
      <c r="EMA30" s="57"/>
      <c r="EMB30" s="57"/>
      <c r="EMC30" s="57"/>
      <c r="EMD30" s="57"/>
      <c r="EME30" s="57"/>
      <c r="EMF30" s="57"/>
      <c r="EMG30" s="57"/>
      <c r="EMH30" s="57"/>
      <c r="EMI30" s="57"/>
      <c r="EMJ30" s="57"/>
      <c r="EMK30" s="57"/>
      <c r="EML30" s="57"/>
      <c r="EMM30" s="57"/>
      <c r="EMN30" s="57"/>
      <c r="EMO30" s="57"/>
      <c r="EMP30" s="57"/>
      <c r="EMQ30" s="57"/>
      <c r="EMR30" s="57"/>
      <c r="EMS30" s="57"/>
      <c r="EMT30" s="57"/>
      <c r="EMU30" s="57"/>
      <c r="EMV30" s="57"/>
      <c r="EMW30" s="57"/>
      <c r="EMX30" s="57"/>
      <c r="EMY30" s="57"/>
      <c r="EMZ30" s="57"/>
      <c r="ENA30" s="57"/>
      <c r="ENB30" s="57"/>
      <c r="ENC30" s="57"/>
      <c r="END30" s="57"/>
      <c r="ENE30" s="57"/>
      <c r="ENF30" s="57"/>
      <c r="ENG30" s="57"/>
      <c r="ENH30" s="57"/>
      <c r="ENI30" s="57"/>
      <c r="ENJ30" s="57"/>
      <c r="ENK30" s="57"/>
      <c r="ENL30" s="57"/>
      <c r="ENM30" s="57"/>
      <c r="ENN30" s="57"/>
      <c r="ENO30" s="57"/>
      <c r="ENP30" s="57"/>
      <c r="ENQ30" s="57"/>
      <c r="ENR30" s="57"/>
      <c r="ENS30" s="57"/>
      <c r="ENT30" s="57"/>
      <c r="ENU30" s="57"/>
      <c r="ENV30" s="57"/>
      <c r="ENW30" s="57"/>
      <c r="ENX30" s="57"/>
      <c r="ENY30" s="57"/>
      <c r="ENZ30" s="57"/>
      <c r="EOA30" s="57"/>
      <c r="EOB30" s="57"/>
      <c r="EOC30" s="57"/>
      <c r="EOD30" s="57"/>
      <c r="EOE30" s="57"/>
      <c r="EOF30" s="57"/>
      <c r="EOG30" s="57"/>
      <c r="EOH30" s="57"/>
      <c r="EOI30" s="57"/>
      <c r="EOJ30" s="57"/>
      <c r="EOK30" s="57"/>
      <c r="EOL30" s="57"/>
      <c r="EOM30" s="57"/>
      <c r="EON30" s="57"/>
      <c r="EOO30" s="57"/>
      <c r="EOP30" s="57"/>
      <c r="EOQ30" s="57"/>
      <c r="EOR30" s="57"/>
      <c r="EOS30" s="57"/>
      <c r="EOT30" s="57"/>
      <c r="EOU30" s="57"/>
      <c r="EOV30" s="57"/>
      <c r="EOW30" s="57"/>
      <c r="EOX30" s="57"/>
      <c r="EOY30" s="57"/>
      <c r="EOZ30" s="57"/>
      <c r="EPA30" s="57"/>
      <c r="EPB30" s="57"/>
      <c r="EPC30" s="57"/>
      <c r="EPD30" s="57"/>
      <c r="EPE30" s="57"/>
      <c r="EPF30" s="57"/>
      <c r="EPG30" s="57"/>
      <c r="EPH30" s="57"/>
      <c r="EPI30" s="57"/>
      <c r="EPJ30" s="57"/>
      <c r="EPK30" s="57"/>
      <c r="EPL30" s="57"/>
      <c r="EPM30" s="57"/>
      <c r="EPN30" s="57"/>
      <c r="EPO30" s="57"/>
      <c r="EPP30" s="57"/>
      <c r="EPQ30" s="57"/>
      <c r="EPR30" s="57"/>
      <c r="EPS30" s="57"/>
      <c r="EPT30" s="57"/>
      <c r="EPU30" s="57"/>
      <c r="EPV30" s="57"/>
      <c r="EPW30" s="57"/>
      <c r="EPX30" s="57"/>
      <c r="EPY30" s="57"/>
      <c r="EPZ30" s="57"/>
      <c r="EQA30" s="57"/>
      <c r="EQB30" s="57"/>
      <c r="EQC30" s="57"/>
      <c r="EQD30" s="57"/>
      <c r="EQE30" s="57"/>
      <c r="EQF30" s="57"/>
      <c r="EQG30" s="57"/>
      <c r="EQH30" s="57"/>
      <c r="EQI30" s="57"/>
      <c r="EQJ30" s="57"/>
      <c r="EQK30" s="57"/>
      <c r="EQL30" s="57"/>
      <c r="EQM30" s="57"/>
      <c r="EQN30" s="57"/>
      <c r="EQO30" s="57"/>
      <c r="EQP30" s="57"/>
      <c r="EQQ30" s="57"/>
      <c r="EQR30" s="57"/>
      <c r="EQS30" s="57"/>
      <c r="EQT30" s="57"/>
      <c r="EQU30" s="57"/>
      <c r="EQV30" s="57"/>
      <c r="EQW30" s="57"/>
      <c r="EQX30" s="57"/>
      <c r="EQY30" s="57"/>
      <c r="EQZ30" s="57"/>
      <c r="ERA30" s="57"/>
      <c r="ERB30" s="57"/>
      <c r="ERC30" s="57"/>
      <c r="ERD30" s="57"/>
      <c r="ERE30" s="57"/>
      <c r="ERF30" s="57"/>
      <c r="ERG30" s="57"/>
      <c r="ERH30" s="57"/>
      <c r="ERI30" s="57"/>
      <c r="ERJ30" s="57"/>
      <c r="ERK30" s="57"/>
      <c r="ERL30" s="57"/>
      <c r="ERM30" s="57"/>
      <c r="ERN30" s="57"/>
      <c r="ERO30" s="57"/>
      <c r="ERP30" s="57"/>
      <c r="ERQ30" s="57"/>
      <c r="ERR30" s="57"/>
      <c r="ERS30" s="57"/>
      <c r="ERT30" s="57"/>
      <c r="ERU30" s="57"/>
      <c r="ERV30" s="57"/>
      <c r="ERW30" s="57"/>
      <c r="ERX30" s="57"/>
      <c r="ERY30" s="57"/>
      <c r="ERZ30" s="57"/>
      <c r="ESA30" s="57"/>
      <c r="ESB30" s="57"/>
      <c r="ESC30" s="57"/>
      <c r="ESD30" s="57"/>
      <c r="ESE30" s="57"/>
      <c r="ESF30" s="57"/>
      <c r="ESG30" s="57"/>
      <c r="ESH30" s="57"/>
      <c r="ESI30" s="57"/>
      <c r="ESJ30" s="57"/>
      <c r="ESK30" s="57"/>
      <c r="ESL30" s="57"/>
      <c r="ESM30" s="57"/>
      <c r="ESN30" s="57"/>
      <c r="ESO30" s="57"/>
      <c r="ESP30" s="57"/>
      <c r="ESQ30" s="57"/>
      <c r="ESR30" s="57"/>
      <c r="ESS30" s="57"/>
      <c r="EST30" s="57"/>
      <c r="ESU30" s="57"/>
      <c r="ESV30" s="57"/>
      <c r="ESW30" s="57"/>
      <c r="ESX30" s="57"/>
      <c r="ESY30" s="57"/>
      <c r="ESZ30" s="57"/>
      <c r="ETA30" s="57"/>
      <c r="ETB30" s="57"/>
      <c r="ETC30" s="57"/>
      <c r="ETD30" s="57"/>
      <c r="ETE30" s="57"/>
      <c r="ETF30" s="57"/>
      <c r="ETG30" s="57"/>
      <c r="ETH30" s="57"/>
      <c r="ETI30" s="57"/>
      <c r="ETJ30" s="57"/>
      <c r="ETK30" s="57"/>
      <c r="ETL30" s="57"/>
      <c r="ETM30" s="57"/>
      <c r="ETN30" s="57"/>
      <c r="ETO30" s="57"/>
      <c r="ETP30" s="57"/>
      <c r="ETQ30" s="57"/>
      <c r="ETR30" s="57"/>
      <c r="ETS30" s="57"/>
      <c r="ETT30" s="57"/>
      <c r="ETU30" s="57"/>
      <c r="ETV30" s="57"/>
      <c r="ETW30" s="57"/>
      <c r="ETX30" s="57"/>
      <c r="ETY30" s="57"/>
      <c r="ETZ30" s="57"/>
      <c r="EUA30" s="57"/>
      <c r="EUB30" s="57"/>
      <c r="EUC30" s="57"/>
      <c r="EUD30" s="57"/>
      <c r="EUE30" s="57"/>
      <c r="EUF30" s="57"/>
      <c r="EUG30" s="57"/>
      <c r="EUH30" s="57"/>
      <c r="EUI30" s="57"/>
      <c r="EUJ30" s="57"/>
      <c r="EUK30" s="57"/>
      <c r="EUL30" s="57"/>
      <c r="EUM30" s="57"/>
      <c r="EUN30" s="57"/>
      <c r="EUO30" s="57"/>
      <c r="EUP30" s="57"/>
      <c r="EUQ30" s="57"/>
      <c r="EUR30" s="57"/>
      <c r="EUS30" s="57"/>
      <c r="EUT30" s="57"/>
      <c r="EUU30" s="57"/>
      <c r="EUV30" s="57"/>
      <c r="EUW30" s="57"/>
      <c r="EUX30" s="57"/>
      <c r="EUY30" s="57"/>
      <c r="EUZ30" s="57"/>
      <c r="EVA30" s="57"/>
      <c r="EVB30" s="57"/>
      <c r="EVC30" s="57"/>
      <c r="EVD30" s="57"/>
      <c r="EVE30" s="57"/>
      <c r="EVF30" s="57"/>
      <c r="EVG30" s="57"/>
      <c r="EVH30" s="57"/>
      <c r="EVI30" s="57"/>
      <c r="EVJ30" s="57"/>
      <c r="EVK30" s="57"/>
      <c r="EVL30" s="57"/>
      <c r="EVM30" s="57"/>
      <c r="EVN30" s="57"/>
      <c r="EVO30" s="57"/>
      <c r="EVP30" s="57"/>
      <c r="EVQ30" s="57"/>
      <c r="EVR30" s="57"/>
      <c r="EVS30" s="57"/>
      <c r="EVT30" s="57"/>
      <c r="EVU30" s="57"/>
      <c r="EVV30" s="57"/>
      <c r="EVW30" s="57"/>
      <c r="EVX30" s="57"/>
      <c r="EVY30" s="57"/>
      <c r="EVZ30" s="57"/>
      <c r="EWA30" s="57"/>
      <c r="EWB30" s="57"/>
      <c r="EWC30" s="57"/>
      <c r="EWD30" s="57"/>
      <c r="EWE30" s="57"/>
      <c r="EWF30" s="57"/>
      <c r="EWG30" s="57"/>
      <c r="EWH30" s="57"/>
      <c r="EWI30" s="57"/>
      <c r="EWJ30" s="57"/>
      <c r="EWK30" s="57"/>
      <c r="EWL30" s="57"/>
      <c r="EWM30" s="57"/>
      <c r="EWN30" s="57"/>
      <c r="EWO30" s="57"/>
      <c r="EWP30" s="57"/>
      <c r="EWQ30" s="57"/>
      <c r="EWR30" s="57"/>
      <c r="EWS30" s="57"/>
      <c r="EWT30" s="57"/>
      <c r="EWU30" s="57"/>
      <c r="EWV30" s="57"/>
      <c r="EWW30" s="57"/>
      <c r="EWX30" s="57"/>
      <c r="EWY30" s="57"/>
      <c r="EWZ30" s="57"/>
      <c r="EXA30" s="57"/>
      <c r="EXB30" s="57"/>
      <c r="EXC30" s="57"/>
      <c r="EXD30" s="57"/>
      <c r="EXE30" s="57"/>
      <c r="EXF30" s="57"/>
      <c r="EXG30" s="57"/>
      <c r="EXH30" s="57"/>
      <c r="EXI30" s="57"/>
      <c r="EXJ30" s="57"/>
      <c r="EXK30" s="57"/>
      <c r="EXL30" s="57"/>
      <c r="EXM30" s="57"/>
      <c r="EXN30" s="57"/>
      <c r="EXO30" s="57"/>
      <c r="EXP30" s="57"/>
      <c r="EXQ30" s="57"/>
      <c r="EXR30" s="57"/>
      <c r="EXS30" s="57"/>
      <c r="EXT30" s="57"/>
      <c r="EXU30" s="57"/>
      <c r="EXV30" s="57"/>
      <c r="EXW30" s="57"/>
      <c r="EXX30" s="57"/>
      <c r="EXY30" s="57"/>
      <c r="EXZ30" s="57"/>
      <c r="EYA30" s="57"/>
      <c r="EYB30" s="57"/>
      <c r="EYC30" s="57"/>
      <c r="EYD30" s="57"/>
      <c r="EYE30" s="57"/>
      <c r="EYF30" s="57"/>
      <c r="EYG30" s="57"/>
      <c r="EYH30" s="57"/>
      <c r="EYI30" s="57"/>
      <c r="EYJ30" s="57"/>
      <c r="EYK30" s="57"/>
      <c r="EYL30" s="57"/>
      <c r="EYM30" s="57"/>
      <c r="EYN30" s="57"/>
      <c r="EYO30" s="57"/>
      <c r="EYP30" s="57"/>
      <c r="EYQ30" s="57"/>
      <c r="EYR30" s="57"/>
      <c r="EYS30" s="57"/>
      <c r="EYT30" s="57"/>
      <c r="EYU30" s="57"/>
      <c r="EYV30" s="57"/>
      <c r="EYW30" s="57"/>
      <c r="EYX30" s="57"/>
      <c r="EYY30" s="57"/>
      <c r="EYZ30" s="57"/>
      <c r="EZA30" s="57"/>
      <c r="EZB30" s="57"/>
      <c r="EZC30" s="57"/>
      <c r="EZD30" s="57"/>
      <c r="EZE30" s="57"/>
      <c r="EZF30" s="57"/>
      <c r="EZG30" s="57"/>
      <c r="EZH30" s="57"/>
      <c r="EZI30" s="57"/>
      <c r="EZJ30" s="57"/>
      <c r="EZK30" s="57"/>
      <c r="EZL30" s="57"/>
      <c r="EZM30" s="57"/>
      <c r="EZN30" s="57"/>
      <c r="EZO30" s="57"/>
      <c r="EZP30" s="57"/>
      <c r="EZQ30" s="57"/>
      <c r="EZR30" s="57"/>
      <c r="EZS30" s="57"/>
      <c r="EZT30" s="57"/>
      <c r="EZU30" s="57"/>
      <c r="EZV30" s="57"/>
      <c r="EZW30" s="57"/>
      <c r="EZX30" s="57"/>
      <c r="EZY30" s="57"/>
      <c r="EZZ30" s="57"/>
      <c r="FAA30" s="57"/>
      <c r="FAB30" s="57"/>
      <c r="FAC30" s="57"/>
      <c r="FAD30" s="57"/>
      <c r="FAE30" s="57"/>
      <c r="FAF30" s="57"/>
      <c r="FAG30" s="57"/>
      <c r="FAH30" s="57"/>
      <c r="FAI30" s="57"/>
      <c r="FAJ30" s="57"/>
      <c r="FAK30" s="57"/>
      <c r="FAL30" s="57"/>
      <c r="FAM30" s="57"/>
      <c r="FAN30" s="57"/>
      <c r="FAO30" s="57"/>
      <c r="FAP30" s="57"/>
      <c r="FAQ30" s="57"/>
      <c r="FAR30" s="57"/>
      <c r="FAS30" s="57"/>
      <c r="FAT30" s="57"/>
      <c r="FAU30" s="57"/>
      <c r="FAV30" s="57"/>
      <c r="FAW30" s="57"/>
      <c r="FAX30" s="57"/>
      <c r="FAY30" s="57"/>
      <c r="FAZ30" s="57"/>
      <c r="FBA30" s="57"/>
      <c r="FBB30" s="57"/>
      <c r="FBC30" s="57"/>
      <c r="FBD30" s="57"/>
      <c r="FBE30" s="57"/>
      <c r="FBF30" s="57"/>
      <c r="FBG30" s="57"/>
      <c r="FBH30" s="57"/>
      <c r="FBI30" s="57"/>
      <c r="FBJ30" s="57"/>
      <c r="FBK30" s="57"/>
      <c r="FBL30" s="57"/>
      <c r="FBM30" s="57"/>
      <c r="FBN30" s="57"/>
      <c r="FBO30" s="57"/>
      <c r="FBP30" s="57"/>
      <c r="FBQ30" s="57"/>
      <c r="FBR30" s="57"/>
      <c r="FBS30" s="57"/>
      <c r="FBT30" s="57"/>
      <c r="FBU30" s="57"/>
      <c r="FBV30" s="57"/>
      <c r="FBW30" s="57"/>
      <c r="FBX30" s="57"/>
      <c r="FBY30" s="57"/>
      <c r="FBZ30" s="57"/>
      <c r="FCA30" s="57"/>
      <c r="FCB30" s="57"/>
      <c r="FCC30" s="57"/>
      <c r="FCD30" s="57"/>
      <c r="FCE30" s="57"/>
      <c r="FCF30" s="57"/>
      <c r="FCG30" s="57"/>
      <c r="FCH30" s="57"/>
      <c r="FCI30" s="57"/>
      <c r="FCJ30" s="57"/>
      <c r="FCK30" s="57"/>
      <c r="FCL30" s="57"/>
      <c r="FCM30" s="57"/>
      <c r="FCN30" s="57"/>
      <c r="FCO30" s="57"/>
      <c r="FCP30" s="57"/>
      <c r="FCQ30" s="57"/>
      <c r="FCR30" s="57"/>
      <c r="FCS30" s="57"/>
      <c r="FCT30" s="57"/>
      <c r="FCU30" s="57"/>
      <c r="FCV30" s="57"/>
      <c r="FCW30" s="57"/>
      <c r="FCX30" s="57"/>
      <c r="FCY30" s="57"/>
      <c r="FCZ30" s="57"/>
      <c r="FDA30" s="57"/>
      <c r="FDB30" s="57"/>
      <c r="FDC30" s="57"/>
      <c r="FDD30" s="57"/>
      <c r="FDE30" s="57"/>
      <c r="FDF30" s="57"/>
      <c r="FDG30" s="57"/>
      <c r="FDH30" s="57"/>
      <c r="FDI30" s="57"/>
      <c r="FDJ30" s="57"/>
      <c r="FDK30" s="57"/>
      <c r="FDL30" s="57"/>
      <c r="FDM30" s="57"/>
      <c r="FDN30" s="57"/>
      <c r="FDO30" s="57"/>
      <c r="FDP30" s="57"/>
      <c r="FDQ30" s="57"/>
      <c r="FDR30" s="57"/>
      <c r="FDS30" s="57"/>
      <c r="FDT30" s="57"/>
      <c r="FDU30" s="57"/>
      <c r="FDV30" s="57"/>
      <c r="FDW30" s="57"/>
      <c r="FDX30" s="57"/>
      <c r="FDY30" s="57"/>
      <c r="FDZ30" s="57"/>
      <c r="FEA30" s="57"/>
      <c r="FEB30" s="57"/>
      <c r="FEC30" s="57"/>
      <c r="FED30" s="57"/>
      <c r="FEE30" s="57"/>
      <c r="FEF30" s="57"/>
      <c r="FEG30" s="57"/>
      <c r="FEH30" s="57"/>
      <c r="FEI30" s="57"/>
      <c r="FEJ30" s="57"/>
      <c r="FEK30" s="57"/>
      <c r="FEL30" s="57"/>
      <c r="FEM30" s="57"/>
      <c r="FEN30" s="57"/>
      <c r="FEO30" s="57"/>
      <c r="FEP30" s="57"/>
      <c r="FEQ30" s="57"/>
      <c r="FER30" s="57"/>
      <c r="FES30" s="57"/>
      <c r="FET30" s="57"/>
      <c r="FEU30" s="57"/>
      <c r="FEV30" s="57"/>
      <c r="FEW30" s="57"/>
      <c r="FEX30" s="57"/>
      <c r="FEY30" s="57"/>
      <c r="FEZ30" s="57"/>
      <c r="FFA30" s="57"/>
      <c r="FFB30" s="57"/>
      <c r="FFC30" s="57"/>
      <c r="FFD30" s="57"/>
      <c r="FFE30" s="57"/>
      <c r="FFF30" s="57"/>
      <c r="FFG30" s="57"/>
      <c r="FFH30" s="57"/>
      <c r="FFI30" s="57"/>
      <c r="FFJ30" s="57"/>
      <c r="FFK30" s="57"/>
      <c r="FFL30" s="57"/>
      <c r="FFM30" s="57"/>
      <c r="FFN30" s="57"/>
      <c r="FFO30" s="57"/>
      <c r="FFP30" s="57"/>
      <c r="FFQ30" s="57"/>
      <c r="FFR30" s="57"/>
      <c r="FFS30" s="57"/>
      <c r="FFT30" s="57"/>
      <c r="FFU30" s="57"/>
      <c r="FFV30" s="57"/>
      <c r="FFW30" s="57"/>
      <c r="FFX30" s="57"/>
      <c r="FFY30" s="57"/>
      <c r="FFZ30" s="57"/>
      <c r="FGA30" s="57"/>
      <c r="FGB30" s="57"/>
      <c r="FGC30" s="57"/>
      <c r="FGD30" s="57"/>
      <c r="FGE30" s="57"/>
      <c r="FGF30" s="57"/>
      <c r="FGG30" s="57"/>
      <c r="FGH30" s="57"/>
      <c r="FGI30" s="57"/>
      <c r="FGJ30" s="57"/>
      <c r="FGK30" s="57"/>
      <c r="FGL30" s="57"/>
      <c r="FGM30" s="57"/>
      <c r="FGN30" s="57"/>
      <c r="FGO30" s="57"/>
      <c r="FGP30" s="57"/>
      <c r="FGQ30" s="57"/>
      <c r="FGR30" s="57"/>
      <c r="FGS30" s="57"/>
      <c r="FGT30" s="57"/>
      <c r="FGU30" s="57"/>
      <c r="FGV30" s="57"/>
      <c r="FGW30" s="57"/>
      <c r="FGX30" s="57"/>
      <c r="FGY30" s="57"/>
      <c r="FGZ30" s="57"/>
      <c r="FHA30" s="57"/>
      <c r="FHB30" s="57"/>
      <c r="FHC30" s="57"/>
      <c r="FHD30" s="57"/>
      <c r="FHE30" s="57"/>
      <c r="FHF30" s="57"/>
      <c r="FHG30" s="57"/>
      <c r="FHH30" s="57"/>
      <c r="FHI30" s="57"/>
      <c r="FHJ30" s="57"/>
      <c r="FHK30" s="57"/>
      <c r="FHL30" s="57"/>
      <c r="FHM30" s="57"/>
      <c r="FHN30" s="57"/>
      <c r="FHO30" s="57"/>
      <c r="FHP30" s="57"/>
      <c r="FHQ30" s="57"/>
      <c r="FHR30" s="57"/>
      <c r="FHS30" s="57"/>
      <c r="FHT30" s="57"/>
      <c r="FHU30" s="57"/>
      <c r="FHV30" s="57"/>
      <c r="FHW30" s="57"/>
      <c r="FHX30" s="57"/>
      <c r="FHY30" s="57"/>
      <c r="FHZ30" s="57"/>
      <c r="FIA30" s="57"/>
      <c r="FIB30" s="57"/>
      <c r="FIC30" s="57"/>
      <c r="FID30" s="57"/>
      <c r="FIE30" s="57"/>
      <c r="FIF30" s="57"/>
      <c r="FIG30" s="57"/>
      <c r="FIH30" s="57"/>
      <c r="FII30" s="57"/>
      <c r="FIJ30" s="57"/>
      <c r="FIK30" s="57"/>
      <c r="FIL30" s="57"/>
      <c r="FIM30" s="57"/>
      <c r="FIN30" s="57"/>
      <c r="FIO30" s="57"/>
      <c r="FIP30" s="57"/>
      <c r="FIQ30" s="57"/>
      <c r="FIR30" s="57"/>
      <c r="FIS30" s="57"/>
      <c r="FIT30" s="57"/>
      <c r="FIU30" s="57"/>
      <c r="FIV30" s="57"/>
      <c r="FIW30" s="57"/>
      <c r="FIX30" s="57"/>
      <c r="FIY30" s="57"/>
      <c r="FIZ30" s="57"/>
      <c r="FJA30" s="57"/>
      <c r="FJB30" s="57"/>
      <c r="FJC30" s="57"/>
      <c r="FJD30" s="57"/>
      <c r="FJE30" s="57"/>
      <c r="FJF30" s="57"/>
      <c r="FJG30" s="57"/>
      <c r="FJH30" s="57"/>
      <c r="FJI30" s="57"/>
      <c r="FJJ30" s="57"/>
      <c r="FJK30" s="57"/>
      <c r="FJL30" s="57"/>
      <c r="FJM30" s="57"/>
      <c r="FJN30" s="57"/>
      <c r="FJO30" s="57"/>
      <c r="FJP30" s="57"/>
      <c r="FJQ30" s="57"/>
      <c r="FJR30" s="57"/>
      <c r="FJS30" s="57"/>
      <c r="FJT30" s="57"/>
      <c r="FJU30" s="57"/>
      <c r="FJV30" s="57"/>
      <c r="FJW30" s="57"/>
      <c r="FJX30" s="57"/>
      <c r="FJY30" s="57"/>
      <c r="FJZ30" s="57"/>
      <c r="FKA30" s="57"/>
      <c r="FKB30" s="57"/>
      <c r="FKC30" s="57"/>
      <c r="FKD30" s="57"/>
      <c r="FKE30" s="57"/>
      <c r="FKF30" s="57"/>
      <c r="FKG30" s="57"/>
      <c r="FKH30" s="57"/>
      <c r="FKI30" s="57"/>
      <c r="FKJ30" s="57"/>
      <c r="FKK30" s="57"/>
      <c r="FKL30" s="57"/>
      <c r="FKM30" s="57"/>
      <c r="FKN30" s="57"/>
      <c r="FKO30" s="57"/>
      <c r="FKP30" s="57"/>
      <c r="FKQ30" s="57"/>
      <c r="FKR30" s="57"/>
      <c r="FKS30" s="57"/>
      <c r="FKT30" s="57"/>
      <c r="FKU30" s="57"/>
      <c r="FKV30" s="57"/>
      <c r="FKW30" s="57"/>
      <c r="FKX30" s="57"/>
      <c r="FKY30" s="57"/>
      <c r="FKZ30" s="57"/>
      <c r="FLA30" s="57"/>
      <c r="FLB30" s="57"/>
      <c r="FLC30" s="57"/>
      <c r="FLD30" s="57"/>
      <c r="FLE30" s="57"/>
      <c r="FLF30" s="57"/>
      <c r="FLG30" s="57"/>
      <c r="FLH30" s="57"/>
      <c r="FLI30" s="57"/>
      <c r="FLJ30" s="57"/>
      <c r="FLK30" s="57"/>
      <c r="FLL30" s="57"/>
      <c r="FLM30" s="57"/>
      <c r="FLN30" s="57"/>
      <c r="FLO30" s="57"/>
      <c r="FLP30" s="57"/>
      <c r="FLQ30" s="57"/>
      <c r="FLR30" s="57"/>
      <c r="FLS30" s="57"/>
      <c r="FLT30" s="57"/>
      <c r="FLU30" s="57"/>
      <c r="FLV30" s="57"/>
      <c r="FLW30" s="57"/>
      <c r="FLX30" s="57"/>
      <c r="FLY30" s="57"/>
      <c r="FLZ30" s="57"/>
      <c r="FMA30" s="57"/>
      <c r="FMB30" s="57"/>
      <c r="FMC30" s="57"/>
      <c r="FMD30" s="57"/>
      <c r="FME30" s="57"/>
      <c r="FMF30" s="57"/>
      <c r="FMG30" s="57"/>
      <c r="FMH30" s="57"/>
      <c r="FMI30" s="57"/>
      <c r="FMJ30" s="57"/>
      <c r="FMK30" s="57"/>
      <c r="FML30" s="57"/>
      <c r="FMM30" s="57"/>
      <c r="FMN30" s="57"/>
      <c r="FMO30" s="57"/>
      <c r="FMP30" s="57"/>
      <c r="FMQ30" s="57"/>
      <c r="FMR30" s="57"/>
      <c r="FMS30" s="57"/>
      <c r="FMT30" s="57"/>
      <c r="FMU30" s="57"/>
      <c r="FMV30" s="57"/>
      <c r="FMW30" s="57"/>
      <c r="FMX30" s="57"/>
      <c r="FMY30" s="57"/>
      <c r="FMZ30" s="57"/>
      <c r="FNA30" s="57"/>
      <c r="FNB30" s="57"/>
      <c r="FNC30" s="57"/>
      <c r="FND30" s="57"/>
      <c r="FNE30" s="57"/>
      <c r="FNF30" s="57"/>
      <c r="FNG30" s="57"/>
      <c r="FNH30" s="57"/>
      <c r="FNI30" s="57"/>
      <c r="FNJ30" s="57"/>
      <c r="FNK30" s="57"/>
      <c r="FNL30" s="57"/>
      <c r="FNM30" s="57"/>
      <c r="FNN30" s="57"/>
      <c r="FNO30" s="57"/>
      <c r="FNP30" s="57"/>
      <c r="FNQ30" s="57"/>
      <c r="FNR30" s="57"/>
      <c r="FNS30" s="57"/>
      <c r="FNT30" s="57"/>
      <c r="FNU30" s="57"/>
      <c r="FNV30" s="57"/>
      <c r="FNW30" s="57"/>
      <c r="FNX30" s="57"/>
      <c r="FNY30" s="57"/>
      <c r="FNZ30" s="57"/>
      <c r="FOA30" s="57"/>
      <c r="FOB30" s="57"/>
      <c r="FOC30" s="57"/>
      <c r="FOD30" s="57"/>
      <c r="FOE30" s="57"/>
      <c r="FOF30" s="57"/>
      <c r="FOG30" s="57"/>
      <c r="FOH30" s="57"/>
      <c r="FOI30" s="57"/>
      <c r="FOJ30" s="57"/>
      <c r="FOK30" s="57"/>
      <c r="FOL30" s="57"/>
      <c r="FOM30" s="57"/>
      <c r="FON30" s="57"/>
      <c r="FOO30" s="57"/>
      <c r="FOP30" s="57"/>
      <c r="FOQ30" s="57"/>
      <c r="FOR30" s="57"/>
      <c r="FOS30" s="57"/>
      <c r="FOT30" s="57"/>
      <c r="FOU30" s="57"/>
      <c r="FOV30" s="57"/>
      <c r="FOW30" s="57"/>
      <c r="FOX30" s="57"/>
      <c r="FOY30" s="57"/>
      <c r="FOZ30" s="57"/>
      <c r="FPA30" s="57"/>
      <c r="FPB30" s="57"/>
      <c r="FPC30" s="57"/>
      <c r="FPD30" s="57"/>
      <c r="FPE30" s="57"/>
      <c r="FPF30" s="57"/>
      <c r="FPG30" s="57"/>
      <c r="FPH30" s="57"/>
      <c r="FPI30" s="57"/>
      <c r="FPJ30" s="57"/>
      <c r="FPK30" s="57"/>
      <c r="FPL30" s="57"/>
      <c r="FPM30" s="57"/>
      <c r="FPN30" s="57"/>
      <c r="FPO30" s="57"/>
      <c r="FPP30" s="57"/>
      <c r="FPQ30" s="57"/>
      <c r="FPR30" s="57"/>
      <c r="FPS30" s="57"/>
      <c r="FPT30" s="57"/>
      <c r="FPU30" s="57"/>
      <c r="FPV30" s="57"/>
      <c r="FPW30" s="57"/>
      <c r="FPX30" s="57"/>
      <c r="FPY30" s="57"/>
      <c r="FPZ30" s="57"/>
      <c r="FQA30" s="57"/>
      <c r="FQB30" s="57"/>
      <c r="FQC30" s="57"/>
      <c r="FQD30" s="57"/>
      <c r="FQE30" s="57"/>
      <c r="FQF30" s="57"/>
      <c r="FQG30" s="57"/>
      <c r="FQH30" s="57"/>
      <c r="FQI30" s="57"/>
      <c r="FQJ30" s="57"/>
      <c r="FQK30" s="57"/>
      <c r="FQL30" s="57"/>
      <c r="FQM30" s="57"/>
      <c r="FQN30" s="57"/>
      <c r="FQO30" s="57"/>
      <c r="FQP30" s="57"/>
      <c r="FQQ30" s="57"/>
      <c r="FQR30" s="57"/>
      <c r="FQS30" s="57"/>
      <c r="FQT30" s="57"/>
      <c r="FQU30" s="57"/>
      <c r="FQV30" s="57"/>
      <c r="FQW30" s="57"/>
      <c r="FQX30" s="57"/>
      <c r="FQY30" s="57"/>
      <c r="FQZ30" s="57"/>
      <c r="FRA30" s="57"/>
      <c r="FRB30" s="57"/>
      <c r="FRC30" s="57"/>
      <c r="FRD30" s="57"/>
      <c r="FRE30" s="57"/>
      <c r="FRF30" s="57"/>
      <c r="FRG30" s="57"/>
      <c r="FRH30" s="57"/>
      <c r="FRI30" s="57"/>
      <c r="FRJ30" s="57"/>
      <c r="FRK30" s="57"/>
      <c r="FRL30" s="57"/>
      <c r="FRM30" s="57"/>
      <c r="FRN30" s="57"/>
      <c r="FRO30" s="57"/>
      <c r="FRP30" s="57"/>
      <c r="FRQ30" s="57"/>
      <c r="FRR30" s="57"/>
      <c r="FRS30" s="57"/>
      <c r="FRT30" s="57"/>
      <c r="FRU30" s="57"/>
      <c r="FRV30" s="57"/>
      <c r="FRW30" s="57"/>
      <c r="FRX30" s="57"/>
      <c r="FRY30" s="57"/>
      <c r="FRZ30" s="57"/>
      <c r="FSA30" s="57"/>
      <c r="FSB30" s="57"/>
      <c r="FSC30" s="57"/>
      <c r="FSD30" s="57"/>
      <c r="FSE30" s="57"/>
      <c r="FSF30" s="57"/>
      <c r="FSG30" s="57"/>
      <c r="FSH30" s="57"/>
      <c r="FSI30" s="57"/>
      <c r="FSJ30" s="57"/>
      <c r="FSK30" s="57"/>
      <c r="FSL30" s="57"/>
      <c r="FSM30" s="57"/>
      <c r="FSN30" s="57"/>
      <c r="FSO30" s="57"/>
      <c r="FSP30" s="57"/>
      <c r="FSQ30" s="57"/>
      <c r="FSR30" s="57"/>
      <c r="FSS30" s="57"/>
      <c r="FST30" s="57"/>
      <c r="FSU30" s="57"/>
      <c r="FSV30" s="57"/>
      <c r="FSW30" s="57"/>
      <c r="FSX30" s="57"/>
      <c r="FSY30" s="57"/>
      <c r="FSZ30" s="57"/>
      <c r="FTA30" s="57"/>
      <c r="FTB30" s="57"/>
      <c r="FTC30" s="57"/>
      <c r="FTD30" s="57"/>
      <c r="FTE30" s="57"/>
      <c r="FTF30" s="57"/>
      <c r="FTG30" s="57"/>
      <c r="FTH30" s="57"/>
      <c r="FTI30" s="57"/>
      <c r="FTJ30" s="57"/>
      <c r="FTK30" s="57"/>
      <c r="FTL30" s="57"/>
      <c r="FTM30" s="57"/>
      <c r="FTN30" s="57"/>
      <c r="FTO30" s="57"/>
      <c r="FTP30" s="57"/>
      <c r="FTQ30" s="57"/>
      <c r="FTR30" s="57"/>
      <c r="FTS30" s="57"/>
      <c r="FTT30" s="57"/>
      <c r="FTU30" s="57"/>
      <c r="FTV30" s="57"/>
      <c r="FTW30" s="57"/>
      <c r="FTX30" s="57"/>
      <c r="FTY30" s="57"/>
      <c r="FTZ30" s="57"/>
      <c r="FUA30" s="57"/>
      <c r="FUB30" s="57"/>
      <c r="FUC30" s="57"/>
      <c r="FUD30" s="57"/>
      <c r="FUE30" s="57"/>
      <c r="FUF30" s="57"/>
      <c r="FUG30" s="57"/>
      <c r="FUH30" s="57"/>
      <c r="FUI30" s="57"/>
      <c r="FUJ30" s="57"/>
      <c r="FUK30" s="57"/>
      <c r="FUL30" s="57"/>
      <c r="FUM30" s="57"/>
      <c r="FUN30" s="57"/>
      <c r="FUO30" s="57"/>
      <c r="FUP30" s="57"/>
      <c r="FUQ30" s="57"/>
      <c r="FUR30" s="57"/>
      <c r="FUS30" s="57"/>
      <c r="FUT30" s="57"/>
      <c r="FUU30" s="57"/>
      <c r="FUV30" s="57"/>
      <c r="FUW30" s="57"/>
      <c r="FUX30" s="57"/>
      <c r="FUY30" s="57"/>
      <c r="FUZ30" s="57"/>
      <c r="FVA30" s="57"/>
      <c r="FVB30" s="57"/>
      <c r="FVC30" s="57"/>
      <c r="FVD30" s="57"/>
      <c r="FVE30" s="57"/>
      <c r="FVF30" s="57"/>
      <c r="FVG30" s="57"/>
      <c r="FVH30" s="57"/>
      <c r="FVI30" s="57"/>
      <c r="FVJ30" s="57"/>
      <c r="FVK30" s="57"/>
      <c r="FVL30" s="57"/>
      <c r="FVM30" s="57"/>
      <c r="FVN30" s="57"/>
      <c r="FVO30" s="57"/>
      <c r="FVP30" s="57"/>
      <c r="FVQ30" s="57"/>
      <c r="FVR30" s="57"/>
      <c r="FVS30" s="57"/>
      <c r="FVT30" s="57"/>
      <c r="FVU30" s="57"/>
      <c r="FVV30" s="57"/>
      <c r="FVW30" s="57"/>
      <c r="FVX30" s="57"/>
      <c r="FVY30" s="57"/>
      <c r="FVZ30" s="57"/>
      <c r="FWA30" s="57"/>
      <c r="FWB30" s="57"/>
      <c r="FWC30" s="57"/>
      <c r="FWD30" s="57"/>
      <c r="FWE30" s="57"/>
      <c r="FWF30" s="57"/>
      <c r="FWG30" s="57"/>
      <c r="FWH30" s="57"/>
      <c r="FWI30" s="57"/>
      <c r="FWJ30" s="57"/>
      <c r="FWK30" s="57"/>
      <c r="FWL30" s="57"/>
      <c r="FWM30" s="57"/>
      <c r="FWN30" s="57"/>
      <c r="FWO30" s="57"/>
      <c r="FWP30" s="57"/>
      <c r="FWQ30" s="57"/>
      <c r="FWR30" s="57"/>
      <c r="FWS30" s="57"/>
      <c r="FWT30" s="57"/>
      <c r="FWU30" s="57"/>
      <c r="FWV30" s="57"/>
      <c r="FWW30" s="57"/>
      <c r="FWX30" s="57"/>
      <c r="FWY30" s="57"/>
      <c r="FWZ30" s="57"/>
      <c r="FXA30" s="57"/>
      <c r="FXB30" s="57"/>
      <c r="FXC30" s="57"/>
      <c r="FXD30" s="57"/>
      <c r="FXE30" s="57"/>
      <c r="FXF30" s="57"/>
      <c r="FXG30" s="57"/>
      <c r="FXH30" s="57"/>
      <c r="FXI30" s="57"/>
      <c r="FXJ30" s="57"/>
      <c r="FXK30" s="57"/>
      <c r="FXL30" s="57"/>
      <c r="FXM30" s="57"/>
      <c r="FXN30" s="57"/>
      <c r="FXO30" s="57"/>
      <c r="FXP30" s="57"/>
      <c r="FXQ30" s="57"/>
      <c r="FXR30" s="57"/>
      <c r="FXS30" s="57"/>
      <c r="FXT30" s="57"/>
      <c r="FXU30" s="57"/>
      <c r="FXV30" s="57"/>
      <c r="FXW30" s="57"/>
      <c r="FXX30" s="57"/>
      <c r="FXY30" s="57"/>
      <c r="FXZ30" s="57"/>
      <c r="FYA30" s="57"/>
      <c r="FYB30" s="57"/>
      <c r="FYC30" s="57"/>
      <c r="FYD30" s="57"/>
      <c r="FYE30" s="57"/>
      <c r="FYF30" s="57"/>
      <c r="FYG30" s="57"/>
      <c r="FYH30" s="57"/>
      <c r="FYI30" s="57"/>
      <c r="FYJ30" s="57"/>
      <c r="FYK30" s="57"/>
      <c r="FYL30" s="57"/>
      <c r="FYM30" s="57"/>
      <c r="FYN30" s="57"/>
      <c r="FYO30" s="57"/>
      <c r="FYP30" s="57"/>
      <c r="FYQ30" s="57"/>
      <c r="FYR30" s="57"/>
      <c r="FYS30" s="57"/>
      <c r="FYT30" s="57"/>
      <c r="FYU30" s="57"/>
      <c r="FYV30" s="57"/>
      <c r="FYW30" s="57"/>
      <c r="FYX30" s="57"/>
      <c r="FYY30" s="57"/>
      <c r="FYZ30" s="57"/>
      <c r="FZA30" s="57"/>
      <c r="FZB30" s="57"/>
      <c r="FZC30" s="57"/>
      <c r="FZD30" s="57"/>
      <c r="FZE30" s="57"/>
      <c r="FZF30" s="57"/>
      <c r="FZG30" s="57"/>
      <c r="FZH30" s="57"/>
      <c r="FZI30" s="57"/>
      <c r="FZJ30" s="57"/>
      <c r="FZK30" s="57"/>
      <c r="FZL30" s="57"/>
      <c r="FZM30" s="57"/>
      <c r="FZN30" s="57"/>
      <c r="FZO30" s="57"/>
      <c r="FZP30" s="57"/>
      <c r="FZQ30" s="57"/>
      <c r="FZR30" s="57"/>
      <c r="FZS30" s="57"/>
      <c r="FZT30" s="57"/>
      <c r="FZU30" s="57"/>
      <c r="FZV30" s="57"/>
      <c r="FZW30" s="57"/>
      <c r="FZX30" s="57"/>
      <c r="FZY30" s="57"/>
      <c r="FZZ30" s="57"/>
      <c r="GAA30" s="57"/>
      <c r="GAB30" s="57"/>
      <c r="GAC30" s="57"/>
      <c r="GAD30" s="57"/>
      <c r="GAE30" s="57"/>
      <c r="GAF30" s="57"/>
      <c r="GAG30" s="57"/>
      <c r="GAH30" s="57"/>
      <c r="GAI30" s="57"/>
      <c r="GAJ30" s="57"/>
      <c r="GAK30" s="57"/>
      <c r="GAL30" s="57"/>
      <c r="GAM30" s="57"/>
      <c r="GAN30" s="57"/>
      <c r="GAO30" s="57"/>
      <c r="GAP30" s="57"/>
      <c r="GAQ30" s="57"/>
      <c r="GAR30" s="57"/>
      <c r="GAS30" s="57"/>
      <c r="GAT30" s="57"/>
      <c r="GAU30" s="57"/>
      <c r="GAV30" s="57"/>
      <c r="GAW30" s="57"/>
      <c r="GAX30" s="57"/>
      <c r="GAY30" s="57"/>
      <c r="GAZ30" s="57"/>
      <c r="GBA30" s="57"/>
      <c r="GBB30" s="57"/>
      <c r="GBC30" s="57"/>
      <c r="GBD30" s="57"/>
      <c r="GBE30" s="57"/>
      <c r="GBF30" s="57"/>
      <c r="GBG30" s="57"/>
      <c r="GBH30" s="57"/>
      <c r="GBI30" s="57"/>
      <c r="GBJ30" s="57"/>
      <c r="GBK30" s="57"/>
      <c r="GBL30" s="57"/>
      <c r="GBM30" s="57"/>
      <c r="GBN30" s="57"/>
      <c r="GBO30" s="57"/>
      <c r="GBP30" s="57"/>
      <c r="GBQ30" s="57"/>
      <c r="GBR30" s="57"/>
      <c r="GBS30" s="57"/>
      <c r="GBT30" s="57"/>
      <c r="GBU30" s="57"/>
      <c r="GBV30" s="57"/>
      <c r="GBW30" s="57"/>
      <c r="GBX30" s="57"/>
      <c r="GBY30" s="57"/>
      <c r="GBZ30" s="57"/>
      <c r="GCA30" s="57"/>
      <c r="GCB30" s="57"/>
      <c r="GCC30" s="57"/>
      <c r="GCD30" s="57"/>
      <c r="GCE30" s="57"/>
      <c r="GCF30" s="57"/>
      <c r="GCG30" s="57"/>
      <c r="GCH30" s="57"/>
      <c r="GCI30" s="57"/>
      <c r="GCJ30" s="57"/>
      <c r="GCK30" s="57"/>
      <c r="GCL30" s="57"/>
      <c r="GCM30" s="57"/>
      <c r="GCN30" s="57"/>
      <c r="GCO30" s="57"/>
      <c r="GCP30" s="57"/>
      <c r="GCQ30" s="57"/>
      <c r="GCR30" s="57"/>
      <c r="GCS30" s="57"/>
      <c r="GCT30" s="57"/>
      <c r="GCU30" s="57"/>
      <c r="GCV30" s="57"/>
      <c r="GCW30" s="57"/>
      <c r="GCX30" s="57"/>
      <c r="GCY30" s="57"/>
      <c r="GCZ30" s="57"/>
      <c r="GDA30" s="57"/>
      <c r="GDB30" s="57"/>
      <c r="GDC30" s="57"/>
      <c r="GDD30" s="57"/>
      <c r="GDE30" s="57"/>
      <c r="GDF30" s="57"/>
      <c r="GDG30" s="57"/>
      <c r="GDH30" s="57"/>
      <c r="GDI30" s="57"/>
      <c r="GDJ30" s="57"/>
      <c r="GDK30" s="57"/>
      <c r="GDL30" s="57"/>
      <c r="GDM30" s="57"/>
      <c r="GDN30" s="57"/>
      <c r="GDO30" s="57"/>
      <c r="GDP30" s="57"/>
      <c r="GDQ30" s="57"/>
      <c r="GDR30" s="57"/>
      <c r="GDS30" s="57"/>
      <c r="GDT30" s="57"/>
      <c r="GDU30" s="57"/>
      <c r="GDV30" s="57"/>
      <c r="GDW30" s="57"/>
      <c r="GDX30" s="57"/>
      <c r="GDY30" s="57"/>
      <c r="GDZ30" s="57"/>
      <c r="GEA30" s="57"/>
      <c r="GEB30" s="57"/>
      <c r="GEC30" s="57"/>
      <c r="GED30" s="57"/>
      <c r="GEE30" s="57"/>
      <c r="GEF30" s="57"/>
      <c r="GEG30" s="57"/>
      <c r="GEH30" s="57"/>
      <c r="GEI30" s="57"/>
      <c r="GEJ30" s="57"/>
      <c r="GEK30" s="57"/>
      <c r="GEL30" s="57"/>
      <c r="GEM30" s="57"/>
      <c r="GEN30" s="57"/>
      <c r="GEO30" s="57"/>
      <c r="GEP30" s="57"/>
      <c r="GEQ30" s="57"/>
      <c r="GER30" s="57"/>
      <c r="GES30" s="57"/>
      <c r="GET30" s="57"/>
      <c r="GEU30" s="57"/>
      <c r="GEV30" s="57"/>
      <c r="GEW30" s="57"/>
      <c r="GEX30" s="57"/>
      <c r="GEY30" s="57"/>
      <c r="GEZ30" s="57"/>
      <c r="GFA30" s="57"/>
      <c r="GFB30" s="57"/>
      <c r="GFC30" s="57"/>
      <c r="GFD30" s="57"/>
      <c r="GFE30" s="57"/>
      <c r="GFF30" s="57"/>
      <c r="GFG30" s="57"/>
      <c r="GFH30" s="57"/>
      <c r="GFI30" s="57"/>
      <c r="GFJ30" s="57"/>
      <c r="GFK30" s="57"/>
      <c r="GFL30" s="57"/>
      <c r="GFM30" s="57"/>
      <c r="GFN30" s="57"/>
      <c r="GFO30" s="57"/>
      <c r="GFP30" s="57"/>
      <c r="GFQ30" s="57"/>
      <c r="GFR30" s="57"/>
      <c r="GFS30" s="57"/>
      <c r="GFT30" s="57"/>
      <c r="GFU30" s="57"/>
      <c r="GFV30" s="57"/>
      <c r="GFW30" s="57"/>
      <c r="GFX30" s="57"/>
      <c r="GFY30" s="57"/>
      <c r="GFZ30" s="57"/>
      <c r="GGA30" s="57"/>
      <c r="GGB30" s="57"/>
      <c r="GGC30" s="57"/>
      <c r="GGD30" s="57"/>
      <c r="GGE30" s="57"/>
      <c r="GGF30" s="57"/>
      <c r="GGG30" s="57"/>
      <c r="GGH30" s="57"/>
      <c r="GGI30" s="57"/>
      <c r="GGJ30" s="57"/>
      <c r="GGK30" s="57"/>
      <c r="GGL30" s="57"/>
      <c r="GGM30" s="57"/>
      <c r="GGN30" s="57"/>
      <c r="GGO30" s="57"/>
      <c r="GGP30" s="57"/>
      <c r="GGQ30" s="57"/>
      <c r="GGR30" s="57"/>
      <c r="GGS30" s="57"/>
      <c r="GGT30" s="57"/>
      <c r="GGU30" s="57"/>
      <c r="GGV30" s="57"/>
      <c r="GGW30" s="57"/>
      <c r="GGX30" s="57"/>
      <c r="GGY30" s="57"/>
      <c r="GGZ30" s="57"/>
      <c r="GHA30" s="57"/>
      <c r="GHB30" s="57"/>
      <c r="GHC30" s="57"/>
      <c r="GHD30" s="57"/>
      <c r="GHE30" s="57"/>
      <c r="GHF30" s="57"/>
      <c r="GHG30" s="57"/>
      <c r="GHH30" s="57"/>
      <c r="GHI30" s="57"/>
      <c r="GHJ30" s="57"/>
      <c r="GHK30" s="57"/>
      <c r="GHL30" s="57"/>
      <c r="GHM30" s="57"/>
      <c r="GHN30" s="57"/>
      <c r="GHO30" s="57"/>
      <c r="GHP30" s="57"/>
      <c r="GHQ30" s="57"/>
      <c r="GHR30" s="57"/>
      <c r="GHS30" s="57"/>
      <c r="GHT30" s="57"/>
      <c r="GHU30" s="57"/>
      <c r="GHV30" s="57"/>
      <c r="GHW30" s="57"/>
      <c r="GHX30" s="57"/>
      <c r="GHY30" s="57"/>
      <c r="GHZ30" s="57"/>
      <c r="GIA30" s="57"/>
      <c r="GIB30" s="57"/>
      <c r="GIC30" s="57"/>
      <c r="GID30" s="57"/>
      <c r="GIE30" s="57"/>
      <c r="GIF30" s="57"/>
      <c r="GIG30" s="57"/>
      <c r="GIH30" s="57"/>
      <c r="GII30" s="57"/>
      <c r="GIJ30" s="57"/>
      <c r="GIK30" s="57"/>
      <c r="GIL30" s="57"/>
      <c r="GIM30" s="57"/>
      <c r="GIN30" s="57"/>
      <c r="GIO30" s="57"/>
      <c r="GIP30" s="57"/>
      <c r="GIQ30" s="57"/>
      <c r="GIR30" s="57"/>
      <c r="GIS30" s="57"/>
      <c r="GIT30" s="57"/>
      <c r="GIU30" s="57"/>
      <c r="GIV30" s="57"/>
      <c r="GIW30" s="57"/>
      <c r="GIX30" s="57"/>
      <c r="GIY30" s="57"/>
      <c r="GIZ30" s="57"/>
      <c r="GJA30" s="57"/>
      <c r="GJB30" s="57"/>
      <c r="GJC30" s="57"/>
      <c r="GJD30" s="57"/>
      <c r="GJE30" s="57"/>
      <c r="GJF30" s="57"/>
      <c r="GJG30" s="57"/>
      <c r="GJH30" s="57"/>
      <c r="GJI30" s="57"/>
      <c r="GJJ30" s="57"/>
      <c r="GJK30" s="57"/>
      <c r="GJL30" s="57"/>
      <c r="GJM30" s="57"/>
      <c r="GJN30" s="57"/>
      <c r="GJO30" s="57"/>
      <c r="GJP30" s="57"/>
      <c r="GJQ30" s="57"/>
      <c r="GJR30" s="57"/>
      <c r="GJS30" s="57"/>
      <c r="GJT30" s="57"/>
      <c r="GJU30" s="57"/>
      <c r="GJV30" s="57"/>
      <c r="GJW30" s="57"/>
      <c r="GJX30" s="57"/>
      <c r="GJY30" s="57"/>
      <c r="GJZ30" s="57"/>
      <c r="GKA30" s="57"/>
      <c r="GKB30" s="57"/>
      <c r="GKC30" s="57"/>
      <c r="GKD30" s="57"/>
      <c r="GKE30" s="57"/>
      <c r="GKF30" s="57"/>
      <c r="GKG30" s="57"/>
      <c r="GKH30" s="57"/>
      <c r="GKI30" s="57"/>
      <c r="GKJ30" s="57"/>
      <c r="GKK30" s="57"/>
      <c r="GKL30" s="57"/>
      <c r="GKM30" s="57"/>
      <c r="GKN30" s="57"/>
      <c r="GKO30" s="57"/>
      <c r="GKP30" s="57"/>
      <c r="GKQ30" s="57"/>
      <c r="GKR30" s="57"/>
      <c r="GKS30" s="57"/>
      <c r="GKT30" s="57"/>
      <c r="GKU30" s="57"/>
      <c r="GKV30" s="57"/>
      <c r="GKW30" s="57"/>
      <c r="GKX30" s="57"/>
      <c r="GKY30" s="57"/>
      <c r="GKZ30" s="57"/>
      <c r="GLA30" s="57"/>
      <c r="GLB30" s="57"/>
      <c r="GLC30" s="57"/>
      <c r="GLD30" s="57"/>
      <c r="GLE30" s="57"/>
      <c r="GLF30" s="57"/>
      <c r="GLG30" s="57"/>
      <c r="GLH30" s="57"/>
      <c r="GLI30" s="57"/>
      <c r="GLJ30" s="57"/>
      <c r="GLK30" s="57"/>
      <c r="GLL30" s="57"/>
      <c r="GLM30" s="57"/>
      <c r="GLN30" s="57"/>
      <c r="GLO30" s="57"/>
      <c r="GLP30" s="57"/>
      <c r="GLQ30" s="57"/>
      <c r="GLR30" s="57"/>
      <c r="GLS30" s="57"/>
      <c r="GLT30" s="57"/>
      <c r="GLU30" s="57"/>
      <c r="GLV30" s="57"/>
      <c r="GLW30" s="57"/>
      <c r="GLX30" s="57"/>
      <c r="GLY30" s="57"/>
      <c r="GLZ30" s="57"/>
      <c r="GMA30" s="57"/>
      <c r="GMB30" s="57"/>
      <c r="GMC30" s="57"/>
      <c r="GMD30" s="57"/>
      <c r="GME30" s="57"/>
      <c r="GMF30" s="57"/>
      <c r="GMG30" s="57"/>
      <c r="GMH30" s="57"/>
      <c r="GMI30" s="57"/>
      <c r="GMJ30" s="57"/>
      <c r="GMK30" s="57"/>
      <c r="GML30" s="57"/>
      <c r="GMM30" s="57"/>
      <c r="GMN30" s="57"/>
      <c r="GMO30" s="57"/>
      <c r="GMP30" s="57"/>
      <c r="GMQ30" s="57"/>
      <c r="GMR30" s="57"/>
      <c r="GMS30" s="57"/>
      <c r="GMT30" s="57"/>
      <c r="GMU30" s="57"/>
      <c r="GMV30" s="57"/>
      <c r="GMW30" s="57"/>
      <c r="GMX30" s="57"/>
      <c r="GMY30" s="57"/>
      <c r="GMZ30" s="57"/>
      <c r="GNA30" s="57"/>
      <c r="GNB30" s="57"/>
      <c r="GNC30" s="57"/>
      <c r="GND30" s="57"/>
      <c r="GNE30" s="57"/>
      <c r="GNF30" s="57"/>
      <c r="GNG30" s="57"/>
      <c r="GNH30" s="57"/>
      <c r="GNI30" s="57"/>
      <c r="GNJ30" s="57"/>
      <c r="GNK30" s="57"/>
      <c r="GNL30" s="57"/>
      <c r="GNM30" s="57"/>
      <c r="GNN30" s="57"/>
      <c r="GNO30" s="57"/>
      <c r="GNP30" s="57"/>
      <c r="GNQ30" s="57"/>
      <c r="GNR30" s="57"/>
      <c r="GNS30" s="57"/>
      <c r="GNT30" s="57"/>
      <c r="GNU30" s="57"/>
      <c r="GNV30" s="57"/>
      <c r="GNW30" s="57"/>
      <c r="GNX30" s="57"/>
      <c r="GNY30" s="57"/>
      <c r="GNZ30" s="57"/>
      <c r="GOA30" s="57"/>
      <c r="GOB30" s="57"/>
      <c r="GOC30" s="57"/>
      <c r="GOD30" s="57"/>
      <c r="GOE30" s="57"/>
      <c r="GOF30" s="57"/>
      <c r="GOG30" s="57"/>
      <c r="GOH30" s="57"/>
      <c r="GOI30" s="57"/>
      <c r="GOJ30" s="57"/>
      <c r="GOK30" s="57"/>
      <c r="GOL30" s="57"/>
      <c r="GOM30" s="57"/>
      <c r="GON30" s="57"/>
      <c r="GOO30" s="57"/>
      <c r="GOP30" s="57"/>
      <c r="GOQ30" s="57"/>
      <c r="GOR30" s="57"/>
      <c r="GOS30" s="57"/>
      <c r="GOT30" s="57"/>
      <c r="GOU30" s="57"/>
      <c r="GOV30" s="57"/>
      <c r="GOW30" s="57"/>
      <c r="GOX30" s="57"/>
      <c r="GOY30" s="57"/>
      <c r="GOZ30" s="57"/>
      <c r="GPA30" s="57"/>
      <c r="GPB30" s="57"/>
      <c r="GPC30" s="57"/>
      <c r="GPD30" s="57"/>
      <c r="GPE30" s="57"/>
      <c r="GPF30" s="57"/>
      <c r="GPG30" s="57"/>
      <c r="GPH30" s="57"/>
      <c r="GPI30" s="57"/>
      <c r="GPJ30" s="57"/>
      <c r="GPK30" s="57"/>
      <c r="GPL30" s="57"/>
      <c r="GPM30" s="57"/>
      <c r="GPN30" s="57"/>
      <c r="GPO30" s="57"/>
      <c r="GPP30" s="57"/>
      <c r="GPQ30" s="57"/>
      <c r="GPR30" s="57"/>
      <c r="GPS30" s="57"/>
      <c r="GPT30" s="57"/>
      <c r="GPU30" s="57"/>
      <c r="GPV30" s="57"/>
      <c r="GPW30" s="57"/>
      <c r="GPX30" s="57"/>
      <c r="GPY30" s="57"/>
      <c r="GPZ30" s="57"/>
      <c r="GQA30" s="57"/>
      <c r="GQB30" s="57"/>
      <c r="GQC30" s="57"/>
      <c r="GQD30" s="57"/>
      <c r="GQE30" s="57"/>
      <c r="GQF30" s="57"/>
      <c r="GQG30" s="57"/>
      <c r="GQH30" s="57"/>
      <c r="GQI30" s="57"/>
      <c r="GQJ30" s="57"/>
      <c r="GQK30" s="57"/>
      <c r="GQL30" s="57"/>
      <c r="GQM30" s="57"/>
      <c r="GQN30" s="57"/>
      <c r="GQO30" s="57"/>
      <c r="GQP30" s="57"/>
      <c r="GQQ30" s="57"/>
      <c r="GQR30" s="57"/>
      <c r="GQS30" s="57"/>
      <c r="GQT30" s="57"/>
      <c r="GQU30" s="57"/>
      <c r="GQV30" s="57"/>
      <c r="GQW30" s="57"/>
      <c r="GQX30" s="57"/>
      <c r="GQY30" s="57"/>
      <c r="GQZ30" s="57"/>
      <c r="GRA30" s="57"/>
      <c r="GRB30" s="57"/>
      <c r="GRC30" s="57"/>
      <c r="GRD30" s="57"/>
      <c r="GRE30" s="57"/>
      <c r="GRF30" s="57"/>
      <c r="GRG30" s="57"/>
      <c r="GRH30" s="57"/>
      <c r="GRI30" s="57"/>
      <c r="GRJ30" s="57"/>
      <c r="GRK30" s="57"/>
      <c r="GRL30" s="57"/>
      <c r="GRM30" s="57"/>
      <c r="GRN30" s="57"/>
      <c r="GRO30" s="57"/>
      <c r="GRP30" s="57"/>
      <c r="GRQ30" s="57"/>
      <c r="GRR30" s="57"/>
      <c r="GRS30" s="57"/>
      <c r="GRT30" s="57"/>
      <c r="GRU30" s="57"/>
      <c r="GRV30" s="57"/>
      <c r="GRW30" s="57"/>
      <c r="GRX30" s="57"/>
      <c r="GRY30" s="57"/>
      <c r="GRZ30" s="57"/>
      <c r="GSA30" s="57"/>
      <c r="GSB30" s="57"/>
      <c r="GSC30" s="57"/>
      <c r="GSD30" s="57"/>
      <c r="GSE30" s="57"/>
      <c r="GSF30" s="57"/>
      <c r="GSG30" s="57"/>
      <c r="GSH30" s="57"/>
      <c r="GSI30" s="57"/>
      <c r="GSJ30" s="57"/>
      <c r="GSK30" s="57"/>
      <c r="GSL30" s="57"/>
      <c r="GSM30" s="57"/>
      <c r="GSN30" s="57"/>
      <c r="GSO30" s="57"/>
      <c r="GSP30" s="57"/>
      <c r="GSQ30" s="57"/>
      <c r="GSR30" s="57"/>
      <c r="GSS30" s="57"/>
      <c r="GST30" s="57"/>
      <c r="GSU30" s="57"/>
      <c r="GSV30" s="57"/>
      <c r="GSW30" s="57"/>
      <c r="GSX30" s="57"/>
      <c r="GSY30" s="57"/>
      <c r="GSZ30" s="57"/>
      <c r="GTA30" s="57"/>
      <c r="GTB30" s="57"/>
      <c r="GTC30" s="57"/>
      <c r="GTD30" s="57"/>
      <c r="GTE30" s="57"/>
      <c r="GTF30" s="57"/>
      <c r="GTG30" s="57"/>
      <c r="GTH30" s="57"/>
      <c r="GTI30" s="57"/>
      <c r="GTJ30" s="57"/>
      <c r="GTK30" s="57"/>
      <c r="GTL30" s="57"/>
      <c r="GTM30" s="57"/>
      <c r="GTN30" s="57"/>
      <c r="GTO30" s="57"/>
      <c r="GTP30" s="57"/>
      <c r="GTQ30" s="57"/>
      <c r="GTR30" s="57"/>
      <c r="GTS30" s="57"/>
      <c r="GTT30" s="57"/>
      <c r="GTU30" s="57"/>
      <c r="GTV30" s="57"/>
      <c r="GTW30" s="57"/>
      <c r="GTX30" s="57"/>
      <c r="GTY30" s="57"/>
      <c r="GTZ30" s="57"/>
      <c r="GUA30" s="57"/>
      <c r="GUB30" s="57"/>
      <c r="GUC30" s="57"/>
      <c r="GUD30" s="57"/>
      <c r="GUE30" s="57"/>
      <c r="GUF30" s="57"/>
      <c r="GUG30" s="57"/>
      <c r="GUH30" s="57"/>
      <c r="GUI30" s="57"/>
      <c r="GUJ30" s="57"/>
      <c r="GUK30" s="57"/>
      <c r="GUL30" s="57"/>
      <c r="GUM30" s="57"/>
      <c r="GUN30" s="57"/>
      <c r="GUO30" s="57"/>
      <c r="GUP30" s="57"/>
      <c r="GUQ30" s="57"/>
      <c r="GUR30" s="57"/>
      <c r="GUS30" s="57"/>
      <c r="GUT30" s="57"/>
      <c r="GUU30" s="57"/>
      <c r="GUV30" s="57"/>
      <c r="GUW30" s="57"/>
      <c r="GUX30" s="57"/>
      <c r="GUY30" s="57"/>
      <c r="GUZ30" s="57"/>
      <c r="GVA30" s="57"/>
      <c r="GVB30" s="57"/>
      <c r="GVC30" s="57"/>
      <c r="GVD30" s="57"/>
      <c r="GVE30" s="57"/>
      <c r="GVF30" s="57"/>
      <c r="GVG30" s="57"/>
      <c r="GVH30" s="57"/>
      <c r="GVI30" s="57"/>
      <c r="GVJ30" s="57"/>
      <c r="GVK30" s="57"/>
      <c r="GVL30" s="57"/>
      <c r="GVM30" s="57"/>
      <c r="GVN30" s="57"/>
      <c r="GVO30" s="57"/>
      <c r="GVP30" s="57"/>
      <c r="GVQ30" s="57"/>
      <c r="GVR30" s="57"/>
      <c r="GVS30" s="57"/>
      <c r="GVT30" s="57"/>
      <c r="GVU30" s="57"/>
      <c r="GVV30" s="57"/>
      <c r="GVW30" s="57"/>
      <c r="GVX30" s="57"/>
      <c r="GVY30" s="57"/>
      <c r="GVZ30" s="57"/>
      <c r="GWA30" s="57"/>
      <c r="GWB30" s="57"/>
      <c r="GWC30" s="57"/>
      <c r="GWD30" s="57"/>
      <c r="GWE30" s="57"/>
      <c r="GWF30" s="57"/>
      <c r="GWG30" s="57"/>
      <c r="GWH30" s="57"/>
      <c r="GWI30" s="57"/>
      <c r="GWJ30" s="57"/>
      <c r="GWK30" s="57"/>
      <c r="GWL30" s="57"/>
      <c r="GWM30" s="57"/>
      <c r="GWN30" s="57"/>
      <c r="GWO30" s="57"/>
      <c r="GWP30" s="57"/>
      <c r="GWQ30" s="57"/>
      <c r="GWR30" s="57"/>
      <c r="GWS30" s="57"/>
      <c r="GWT30" s="57"/>
      <c r="GWU30" s="57"/>
      <c r="GWV30" s="57"/>
      <c r="GWW30" s="57"/>
      <c r="GWX30" s="57"/>
      <c r="GWY30" s="57"/>
      <c r="GWZ30" s="57"/>
      <c r="GXA30" s="57"/>
      <c r="GXB30" s="57"/>
      <c r="GXC30" s="57"/>
      <c r="GXD30" s="57"/>
      <c r="GXE30" s="57"/>
      <c r="GXF30" s="57"/>
      <c r="GXG30" s="57"/>
      <c r="GXH30" s="57"/>
      <c r="GXI30" s="57"/>
      <c r="GXJ30" s="57"/>
      <c r="GXK30" s="57"/>
      <c r="GXL30" s="57"/>
      <c r="GXM30" s="57"/>
      <c r="GXN30" s="57"/>
      <c r="GXO30" s="57"/>
      <c r="GXP30" s="57"/>
      <c r="GXQ30" s="57"/>
      <c r="GXR30" s="57"/>
      <c r="GXS30" s="57"/>
      <c r="GXT30" s="57"/>
      <c r="GXU30" s="57"/>
      <c r="GXV30" s="57"/>
      <c r="GXW30" s="57"/>
      <c r="GXX30" s="57"/>
      <c r="GXY30" s="57"/>
      <c r="GXZ30" s="57"/>
      <c r="GYA30" s="57"/>
      <c r="GYB30" s="57"/>
      <c r="GYC30" s="57"/>
      <c r="GYD30" s="57"/>
      <c r="GYE30" s="57"/>
      <c r="GYF30" s="57"/>
      <c r="GYG30" s="57"/>
      <c r="GYH30" s="57"/>
      <c r="GYI30" s="57"/>
      <c r="GYJ30" s="57"/>
      <c r="GYK30" s="57"/>
      <c r="GYL30" s="57"/>
      <c r="GYM30" s="57"/>
      <c r="GYN30" s="57"/>
      <c r="GYO30" s="57"/>
      <c r="GYP30" s="57"/>
      <c r="GYQ30" s="57"/>
      <c r="GYR30" s="57"/>
      <c r="GYS30" s="57"/>
      <c r="GYT30" s="57"/>
      <c r="GYU30" s="57"/>
      <c r="GYV30" s="57"/>
      <c r="GYW30" s="57"/>
      <c r="GYX30" s="57"/>
      <c r="GYY30" s="57"/>
      <c r="GYZ30" s="57"/>
      <c r="GZA30" s="57"/>
      <c r="GZB30" s="57"/>
      <c r="GZC30" s="57"/>
      <c r="GZD30" s="57"/>
      <c r="GZE30" s="57"/>
      <c r="GZF30" s="57"/>
      <c r="GZG30" s="57"/>
      <c r="GZH30" s="57"/>
      <c r="GZI30" s="57"/>
      <c r="GZJ30" s="57"/>
      <c r="GZK30" s="57"/>
      <c r="GZL30" s="57"/>
      <c r="GZM30" s="57"/>
      <c r="GZN30" s="57"/>
      <c r="GZO30" s="57"/>
      <c r="GZP30" s="57"/>
      <c r="GZQ30" s="57"/>
      <c r="GZR30" s="57"/>
      <c r="GZS30" s="57"/>
      <c r="GZT30" s="57"/>
      <c r="GZU30" s="57"/>
      <c r="GZV30" s="57"/>
      <c r="GZW30" s="57"/>
      <c r="GZX30" s="57"/>
      <c r="GZY30" s="57"/>
      <c r="GZZ30" s="57"/>
      <c r="HAA30" s="57"/>
      <c r="HAB30" s="57"/>
      <c r="HAC30" s="57"/>
      <c r="HAD30" s="57"/>
      <c r="HAE30" s="57"/>
      <c r="HAF30" s="57"/>
      <c r="HAG30" s="57"/>
      <c r="HAH30" s="57"/>
      <c r="HAI30" s="57"/>
      <c r="HAJ30" s="57"/>
      <c r="HAK30" s="57"/>
      <c r="HAL30" s="57"/>
      <c r="HAM30" s="57"/>
      <c r="HAN30" s="57"/>
      <c r="HAO30" s="57"/>
      <c r="HAP30" s="57"/>
      <c r="HAQ30" s="57"/>
      <c r="HAR30" s="57"/>
      <c r="HAS30" s="57"/>
      <c r="HAT30" s="57"/>
      <c r="HAU30" s="57"/>
      <c r="HAV30" s="57"/>
      <c r="HAW30" s="57"/>
      <c r="HAX30" s="57"/>
      <c r="HAY30" s="57"/>
      <c r="HAZ30" s="57"/>
      <c r="HBA30" s="57"/>
      <c r="HBB30" s="57"/>
      <c r="HBC30" s="57"/>
      <c r="HBD30" s="57"/>
      <c r="HBE30" s="57"/>
      <c r="HBF30" s="57"/>
      <c r="HBG30" s="57"/>
      <c r="HBH30" s="57"/>
      <c r="HBI30" s="57"/>
      <c r="HBJ30" s="57"/>
      <c r="HBK30" s="57"/>
      <c r="HBL30" s="57"/>
      <c r="HBM30" s="57"/>
      <c r="HBN30" s="57"/>
      <c r="HBO30" s="57"/>
      <c r="HBP30" s="57"/>
      <c r="HBQ30" s="57"/>
      <c r="HBR30" s="57"/>
      <c r="HBS30" s="57"/>
      <c r="HBT30" s="57"/>
      <c r="HBU30" s="57"/>
      <c r="HBV30" s="57"/>
      <c r="HBW30" s="57"/>
      <c r="HBX30" s="57"/>
      <c r="HBY30" s="57"/>
      <c r="HBZ30" s="57"/>
      <c r="HCA30" s="57"/>
      <c r="HCB30" s="57"/>
      <c r="HCC30" s="57"/>
      <c r="HCD30" s="57"/>
      <c r="HCE30" s="57"/>
      <c r="HCF30" s="57"/>
      <c r="HCG30" s="57"/>
      <c r="HCH30" s="57"/>
      <c r="HCI30" s="57"/>
      <c r="HCJ30" s="57"/>
      <c r="HCK30" s="57"/>
      <c r="HCL30" s="57"/>
      <c r="HCM30" s="57"/>
      <c r="HCN30" s="57"/>
      <c r="HCO30" s="57"/>
      <c r="HCP30" s="57"/>
      <c r="HCQ30" s="57"/>
      <c r="HCR30" s="57"/>
      <c r="HCS30" s="57"/>
      <c r="HCT30" s="57"/>
      <c r="HCU30" s="57"/>
      <c r="HCV30" s="57"/>
      <c r="HCW30" s="57"/>
      <c r="HCX30" s="57"/>
      <c r="HCY30" s="57"/>
      <c r="HCZ30" s="57"/>
      <c r="HDA30" s="57"/>
      <c r="HDB30" s="57"/>
      <c r="HDC30" s="57"/>
      <c r="HDD30" s="57"/>
      <c r="HDE30" s="57"/>
      <c r="HDF30" s="57"/>
      <c r="HDG30" s="57"/>
      <c r="HDH30" s="57"/>
      <c r="HDI30" s="57"/>
      <c r="HDJ30" s="57"/>
      <c r="HDK30" s="57"/>
      <c r="HDL30" s="57"/>
      <c r="HDM30" s="57"/>
      <c r="HDN30" s="57"/>
      <c r="HDO30" s="57"/>
      <c r="HDP30" s="57"/>
      <c r="HDQ30" s="57"/>
      <c r="HDR30" s="57"/>
      <c r="HDS30" s="57"/>
      <c r="HDT30" s="57"/>
      <c r="HDU30" s="57"/>
      <c r="HDV30" s="57"/>
      <c r="HDW30" s="57"/>
      <c r="HDX30" s="57"/>
      <c r="HDY30" s="57"/>
      <c r="HDZ30" s="57"/>
      <c r="HEA30" s="57"/>
      <c r="HEB30" s="57"/>
      <c r="HEC30" s="57"/>
      <c r="HED30" s="57"/>
      <c r="HEE30" s="57"/>
      <c r="HEF30" s="57"/>
      <c r="HEG30" s="57"/>
      <c r="HEH30" s="57"/>
      <c r="HEI30" s="57"/>
      <c r="HEJ30" s="57"/>
      <c r="HEK30" s="57"/>
      <c r="HEL30" s="57"/>
      <c r="HEM30" s="57"/>
      <c r="HEN30" s="57"/>
      <c r="HEO30" s="57"/>
      <c r="HEP30" s="57"/>
      <c r="HEQ30" s="57"/>
      <c r="HER30" s="57"/>
      <c r="HES30" s="57"/>
      <c r="HET30" s="57"/>
      <c r="HEU30" s="57"/>
      <c r="HEV30" s="57"/>
      <c r="HEW30" s="57"/>
      <c r="HEX30" s="57"/>
      <c r="HEY30" s="57"/>
      <c r="HEZ30" s="57"/>
      <c r="HFA30" s="57"/>
      <c r="HFB30" s="57"/>
      <c r="HFC30" s="57"/>
      <c r="HFD30" s="57"/>
      <c r="HFE30" s="57"/>
      <c r="HFF30" s="57"/>
      <c r="HFG30" s="57"/>
      <c r="HFH30" s="57"/>
      <c r="HFI30" s="57"/>
      <c r="HFJ30" s="57"/>
      <c r="HFK30" s="57"/>
      <c r="HFL30" s="57"/>
      <c r="HFM30" s="57"/>
      <c r="HFN30" s="57"/>
      <c r="HFO30" s="57"/>
      <c r="HFP30" s="57"/>
      <c r="HFQ30" s="57"/>
      <c r="HFR30" s="57"/>
      <c r="HFS30" s="57"/>
      <c r="HFT30" s="57"/>
      <c r="HFU30" s="57"/>
      <c r="HFV30" s="57"/>
      <c r="HFW30" s="57"/>
      <c r="HFX30" s="57"/>
      <c r="HFY30" s="57"/>
      <c r="HFZ30" s="57"/>
      <c r="HGA30" s="57"/>
      <c r="HGB30" s="57"/>
      <c r="HGC30" s="57"/>
      <c r="HGD30" s="57"/>
      <c r="HGE30" s="57"/>
      <c r="HGF30" s="57"/>
      <c r="HGG30" s="57"/>
      <c r="HGH30" s="57"/>
      <c r="HGI30" s="57"/>
      <c r="HGJ30" s="57"/>
      <c r="HGK30" s="57"/>
      <c r="HGL30" s="57"/>
      <c r="HGM30" s="57"/>
      <c r="HGN30" s="57"/>
      <c r="HGO30" s="57"/>
      <c r="HGP30" s="57"/>
      <c r="HGQ30" s="57"/>
      <c r="HGR30" s="57"/>
      <c r="HGS30" s="57"/>
      <c r="HGT30" s="57"/>
      <c r="HGU30" s="57"/>
      <c r="HGV30" s="57"/>
      <c r="HGW30" s="57"/>
      <c r="HGX30" s="57"/>
      <c r="HGY30" s="57"/>
      <c r="HGZ30" s="57"/>
      <c r="HHA30" s="57"/>
      <c r="HHB30" s="57"/>
      <c r="HHC30" s="57"/>
      <c r="HHD30" s="57"/>
      <c r="HHE30" s="57"/>
      <c r="HHF30" s="57"/>
      <c r="HHG30" s="57"/>
      <c r="HHH30" s="57"/>
      <c r="HHI30" s="57"/>
      <c r="HHJ30" s="57"/>
      <c r="HHK30" s="57"/>
      <c r="HHL30" s="57"/>
      <c r="HHM30" s="57"/>
      <c r="HHN30" s="57"/>
      <c r="HHO30" s="57"/>
      <c r="HHP30" s="57"/>
      <c r="HHQ30" s="57"/>
      <c r="HHR30" s="57"/>
      <c r="HHS30" s="57"/>
      <c r="HHT30" s="57"/>
      <c r="HHU30" s="57"/>
      <c r="HHV30" s="57"/>
      <c r="HHW30" s="57"/>
      <c r="HHX30" s="57"/>
      <c r="HHY30" s="57"/>
      <c r="HHZ30" s="57"/>
      <c r="HIA30" s="57"/>
      <c r="HIB30" s="57"/>
      <c r="HIC30" s="57"/>
      <c r="HID30" s="57"/>
      <c r="HIE30" s="57"/>
      <c r="HIF30" s="57"/>
      <c r="HIG30" s="57"/>
      <c r="HIH30" s="57"/>
      <c r="HII30" s="57"/>
      <c r="HIJ30" s="57"/>
      <c r="HIK30" s="57"/>
      <c r="HIL30" s="57"/>
      <c r="HIM30" s="57"/>
      <c r="HIN30" s="57"/>
      <c r="HIO30" s="57"/>
      <c r="HIP30" s="57"/>
      <c r="HIQ30" s="57"/>
      <c r="HIR30" s="57"/>
      <c r="HIS30" s="57"/>
      <c r="HIT30" s="57"/>
      <c r="HIU30" s="57"/>
      <c r="HIV30" s="57"/>
      <c r="HIW30" s="57"/>
      <c r="HIX30" s="57"/>
      <c r="HIY30" s="57"/>
      <c r="HIZ30" s="57"/>
      <c r="HJA30" s="57"/>
      <c r="HJB30" s="57"/>
      <c r="HJC30" s="57"/>
      <c r="HJD30" s="57"/>
      <c r="HJE30" s="57"/>
      <c r="HJF30" s="57"/>
      <c r="HJG30" s="57"/>
      <c r="HJH30" s="57"/>
      <c r="HJI30" s="57"/>
      <c r="HJJ30" s="57"/>
      <c r="HJK30" s="57"/>
      <c r="HJL30" s="57"/>
      <c r="HJM30" s="57"/>
      <c r="HJN30" s="57"/>
      <c r="HJO30" s="57"/>
      <c r="HJP30" s="57"/>
      <c r="HJQ30" s="57"/>
      <c r="HJR30" s="57"/>
      <c r="HJS30" s="57"/>
      <c r="HJT30" s="57"/>
      <c r="HJU30" s="57"/>
      <c r="HJV30" s="57"/>
      <c r="HJW30" s="57"/>
      <c r="HJX30" s="57"/>
      <c r="HJY30" s="57"/>
      <c r="HJZ30" s="57"/>
      <c r="HKA30" s="57"/>
      <c r="HKB30" s="57"/>
      <c r="HKC30" s="57"/>
      <c r="HKD30" s="57"/>
      <c r="HKE30" s="57"/>
      <c r="HKF30" s="57"/>
      <c r="HKG30" s="57"/>
      <c r="HKH30" s="57"/>
      <c r="HKI30" s="57"/>
      <c r="HKJ30" s="57"/>
      <c r="HKK30" s="57"/>
      <c r="HKL30" s="57"/>
      <c r="HKM30" s="57"/>
      <c r="HKN30" s="57"/>
      <c r="HKO30" s="57"/>
      <c r="HKP30" s="57"/>
      <c r="HKQ30" s="57"/>
      <c r="HKR30" s="57"/>
      <c r="HKS30" s="57"/>
      <c r="HKT30" s="57"/>
      <c r="HKU30" s="57"/>
      <c r="HKV30" s="57"/>
      <c r="HKW30" s="57"/>
      <c r="HKX30" s="57"/>
      <c r="HKY30" s="57"/>
      <c r="HKZ30" s="57"/>
      <c r="HLA30" s="57"/>
      <c r="HLB30" s="57"/>
      <c r="HLC30" s="57"/>
      <c r="HLD30" s="57"/>
      <c r="HLE30" s="57"/>
      <c r="HLF30" s="57"/>
      <c r="HLG30" s="57"/>
      <c r="HLH30" s="57"/>
      <c r="HLI30" s="57"/>
      <c r="HLJ30" s="57"/>
      <c r="HLK30" s="57"/>
      <c r="HLL30" s="57"/>
      <c r="HLM30" s="57"/>
      <c r="HLN30" s="57"/>
      <c r="HLO30" s="57"/>
      <c r="HLP30" s="57"/>
      <c r="HLQ30" s="57"/>
      <c r="HLR30" s="57"/>
      <c r="HLS30" s="57"/>
      <c r="HLT30" s="57"/>
      <c r="HLU30" s="57"/>
      <c r="HLV30" s="57"/>
      <c r="HLW30" s="57"/>
      <c r="HLX30" s="57"/>
      <c r="HLY30" s="57"/>
      <c r="HLZ30" s="57"/>
      <c r="HMA30" s="57"/>
      <c r="HMB30" s="57"/>
      <c r="HMC30" s="57"/>
      <c r="HMD30" s="57"/>
      <c r="HME30" s="57"/>
      <c r="HMF30" s="57"/>
      <c r="HMG30" s="57"/>
      <c r="HMH30" s="57"/>
      <c r="HMI30" s="57"/>
      <c r="HMJ30" s="57"/>
      <c r="HMK30" s="57"/>
      <c r="HML30" s="57"/>
      <c r="HMM30" s="57"/>
      <c r="HMN30" s="57"/>
      <c r="HMO30" s="57"/>
      <c r="HMP30" s="57"/>
      <c r="HMQ30" s="57"/>
      <c r="HMR30" s="57"/>
      <c r="HMS30" s="57"/>
      <c r="HMT30" s="57"/>
      <c r="HMU30" s="57"/>
      <c r="HMV30" s="57"/>
      <c r="HMW30" s="57"/>
      <c r="HMX30" s="57"/>
      <c r="HMY30" s="57"/>
      <c r="HMZ30" s="57"/>
      <c r="HNA30" s="57"/>
      <c r="HNB30" s="57"/>
      <c r="HNC30" s="57"/>
      <c r="HND30" s="57"/>
      <c r="HNE30" s="57"/>
      <c r="HNF30" s="57"/>
      <c r="HNG30" s="57"/>
      <c r="HNH30" s="57"/>
      <c r="HNI30" s="57"/>
      <c r="HNJ30" s="57"/>
      <c r="HNK30" s="57"/>
      <c r="HNL30" s="57"/>
      <c r="HNM30" s="57"/>
      <c r="HNN30" s="57"/>
      <c r="HNO30" s="57"/>
      <c r="HNP30" s="57"/>
      <c r="HNQ30" s="57"/>
      <c r="HNR30" s="57"/>
      <c r="HNS30" s="57"/>
      <c r="HNT30" s="57"/>
      <c r="HNU30" s="57"/>
      <c r="HNV30" s="57"/>
      <c r="HNW30" s="57"/>
      <c r="HNX30" s="57"/>
      <c r="HNY30" s="57"/>
      <c r="HNZ30" s="57"/>
      <c r="HOA30" s="57"/>
      <c r="HOB30" s="57"/>
      <c r="HOC30" s="57"/>
      <c r="HOD30" s="57"/>
      <c r="HOE30" s="57"/>
      <c r="HOF30" s="57"/>
      <c r="HOG30" s="57"/>
      <c r="HOH30" s="57"/>
      <c r="HOI30" s="57"/>
      <c r="HOJ30" s="57"/>
      <c r="HOK30" s="57"/>
      <c r="HOL30" s="57"/>
      <c r="HOM30" s="57"/>
      <c r="HON30" s="57"/>
      <c r="HOO30" s="57"/>
      <c r="HOP30" s="57"/>
      <c r="HOQ30" s="57"/>
      <c r="HOR30" s="57"/>
      <c r="HOS30" s="57"/>
      <c r="HOT30" s="57"/>
      <c r="HOU30" s="57"/>
      <c r="HOV30" s="57"/>
      <c r="HOW30" s="57"/>
      <c r="HOX30" s="57"/>
      <c r="HOY30" s="57"/>
      <c r="HOZ30" s="57"/>
      <c r="HPA30" s="57"/>
      <c r="HPB30" s="57"/>
      <c r="HPC30" s="57"/>
      <c r="HPD30" s="57"/>
      <c r="HPE30" s="57"/>
      <c r="HPF30" s="57"/>
      <c r="HPG30" s="57"/>
      <c r="HPH30" s="57"/>
      <c r="HPI30" s="57"/>
      <c r="HPJ30" s="57"/>
      <c r="HPK30" s="57"/>
      <c r="HPL30" s="57"/>
      <c r="HPM30" s="57"/>
      <c r="HPN30" s="57"/>
      <c r="HPO30" s="57"/>
      <c r="HPP30" s="57"/>
      <c r="HPQ30" s="57"/>
      <c r="HPR30" s="57"/>
      <c r="HPS30" s="57"/>
      <c r="HPT30" s="57"/>
      <c r="HPU30" s="57"/>
      <c r="HPV30" s="57"/>
      <c r="HPW30" s="57"/>
      <c r="HPX30" s="57"/>
      <c r="HPY30" s="57"/>
      <c r="HPZ30" s="57"/>
      <c r="HQA30" s="57"/>
      <c r="HQB30" s="57"/>
      <c r="HQC30" s="57"/>
      <c r="HQD30" s="57"/>
      <c r="HQE30" s="57"/>
      <c r="HQF30" s="57"/>
      <c r="HQG30" s="57"/>
      <c r="HQH30" s="57"/>
      <c r="HQI30" s="57"/>
      <c r="HQJ30" s="57"/>
      <c r="HQK30" s="57"/>
      <c r="HQL30" s="57"/>
      <c r="HQM30" s="57"/>
      <c r="HQN30" s="57"/>
      <c r="HQO30" s="57"/>
      <c r="HQP30" s="57"/>
      <c r="HQQ30" s="57"/>
      <c r="HQR30" s="57"/>
      <c r="HQS30" s="57"/>
      <c r="HQT30" s="57"/>
      <c r="HQU30" s="57"/>
      <c r="HQV30" s="57"/>
      <c r="HQW30" s="57"/>
      <c r="HQX30" s="57"/>
      <c r="HQY30" s="57"/>
      <c r="HQZ30" s="57"/>
      <c r="HRA30" s="57"/>
      <c r="HRB30" s="57"/>
      <c r="HRC30" s="57"/>
      <c r="HRD30" s="57"/>
      <c r="HRE30" s="57"/>
      <c r="HRF30" s="57"/>
      <c r="HRG30" s="57"/>
      <c r="HRH30" s="57"/>
      <c r="HRI30" s="57"/>
      <c r="HRJ30" s="57"/>
      <c r="HRK30" s="57"/>
      <c r="HRL30" s="57"/>
      <c r="HRM30" s="57"/>
      <c r="HRN30" s="57"/>
      <c r="HRO30" s="57"/>
      <c r="HRP30" s="57"/>
      <c r="HRQ30" s="57"/>
      <c r="HRR30" s="57"/>
      <c r="HRS30" s="57"/>
      <c r="HRT30" s="57"/>
      <c r="HRU30" s="57"/>
      <c r="HRV30" s="57"/>
      <c r="HRW30" s="57"/>
      <c r="HRX30" s="57"/>
      <c r="HRY30" s="57"/>
      <c r="HRZ30" s="57"/>
      <c r="HSA30" s="57"/>
      <c r="HSB30" s="57"/>
      <c r="HSC30" s="57"/>
      <c r="HSD30" s="57"/>
      <c r="HSE30" s="57"/>
      <c r="HSF30" s="57"/>
      <c r="HSG30" s="57"/>
      <c r="HSH30" s="57"/>
      <c r="HSI30" s="57"/>
      <c r="HSJ30" s="57"/>
      <c r="HSK30" s="57"/>
      <c r="HSL30" s="57"/>
      <c r="HSM30" s="57"/>
      <c r="HSN30" s="57"/>
      <c r="HSO30" s="57"/>
      <c r="HSP30" s="57"/>
      <c r="HSQ30" s="57"/>
      <c r="HSR30" s="57"/>
      <c r="HSS30" s="57"/>
      <c r="HST30" s="57"/>
      <c r="HSU30" s="57"/>
      <c r="HSV30" s="57"/>
      <c r="HSW30" s="57"/>
      <c r="HSX30" s="57"/>
      <c r="HSY30" s="57"/>
      <c r="HSZ30" s="57"/>
      <c r="HTA30" s="57"/>
      <c r="HTB30" s="57"/>
      <c r="HTC30" s="57"/>
      <c r="HTD30" s="57"/>
      <c r="HTE30" s="57"/>
      <c r="HTF30" s="57"/>
      <c r="HTG30" s="57"/>
      <c r="HTH30" s="57"/>
      <c r="HTI30" s="57"/>
      <c r="HTJ30" s="57"/>
      <c r="HTK30" s="57"/>
      <c r="HTL30" s="57"/>
      <c r="HTM30" s="57"/>
      <c r="HTN30" s="57"/>
      <c r="HTO30" s="57"/>
      <c r="HTP30" s="57"/>
      <c r="HTQ30" s="57"/>
      <c r="HTR30" s="57"/>
      <c r="HTS30" s="57"/>
      <c r="HTT30" s="57"/>
      <c r="HTU30" s="57"/>
      <c r="HTV30" s="57"/>
      <c r="HTW30" s="57"/>
      <c r="HTX30" s="57"/>
      <c r="HTY30" s="57"/>
      <c r="HTZ30" s="57"/>
      <c r="HUA30" s="57"/>
      <c r="HUB30" s="57"/>
      <c r="HUC30" s="57"/>
      <c r="HUD30" s="57"/>
      <c r="HUE30" s="57"/>
      <c r="HUF30" s="57"/>
      <c r="HUG30" s="57"/>
      <c r="HUH30" s="57"/>
      <c r="HUI30" s="57"/>
      <c r="HUJ30" s="57"/>
      <c r="HUK30" s="57"/>
      <c r="HUL30" s="57"/>
      <c r="HUM30" s="57"/>
      <c r="HUN30" s="57"/>
      <c r="HUO30" s="57"/>
      <c r="HUP30" s="57"/>
      <c r="HUQ30" s="57"/>
      <c r="HUR30" s="57"/>
      <c r="HUS30" s="57"/>
      <c r="HUT30" s="57"/>
      <c r="HUU30" s="57"/>
      <c r="HUV30" s="57"/>
      <c r="HUW30" s="57"/>
      <c r="HUX30" s="57"/>
      <c r="HUY30" s="57"/>
      <c r="HUZ30" s="57"/>
      <c r="HVA30" s="57"/>
      <c r="HVB30" s="57"/>
      <c r="HVC30" s="57"/>
      <c r="HVD30" s="57"/>
      <c r="HVE30" s="57"/>
      <c r="HVF30" s="57"/>
      <c r="HVG30" s="57"/>
      <c r="HVH30" s="57"/>
      <c r="HVI30" s="57"/>
      <c r="HVJ30" s="57"/>
      <c r="HVK30" s="57"/>
      <c r="HVL30" s="57"/>
      <c r="HVM30" s="57"/>
      <c r="HVN30" s="57"/>
      <c r="HVO30" s="57"/>
      <c r="HVP30" s="57"/>
      <c r="HVQ30" s="57"/>
      <c r="HVR30" s="57"/>
      <c r="HVS30" s="57"/>
      <c r="HVT30" s="57"/>
      <c r="HVU30" s="57"/>
      <c r="HVV30" s="57"/>
      <c r="HVW30" s="57"/>
      <c r="HVX30" s="57"/>
      <c r="HVY30" s="57"/>
      <c r="HVZ30" s="57"/>
      <c r="HWA30" s="57"/>
      <c r="HWB30" s="57"/>
      <c r="HWC30" s="57"/>
      <c r="HWD30" s="57"/>
      <c r="HWE30" s="57"/>
      <c r="HWF30" s="57"/>
      <c r="HWG30" s="57"/>
      <c r="HWH30" s="57"/>
      <c r="HWI30" s="57"/>
      <c r="HWJ30" s="57"/>
      <c r="HWK30" s="57"/>
      <c r="HWL30" s="57"/>
      <c r="HWM30" s="57"/>
      <c r="HWN30" s="57"/>
      <c r="HWO30" s="57"/>
      <c r="HWP30" s="57"/>
      <c r="HWQ30" s="57"/>
      <c r="HWR30" s="57"/>
      <c r="HWS30" s="57"/>
      <c r="HWT30" s="57"/>
      <c r="HWU30" s="57"/>
      <c r="HWV30" s="57"/>
      <c r="HWW30" s="57"/>
      <c r="HWX30" s="57"/>
      <c r="HWY30" s="57"/>
      <c r="HWZ30" s="57"/>
      <c r="HXA30" s="57"/>
      <c r="HXB30" s="57"/>
      <c r="HXC30" s="57"/>
      <c r="HXD30" s="57"/>
      <c r="HXE30" s="57"/>
      <c r="HXF30" s="57"/>
      <c r="HXG30" s="57"/>
      <c r="HXH30" s="57"/>
      <c r="HXI30" s="57"/>
      <c r="HXJ30" s="57"/>
      <c r="HXK30" s="57"/>
      <c r="HXL30" s="57"/>
      <c r="HXM30" s="57"/>
      <c r="HXN30" s="57"/>
      <c r="HXO30" s="57"/>
      <c r="HXP30" s="57"/>
      <c r="HXQ30" s="57"/>
      <c r="HXR30" s="57"/>
      <c r="HXS30" s="57"/>
      <c r="HXT30" s="57"/>
      <c r="HXU30" s="57"/>
      <c r="HXV30" s="57"/>
      <c r="HXW30" s="57"/>
      <c r="HXX30" s="57"/>
      <c r="HXY30" s="57"/>
      <c r="HXZ30" s="57"/>
      <c r="HYA30" s="57"/>
      <c r="HYB30" s="57"/>
      <c r="HYC30" s="57"/>
      <c r="HYD30" s="57"/>
      <c r="HYE30" s="57"/>
      <c r="HYF30" s="57"/>
      <c r="HYG30" s="57"/>
      <c r="HYH30" s="57"/>
      <c r="HYI30" s="57"/>
      <c r="HYJ30" s="57"/>
      <c r="HYK30" s="57"/>
      <c r="HYL30" s="57"/>
      <c r="HYM30" s="57"/>
      <c r="HYN30" s="57"/>
      <c r="HYO30" s="57"/>
      <c r="HYP30" s="57"/>
      <c r="HYQ30" s="57"/>
      <c r="HYR30" s="57"/>
      <c r="HYS30" s="57"/>
      <c r="HYT30" s="57"/>
      <c r="HYU30" s="57"/>
      <c r="HYV30" s="57"/>
      <c r="HYW30" s="57"/>
      <c r="HYX30" s="57"/>
      <c r="HYY30" s="57"/>
      <c r="HYZ30" s="57"/>
      <c r="HZA30" s="57"/>
      <c r="HZB30" s="57"/>
      <c r="HZC30" s="57"/>
      <c r="HZD30" s="57"/>
      <c r="HZE30" s="57"/>
      <c r="HZF30" s="57"/>
      <c r="HZG30" s="57"/>
      <c r="HZH30" s="57"/>
      <c r="HZI30" s="57"/>
      <c r="HZJ30" s="57"/>
      <c r="HZK30" s="57"/>
      <c r="HZL30" s="57"/>
      <c r="HZM30" s="57"/>
      <c r="HZN30" s="57"/>
      <c r="HZO30" s="57"/>
      <c r="HZP30" s="57"/>
      <c r="HZQ30" s="57"/>
      <c r="HZR30" s="57"/>
      <c r="HZS30" s="57"/>
      <c r="HZT30" s="57"/>
      <c r="HZU30" s="57"/>
      <c r="HZV30" s="57"/>
      <c r="HZW30" s="57"/>
      <c r="HZX30" s="57"/>
      <c r="HZY30" s="57"/>
      <c r="HZZ30" s="57"/>
      <c r="IAA30" s="57"/>
      <c r="IAB30" s="57"/>
      <c r="IAC30" s="57"/>
      <c r="IAD30" s="57"/>
      <c r="IAE30" s="57"/>
      <c r="IAF30" s="57"/>
      <c r="IAG30" s="57"/>
      <c r="IAH30" s="57"/>
      <c r="IAI30" s="57"/>
      <c r="IAJ30" s="57"/>
      <c r="IAK30" s="57"/>
      <c r="IAL30" s="57"/>
      <c r="IAM30" s="57"/>
      <c r="IAN30" s="57"/>
      <c r="IAO30" s="57"/>
      <c r="IAP30" s="57"/>
      <c r="IAQ30" s="57"/>
      <c r="IAR30" s="57"/>
      <c r="IAS30" s="57"/>
      <c r="IAT30" s="57"/>
      <c r="IAU30" s="57"/>
      <c r="IAV30" s="57"/>
      <c r="IAW30" s="57"/>
      <c r="IAX30" s="57"/>
      <c r="IAY30" s="57"/>
      <c r="IAZ30" s="57"/>
      <c r="IBA30" s="57"/>
      <c r="IBB30" s="57"/>
      <c r="IBC30" s="57"/>
      <c r="IBD30" s="57"/>
      <c r="IBE30" s="57"/>
      <c r="IBF30" s="57"/>
      <c r="IBG30" s="57"/>
      <c r="IBH30" s="57"/>
      <c r="IBI30" s="57"/>
      <c r="IBJ30" s="57"/>
      <c r="IBK30" s="57"/>
      <c r="IBL30" s="57"/>
      <c r="IBM30" s="57"/>
      <c r="IBN30" s="57"/>
      <c r="IBO30" s="57"/>
      <c r="IBP30" s="57"/>
      <c r="IBQ30" s="57"/>
      <c r="IBR30" s="57"/>
      <c r="IBS30" s="57"/>
      <c r="IBT30" s="57"/>
      <c r="IBU30" s="57"/>
      <c r="IBV30" s="57"/>
      <c r="IBW30" s="57"/>
      <c r="IBX30" s="57"/>
      <c r="IBY30" s="57"/>
      <c r="IBZ30" s="57"/>
      <c r="ICA30" s="57"/>
      <c r="ICB30" s="57"/>
      <c r="ICC30" s="57"/>
      <c r="ICD30" s="57"/>
      <c r="ICE30" s="57"/>
      <c r="ICF30" s="57"/>
      <c r="ICG30" s="57"/>
      <c r="ICH30" s="57"/>
      <c r="ICI30" s="57"/>
      <c r="ICJ30" s="57"/>
      <c r="ICK30" s="57"/>
      <c r="ICL30" s="57"/>
      <c r="ICM30" s="57"/>
      <c r="ICN30" s="57"/>
      <c r="ICO30" s="57"/>
      <c r="ICP30" s="57"/>
      <c r="ICQ30" s="57"/>
      <c r="ICR30" s="57"/>
      <c r="ICS30" s="57"/>
      <c r="ICT30" s="57"/>
      <c r="ICU30" s="57"/>
      <c r="ICV30" s="57"/>
      <c r="ICW30" s="57"/>
      <c r="ICX30" s="57"/>
      <c r="ICY30" s="57"/>
      <c r="ICZ30" s="57"/>
      <c r="IDA30" s="57"/>
      <c r="IDB30" s="57"/>
      <c r="IDC30" s="57"/>
      <c r="IDD30" s="57"/>
      <c r="IDE30" s="57"/>
      <c r="IDF30" s="57"/>
      <c r="IDG30" s="57"/>
      <c r="IDH30" s="57"/>
      <c r="IDI30" s="57"/>
      <c r="IDJ30" s="57"/>
      <c r="IDK30" s="57"/>
      <c r="IDL30" s="57"/>
      <c r="IDM30" s="57"/>
      <c r="IDN30" s="57"/>
      <c r="IDO30" s="57"/>
      <c r="IDP30" s="57"/>
      <c r="IDQ30" s="57"/>
      <c r="IDR30" s="57"/>
      <c r="IDS30" s="57"/>
      <c r="IDT30" s="57"/>
      <c r="IDU30" s="57"/>
      <c r="IDV30" s="57"/>
      <c r="IDW30" s="57"/>
      <c r="IDX30" s="57"/>
      <c r="IDY30" s="57"/>
      <c r="IDZ30" s="57"/>
      <c r="IEA30" s="57"/>
      <c r="IEB30" s="57"/>
      <c r="IEC30" s="57"/>
      <c r="IED30" s="57"/>
      <c r="IEE30" s="57"/>
      <c r="IEF30" s="57"/>
      <c r="IEG30" s="57"/>
      <c r="IEH30" s="57"/>
      <c r="IEI30" s="57"/>
      <c r="IEJ30" s="57"/>
      <c r="IEK30" s="57"/>
      <c r="IEL30" s="57"/>
      <c r="IEM30" s="57"/>
      <c r="IEN30" s="57"/>
      <c r="IEO30" s="57"/>
      <c r="IEP30" s="57"/>
      <c r="IEQ30" s="57"/>
      <c r="IER30" s="57"/>
      <c r="IES30" s="57"/>
      <c r="IET30" s="57"/>
      <c r="IEU30" s="57"/>
      <c r="IEV30" s="57"/>
      <c r="IEW30" s="57"/>
      <c r="IEX30" s="57"/>
      <c r="IEY30" s="57"/>
      <c r="IEZ30" s="57"/>
      <c r="IFA30" s="57"/>
      <c r="IFB30" s="57"/>
      <c r="IFC30" s="57"/>
      <c r="IFD30" s="57"/>
      <c r="IFE30" s="57"/>
      <c r="IFF30" s="57"/>
      <c r="IFG30" s="57"/>
      <c r="IFH30" s="57"/>
      <c r="IFI30" s="57"/>
      <c r="IFJ30" s="57"/>
      <c r="IFK30" s="57"/>
      <c r="IFL30" s="57"/>
      <c r="IFM30" s="57"/>
      <c r="IFN30" s="57"/>
      <c r="IFO30" s="57"/>
      <c r="IFP30" s="57"/>
      <c r="IFQ30" s="57"/>
      <c r="IFR30" s="57"/>
      <c r="IFS30" s="57"/>
      <c r="IFT30" s="57"/>
      <c r="IFU30" s="57"/>
      <c r="IFV30" s="57"/>
      <c r="IFW30" s="57"/>
      <c r="IFX30" s="57"/>
      <c r="IFY30" s="57"/>
      <c r="IFZ30" s="57"/>
      <c r="IGA30" s="57"/>
      <c r="IGB30" s="57"/>
      <c r="IGC30" s="57"/>
      <c r="IGD30" s="57"/>
      <c r="IGE30" s="57"/>
      <c r="IGF30" s="57"/>
      <c r="IGG30" s="57"/>
      <c r="IGH30" s="57"/>
      <c r="IGI30" s="57"/>
      <c r="IGJ30" s="57"/>
      <c r="IGK30" s="57"/>
      <c r="IGL30" s="57"/>
      <c r="IGM30" s="57"/>
      <c r="IGN30" s="57"/>
      <c r="IGO30" s="57"/>
      <c r="IGP30" s="57"/>
      <c r="IGQ30" s="57"/>
      <c r="IGR30" s="57"/>
      <c r="IGS30" s="57"/>
      <c r="IGT30" s="57"/>
      <c r="IGU30" s="57"/>
      <c r="IGV30" s="57"/>
      <c r="IGW30" s="57"/>
      <c r="IGX30" s="57"/>
      <c r="IGY30" s="57"/>
      <c r="IGZ30" s="57"/>
      <c r="IHA30" s="57"/>
      <c r="IHB30" s="57"/>
      <c r="IHC30" s="57"/>
      <c r="IHD30" s="57"/>
      <c r="IHE30" s="57"/>
      <c r="IHF30" s="57"/>
      <c r="IHG30" s="57"/>
      <c r="IHH30" s="57"/>
      <c r="IHI30" s="57"/>
      <c r="IHJ30" s="57"/>
      <c r="IHK30" s="57"/>
      <c r="IHL30" s="57"/>
      <c r="IHM30" s="57"/>
      <c r="IHN30" s="57"/>
      <c r="IHO30" s="57"/>
      <c r="IHP30" s="57"/>
      <c r="IHQ30" s="57"/>
      <c r="IHR30" s="57"/>
      <c r="IHS30" s="57"/>
      <c r="IHT30" s="57"/>
      <c r="IHU30" s="57"/>
      <c r="IHV30" s="57"/>
      <c r="IHW30" s="57"/>
      <c r="IHX30" s="57"/>
      <c r="IHY30" s="57"/>
      <c r="IHZ30" s="57"/>
      <c r="IIA30" s="57"/>
      <c r="IIB30" s="57"/>
      <c r="IIC30" s="57"/>
      <c r="IID30" s="57"/>
      <c r="IIE30" s="57"/>
      <c r="IIF30" s="57"/>
      <c r="IIG30" s="57"/>
      <c r="IIH30" s="57"/>
      <c r="III30" s="57"/>
      <c r="IIJ30" s="57"/>
      <c r="IIK30" s="57"/>
      <c r="IIL30" s="57"/>
      <c r="IIM30" s="57"/>
      <c r="IIN30" s="57"/>
      <c r="IIO30" s="57"/>
      <c r="IIP30" s="57"/>
      <c r="IIQ30" s="57"/>
      <c r="IIR30" s="57"/>
      <c r="IIS30" s="57"/>
      <c r="IIT30" s="57"/>
      <c r="IIU30" s="57"/>
      <c r="IIV30" s="57"/>
      <c r="IIW30" s="57"/>
      <c r="IIX30" s="57"/>
      <c r="IIY30" s="57"/>
      <c r="IIZ30" s="57"/>
      <c r="IJA30" s="57"/>
      <c r="IJB30" s="57"/>
      <c r="IJC30" s="57"/>
      <c r="IJD30" s="57"/>
      <c r="IJE30" s="57"/>
      <c r="IJF30" s="57"/>
      <c r="IJG30" s="57"/>
      <c r="IJH30" s="57"/>
      <c r="IJI30" s="57"/>
      <c r="IJJ30" s="57"/>
      <c r="IJK30" s="57"/>
      <c r="IJL30" s="57"/>
      <c r="IJM30" s="57"/>
      <c r="IJN30" s="57"/>
      <c r="IJO30" s="57"/>
      <c r="IJP30" s="57"/>
      <c r="IJQ30" s="57"/>
      <c r="IJR30" s="57"/>
      <c r="IJS30" s="57"/>
      <c r="IJT30" s="57"/>
      <c r="IJU30" s="57"/>
      <c r="IJV30" s="57"/>
      <c r="IJW30" s="57"/>
      <c r="IJX30" s="57"/>
      <c r="IJY30" s="57"/>
      <c r="IJZ30" s="57"/>
      <c r="IKA30" s="57"/>
      <c r="IKB30" s="57"/>
      <c r="IKC30" s="57"/>
      <c r="IKD30" s="57"/>
      <c r="IKE30" s="57"/>
      <c r="IKF30" s="57"/>
      <c r="IKG30" s="57"/>
      <c r="IKH30" s="57"/>
      <c r="IKI30" s="57"/>
      <c r="IKJ30" s="57"/>
      <c r="IKK30" s="57"/>
      <c r="IKL30" s="57"/>
      <c r="IKM30" s="57"/>
      <c r="IKN30" s="57"/>
      <c r="IKO30" s="57"/>
      <c r="IKP30" s="57"/>
      <c r="IKQ30" s="57"/>
      <c r="IKR30" s="57"/>
      <c r="IKS30" s="57"/>
      <c r="IKT30" s="57"/>
      <c r="IKU30" s="57"/>
      <c r="IKV30" s="57"/>
      <c r="IKW30" s="57"/>
      <c r="IKX30" s="57"/>
      <c r="IKY30" s="57"/>
      <c r="IKZ30" s="57"/>
      <c r="ILA30" s="57"/>
      <c r="ILB30" s="57"/>
      <c r="ILC30" s="57"/>
      <c r="ILD30" s="57"/>
      <c r="ILE30" s="57"/>
      <c r="ILF30" s="57"/>
      <c r="ILG30" s="57"/>
      <c r="ILH30" s="57"/>
      <c r="ILI30" s="57"/>
      <c r="ILJ30" s="57"/>
      <c r="ILK30" s="57"/>
      <c r="ILL30" s="57"/>
      <c r="ILM30" s="57"/>
      <c r="ILN30" s="57"/>
      <c r="ILO30" s="57"/>
      <c r="ILP30" s="57"/>
      <c r="ILQ30" s="57"/>
      <c r="ILR30" s="57"/>
      <c r="ILS30" s="57"/>
      <c r="ILT30" s="57"/>
      <c r="ILU30" s="57"/>
      <c r="ILV30" s="57"/>
      <c r="ILW30" s="57"/>
      <c r="ILX30" s="57"/>
      <c r="ILY30" s="57"/>
      <c r="ILZ30" s="57"/>
      <c r="IMA30" s="57"/>
      <c r="IMB30" s="57"/>
      <c r="IMC30" s="57"/>
      <c r="IMD30" s="57"/>
      <c r="IME30" s="57"/>
      <c r="IMF30" s="57"/>
      <c r="IMG30" s="57"/>
      <c r="IMH30" s="57"/>
      <c r="IMI30" s="57"/>
      <c r="IMJ30" s="57"/>
      <c r="IMK30" s="57"/>
      <c r="IML30" s="57"/>
      <c r="IMM30" s="57"/>
      <c r="IMN30" s="57"/>
      <c r="IMO30" s="57"/>
      <c r="IMP30" s="57"/>
      <c r="IMQ30" s="57"/>
      <c r="IMR30" s="57"/>
      <c r="IMS30" s="57"/>
      <c r="IMT30" s="57"/>
      <c r="IMU30" s="57"/>
      <c r="IMV30" s="57"/>
      <c r="IMW30" s="57"/>
      <c r="IMX30" s="57"/>
      <c r="IMY30" s="57"/>
      <c r="IMZ30" s="57"/>
      <c r="INA30" s="57"/>
      <c r="INB30" s="57"/>
      <c r="INC30" s="57"/>
      <c r="IND30" s="57"/>
      <c r="INE30" s="57"/>
      <c r="INF30" s="57"/>
      <c r="ING30" s="57"/>
      <c r="INH30" s="57"/>
      <c r="INI30" s="57"/>
      <c r="INJ30" s="57"/>
      <c r="INK30" s="57"/>
      <c r="INL30" s="57"/>
      <c r="INM30" s="57"/>
      <c r="INN30" s="57"/>
      <c r="INO30" s="57"/>
      <c r="INP30" s="57"/>
      <c r="INQ30" s="57"/>
      <c r="INR30" s="57"/>
      <c r="INS30" s="57"/>
      <c r="INT30" s="57"/>
      <c r="INU30" s="57"/>
      <c r="INV30" s="57"/>
      <c r="INW30" s="57"/>
      <c r="INX30" s="57"/>
      <c r="INY30" s="57"/>
      <c r="INZ30" s="57"/>
      <c r="IOA30" s="57"/>
      <c r="IOB30" s="57"/>
      <c r="IOC30" s="57"/>
      <c r="IOD30" s="57"/>
      <c r="IOE30" s="57"/>
      <c r="IOF30" s="57"/>
      <c r="IOG30" s="57"/>
      <c r="IOH30" s="57"/>
      <c r="IOI30" s="57"/>
      <c r="IOJ30" s="57"/>
      <c r="IOK30" s="57"/>
      <c r="IOL30" s="57"/>
      <c r="IOM30" s="57"/>
      <c r="ION30" s="57"/>
      <c r="IOO30" s="57"/>
      <c r="IOP30" s="57"/>
      <c r="IOQ30" s="57"/>
      <c r="IOR30" s="57"/>
      <c r="IOS30" s="57"/>
      <c r="IOT30" s="57"/>
      <c r="IOU30" s="57"/>
      <c r="IOV30" s="57"/>
      <c r="IOW30" s="57"/>
      <c r="IOX30" s="57"/>
      <c r="IOY30" s="57"/>
      <c r="IOZ30" s="57"/>
      <c r="IPA30" s="57"/>
      <c r="IPB30" s="57"/>
      <c r="IPC30" s="57"/>
      <c r="IPD30" s="57"/>
      <c r="IPE30" s="57"/>
      <c r="IPF30" s="57"/>
      <c r="IPG30" s="57"/>
      <c r="IPH30" s="57"/>
      <c r="IPI30" s="57"/>
      <c r="IPJ30" s="57"/>
      <c r="IPK30" s="57"/>
      <c r="IPL30" s="57"/>
      <c r="IPM30" s="57"/>
      <c r="IPN30" s="57"/>
      <c r="IPO30" s="57"/>
      <c r="IPP30" s="57"/>
      <c r="IPQ30" s="57"/>
      <c r="IPR30" s="57"/>
      <c r="IPS30" s="57"/>
      <c r="IPT30" s="57"/>
      <c r="IPU30" s="57"/>
      <c r="IPV30" s="57"/>
      <c r="IPW30" s="57"/>
      <c r="IPX30" s="57"/>
      <c r="IPY30" s="57"/>
      <c r="IPZ30" s="57"/>
      <c r="IQA30" s="57"/>
      <c r="IQB30" s="57"/>
      <c r="IQC30" s="57"/>
      <c r="IQD30" s="57"/>
      <c r="IQE30" s="57"/>
      <c r="IQF30" s="57"/>
      <c r="IQG30" s="57"/>
      <c r="IQH30" s="57"/>
      <c r="IQI30" s="57"/>
      <c r="IQJ30" s="57"/>
      <c r="IQK30" s="57"/>
      <c r="IQL30" s="57"/>
      <c r="IQM30" s="57"/>
      <c r="IQN30" s="57"/>
      <c r="IQO30" s="57"/>
      <c r="IQP30" s="57"/>
      <c r="IQQ30" s="57"/>
      <c r="IQR30" s="57"/>
      <c r="IQS30" s="57"/>
      <c r="IQT30" s="57"/>
      <c r="IQU30" s="57"/>
      <c r="IQV30" s="57"/>
      <c r="IQW30" s="57"/>
      <c r="IQX30" s="57"/>
      <c r="IQY30" s="57"/>
      <c r="IQZ30" s="57"/>
      <c r="IRA30" s="57"/>
      <c r="IRB30" s="57"/>
      <c r="IRC30" s="57"/>
      <c r="IRD30" s="57"/>
      <c r="IRE30" s="57"/>
      <c r="IRF30" s="57"/>
      <c r="IRG30" s="57"/>
      <c r="IRH30" s="57"/>
      <c r="IRI30" s="57"/>
      <c r="IRJ30" s="57"/>
      <c r="IRK30" s="57"/>
      <c r="IRL30" s="57"/>
      <c r="IRM30" s="57"/>
      <c r="IRN30" s="57"/>
      <c r="IRO30" s="57"/>
      <c r="IRP30" s="57"/>
      <c r="IRQ30" s="57"/>
      <c r="IRR30" s="57"/>
      <c r="IRS30" s="57"/>
      <c r="IRT30" s="57"/>
      <c r="IRU30" s="57"/>
      <c r="IRV30" s="57"/>
      <c r="IRW30" s="57"/>
      <c r="IRX30" s="57"/>
      <c r="IRY30" s="57"/>
      <c r="IRZ30" s="57"/>
      <c r="ISA30" s="57"/>
      <c r="ISB30" s="57"/>
      <c r="ISC30" s="57"/>
      <c r="ISD30" s="57"/>
      <c r="ISE30" s="57"/>
      <c r="ISF30" s="57"/>
      <c r="ISG30" s="57"/>
      <c r="ISH30" s="57"/>
      <c r="ISI30" s="57"/>
      <c r="ISJ30" s="57"/>
      <c r="ISK30" s="57"/>
      <c r="ISL30" s="57"/>
      <c r="ISM30" s="57"/>
      <c r="ISN30" s="57"/>
      <c r="ISO30" s="57"/>
      <c r="ISP30" s="57"/>
      <c r="ISQ30" s="57"/>
      <c r="ISR30" s="57"/>
      <c r="ISS30" s="57"/>
      <c r="IST30" s="57"/>
      <c r="ISU30" s="57"/>
      <c r="ISV30" s="57"/>
      <c r="ISW30" s="57"/>
      <c r="ISX30" s="57"/>
      <c r="ISY30" s="57"/>
      <c r="ISZ30" s="57"/>
      <c r="ITA30" s="57"/>
      <c r="ITB30" s="57"/>
      <c r="ITC30" s="57"/>
      <c r="ITD30" s="57"/>
      <c r="ITE30" s="57"/>
      <c r="ITF30" s="57"/>
      <c r="ITG30" s="57"/>
      <c r="ITH30" s="57"/>
      <c r="ITI30" s="57"/>
      <c r="ITJ30" s="57"/>
      <c r="ITK30" s="57"/>
      <c r="ITL30" s="57"/>
      <c r="ITM30" s="57"/>
      <c r="ITN30" s="57"/>
      <c r="ITO30" s="57"/>
      <c r="ITP30" s="57"/>
      <c r="ITQ30" s="57"/>
      <c r="ITR30" s="57"/>
      <c r="ITS30" s="57"/>
      <c r="ITT30" s="57"/>
      <c r="ITU30" s="57"/>
      <c r="ITV30" s="57"/>
      <c r="ITW30" s="57"/>
      <c r="ITX30" s="57"/>
      <c r="ITY30" s="57"/>
      <c r="ITZ30" s="57"/>
      <c r="IUA30" s="57"/>
      <c r="IUB30" s="57"/>
      <c r="IUC30" s="57"/>
      <c r="IUD30" s="57"/>
      <c r="IUE30" s="57"/>
      <c r="IUF30" s="57"/>
      <c r="IUG30" s="57"/>
      <c r="IUH30" s="57"/>
      <c r="IUI30" s="57"/>
      <c r="IUJ30" s="57"/>
      <c r="IUK30" s="57"/>
      <c r="IUL30" s="57"/>
      <c r="IUM30" s="57"/>
      <c r="IUN30" s="57"/>
      <c r="IUO30" s="57"/>
      <c r="IUP30" s="57"/>
      <c r="IUQ30" s="57"/>
      <c r="IUR30" s="57"/>
      <c r="IUS30" s="57"/>
      <c r="IUT30" s="57"/>
      <c r="IUU30" s="57"/>
      <c r="IUV30" s="57"/>
      <c r="IUW30" s="57"/>
      <c r="IUX30" s="57"/>
      <c r="IUY30" s="57"/>
      <c r="IUZ30" s="57"/>
      <c r="IVA30" s="57"/>
      <c r="IVB30" s="57"/>
      <c r="IVC30" s="57"/>
      <c r="IVD30" s="57"/>
      <c r="IVE30" s="57"/>
      <c r="IVF30" s="57"/>
      <c r="IVG30" s="57"/>
      <c r="IVH30" s="57"/>
      <c r="IVI30" s="57"/>
      <c r="IVJ30" s="57"/>
      <c r="IVK30" s="57"/>
      <c r="IVL30" s="57"/>
      <c r="IVM30" s="57"/>
      <c r="IVN30" s="57"/>
      <c r="IVO30" s="57"/>
      <c r="IVP30" s="57"/>
      <c r="IVQ30" s="57"/>
      <c r="IVR30" s="57"/>
      <c r="IVS30" s="57"/>
      <c r="IVT30" s="57"/>
      <c r="IVU30" s="57"/>
      <c r="IVV30" s="57"/>
      <c r="IVW30" s="57"/>
      <c r="IVX30" s="57"/>
      <c r="IVY30" s="57"/>
      <c r="IVZ30" s="57"/>
      <c r="IWA30" s="57"/>
      <c r="IWB30" s="57"/>
      <c r="IWC30" s="57"/>
      <c r="IWD30" s="57"/>
      <c r="IWE30" s="57"/>
      <c r="IWF30" s="57"/>
      <c r="IWG30" s="57"/>
      <c r="IWH30" s="57"/>
      <c r="IWI30" s="57"/>
      <c r="IWJ30" s="57"/>
      <c r="IWK30" s="57"/>
      <c r="IWL30" s="57"/>
      <c r="IWM30" s="57"/>
      <c r="IWN30" s="57"/>
      <c r="IWO30" s="57"/>
      <c r="IWP30" s="57"/>
      <c r="IWQ30" s="57"/>
      <c r="IWR30" s="57"/>
      <c r="IWS30" s="57"/>
      <c r="IWT30" s="57"/>
      <c r="IWU30" s="57"/>
      <c r="IWV30" s="57"/>
      <c r="IWW30" s="57"/>
      <c r="IWX30" s="57"/>
      <c r="IWY30" s="57"/>
      <c r="IWZ30" s="57"/>
      <c r="IXA30" s="57"/>
      <c r="IXB30" s="57"/>
      <c r="IXC30" s="57"/>
      <c r="IXD30" s="57"/>
      <c r="IXE30" s="57"/>
      <c r="IXF30" s="57"/>
      <c r="IXG30" s="57"/>
      <c r="IXH30" s="57"/>
      <c r="IXI30" s="57"/>
      <c r="IXJ30" s="57"/>
      <c r="IXK30" s="57"/>
      <c r="IXL30" s="57"/>
      <c r="IXM30" s="57"/>
      <c r="IXN30" s="57"/>
      <c r="IXO30" s="57"/>
      <c r="IXP30" s="57"/>
      <c r="IXQ30" s="57"/>
      <c r="IXR30" s="57"/>
      <c r="IXS30" s="57"/>
      <c r="IXT30" s="57"/>
      <c r="IXU30" s="57"/>
      <c r="IXV30" s="57"/>
      <c r="IXW30" s="57"/>
      <c r="IXX30" s="57"/>
      <c r="IXY30" s="57"/>
      <c r="IXZ30" s="57"/>
      <c r="IYA30" s="57"/>
      <c r="IYB30" s="57"/>
      <c r="IYC30" s="57"/>
      <c r="IYD30" s="57"/>
      <c r="IYE30" s="57"/>
      <c r="IYF30" s="57"/>
      <c r="IYG30" s="57"/>
      <c r="IYH30" s="57"/>
      <c r="IYI30" s="57"/>
      <c r="IYJ30" s="57"/>
      <c r="IYK30" s="57"/>
      <c r="IYL30" s="57"/>
      <c r="IYM30" s="57"/>
      <c r="IYN30" s="57"/>
      <c r="IYO30" s="57"/>
      <c r="IYP30" s="57"/>
      <c r="IYQ30" s="57"/>
      <c r="IYR30" s="57"/>
      <c r="IYS30" s="57"/>
      <c r="IYT30" s="57"/>
      <c r="IYU30" s="57"/>
      <c r="IYV30" s="57"/>
      <c r="IYW30" s="57"/>
      <c r="IYX30" s="57"/>
      <c r="IYY30" s="57"/>
      <c r="IYZ30" s="57"/>
      <c r="IZA30" s="57"/>
      <c r="IZB30" s="57"/>
      <c r="IZC30" s="57"/>
      <c r="IZD30" s="57"/>
      <c r="IZE30" s="57"/>
      <c r="IZF30" s="57"/>
      <c r="IZG30" s="57"/>
      <c r="IZH30" s="57"/>
      <c r="IZI30" s="57"/>
      <c r="IZJ30" s="57"/>
      <c r="IZK30" s="57"/>
      <c r="IZL30" s="57"/>
      <c r="IZM30" s="57"/>
      <c r="IZN30" s="57"/>
      <c r="IZO30" s="57"/>
      <c r="IZP30" s="57"/>
      <c r="IZQ30" s="57"/>
      <c r="IZR30" s="57"/>
      <c r="IZS30" s="57"/>
      <c r="IZT30" s="57"/>
      <c r="IZU30" s="57"/>
      <c r="IZV30" s="57"/>
      <c r="IZW30" s="57"/>
      <c r="IZX30" s="57"/>
      <c r="IZY30" s="57"/>
      <c r="IZZ30" s="57"/>
      <c r="JAA30" s="57"/>
      <c r="JAB30" s="57"/>
      <c r="JAC30" s="57"/>
      <c r="JAD30" s="57"/>
      <c r="JAE30" s="57"/>
      <c r="JAF30" s="57"/>
      <c r="JAG30" s="57"/>
      <c r="JAH30" s="57"/>
      <c r="JAI30" s="57"/>
      <c r="JAJ30" s="57"/>
      <c r="JAK30" s="57"/>
      <c r="JAL30" s="57"/>
      <c r="JAM30" s="57"/>
      <c r="JAN30" s="57"/>
      <c r="JAO30" s="57"/>
      <c r="JAP30" s="57"/>
      <c r="JAQ30" s="57"/>
      <c r="JAR30" s="57"/>
      <c r="JAS30" s="57"/>
      <c r="JAT30" s="57"/>
      <c r="JAU30" s="57"/>
      <c r="JAV30" s="57"/>
      <c r="JAW30" s="57"/>
      <c r="JAX30" s="57"/>
      <c r="JAY30" s="57"/>
      <c r="JAZ30" s="57"/>
      <c r="JBA30" s="57"/>
      <c r="JBB30" s="57"/>
      <c r="JBC30" s="57"/>
      <c r="JBD30" s="57"/>
      <c r="JBE30" s="57"/>
      <c r="JBF30" s="57"/>
      <c r="JBG30" s="57"/>
      <c r="JBH30" s="57"/>
      <c r="JBI30" s="57"/>
      <c r="JBJ30" s="57"/>
      <c r="JBK30" s="57"/>
      <c r="JBL30" s="57"/>
      <c r="JBM30" s="57"/>
      <c r="JBN30" s="57"/>
      <c r="JBO30" s="57"/>
      <c r="JBP30" s="57"/>
      <c r="JBQ30" s="57"/>
      <c r="JBR30" s="57"/>
      <c r="JBS30" s="57"/>
      <c r="JBT30" s="57"/>
      <c r="JBU30" s="57"/>
      <c r="JBV30" s="57"/>
      <c r="JBW30" s="57"/>
      <c r="JBX30" s="57"/>
      <c r="JBY30" s="57"/>
      <c r="JBZ30" s="57"/>
      <c r="JCA30" s="57"/>
      <c r="JCB30" s="57"/>
      <c r="JCC30" s="57"/>
      <c r="JCD30" s="57"/>
      <c r="JCE30" s="57"/>
      <c r="JCF30" s="57"/>
      <c r="JCG30" s="57"/>
      <c r="JCH30" s="57"/>
      <c r="JCI30" s="57"/>
      <c r="JCJ30" s="57"/>
      <c r="JCK30" s="57"/>
      <c r="JCL30" s="57"/>
      <c r="JCM30" s="57"/>
      <c r="JCN30" s="57"/>
      <c r="JCO30" s="57"/>
      <c r="JCP30" s="57"/>
      <c r="JCQ30" s="57"/>
      <c r="JCR30" s="57"/>
      <c r="JCS30" s="57"/>
      <c r="JCT30" s="57"/>
      <c r="JCU30" s="57"/>
      <c r="JCV30" s="57"/>
      <c r="JCW30" s="57"/>
      <c r="JCX30" s="57"/>
      <c r="JCY30" s="57"/>
      <c r="JCZ30" s="57"/>
      <c r="JDA30" s="57"/>
      <c r="JDB30" s="57"/>
      <c r="JDC30" s="57"/>
      <c r="JDD30" s="57"/>
      <c r="JDE30" s="57"/>
      <c r="JDF30" s="57"/>
      <c r="JDG30" s="57"/>
      <c r="JDH30" s="57"/>
      <c r="JDI30" s="57"/>
      <c r="JDJ30" s="57"/>
      <c r="JDK30" s="57"/>
      <c r="JDL30" s="57"/>
      <c r="JDM30" s="57"/>
      <c r="JDN30" s="57"/>
      <c r="JDO30" s="57"/>
      <c r="JDP30" s="57"/>
      <c r="JDQ30" s="57"/>
      <c r="JDR30" s="57"/>
      <c r="JDS30" s="57"/>
      <c r="JDT30" s="57"/>
      <c r="JDU30" s="57"/>
      <c r="JDV30" s="57"/>
      <c r="JDW30" s="57"/>
      <c r="JDX30" s="57"/>
      <c r="JDY30" s="57"/>
      <c r="JDZ30" s="57"/>
      <c r="JEA30" s="57"/>
      <c r="JEB30" s="57"/>
      <c r="JEC30" s="57"/>
      <c r="JED30" s="57"/>
      <c r="JEE30" s="57"/>
      <c r="JEF30" s="57"/>
      <c r="JEG30" s="57"/>
      <c r="JEH30" s="57"/>
      <c r="JEI30" s="57"/>
      <c r="JEJ30" s="57"/>
      <c r="JEK30" s="57"/>
      <c r="JEL30" s="57"/>
      <c r="JEM30" s="57"/>
      <c r="JEN30" s="57"/>
      <c r="JEO30" s="57"/>
      <c r="JEP30" s="57"/>
      <c r="JEQ30" s="57"/>
      <c r="JER30" s="57"/>
      <c r="JES30" s="57"/>
      <c r="JET30" s="57"/>
      <c r="JEU30" s="57"/>
      <c r="JEV30" s="57"/>
      <c r="JEW30" s="57"/>
      <c r="JEX30" s="57"/>
      <c r="JEY30" s="57"/>
      <c r="JEZ30" s="57"/>
      <c r="JFA30" s="57"/>
      <c r="JFB30" s="57"/>
      <c r="JFC30" s="57"/>
      <c r="JFD30" s="57"/>
      <c r="JFE30" s="57"/>
      <c r="JFF30" s="57"/>
      <c r="JFG30" s="57"/>
      <c r="JFH30" s="57"/>
      <c r="JFI30" s="57"/>
      <c r="JFJ30" s="57"/>
      <c r="JFK30" s="57"/>
      <c r="JFL30" s="57"/>
      <c r="JFM30" s="57"/>
      <c r="JFN30" s="57"/>
      <c r="JFO30" s="57"/>
      <c r="JFP30" s="57"/>
      <c r="JFQ30" s="57"/>
      <c r="JFR30" s="57"/>
      <c r="JFS30" s="57"/>
      <c r="JFT30" s="57"/>
      <c r="JFU30" s="57"/>
      <c r="JFV30" s="57"/>
      <c r="JFW30" s="57"/>
      <c r="JFX30" s="57"/>
      <c r="JFY30" s="57"/>
      <c r="JFZ30" s="57"/>
      <c r="JGA30" s="57"/>
      <c r="JGB30" s="57"/>
      <c r="JGC30" s="57"/>
      <c r="JGD30" s="57"/>
      <c r="JGE30" s="57"/>
      <c r="JGF30" s="57"/>
      <c r="JGG30" s="57"/>
      <c r="JGH30" s="57"/>
      <c r="JGI30" s="57"/>
      <c r="JGJ30" s="57"/>
      <c r="JGK30" s="57"/>
      <c r="JGL30" s="57"/>
      <c r="JGM30" s="57"/>
      <c r="JGN30" s="57"/>
      <c r="JGO30" s="57"/>
      <c r="JGP30" s="57"/>
      <c r="JGQ30" s="57"/>
      <c r="JGR30" s="57"/>
      <c r="JGS30" s="57"/>
      <c r="JGT30" s="57"/>
      <c r="JGU30" s="57"/>
      <c r="JGV30" s="57"/>
      <c r="JGW30" s="57"/>
      <c r="JGX30" s="57"/>
      <c r="JGY30" s="57"/>
      <c r="JGZ30" s="57"/>
      <c r="JHA30" s="57"/>
      <c r="JHB30" s="57"/>
      <c r="JHC30" s="57"/>
      <c r="JHD30" s="57"/>
      <c r="JHE30" s="57"/>
      <c r="JHF30" s="57"/>
      <c r="JHG30" s="57"/>
      <c r="JHH30" s="57"/>
      <c r="JHI30" s="57"/>
      <c r="JHJ30" s="57"/>
      <c r="JHK30" s="57"/>
      <c r="JHL30" s="57"/>
      <c r="JHM30" s="57"/>
      <c r="JHN30" s="57"/>
      <c r="JHO30" s="57"/>
      <c r="JHP30" s="57"/>
      <c r="JHQ30" s="57"/>
      <c r="JHR30" s="57"/>
      <c r="JHS30" s="57"/>
      <c r="JHT30" s="57"/>
      <c r="JHU30" s="57"/>
      <c r="JHV30" s="57"/>
      <c r="JHW30" s="57"/>
      <c r="JHX30" s="57"/>
      <c r="JHY30" s="57"/>
      <c r="JHZ30" s="57"/>
      <c r="JIA30" s="57"/>
      <c r="JIB30" s="57"/>
      <c r="JIC30" s="57"/>
      <c r="JID30" s="57"/>
      <c r="JIE30" s="57"/>
      <c r="JIF30" s="57"/>
      <c r="JIG30" s="57"/>
      <c r="JIH30" s="57"/>
      <c r="JII30" s="57"/>
      <c r="JIJ30" s="57"/>
      <c r="JIK30" s="57"/>
      <c r="JIL30" s="57"/>
      <c r="JIM30" s="57"/>
      <c r="JIN30" s="57"/>
      <c r="JIO30" s="57"/>
      <c r="JIP30" s="57"/>
      <c r="JIQ30" s="57"/>
      <c r="JIR30" s="57"/>
      <c r="JIS30" s="57"/>
      <c r="JIT30" s="57"/>
      <c r="JIU30" s="57"/>
      <c r="JIV30" s="57"/>
      <c r="JIW30" s="57"/>
      <c r="JIX30" s="57"/>
      <c r="JIY30" s="57"/>
      <c r="JIZ30" s="57"/>
      <c r="JJA30" s="57"/>
      <c r="JJB30" s="57"/>
      <c r="JJC30" s="57"/>
      <c r="JJD30" s="57"/>
      <c r="JJE30" s="57"/>
      <c r="JJF30" s="57"/>
      <c r="JJG30" s="57"/>
      <c r="JJH30" s="57"/>
      <c r="JJI30" s="57"/>
      <c r="JJJ30" s="57"/>
      <c r="JJK30" s="57"/>
      <c r="JJL30" s="57"/>
      <c r="JJM30" s="57"/>
      <c r="JJN30" s="57"/>
      <c r="JJO30" s="57"/>
      <c r="JJP30" s="57"/>
      <c r="JJQ30" s="57"/>
      <c r="JJR30" s="57"/>
      <c r="JJS30" s="57"/>
      <c r="JJT30" s="57"/>
      <c r="JJU30" s="57"/>
      <c r="JJV30" s="57"/>
      <c r="JJW30" s="57"/>
      <c r="JJX30" s="57"/>
      <c r="JJY30" s="57"/>
      <c r="JJZ30" s="57"/>
      <c r="JKA30" s="57"/>
      <c r="JKB30" s="57"/>
      <c r="JKC30" s="57"/>
      <c r="JKD30" s="57"/>
      <c r="JKE30" s="57"/>
      <c r="JKF30" s="57"/>
      <c r="JKG30" s="57"/>
      <c r="JKH30" s="57"/>
      <c r="JKI30" s="57"/>
      <c r="JKJ30" s="57"/>
      <c r="JKK30" s="57"/>
      <c r="JKL30" s="57"/>
      <c r="JKM30" s="57"/>
      <c r="JKN30" s="57"/>
      <c r="JKO30" s="57"/>
      <c r="JKP30" s="57"/>
      <c r="JKQ30" s="57"/>
      <c r="JKR30" s="57"/>
      <c r="JKS30" s="57"/>
      <c r="JKT30" s="57"/>
      <c r="JKU30" s="57"/>
      <c r="JKV30" s="57"/>
      <c r="JKW30" s="57"/>
      <c r="JKX30" s="57"/>
      <c r="JKY30" s="57"/>
      <c r="JKZ30" s="57"/>
      <c r="JLA30" s="57"/>
      <c r="JLB30" s="57"/>
      <c r="JLC30" s="57"/>
      <c r="JLD30" s="57"/>
      <c r="JLE30" s="57"/>
      <c r="JLF30" s="57"/>
      <c r="JLG30" s="57"/>
      <c r="JLH30" s="57"/>
      <c r="JLI30" s="57"/>
      <c r="JLJ30" s="57"/>
      <c r="JLK30" s="57"/>
      <c r="JLL30" s="57"/>
      <c r="JLM30" s="57"/>
      <c r="JLN30" s="57"/>
      <c r="JLO30" s="57"/>
      <c r="JLP30" s="57"/>
      <c r="JLQ30" s="57"/>
      <c r="JLR30" s="57"/>
      <c r="JLS30" s="57"/>
      <c r="JLT30" s="57"/>
      <c r="JLU30" s="57"/>
      <c r="JLV30" s="57"/>
      <c r="JLW30" s="57"/>
      <c r="JLX30" s="57"/>
      <c r="JLY30" s="57"/>
      <c r="JLZ30" s="57"/>
      <c r="JMA30" s="57"/>
      <c r="JMB30" s="57"/>
      <c r="JMC30" s="57"/>
      <c r="JMD30" s="57"/>
      <c r="JME30" s="57"/>
      <c r="JMF30" s="57"/>
      <c r="JMG30" s="57"/>
      <c r="JMH30" s="57"/>
      <c r="JMI30" s="57"/>
      <c r="JMJ30" s="57"/>
      <c r="JMK30" s="57"/>
      <c r="JML30" s="57"/>
      <c r="JMM30" s="57"/>
      <c r="JMN30" s="57"/>
      <c r="JMO30" s="57"/>
      <c r="JMP30" s="57"/>
      <c r="JMQ30" s="57"/>
      <c r="JMR30" s="57"/>
      <c r="JMS30" s="57"/>
      <c r="JMT30" s="57"/>
      <c r="JMU30" s="57"/>
      <c r="JMV30" s="57"/>
      <c r="JMW30" s="57"/>
      <c r="JMX30" s="57"/>
      <c r="JMY30" s="57"/>
      <c r="JMZ30" s="57"/>
      <c r="JNA30" s="57"/>
      <c r="JNB30" s="57"/>
      <c r="JNC30" s="57"/>
      <c r="JND30" s="57"/>
      <c r="JNE30" s="57"/>
      <c r="JNF30" s="57"/>
      <c r="JNG30" s="57"/>
      <c r="JNH30" s="57"/>
      <c r="JNI30" s="57"/>
      <c r="JNJ30" s="57"/>
      <c r="JNK30" s="57"/>
      <c r="JNL30" s="57"/>
      <c r="JNM30" s="57"/>
      <c r="JNN30" s="57"/>
      <c r="JNO30" s="57"/>
      <c r="JNP30" s="57"/>
      <c r="JNQ30" s="57"/>
      <c r="JNR30" s="57"/>
      <c r="JNS30" s="57"/>
      <c r="JNT30" s="57"/>
      <c r="JNU30" s="57"/>
      <c r="JNV30" s="57"/>
      <c r="JNW30" s="57"/>
      <c r="JNX30" s="57"/>
      <c r="JNY30" s="57"/>
      <c r="JNZ30" s="57"/>
      <c r="JOA30" s="57"/>
      <c r="JOB30" s="57"/>
      <c r="JOC30" s="57"/>
      <c r="JOD30" s="57"/>
      <c r="JOE30" s="57"/>
      <c r="JOF30" s="57"/>
      <c r="JOG30" s="57"/>
      <c r="JOH30" s="57"/>
      <c r="JOI30" s="57"/>
      <c r="JOJ30" s="57"/>
      <c r="JOK30" s="57"/>
      <c r="JOL30" s="57"/>
      <c r="JOM30" s="57"/>
      <c r="JON30" s="57"/>
      <c r="JOO30" s="57"/>
      <c r="JOP30" s="57"/>
      <c r="JOQ30" s="57"/>
      <c r="JOR30" s="57"/>
      <c r="JOS30" s="57"/>
      <c r="JOT30" s="57"/>
      <c r="JOU30" s="57"/>
      <c r="JOV30" s="57"/>
      <c r="JOW30" s="57"/>
      <c r="JOX30" s="57"/>
      <c r="JOY30" s="57"/>
      <c r="JOZ30" s="57"/>
      <c r="JPA30" s="57"/>
      <c r="JPB30" s="57"/>
      <c r="JPC30" s="57"/>
      <c r="JPD30" s="57"/>
      <c r="JPE30" s="57"/>
      <c r="JPF30" s="57"/>
      <c r="JPG30" s="57"/>
      <c r="JPH30" s="57"/>
      <c r="JPI30" s="57"/>
      <c r="JPJ30" s="57"/>
      <c r="JPK30" s="57"/>
      <c r="JPL30" s="57"/>
      <c r="JPM30" s="57"/>
      <c r="JPN30" s="57"/>
      <c r="JPO30" s="57"/>
      <c r="JPP30" s="57"/>
      <c r="JPQ30" s="57"/>
      <c r="JPR30" s="57"/>
      <c r="JPS30" s="57"/>
      <c r="JPT30" s="57"/>
      <c r="JPU30" s="57"/>
      <c r="JPV30" s="57"/>
      <c r="JPW30" s="57"/>
      <c r="JPX30" s="57"/>
      <c r="JPY30" s="57"/>
      <c r="JPZ30" s="57"/>
      <c r="JQA30" s="57"/>
      <c r="JQB30" s="57"/>
      <c r="JQC30" s="57"/>
      <c r="JQD30" s="57"/>
      <c r="JQE30" s="57"/>
      <c r="JQF30" s="57"/>
      <c r="JQG30" s="57"/>
      <c r="JQH30" s="57"/>
      <c r="JQI30" s="57"/>
      <c r="JQJ30" s="57"/>
      <c r="JQK30" s="57"/>
      <c r="JQL30" s="57"/>
      <c r="JQM30" s="57"/>
      <c r="JQN30" s="57"/>
      <c r="JQO30" s="57"/>
      <c r="JQP30" s="57"/>
      <c r="JQQ30" s="57"/>
      <c r="JQR30" s="57"/>
      <c r="JQS30" s="57"/>
      <c r="JQT30" s="57"/>
      <c r="JQU30" s="57"/>
      <c r="JQV30" s="57"/>
      <c r="JQW30" s="57"/>
      <c r="JQX30" s="57"/>
      <c r="JQY30" s="57"/>
      <c r="JQZ30" s="57"/>
      <c r="JRA30" s="57"/>
      <c r="JRB30" s="57"/>
      <c r="JRC30" s="57"/>
      <c r="JRD30" s="57"/>
      <c r="JRE30" s="57"/>
      <c r="JRF30" s="57"/>
      <c r="JRG30" s="57"/>
      <c r="JRH30" s="57"/>
      <c r="JRI30" s="57"/>
      <c r="JRJ30" s="57"/>
      <c r="JRK30" s="57"/>
      <c r="JRL30" s="57"/>
      <c r="JRM30" s="57"/>
      <c r="JRN30" s="57"/>
      <c r="JRO30" s="57"/>
      <c r="JRP30" s="57"/>
      <c r="JRQ30" s="57"/>
      <c r="JRR30" s="57"/>
      <c r="JRS30" s="57"/>
      <c r="JRT30" s="57"/>
      <c r="JRU30" s="57"/>
      <c r="JRV30" s="57"/>
      <c r="JRW30" s="57"/>
      <c r="JRX30" s="57"/>
      <c r="JRY30" s="57"/>
      <c r="JRZ30" s="57"/>
      <c r="JSA30" s="57"/>
      <c r="JSB30" s="57"/>
      <c r="JSC30" s="57"/>
      <c r="JSD30" s="57"/>
      <c r="JSE30" s="57"/>
      <c r="JSF30" s="57"/>
      <c r="JSG30" s="57"/>
      <c r="JSH30" s="57"/>
      <c r="JSI30" s="57"/>
      <c r="JSJ30" s="57"/>
      <c r="JSK30" s="57"/>
      <c r="JSL30" s="57"/>
      <c r="JSM30" s="57"/>
      <c r="JSN30" s="57"/>
      <c r="JSO30" s="57"/>
      <c r="JSP30" s="57"/>
      <c r="JSQ30" s="57"/>
      <c r="JSR30" s="57"/>
      <c r="JSS30" s="57"/>
      <c r="JST30" s="57"/>
      <c r="JSU30" s="57"/>
      <c r="JSV30" s="57"/>
      <c r="JSW30" s="57"/>
      <c r="JSX30" s="57"/>
      <c r="JSY30" s="57"/>
      <c r="JSZ30" s="57"/>
      <c r="JTA30" s="57"/>
      <c r="JTB30" s="57"/>
      <c r="JTC30" s="57"/>
      <c r="JTD30" s="57"/>
      <c r="JTE30" s="57"/>
      <c r="JTF30" s="57"/>
      <c r="JTG30" s="57"/>
      <c r="JTH30" s="57"/>
      <c r="JTI30" s="57"/>
      <c r="JTJ30" s="57"/>
      <c r="JTK30" s="57"/>
      <c r="JTL30" s="57"/>
      <c r="JTM30" s="57"/>
      <c r="JTN30" s="57"/>
      <c r="JTO30" s="57"/>
      <c r="JTP30" s="57"/>
      <c r="JTQ30" s="57"/>
      <c r="JTR30" s="57"/>
      <c r="JTS30" s="57"/>
      <c r="JTT30" s="57"/>
      <c r="JTU30" s="57"/>
      <c r="JTV30" s="57"/>
      <c r="JTW30" s="57"/>
      <c r="JTX30" s="57"/>
      <c r="JTY30" s="57"/>
      <c r="JTZ30" s="57"/>
      <c r="JUA30" s="57"/>
      <c r="JUB30" s="57"/>
      <c r="JUC30" s="57"/>
      <c r="JUD30" s="57"/>
      <c r="JUE30" s="57"/>
      <c r="JUF30" s="57"/>
      <c r="JUG30" s="57"/>
      <c r="JUH30" s="57"/>
      <c r="JUI30" s="57"/>
      <c r="JUJ30" s="57"/>
      <c r="JUK30" s="57"/>
      <c r="JUL30" s="57"/>
      <c r="JUM30" s="57"/>
      <c r="JUN30" s="57"/>
      <c r="JUO30" s="57"/>
      <c r="JUP30" s="57"/>
      <c r="JUQ30" s="57"/>
      <c r="JUR30" s="57"/>
      <c r="JUS30" s="57"/>
      <c r="JUT30" s="57"/>
      <c r="JUU30" s="57"/>
      <c r="JUV30" s="57"/>
      <c r="JUW30" s="57"/>
      <c r="JUX30" s="57"/>
      <c r="JUY30" s="57"/>
      <c r="JUZ30" s="57"/>
      <c r="JVA30" s="57"/>
      <c r="JVB30" s="57"/>
      <c r="JVC30" s="57"/>
      <c r="JVD30" s="57"/>
      <c r="JVE30" s="57"/>
      <c r="JVF30" s="57"/>
      <c r="JVG30" s="57"/>
      <c r="JVH30" s="57"/>
      <c r="JVI30" s="57"/>
      <c r="JVJ30" s="57"/>
      <c r="JVK30" s="57"/>
      <c r="JVL30" s="57"/>
      <c r="JVM30" s="57"/>
      <c r="JVN30" s="57"/>
      <c r="JVO30" s="57"/>
      <c r="JVP30" s="57"/>
      <c r="JVQ30" s="57"/>
      <c r="JVR30" s="57"/>
      <c r="JVS30" s="57"/>
      <c r="JVT30" s="57"/>
      <c r="JVU30" s="57"/>
      <c r="JVV30" s="57"/>
      <c r="JVW30" s="57"/>
      <c r="JVX30" s="57"/>
      <c r="JVY30" s="57"/>
      <c r="JVZ30" s="57"/>
      <c r="JWA30" s="57"/>
      <c r="JWB30" s="57"/>
      <c r="JWC30" s="57"/>
      <c r="JWD30" s="57"/>
      <c r="JWE30" s="57"/>
      <c r="JWF30" s="57"/>
      <c r="JWG30" s="57"/>
      <c r="JWH30" s="57"/>
      <c r="JWI30" s="57"/>
      <c r="JWJ30" s="57"/>
      <c r="JWK30" s="57"/>
      <c r="JWL30" s="57"/>
      <c r="JWM30" s="57"/>
      <c r="JWN30" s="57"/>
      <c r="JWO30" s="57"/>
      <c r="JWP30" s="57"/>
      <c r="JWQ30" s="57"/>
      <c r="JWR30" s="57"/>
      <c r="JWS30" s="57"/>
      <c r="JWT30" s="57"/>
      <c r="JWU30" s="57"/>
      <c r="JWV30" s="57"/>
      <c r="JWW30" s="57"/>
      <c r="JWX30" s="57"/>
      <c r="JWY30" s="57"/>
      <c r="JWZ30" s="57"/>
      <c r="JXA30" s="57"/>
      <c r="JXB30" s="57"/>
      <c r="JXC30" s="57"/>
      <c r="JXD30" s="57"/>
      <c r="JXE30" s="57"/>
      <c r="JXF30" s="57"/>
      <c r="JXG30" s="57"/>
      <c r="JXH30" s="57"/>
      <c r="JXI30" s="57"/>
      <c r="JXJ30" s="57"/>
      <c r="JXK30" s="57"/>
      <c r="JXL30" s="57"/>
      <c r="JXM30" s="57"/>
      <c r="JXN30" s="57"/>
      <c r="JXO30" s="57"/>
      <c r="JXP30" s="57"/>
      <c r="JXQ30" s="57"/>
      <c r="JXR30" s="57"/>
      <c r="JXS30" s="57"/>
      <c r="JXT30" s="57"/>
      <c r="JXU30" s="57"/>
      <c r="JXV30" s="57"/>
      <c r="JXW30" s="57"/>
      <c r="JXX30" s="57"/>
      <c r="JXY30" s="57"/>
      <c r="JXZ30" s="57"/>
      <c r="JYA30" s="57"/>
      <c r="JYB30" s="57"/>
      <c r="JYC30" s="57"/>
      <c r="JYD30" s="57"/>
      <c r="JYE30" s="57"/>
      <c r="JYF30" s="57"/>
      <c r="JYG30" s="57"/>
      <c r="JYH30" s="57"/>
      <c r="JYI30" s="57"/>
      <c r="JYJ30" s="57"/>
      <c r="JYK30" s="57"/>
      <c r="JYL30" s="57"/>
      <c r="JYM30" s="57"/>
      <c r="JYN30" s="57"/>
      <c r="JYO30" s="57"/>
      <c r="JYP30" s="57"/>
      <c r="JYQ30" s="57"/>
      <c r="JYR30" s="57"/>
      <c r="JYS30" s="57"/>
      <c r="JYT30" s="57"/>
      <c r="JYU30" s="57"/>
      <c r="JYV30" s="57"/>
      <c r="JYW30" s="57"/>
      <c r="JYX30" s="57"/>
      <c r="JYY30" s="57"/>
      <c r="JYZ30" s="57"/>
      <c r="JZA30" s="57"/>
      <c r="JZB30" s="57"/>
      <c r="JZC30" s="57"/>
      <c r="JZD30" s="57"/>
      <c r="JZE30" s="57"/>
      <c r="JZF30" s="57"/>
      <c r="JZG30" s="57"/>
      <c r="JZH30" s="57"/>
      <c r="JZI30" s="57"/>
      <c r="JZJ30" s="57"/>
      <c r="JZK30" s="57"/>
      <c r="JZL30" s="57"/>
      <c r="JZM30" s="57"/>
      <c r="JZN30" s="57"/>
      <c r="JZO30" s="57"/>
      <c r="JZP30" s="57"/>
      <c r="JZQ30" s="57"/>
      <c r="JZR30" s="57"/>
      <c r="JZS30" s="57"/>
      <c r="JZT30" s="57"/>
      <c r="JZU30" s="57"/>
      <c r="JZV30" s="57"/>
      <c r="JZW30" s="57"/>
      <c r="JZX30" s="57"/>
      <c r="JZY30" s="57"/>
      <c r="JZZ30" s="57"/>
      <c r="KAA30" s="57"/>
      <c r="KAB30" s="57"/>
      <c r="KAC30" s="57"/>
      <c r="KAD30" s="57"/>
      <c r="KAE30" s="57"/>
      <c r="KAF30" s="57"/>
      <c r="KAG30" s="57"/>
      <c r="KAH30" s="57"/>
      <c r="KAI30" s="57"/>
      <c r="KAJ30" s="57"/>
      <c r="KAK30" s="57"/>
      <c r="KAL30" s="57"/>
      <c r="KAM30" s="57"/>
      <c r="KAN30" s="57"/>
      <c r="KAO30" s="57"/>
      <c r="KAP30" s="57"/>
      <c r="KAQ30" s="57"/>
      <c r="KAR30" s="57"/>
      <c r="KAS30" s="57"/>
      <c r="KAT30" s="57"/>
      <c r="KAU30" s="57"/>
      <c r="KAV30" s="57"/>
      <c r="KAW30" s="57"/>
      <c r="KAX30" s="57"/>
      <c r="KAY30" s="57"/>
      <c r="KAZ30" s="57"/>
      <c r="KBA30" s="57"/>
      <c r="KBB30" s="57"/>
      <c r="KBC30" s="57"/>
      <c r="KBD30" s="57"/>
      <c r="KBE30" s="57"/>
      <c r="KBF30" s="57"/>
      <c r="KBG30" s="57"/>
      <c r="KBH30" s="57"/>
      <c r="KBI30" s="57"/>
      <c r="KBJ30" s="57"/>
      <c r="KBK30" s="57"/>
      <c r="KBL30" s="57"/>
      <c r="KBM30" s="57"/>
      <c r="KBN30" s="57"/>
      <c r="KBO30" s="57"/>
      <c r="KBP30" s="57"/>
      <c r="KBQ30" s="57"/>
      <c r="KBR30" s="57"/>
      <c r="KBS30" s="57"/>
      <c r="KBT30" s="57"/>
      <c r="KBU30" s="57"/>
      <c r="KBV30" s="57"/>
      <c r="KBW30" s="57"/>
      <c r="KBX30" s="57"/>
      <c r="KBY30" s="57"/>
      <c r="KBZ30" s="57"/>
      <c r="KCA30" s="57"/>
      <c r="KCB30" s="57"/>
      <c r="KCC30" s="57"/>
      <c r="KCD30" s="57"/>
      <c r="KCE30" s="57"/>
      <c r="KCF30" s="57"/>
      <c r="KCG30" s="57"/>
      <c r="KCH30" s="57"/>
      <c r="KCI30" s="57"/>
      <c r="KCJ30" s="57"/>
      <c r="KCK30" s="57"/>
      <c r="KCL30" s="57"/>
      <c r="KCM30" s="57"/>
      <c r="KCN30" s="57"/>
      <c r="KCO30" s="57"/>
      <c r="KCP30" s="57"/>
      <c r="KCQ30" s="57"/>
      <c r="KCR30" s="57"/>
      <c r="KCS30" s="57"/>
      <c r="KCT30" s="57"/>
      <c r="KCU30" s="57"/>
      <c r="KCV30" s="57"/>
      <c r="KCW30" s="57"/>
      <c r="KCX30" s="57"/>
      <c r="KCY30" s="57"/>
      <c r="KCZ30" s="57"/>
      <c r="KDA30" s="57"/>
      <c r="KDB30" s="57"/>
      <c r="KDC30" s="57"/>
      <c r="KDD30" s="57"/>
      <c r="KDE30" s="57"/>
      <c r="KDF30" s="57"/>
      <c r="KDG30" s="57"/>
      <c r="KDH30" s="57"/>
      <c r="KDI30" s="57"/>
      <c r="KDJ30" s="57"/>
      <c r="KDK30" s="57"/>
      <c r="KDL30" s="57"/>
      <c r="KDM30" s="57"/>
      <c r="KDN30" s="57"/>
      <c r="KDO30" s="57"/>
      <c r="KDP30" s="57"/>
      <c r="KDQ30" s="57"/>
      <c r="KDR30" s="57"/>
      <c r="KDS30" s="57"/>
      <c r="KDT30" s="57"/>
      <c r="KDU30" s="57"/>
      <c r="KDV30" s="57"/>
      <c r="KDW30" s="57"/>
      <c r="KDX30" s="57"/>
      <c r="KDY30" s="57"/>
      <c r="KDZ30" s="57"/>
      <c r="KEA30" s="57"/>
      <c r="KEB30" s="57"/>
      <c r="KEC30" s="57"/>
      <c r="KED30" s="57"/>
      <c r="KEE30" s="57"/>
      <c r="KEF30" s="57"/>
      <c r="KEG30" s="57"/>
      <c r="KEH30" s="57"/>
      <c r="KEI30" s="57"/>
      <c r="KEJ30" s="57"/>
      <c r="KEK30" s="57"/>
      <c r="KEL30" s="57"/>
      <c r="KEM30" s="57"/>
      <c r="KEN30" s="57"/>
      <c r="KEO30" s="57"/>
      <c r="KEP30" s="57"/>
      <c r="KEQ30" s="57"/>
      <c r="KER30" s="57"/>
      <c r="KES30" s="57"/>
      <c r="KET30" s="57"/>
      <c r="KEU30" s="57"/>
      <c r="KEV30" s="57"/>
      <c r="KEW30" s="57"/>
      <c r="KEX30" s="57"/>
      <c r="KEY30" s="57"/>
      <c r="KEZ30" s="57"/>
      <c r="KFA30" s="57"/>
      <c r="KFB30" s="57"/>
      <c r="KFC30" s="57"/>
      <c r="KFD30" s="57"/>
      <c r="KFE30" s="57"/>
      <c r="KFF30" s="57"/>
      <c r="KFG30" s="57"/>
      <c r="KFH30" s="57"/>
      <c r="KFI30" s="57"/>
      <c r="KFJ30" s="57"/>
      <c r="KFK30" s="57"/>
      <c r="KFL30" s="57"/>
      <c r="KFM30" s="57"/>
      <c r="KFN30" s="57"/>
      <c r="KFO30" s="57"/>
      <c r="KFP30" s="57"/>
      <c r="KFQ30" s="57"/>
      <c r="KFR30" s="57"/>
      <c r="KFS30" s="57"/>
      <c r="KFT30" s="57"/>
      <c r="KFU30" s="57"/>
      <c r="KFV30" s="57"/>
      <c r="KFW30" s="57"/>
      <c r="KFX30" s="57"/>
      <c r="KFY30" s="57"/>
      <c r="KFZ30" s="57"/>
      <c r="KGA30" s="57"/>
      <c r="KGB30" s="57"/>
      <c r="KGC30" s="57"/>
      <c r="KGD30" s="57"/>
      <c r="KGE30" s="57"/>
      <c r="KGF30" s="57"/>
      <c r="KGG30" s="57"/>
      <c r="KGH30" s="57"/>
      <c r="KGI30" s="57"/>
      <c r="KGJ30" s="57"/>
      <c r="KGK30" s="57"/>
      <c r="KGL30" s="57"/>
      <c r="KGM30" s="57"/>
      <c r="KGN30" s="57"/>
      <c r="KGO30" s="57"/>
      <c r="KGP30" s="57"/>
      <c r="KGQ30" s="57"/>
      <c r="KGR30" s="57"/>
      <c r="KGS30" s="57"/>
      <c r="KGT30" s="57"/>
      <c r="KGU30" s="57"/>
      <c r="KGV30" s="57"/>
      <c r="KGW30" s="57"/>
      <c r="KGX30" s="57"/>
      <c r="KGY30" s="57"/>
      <c r="KGZ30" s="57"/>
      <c r="KHA30" s="57"/>
      <c r="KHB30" s="57"/>
      <c r="KHC30" s="57"/>
      <c r="KHD30" s="57"/>
      <c r="KHE30" s="57"/>
      <c r="KHF30" s="57"/>
      <c r="KHG30" s="57"/>
      <c r="KHH30" s="57"/>
      <c r="KHI30" s="57"/>
      <c r="KHJ30" s="57"/>
      <c r="KHK30" s="57"/>
      <c r="KHL30" s="57"/>
      <c r="KHM30" s="57"/>
      <c r="KHN30" s="57"/>
      <c r="KHO30" s="57"/>
      <c r="KHP30" s="57"/>
      <c r="KHQ30" s="57"/>
      <c r="KHR30" s="57"/>
      <c r="KHS30" s="57"/>
      <c r="KHT30" s="57"/>
      <c r="KHU30" s="57"/>
      <c r="KHV30" s="57"/>
      <c r="KHW30" s="57"/>
      <c r="KHX30" s="57"/>
      <c r="KHY30" s="57"/>
      <c r="KHZ30" s="57"/>
      <c r="KIA30" s="57"/>
      <c r="KIB30" s="57"/>
      <c r="KIC30" s="57"/>
      <c r="KID30" s="57"/>
      <c r="KIE30" s="57"/>
      <c r="KIF30" s="57"/>
      <c r="KIG30" s="57"/>
      <c r="KIH30" s="57"/>
      <c r="KII30" s="57"/>
      <c r="KIJ30" s="57"/>
      <c r="KIK30" s="57"/>
      <c r="KIL30" s="57"/>
      <c r="KIM30" s="57"/>
      <c r="KIN30" s="57"/>
      <c r="KIO30" s="57"/>
      <c r="KIP30" s="57"/>
      <c r="KIQ30" s="57"/>
      <c r="KIR30" s="57"/>
      <c r="KIS30" s="57"/>
      <c r="KIT30" s="57"/>
      <c r="KIU30" s="57"/>
      <c r="KIV30" s="57"/>
      <c r="KIW30" s="57"/>
      <c r="KIX30" s="57"/>
      <c r="KIY30" s="57"/>
      <c r="KIZ30" s="57"/>
      <c r="KJA30" s="57"/>
      <c r="KJB30" s="57"/>
      <c r="KJC30" s="57"/>
      <c r="KJD30" s="57"/>
      <c r="KJE30" s="57"/>
      <c r="KJF30" s="57"/>
      <c r="KJG30" s="57"/>
      <c r="KJH30" s="57"/>
      <c r="KJI30" s="57"/>
      <c r="KJJ30" s="57"/>
      <c r="KJK30" s="57"/>
      <c r="KJL30" s="57"/>
      <c r="KJM30" s="57"/>
      <c r="KJN30" s="57"/>
      <c r="KJO30" s="57"/>
      <c r="KJP30" s="57"/>
      <c r="KJQ30" s="57"/>
      <c r="KJR30" s="57"/>
      <c r="KJS30" s="57"/>
      <c r="KJT30" s="57"/>
      <c r="KJU30" s="57"/>
      <c r="KJV30" s="57"/>
      <c r="KJW30" s="57"/>
      <c r="KJX30" s="57"/>
      <c r="KJY30" s="57"/>
      <c r="KJZ30" s="57"/>
      <c r="KKA30" s="57"/>
      <c r="KKB30" s="57"/>
      <c r="KKC30" s="57"/>
      <c r="KKD30" s="57"/>
      <c r="KKE30" s="57"/>
      <c r="KKF30" s="57"/>
      <c r="KKG30" s="57"/>
      <c r="KKH30" s="57"/>
      <c r="KKI30" s="57"/>
      <c r="KKJ30" s="57"/>
      <c r="KKK30" s="57"/>
      <c r="KKL30" s="57"/>
      <c r="KKM30" s="57"/>
      <c r="KKN30" s="57"/>
      <c r="KKO30" s="57"/>
      <c r="KKP30" s="57"/>
      <c r="KKQ30" s="57"/>
      <c r="KKR30" s="57"/>
      <c r="KKS30" s="57"/>
      <c r="KKT30" s="57"/>
      <c r="KKU30" s="57"/>
      <c r="KKV30" s="57"/>
      <c r="KKW30" s="57"/>
      <c r="KKX30" s="57"/>
      <c r="KKY30" s="57"/>
      <c r="KKZ30" s="57"/>
      <c r="KLA30" s="57"/>
      <c r="KLB30" s="57"/>
      <c r="KLC30" s="57"/>
      <c r="KLD30" s="57"/>
      <c r="KLE30" s="57"/>
      <c r="KLF30" s="57"/>
      <c r="KLG30" s="57"/>
      <c r="KLH30" s="57"/>
      <c r="KLI30" s="57"/>
      <c r="KLJ30" s="57"/>
      <c r="KLK30" s="57"/>
      <c r="KLL30" s="57"/>
      <c r="KLM30" s="57"/>
      <c r="KLN30" s="57"/>
      <c r="KLO30" s="57"/>
      <c r="KLP30" s="57"/>
      <c r="KLQ30" s="57"/>
      <c r="KLR30" s="57"/>
      <c r="KLS30" s="57"/>
      <c r="KLT30" s="57"/>
      <c r="KLU30" s="57"/>
      <c r="KLV30" s="57"/>
      <c r="KLW30" s="57"/>
      <c r="KLX30" s="57"/>
      <c r="KLY30" s="57"/>
      <c r="KLZ30" s="57"/>
      <c r="KMA30" s="57"/>
      <c r="KMB30" s="57"/>
      <c r="KMC30" s="57"/>
      <c r="KMD30" s="57"/>
      <c r="KME30" s="57"/>
      <c r="KMF30" s="57"/>
      <c r="KMG30" s="57"/>
      <c r="KMH30" s="57"/>
      <c r="KMI30" s="57"/>
      <c r="KMJ30" s="57"/>
      <c r="KMK30" s="57"/>
      <c r="KML30" s="57"/>
      <c r="KMM30" s="57"/>
      <c r="KMN30" s="57"/>
      <c r="KMO30" s="57"/>
      <c r="KMP30" s="57"/>
      <c r="KMQ30" s="57"/>
      <c r="KMR30" s="57"/>
      <c r="KMS30" s="57"/>
      <c r="KMT30" s="57"/>
      <c r="KMU30" s="57"/>
      <c r="KMV30" s="57"/>
      <c r="KMW30" s="57"/>
      <c r="KMX30" s="57"/>
      <c r="KMY30" s="57"/>
      <c r="KMZ30" s="57"/>
      <c r="KNA30" s="57"/>
      <c r="KNB30" s="57"/>
      <c r="KNC30" s="57"/>
      <c r="KND30" s="57"/>
      <c r="KNE30" s="57"/>
      <c r="KNF30" s="57"/>
      <c r="KNG30" s="57"/>
      <c r="KNH30" s="57"/>
      <c r="KNI30" s="57"/>
      <c r="KNJ30" s="57"/>
      <c r="KNK30" s="57"/>
      <c r="KNL30" s="57"/>
      <c r="KNM30" s="57"/>
      <c r="KNN30" s="57"/>
      <c r="KNO30" s="57"/>
      <c r="KNP30" s="57"/>
      <c r="KNQ30" s="57"/>
      <c r="KNR30" s="57"/>
      <c r="KNS30" s="57"/>
      <c r="KNT30" s="57"/>
      <c r="KNU30" s="57"/>
      <c r="KNV30" s="57"/>
      <c r="KNW30" s="57"/>
      <c r="KNX30" s="57"/>
      <c r="KNY30" s="57"/>
      <c r="KNZ30" s="57"/>
      <c r="KOA30" s="57"/>
      <c r="KOB30" s="57"/>
      <c r="KOC30" s="57"/>
      <c r="KOD30" s="57"/>
      <c r="KOE30" s="57"/>
      <c r="KOF30" s="57"/>
      <c r="KOG30" s="57"/>
      <c r="KOH30" s="57"/>
      <c r="KOI30" s="57"/>
      <c r="KOJ30" s="57"/>
      <c r="KOK30" s="57"/>
      <c r="KOL30" s="57"/>
      <c r="KOM30" s="57"/>
      <c r="KON30" s="57"/>
      <c r="KOO30" s="57"/>
      <c r="KOP30" s="57"/>
      <c r="KOQ30" s="57"/>
      <c r="KOR30" s="57"/>
      <c r="KOS30" s="57"/>
      <c r="KOT30" s="57"/>
      <c r="KOU30" s="57"/>
      <c r="KOV30" s="57"/>
      <c r="KOW30" s="57"/>
      <c r="KOX30" s="57"/>
      <c r="KOY30" s="57"/>
      <c r="KOZ30" s="57"/>
      <c r="KPA30" s="57"/>
      <c r="KPB30" s="57"/>
      <c r="KPC30" s="57"/>
      <c r="KPD30" s="57"/>
      <c r="KPE30" s="57"/>
      <c r="KPF30" s="57"/>
      <c r="KPG30" s="57"/>
      <c r="KPH30" s="57"/>
      <c r="KPI30" s="57"/>
      <c r="KPJ30" s="57"/>
      <c r="KPK30" s="57"/>
      <c r="KPL30" s="57"/>
      <c r="KPM30" s="57"/>
      <c r="KPN30" s="57"/>
      <c r="KPO30" s="57"/>
      <c r="KPP30" s="57"/>
      <c r="KPQ30" s="57"/>
      <c r="KPR30" s="57"/>
      <c r="KPS30" s="57"/>
      <c r="KPT30" s="57"/>
      <c r="KPU30" s="57"/>
      <c r="KPV30" s="57"/>
      <c r="KPW30" s="57"/>
      <c r="KPX30" s="57"/>
      <c r="KPY30" s="57"/>
      <c r="KPZ30" s="57"/>
      <c r="KQA30" s="57"/>
      <c r="KQB30" s="57"/>
      <c r="KQC30" s="57"/>
      <c r="KQD30" s="57"/>
      <c r="KQE30" s="57"/>
      <c r="KQF30" s="57"/>
      <c r="KQG30" s="57"/>
      <c r="KQH30" s="57"/>
      <c r="KQI30" s="57"/>
      <c r="KQJ30" s="57"/>
      <c r="KQK30" s="57"/>
      <c r="KQL30" s="57"/>
      <c r="KQM30" s="57"/>
      <c r="KQN30" s="57"/>
      <c r="KQO30" s="57"/>
      <c r="KQP30" s="57"/>
      <c r="KQQ30" s="57"/>
      <c r="KQR30" s="57"/>
      <c r="KQS30" s="57"/>
      <c r="KQT30" s="57"/>
      <c r="KQU30" s="57"/>
      <c r="KQV30" s="57"/>
      <c r="KQW30" s="57"/>
      <c r="KQX30" s="57"/>
      <c r="KQY30" s="57"/>
      <c r="KQZ30" s="57"/>
      <c r="KRA30" s="57"/>
      <c r="KRB30" s="57"/>
      <c r="KRC30" s="57"/>
      <c r="KRD30" s="57"/>
      <c r="KRE30" s="57"/>
      <c r="KRF30" s="57"/>
      <c r="KRG30" s="57"/>
      <c r="KRH30" s="57"/>
      <c r="KRI30" s="57"/>
      <c r="KRJ30" s="57"/>
      <c r="KRK30" s="57"/>
      <c r="KRL30" s="57"/>
      <c r="KRM30" s="57"/>
      <c r="KRN30" s="57"/>
      <c r="KRO30" s="57"/>
      <c r="KRP30" s="57"/>
      <c r="KRQ30" s="57"/>
      <c r="KRR30" s="57"/>
      <c r="KRS30" s="57"/>
      <c r="KRT30" s="57"/>
      <c r="KRU30" s="57"/>
      <c r="KRV30" s="57"/>
      <c r="KRW30" s="57"/>
      <c r="KRX30" s="57"/>
      <c r="KRY30" s="57"/>
      <c r="KRZ30" s="57"/>
      <c r="KSA30" s="57"/>
      <c r="KSB30" s="57"/>
      <c r="KSC30" s="57"/>
      <c r="KSD30" s="57"/>
      <c r="KSE30" s="57"/>
      <c r="KSF30" s="57"/>
      <c r="KSG30" s="57"/>
      <c r="KSH30" s="57"/>
      <c r="KSI30" s="57"/>
      <c r="KSJ30" s="57"/>
      <c r="KSK30" s="57"/>
      <c r="KSL30" s="57"/>
      <c r="KSM30" s="57"/>
      <c r="KSN30" s="57"/>
      <c r="KSO30" s="57"/>
      <c r="KSP30" s="57"/>
      <c r="KSQ30" s="57"/>
      <c r="KSR30" s="57"/>
      <c r="KSS30" s="57"/>
      <c r="KST30" s="57"/>
      <c r="KSU30" s="57"/>
      <c r="KSV30" s="57"/>
      <c r="KSW30" s="57"/>
      <c r="KSX30" s="57"/>
      <c r="KSY30" s="57"/>
      <c r="KSZ30" s="57"/>
      <c r="KTA30" s="57"/>
      <c r="KTB30" s="57"/>
      <c r="KTC30" s="57"/>
      <c r="KTD30" s="57"/>
      <c r="KTE30" s="57"/>
      <c r="KTF30" s="57"/>
      <c r="KTG30" s="57"/>
      <c r="KTH30" s="57"/>
      <c r="KTI30" s="57"/>
      <c r="KTJ30" s="57"/>
      <c r="KTK30" s="57"/>
      <c r="KTL30" s="57"/>
      <c r="KTM30" s="57"/>
      <c r="KTN30" s="57"/>
      <c r="KTO30" s="57"/>
      <c r="KTP30" s="57"/>
      <c r="KTQ30" s="57"/>
      <c r="KTR30" s="57"/>
      <c r="KTS30" s="57"/>
      <c r="KTT30" s="57"/>
      <c r="KTU30" s="57"/>
      <c r="KTV30" s="57"/>
      <c r="KTW30" s="57"/>
      <c r="KTX30" s="57"/>
      <c r="KTY30" s="57"/>
      <c r="KTZ30" s="57"/>
      <c r="KUA30" s="57"/>
      <c r="KUB30" s="57"/>
      <c r="KUC30" s="57"/>
      <c r="KUD30" s="57"/>
      <c r="KUE30" s="57"/>
      <c r="KUF30" s="57"/>
      <c r="KUG30" s="57"/>
      <c r="KUH30" s="57"/>
      <c r="KUI30" s="57"/>
      <c r="KUJ30" s="57"/>
      <c r="KUK30" s="57"/>
      <c r="KUL30" s="57"/>
      <c r="KUM30" s="57"/>
      <c r="KUN30" s="57"/>
      <c r="KUO30" s="57"/>
      <c r="KUP30" s="57"/>
      <c r="KUQ30" s="57"/>
      <c r="KUR30" s="57"/>
      <c r="KUS30" s="57"/>
      <c r="KUT30" s="57"/>
      <c r="KUU30" s="57"/>
      <c r="KUV30" s="57"/>
      <c r="KUW30" s="57"/>
      <c r="KUX30" s="57"/>
      <c r="KUY30" s="57"/>
      <c r="KUZ30" s="57"/>
      <c r="KVA30" s="57"/>
      <c r="KVB30" s="57"/>
      <c r="KVC30" s="57"/>
      <c r="KVD30" s="57"/>
      <c r="KVE30" s="57"/>
      <c r="KVF30" s="57"/>
      <c r="KVG30" s="57"/>
      <c r="KVH30" s="57"/>
      <c r="KVI30" s="57"/>
      <c r="KVJ30" s="57"/>
      <c r="KVK30" s="57"/>
      <c r="KVL30" s="57"/>
      <c r="KVM30" s="57"/>
      <c r="KVN30" s="57"/>
      <c r="KVO30" s="57"/>
      <c r="KVP30" s="57"/>
      <c r="KVQ30" s="57"/>
      <c r="KVR30" s="57"/>
      <c r="KVS30" s="57"/>
      <c r="KVT30" s="57"/>
      <c r="KVU30" s="57"/>
      <c r="KVV30" s="57"/>
      <c r="KVW30" s="57"/>
      <c r="KVX30" s="57"/>
      <c r="KVY30" s="57"/>
      <c r="KVZ30" s="57"/>
      <c r="KWA30" s="57"/>
      <c r="KWB30" s="57"/>
      <c r="KWC30" s="57"/>
      <c r="KWD30" s="57"/>
      <c r="KWE30" s="57"/>
      <c r="KWF30" s="57"/>
      <c r="KWG30" s="57"/>
      <c r="KWH30" s="57"/>
      <c r="KWI30" s="57"/>
      <c r="KWJ30" s="57"/>
      <c r="KWK30" s="57"/>
      <c r="KWL30" s="57"/>
      <c r="KWM30" s="57"/>
      <c r="KWN30" s="57"/>
      <c r="KWO30" s="57"/>
      <c r="KWP30" s="57"/>
      <c r="KWQ30" s="57"/>
      <c r="KWR30" s="57"/>
      <c r="KWS30" s="57"/>
      <c r="KWT30" s="57"/>
      <c r="KWU30" s="57"/>
      <c r="KWV30" s="57"/>
      <c r="KWW30" s="57"/>
      <c r="KWX30" s="57"/>
      <c r="KWY30" s="57"/>
      <c r="KWZ30" s="57"/>
      <c r="KXA30" s="57"/>
      <c r="KXB30" s="57"/>
      <c r="KXC30" s="57"/>
      <c r="KXD30" s="57"/>
      <c r="KXE30" s="57"/>
      <c r="KXF30" s="57"/>
      <c r="KXG30" s="57"/>
      <c r="KXH30" s="57"/>
      <c r="KXI30" s="57"/>
      <c r="KXJ30" s="57"/>
      <c r="KXK30" s="57"/>
      <c r="KXL30" s="57"/>
      <c r="KXM30" s="57"/>
      <c r="KXN30" s="57"/>
      <c r="KXO30" s="57"/>
      <c r="KXP30" s="57"/>
      <c r="KXQ30" s="57"/>
      <c r="KXR30" s="57"/>
      <c r="KXS30" s="57"/>
      <c r="KXT30" s="57"/>
      <c r="KXU30" s="57"/>
      <c r="KXV30" s="57"/>
      <c r="KXW30" s="57"/>
      <c r="KXX30" s="57"/>
      <c r="KXY30" s="57"/>
      <c r="KXZ30" s="57"/>
      <c r="KYA30" s="57"/>
      <c r="KYB30" s="57"/>
      <c r="KYC30" s="57"/>
      <c r="KYD30" s="57"/>
      <c r="KYE30" s="57"/>
      <c r="KYF30" s="57"/>
      <c r="KYG30" s="57"/>
      <c r="KYH30" s="57"/>
      <c r="KYI30" s="57"/>
      <c r="KYJ30" s="57"/>
      <c r="KYK30" s="57"/>
      <c r="KYL30" s="57"/>
      <c r="KYM30" s="57"/>
      <c r="KYN30" s="57"/>
      <c r="KYO30" s="57"/>
      <c r="KYP30" s="57"/>
      <c r="KYQ30" s="57"/>
      <c r="KYR30" s="57"/>
      <c r="KYS30" s="57"/>
      <c r="KYT30" s="57"/>
      <c r="KYU30" s="57"/>
      <c r="KYV30" s="57"/>
      <c r="KYW30" s="57"/>
      <c r="KYX30" s="57"/>
      <c r="KYY30" s="57"/>
      <c r="KYZ30" s="57"/>
      <c r="KZA30" s="57"/>
      <c r="KZB30" s="57"/>
      <c r="KZC30" s="57"/>
      <c r="KZD30" s="57"/>
      <c r="KZE30" s="57"/>
      <c r="KZF30" s="57"/>
      <c r="KZG30" s="57"/>
      <c r="KZH30" s="57"/>
      <c r="KZI30" s="57"/>
      <c r="KZJ30" s="57"/>
      <c r="KZK30" s="57"/>
      <c r="KZL30" s="57"/>
      <c r="KZM30" s="57"/>
      <c r="KZN30" s="57"/>
      <c r="KZO30" s="57"/>
      <c r="KZP30" s="57"/>
      <c r="KZQ30" s="57"/>
      <c r="KZR30" s="57"/>
      <c r="KZS30" s="57"/>
      <c r="KZT30" s="57"/>
      <c r="KZU30" s="57"/>
      <c r="KZV30" s="57"/>
      <c r="KZW30" s="57"/>
      <c r="KZX30" s="57"/>
      <c r="KZY30" s="57"/>
      <c r="KZZ30" s="57"/>
      <c r="LAA30" s="57"/>
      <c r="LAB30" s="57"/>
      <c r="LAC30" s="57"/>
      <c r="LAD30" s="57"/>
      <c r="LAE30" s="57"/>
      <c r="LAF30" s="57"/>
      <c r="LAG30" s="57"/>
      <c r="LAH30" s="57"/>
      <c r="LAI30" s="57"/>
      <c r="LAJ30" s="57"/>
      <c r="LAK30" s="57"/>
      <c r="LAL30" s="57"/>
      <c r="LAM30" s="57"/>
      <c r="LAN30" s="57"/>
      <c r="LAO30" s="57"/>
      <c r="LAP30" s="57"/>
      <c r="LAQ30" s="57"/>
      <c r="LAR30" s="57"/>
      <c r="LAS30" s="57"/>
      <c r="LAT30" s="57"/>
      <c r="LAU30" s="57"/>
      <c r="LAV30" s="57"/>
      <c r="LAW30" s="57"/>
      <c r="LAX30" s="57"/>
      <c r="LAY30" s="57"/>
      <c r="LAZ30" s="57"/>
      <c r="LBA30" s="57"/>
      <c r="LBB30" s="57"/>
      <c r="LBC30" s="57"/>
      <c r="LBD30" s="57"/>
      <c r="LBE30" s="57"/>
      <c r="LBF30" s="57"/>
      <c r="LBG30" s="57"/>
      <c r="LBH30" s="57"/>
      <c r="LBI30" s="57"/>
      <c r="LBJ30" s="57"/>
      <c r="LBK30" s="57"/>
      <c r="LBL30" s="57"/>
      <c r="LBM30" s="57"/>
      <c r="LBN30" s="57"/>
      <c r="LBO30" s="57"/>
      <c r="LBP30" s="57"/>
      <c r="LBQ30" s="57"/>
      <c r="LBR30" s="57"/>
      <c r="LBS30" s="57"/>
      <c r="LBT30" s="57"/>
      <c r="LBU30" s="57"/>
      <c r="LBV30" s="57"/>
      <c r="LBW30" s="57"/>
      <c r="LBX30" s="57"/>
      <c r="LBY30" s="57"/>
      <c r="LBZ30" s="57"/>
      <c r="LCA30" s="57"/>
      <c r="LCB30" s="57"/>
      <c r="LCC30" s="57"/>
      <c r="LCD30" s="57"/>
      <c r="LCE30" s="57"/>
      <c r="LCF30" s="57"/>
      <c r="LCG30" s="57"/>
      <c r="LCH30" s="57"/>
      <c r="LCI30" s="57"/>
      <c r="LCJ30" s="57"/>
      <c r="LCK30" s="57"/>
      <c r="LCL30" s="57"/>
      <c r="LCM30" s="57"/>
      <c r="LCN30" s="57"/>
      <c r="LCO30" s="57"/>
      <c r="LCP30" s="57"/>
      <c r="LCQ30" s="57"/>
      <c r="LCR30" s="57"/>
      <c r="LCS30" s="57"/>
      <c r="LCT30" s="57"/>
      <c r="LCU30" s="57"/>
      <c r="LCV30" s="57"/>
      <c r="LCW30" s="57"/>
      <c r="LCX30" s="57"/>
      <c r="LCY30" s="57"/>
      <c r="LCZ30" s="57"/>
      <c r="LDA30" s="57"/>
      <c r="LDB30" s="57"/>
      <c r="LDC30" s="57"/>
      <c r="LDD30" s="57"/>
      <c r="LDE30" s="57"/>
      <c r="LDF30" s="57"/>
      <c r="LDG30" s="57"/>
      <c r="LDH30" s="57"/>
      <c r="LDI30" s="57"/>
      <c r="LDJ30" s="57"/>
      <c r="LDK30" s="57"/>
      <c r="LDL30" s="57"/>
      <c r="LDM30" s="57"/>
      <c r="LDN30" s="57"/>
      <c r="LDO30" s="57"/>
      <c r="LDP30" s="57"/>
      <c r="LDQ30" s="57"/>
      <c r="LDR30" s="57"/>
      <c r="LDS30" s="57"/>
      <c r="LDT30" s="57"/>
      <c r="LDU30" s="57"/>
      <c r="LDV30" s="57"/>
      <c r="LDW30" s="57"/>
      <c r="LDX30" s="57"/>
      <c r="LDY30" s="57"/>
      <c r="LDZ30" s="57"/>
      <c r="LEA30" s="57"/>
      <c r="LEB30" s="57"/>
      <c r="LEC30" s="57"/>
      <c r="LED30" s="57"/>
      <c r="LEE30" s="57"/>
      <c r="LEF30" s="57"/>
      <c r="LEG30" s="57"/>
      <c r="LEH30" s="57"/>
      <c r="LEI30" s="57"/>
      <c r="LEJ30" s="57"/>
      <c r="LEK30" s="57"/>
      <c r="LEL30" s="57"/>
      <c r="LEM30" s="57"/>
      <c r="LEN30" s="57"/>
      <c r="LEO30" s="57"/>
      <c r="LEP30" s="57"/>
      <c r="LEQ30" s="57"/>
      <c r="LER30" s="57"/>
      <c r="LES30" s="57"/>
      <c r="LET30" s="57"/>
      <c r="LEU30" s="57"/>
      <c r="LEV30" s="57"/>
      <c r="LEW30" s="57"/>
      <c r="LEX30" s="57"/>
      <c r="LEY30" s="57"/>
      <c r="LEZ30" s="57"/>
      <c r="LFA30" s="57"/>
      <c r="LFB30" s="57"/>
      <c r="LFC30" s="57"/>
      <c r="LFD30" s="57"/>
      <c r="LFE30" s="57"/>
      <c r="LFF30" s="57"/>
      <c r="LFG30" s="57"/>
      <c r="LFH30" s="57"/>
      <c r="LFI30" s="57"/>
      <c r="LFJ30" s="57"/>
      <c r="LFK30" s="57"/>
      <c r="LFL30" s="57"/>
      <c r="LFM30" s="57"/>
      <c r="LFN30" s="57"/>
      <c r="LFO30" s="57"/>
      <c r="LFP30" s="57"/>
      <c r="LFQ30" s="57"/>
      <c r="LFR30" s="57"/>
      <c r="LFS30" s="57"/>
      <c r="LFT30" s="57"/>
      <c r="LFU30" s="57"/>
      <c r="LFV30" s="57"/>
      <c r="LFW30" s="57"/>
      <c r="LFX30" s="57"/>
      <c r="LFY30" s="57"/>
      <c r="LFZ30" s="57"/>
      <c r="LGA30" s="57"/>
      <c r="LGB30" s="57"/>
      <c r="LGC30" s="57"/>
      <c r="LGD30" s="57"/>
      <c r="LGE30" s="57"/>
      <c r="LGF30" s="57"/>
      <c r="LGG30" s="57"/>
      <c r="LGH30" s="57"/>
      <c r="LGI30" s="57"/>
      <c r="LGJ30" s="57"/>
      <c r="LGK30" s="57"/>
      <c r="LGL30" s="57"/>
      <c r="LGM30" s="57"/>
      <c r="LGN30" s="57"/>
      <c r="LGO30" s="57"/>
      <c r="LGP30" s="57"/>
      <c r="LGQ30" s="57"/>
      <c r="LGR30" s="57"/>
      <c r="LGS30" s="57"/>
      <c r="LGT30" s="57"/>
      <c r="LGU30" s="57"/>
      <c r="LGV30" s="57"/>
      <c r="LGW30" s="57"/>
      <c r="LGX30" s="57"/>
      <c r="LGY30" s="57"/>
      <c r="LGZ30" s="57"/>
      <c r="LHA30" s="57"/>
      <c r="LHB30" s="57"/>
      <c r="LHC30" s="57"/>
      <c r="LHD30" s="57"/>
      <c r="LHE30" s="57"/>
      <c r="LHF30" s="57"/>
      <c r="LHG30" s="57"/>
      <c r="LHH30" s="57"/>
      <c r="LHI30" s="57"/>
      <c r="LHJ30" s="57"/>
      <c r="LHK30" s="57"/>
      <c r="LHL30" s="57"/>
      <c r="LHM30" s="57"/>
      <c r="LHN30" s="57"/>
      <c r="LHO30" s="57"/>
      <c r="LHP30" s="57"/>
      <c r="LHQ30" s="57"/>
      <c r="LHR30" s="57"/>
      <c r="LHS30" s="57"/>
      <c r="LHT30" s="57"/>
      <c r="LHU30" s="57"/>
      <c r="LHV30" s="57"/>
      <c r="LHW30" s="57"/>
      <c r="LHX30" s="57"/>
      <c r="LHY30" s="57"/>
      <c r="LHZ30" s="57"/>
      <c r="LIA30" s="57"/>
      <c r="LIB30" s="57"/>
      <c r="LIC30" s="57"/>
      <c r="LID30" s="57"/>
      <c r="LIE30" s="57"/>
      <c r="LIF30" s="57"/>
      <c r="LIG30" s="57"/>
      <c r="LIH30" s="57"/>
      <c r="LII30" s="57"/>
      <c r="LIJ30" s="57"/>
      <c r="LIK30" s="57"/>
      <c r="LIL30" s="57"/>
      <c r="LIM30" s="57"/>
      <c r="LIN30" s="57"/>
      <c r="LIO30" s="57"/>
      <c r="LIP30" s="57"/>
      <c r="LIQ30" s="57"/>
      <c r="LIR30" s="57"/>
      <c r="LIS30" s="57"/>
      <c r="LIT30" s="57"/>
      <c r="LIU30" s="57"/>
      <c r="LIV30" s="57"/>
      <c r="LIW30" s="57"/>
      <c r="LIX30" s="57"/>
      <c r="LIY30" s="57"/>
      <c r="LIZ30" s="57"/>
      <c r="LJA30" s="57"/>
      <c r="LJB30" s="57"/>
      <c r="LJC30" s="57"/>
      <c r="LJD30" s="57"/>
      <c r="LJE30" s="57"/>
      <c r="LJF30" s="57"/>
      <c r="LJG30" s="57"/>
      <c r="LJH30" s="57"/>
      <c r="LJI30" s="57"/>
      <c r="LJJ30" s="57"/>
      <c r="LJK30" s="57"/>
      <c r="LJL30" s="57"/>
      <c r="LJM30" s="57"/>
      <c r="LJN30" s="57"/>
      <c r="LJO30" s="57"/>
      <c r="LJP30" s="57"/>
      <c r="LJQ30" s="57"/>
      <c r="LJR30" s="57"/>
      <c r="LJS30" s="57"/>
      <c r="LJT30" s="57"/>
      <c r="LJU30" s="57"/>
      <c r="LJV30" s="57"/>
      <c r="LJW30" s="57"/>
      <c r="LJX30" s="57"/>
      <c r="LJY30" s="57"/>
      <c r="LJZ30" s="57"/>
      <c r="LKA30" s="57"/>
      <c r="LKB30" s="57"/>
      <c r="LKC30" s="57"/>
      <c r="LKD30" s="57"/>
      <c r="LKE30" s="57"/>
      <c r="LKF30" s="57"/>
      <c r="LKG30" s="57"/>
      <c r="LKH30" s="57"/>
      <c r="LKI30" s="57"/>
      <c r="LKJ30" s="57"/>
      <c r="LKK30" s="57"/>
      <c r="LKL30" s="57"/>
      <c r="LKM30" s="57"/>
      <c r="LKN30" s="57"/>
      <c r="LKO30" s="57"/>
      <c r="LKP30" s="57"/>
      <c r="LKQ30" s="57"/>
      <c r="LKR30" s="57"/>
      <c r="LKS30" s="57"/>
      <c r="LKT30" s="57"/>
      <c r="LKU30" s="57"/>
      <c r="LKV30" s="57"/>
      <c r="LKW30" s="57"/>
      <c r="LKX30" s="57"/>
      <c r="LKY30" s="57"/>
      <c r="LKZ30" s="57"/>
      <c r="LLA30" s="57"/>
      <c r="LLB30" s="57"/>
      <c r="LLC30" s="57"/>
      <c r="LLD30" s="57"/>
      <c r="LLE30" s="57"/>
      <c r="LLF30" s="57"/>
      <c r="LLG30" s="57"/>
      <c r="LLH30" s="57"/>
      <c r="LLI30" s="57"/>
      <c r="LLJ30" s="57"/>
      <c r="LLK30" s="57"/>
      <c r="LLL30" s="57"/>
      <c r="LLM30" s="57"/>
      <c r="LLN30" s="57"/>
      <c r="LLO30" s="57"/>
      <c r="LLP30" s="57"/>
      <c r="LLQ30" s="57"/>
      <c r="LLR30" s="57"/>
      <c r="LLS30" s="57"/>
      <c r="LLT30" s="57"/>
      <c r="LLU30" s="57"/>
      <c r="LLV30" s="57"/>
      <c r="LLW30" s="57"/>
      <c r="LLX30" s="57"/>
      <c r="LLY30" s="57"/>
      <c r="LLZ30" s="57"/>
      <c r="LMA30" s="57"/>
      <c r="LMB30" s="57"/>
      <c r="LMC30" s="57"/>
      <c r="LMD30" s="57"/>
      <c r="LME30" s="57"/>
      <c r="LMF30" s="57"/>
      <c r="LMG30" s="57"/>
      <c r="LMH30" s="57"/>
      <c r="LMI30" s="57"/>
      <c r="LMJ30" s="57"/>
      <c r="LMK30" s="57"/>
      <c r="LML30" s="57"/>
      <c r="LMM30" s="57"/>
      <c r="LMN30" s="57"/>
      <c r="LMO30" s="57"/>
      <c r="LMP30" s="57"/>
      <c r="LMQ30" s="57"/>
      <c r="LMR30" s="57"/>
      <c r="LMS30" s="57"/>
      <c r="LMT30" s="57"/>
      <c r="LMU30" s="57"/>
      <c r="LMV30" s="57"/>
      <c r="LMW30" s="57"/>
      <c r="LMX30" s="57"/>
      <c r="LMY30" s="57"/>
      <c r="LMZ30" s="57"/>
      <c r="LNA30" s="57"/>
      <c r="LNB30" s="57"/>
      <c r="LNC30" s="57"/>
      <c r="LND30" s="57"/>
      <c r="LNE30" s="57"/>
      <c r="LNF30" s="57"/>
      <c r="LNG30" s="57"/>
      <c r="LNH30" s="57"/>
      <c r="LNI30" s="57"/>
      <c r="LNJ30" s="57"/>
      <c r="LNK30" s="57"/>
      <c r="LNL30" s="57"/>
      <c r="LNM30" s="57"/>
      <c r="LNN30" s="57"/>
      <c r="LNO30" s="57"/>
      <c r="LNP30" s="57"/>
      <c r="LNQ30" s="57"/>
      <c r="LNR30" s="57"/>
      <c r="LNS30" s="57"/>
      <c r="LNT30" s="57"/>
      <c r="LNU30" s="57"/>
      <c r="LNV30" s="57"/>
      <c r="LNW30" s="57"/>
      <c r="LNX30" s="57"/>
      <c r="LNY30" s="57"/>
      <c r="LNZ30" s="57"/>
      <c r="LOA30" s="57"/>
      <c r="LOB30" s="57"/>
      <c r="LOC30" s="57"/>
      <c r="LOD30" s="57"/>
      <c r="LOE30" s="57"/>
      <c r="LOF30" s="57"/>
      <c r="LOG30" s="57"/>
      <c r="LOH30" s="57"/>
      <c r="LOI30" s="57"/>
      <c r="LOJ30" s="57"/>
      <c r="LOK30" s="57"/>
      <c r="LOL30" s="57"/>
      <c r="LOM30" s="57"/>
      <c r="LON30" s="57"/>
      <c r="LOO30" s="57"/>
      <c r="LOP30" s="57"/>
      <c r="LOQ30" s="57"/>
      <c r="LOR30" s="57"/>
      <c r="LOS30" s="57"/>
      <c r="LOT30" s="57"/>
      <c r="LOU30" s="57"/>
      <c r="LOV30" s="57"/>
      <c r="LOW30" s="57"/>
      <c r="LOX30" s="57"/>
      <c r="LOY30" s="57"/>
      <c r="LOZ30" s="57"/>
      <c r="LPA30" s="57"/>
      <c r="LPB30" s="57"/>
      <c r="LPC30" s="57"/>
      <c r="LPD30" s="57"/>
      <c r="LPE30" s="57"/>
      <c r="LPF30" s="57"/>
      <c r="LPG30" s="57"/>
      <c r="LPH30" s="57"/>
      <c r="LPI30" s="57"/>
      <c r="LPJ30" s="57"/>
      <c r="LPK30" s="57"/>
      <c r="LPL30" s="57"/>
      <c r="LPM30" s="57"/>
      <c r="LPN30" s="57"/>
      <c r="LPO30" s="57"/>
      <c r="LPP30" s="57"/>
      <c r="LPQ30" s="57"/>
      <c r="LPR30" s="57"/>
      <c r="LPS30" s="57"/>
      <c r="LPT30" s="57"/>
      <c r="LPU30" s="57"/>
      <c r="LPV30" s="57"/>
      <c r="LPW30" s="57"/>
      <c r="LPX30" s="57"/>
      <c r="LPY30" s="57"/>
      <c r="LPZ30" s="57"/>
      <c r="LQA30" s="57"/>
      <c r="LQB30" s="57"/>
      <c r="LQC30" s="57"/>
      <c r="LQD30" s="57"/>
      <c r="LQE30" s="57"/>
      <c r="LQF30" s="57"/>
      <c r="LQG30" s="57"/>
      <c r="LQH30" s="57"/>
      <c r="LQI30" s="57"/>
      <c r="LQJ30" s="57"/>
      <c r="LQK30" s="57"/>
      <c r="LQL30" s="57"/>
      <c r="LQM30" s="57"/>
      <c r="LQN30" s="57"/>
      <c r="LQO30" s="57"/>
      <c r="LQP30" s="57"/>
      <c r="LQQ30" s="57"/>
      <c r="LQR30" s="57"/>
      <c r="LQS30" s="57"/>
      <c r="LQT30" s="57"/>
      <c r="LQU30" s="57"/>
      <c r="LQV30" s="57"/>
      <c r="LQW30" s="57"/>
      <c r="LQX30" s="57"/>
      <c r="LQY30" s="57"/>
      <c r="LQZ30" s="57"/>
      <c r="LRA30" s="57"/>
      <c r="LRB30" s="57"/>
      <c r="LRC30" s="57"/>
      <c r="LRD30" s="57"/>
      <c r="LRE30" s="57"/>
      <c r="LRF30" s="57"/>
      <c r="LRG30" s="57"/>
      <c r="LRH30" s="57"/>
      <c r="LRI30" s="57"/>
      <c r="LRJ30" s="57"/>
      <c r="LRK30" s="57"/>
      <c r="LRL30" s="57"/>
      <c r="LRM30" s="57"/>
      <c r="LRN30" s="57"/>
      <c r="LRO30" s="57"/>
      <c r="LRP30" s="57"/>
      <c r="LRQ30" s="57"/>
      <c r="LRR30" s="57"/>
      <c r="LRS30" s="57"/>
      <c r="LRT30" s="57"/>
      <c r="LRU30" s="57"/>
      <c r="LRV30" s="57"/>
      <c r="LRW30" s="57"/>
      <c r="LRX30" s="57"/>
      <c r="LRY30" s="57"/>
      <c r="LRZ30" s="57"/>
      <c r="LSA30" s="57"/>
      <c r="LSB30" s="57"/>
      <c r="LSC30" s="57"/>
      <c r="LSD30" s="57"/>
      <c r="LSE30" s="57"/>
      <c r="LSF30" s="57"/>
      <c r="LSG30" s="57"/>
      <c r="LSH30" s="57"/>
      <c r="LSI30" s="57"/>
      <c r="LSJ30" s="57"/>
      <c r="LSK30" s="57"/>
      <c r="LSL30" s="57"/>
      <c r="LSM30" s="57"/>
      <c r="LSN30" s="57"/>
      <c r="LSO30" s="57"/>
      <c r="LSP30" s="57"/>
      <c r="LSQ30" s="57"/>
      <c r="LSR30" s="57"/>
      <c r="LSS30" s="57"/>
      <c r="LST30" s="57"/>
      <c r="LSU30" s="57"/>
      <c r="LSV30" s="57"/>
      <c r="LSW30" s="57"/>
      <c r="LSX30" s="57"/>
      <c r="LSY30" s="57"/>
      <c r="LSZ30" s="57"/>
      <c r="LTA30" s="57"/>
      <c r="LTB30" s="57"/>
      <c r="LTC30" s="57"/>
      <c r="LTD30" s="57"/>
      <c r="LTE30" s="57"/>
      <c r="LTF30" s="57"/>
      <c r="LTG30" s="57"/>
      <c r="LTH30" s="57"/>
      <c r="LTI30" s="57"/>
      <c r="LTJ30" s="57"/>
      <c r="LTK30" s="57"/>
      <c r="LTL30" s="57"/>
      <c r="LTM30" s="57"/>
      <c r="LTN30" s="57"/>
      <c r="LTO30" s="57"/>
      <c r="LTP30" s="57"/>
      <c r="LTQ30" s="57"/>
      <c r="LTR30" s="57"/>
      <c r="LTS30" s="57"/>
      <c r="LTT30" s="57"/>
      <c r="LTU30" s="57"/>
      <c r="LTV30" s="57"/>
      <c r="LTW30" s="57"/>
      <c r="LTX30" s="57"/>
      <c r="LTY30" s="57"/>
      <c r="LTZ30" s="57"/>
      <c r="LUA30" s="57"/>
      <c r="LUB30" s="57"/>
      <c r="LUC30" s="57"/>
      <c r="LUD30" s="57"/>
      <c r="LUE30" s="57"/>
      <c r="LUF30" s="57"/>
      <c r="LUG30" s="57"/>
      <c r="LUH30" s="57"/>
      <c r="LUI30" s="57"/>
      <c r="LUJ30" s="57"/>
      <c r="LUK30" s="57"/>
      <c r="LUL30" s="57"/>
      <c r="LUM30" s="57"/>
      <c r="LUN30" s="57"/>
      <c r="LUO30" s="57"/>
      <c r="LUP30" s="57"/>
      <c r="LUQ30" s="57"/>
      <c r="LUR30" s="57"/>
      <c r="LUS30" s="57"/>
      <c r="LUT30" s="57"/>
      <c r="LUU30" s="57"/>
      <c r="LUV30" s="57"/>
      <c r="LUW30" s="57"/>
      <c r="LUX30" s="57"/>
      <c r="LUY30" s="57"/>
      <c r="LUZ30" s="57"/>
      <c r="LVA30" s="57"/>
      <c r="LVB30" s="57"/>
      <c r="LVC30" s="57"/>
      <c r="LVD30" s="57"/>
      <c r="LVE30" s="57"/>
      <c r="LVF30" s="57"/>
      <c r="LVG30" s="57"/>
      <c r="LVH30" s="57"/>
      <c r="LVI30" s="57"/>
      <c r="LVJ30" s="57"/>
      <c r="LVK30" s="57"/>
      <c r="LVL30" s="57"/>
      <c r="LVM30" s="57"/>
      <c r="LVN30" s="57"/>
      <c r="LVO30" s="57"/>
      <c r="LVP30" s="57"/>
      <c r="LVQ30" s="57"/>
      <c r="LVR30" s="57"/>
      <c r="LVS30" s="57"/>
      <c r="LVT30" s="57"/>
      <c r="LVU30" s="57"/>
      <c r="LVV30" s="57"/>
      <c r="LVW30" s="57"/>
      <c r="LVX30" s="57"/>
      <c r="LVY30" s="57"/>
      <c r="LVZ30" s="57"/>
      <c r="LWA30" s="57"/>
      <c r="LWB30" s="57"/>
      <c r="LWC30" s="57"/>
      <c r="LWD30" s="57"/>
      <c r="LWE30" s="57"/>
      <c r="LWF30" s="57"/>
      <c r="LWG30" s="57"/>
      <c r="LWH30" s="57"/>
      <c r="LWI30" s="57"/>
      <c r="LWJ30" s="57"/>
      <c r="LWK30" s="57"/>
      <c r="LWL30" s="57"/>
      <c r="LWM30" s="57"/>
      <c r="LWN30" s="57"/>
      <c r="LWO30" s="57"/>
      <c r="LWP30" s="57"/>
      <c r="LWQ30" s="57"/>
      <c r="LWR30" s="57"/>
      <c r="LWS30" s="57"/>
      <c r="LWT30" s="57"/>
      <c r="LWU30" s="57"/>
      <c r="LWV30" s="57"/>
      <c r="LWW30" s="57"/>
      <c r="LWX30" s="57"/>
      <c r="LWY30" s="57"/>
      <c r="LWZ30" s="57"/>
      <c r="LXA30" s="57"/>
      <c r="LXB30" s="57"/>
      <c r="LXC30" s="57"/>
      <c r="LXD30" s="57"/>
      <c r="LXE30" s="57"/>
      <c r="LXF30" s="57"/>
      <c r="LXG30" s="57"/>
      <c r="LXH30" s="57"/>
      <c r="LXI30" s="57"/>
      <c r="LXJ30" s="57"/>
      <c r="LXK30" s="57"/>
      <c r="LXL30" s="57"/>
      <c r="LXM30" s="57"/>
      <c r="LXN30" s="57"/>
      <c r="LXO30" s="57"/>
      <c r="LXP30" s="57"/>
      <c r="LXQ30" s="57"/>
      <c r="LXR30" s="57"/>
      <c r="LXS30" s="57"/>
      <c r="LXT30" s="57"/>
      <c r="LXU30" s="57"/>
      <c r="LXV30" s="57"/>
      <c r="LXW30" s="57"/>
      <c r="LXX30" s="57"/>
      <c r="LXY30" s="57"/>
      <c r="LXZ30" s="57"/>
      <c r="LYA30" s="57"/>
      <c r="LYB30" s="57"/>
      <c r="LYC30" s="57"/>
      <c r="LYD30" s="57"/>
      <c r="LYE30" s="57"/>
      <c r="LYF30" s="57"/>
      <c r="LYG30" s="57"/>
      <c r="LYH30" s="57"/>
      <c r="LYI30" s="57"/>
      <c r="LYJ30" s="57"/>
      <c r="LYK30" s="57"/>
      <c r="LYL30" s="57"/>
      <c r="LYM30" s="57"/>
      <c r="LYN30" s="57"/>
      <c r="LYO30" s="57"/>
      <c r="LYP30" s="57"/>
      <c r="LYQ30" s="57"/>
      <c r="LYR30" s="57"/>
      <c r="LYS30" s="57"/>
      <c r="LYT30" s="57"/>
      <c r="LYU30" s="57"/>
      <c r="LYV30" s="57"/>
      <c r="LYW30" s="57"/>
      <c r="LYX30" s="57"/>
      <c r="LYY30" s="57"/>
      <c r="LYZ30" s="57"/>
      <c r="LZA30" s="57"/>
      <c r="LZB30" s="57"/>
      <c r="LZC30" s="57"/>
      <c r="LZD30" s="57"/>
      <c r="LZE30" s="57"/>
      <c r="LZF30" s="57"/>
      <c r="LZG30" s="57"/>
      <c r="LZH30" s="57"/>
      <c r="LZI30" s="57"/>
      <c r="LZJ30" s="57"/>
      <c r="LZK30" s="57"/>
      <c r="LZL30" s="57"/>
      <c r="LZM30" s="57"/>
      <c r="LZN30" s="57"/>
      <c r="LZO30" s="57"/>
      <c r="LZP30" s="57"/>
      <c r="LZQ30" s="57"/>
      <c r="LZR30" s="57"/>
      <c r="LZS30" s="57"/>
      <c r="LZT30" s="57"/>
      <c r="LZU30" s="57"/>
      <c r="LZV30" s="57"/>
      <c r="LZW30" s="57"/>
      <c r="LZX30" s="57"/>
      <c r="LZY30" s="57"/>
      <c r="LZZ30" s="57"/>
      <c r="MAA30" s="57"/>
      <c r="MAB30" s="57"/>
      <c r="MAC30" s="57"/>
      <c r="MAD30" s="57"/>
      <c r="MAE30" s="57"/>
      <c r="MAF30" s="57"/>
      <c r="MAG30" s="57"/>
      <c r="MAH30" s="57"/>
      <c r="MAI30" s="57"/>
      <c r="MAJ30" s="57"/>
      <c r="MAK30" s="57"/>
      <c r="MAL30" s="57"/>
      <c r="MAM30" s="57"/>
      <c r="MAN30" s="57"/>
      <c r="MAO30" s="57"/>
      <c r="MAP30" s="57"/>
      <c r="MAQ30" s="57"/>
      <c r="MAR30" s="57"/>
      <c r="MAS30" s="57"/>
      <c r="MAT30" s="57"/>
      <c r="MAU30" s="57"/>
      <c r="MAV30" s="57"/>
      <c r="MAW30" s="57"/>
      <c r="MAX30" s="57"/>
      <c r="MAY30" s="57"/>
      <c r="MAZ30" s="57"/>
      <c r="MBA30" s="57"/>
      <c r="MBB30" s="57"/>
      <c r="MBC30" s="57"/>
      <c r="MBD30" s="57"/>
      <c r="MBE30" s="57"/>
      <c r="MBF30" s="57"/>
      <c r="MBG30" s="57"/>
      <c r="MBH30" s="57"/>
      <c r="MBI30" s="57"/>
      <c r="MBJ30" s="57"/>
      <c r="MBK30" s="57"/>
      <c r="MBL30" s="57"/>
      <c r="MBM30" s="57"/>
      <c r="MBN30" s="57"/>
      <c r="MBO30" s="57"/>
      <c r="MBP30" s="57"/>
      <c r="MBQ30" s="57"/>
      <c r="MBR30" s="57"/>
      <c r="MBS30" s="57"/>
      <c r="MBT30" s="57"/>
      <c r="MBU30" s="57"/>
      <c r="MBV30" s="57"/>
      <c r="MBW30" s="57"/>
      <c r="MBX30" s="57"/>
      <c r="MBY30" s="57"/>
      <c r="MBZ30" s="57"/>
      <c r="MCA30" s="57"/>
      <c r="MCB30" s="57"/>
      <c r="MCC30" s="57"/>
      <c r="MCD30" s="57"/>
      <c r="MCE30" s="57"/>
      <c r="MCF30" s="57"/>
      <c r="MCG30" s="57"/>
      <c r="MCH30" s="57"/>
      <c r="MCI30" s="57"/>
      <c r="MCJ30" s="57"/>
      <c r="MCK30" s="57"/>
      <c r="MCL30" s="57"/>
      <c r="MCM30" s="57"/>
      <c r="MCN30" s="57"/>
      <c r="MCO30" s="57"/>
      <c r="MCP30" s="57"/>
      <c r="MCQ30" s="57"/>
      <c r="MCR30" s="57"/>
      <c r="MCS30" s="57"/>
      <c r="MCT30" s="57"/>
      <c r="MCU30" s="57"/>
      <c r="MCV30" s="57"/>
      <c r="MCW30" s="57"/>
      <c r="MCX30" s="57"/>
      <c r="MCY30" s="57"/>
      <c r="MCZ30" s="57"/>
      <c r="MDA30" s="57"/>
      <c r="MDB30" s="57"/>
      <c r="MDC30" s="57"/>
      <c r="MDD30" s="57"/>
      <c r="MDE30" s="57"/>
      <c r="MDF30" s="57"/>
      <c r="MDG30" s="57"/>
      <c r="MDH30" s="57"/>
      <c r="MDI30" s="57"/>
      <c r="MDJ30" s="57"/>
      <c r="MDK30" s="57"/>
      <c r="MDL30" s="57"/>
      <c r="MDM30" s="57"/>
      <c r="MDN30" s="57"/>
      <c r="MDO30" s="57"/>
      <c r="MDP30" s="57"/>
      <c r="MDQ30" s="57"/>
      <c r="MDR30" s="57"/>
      <c r="MDS30" s="57"/>
      <c r="MDT30" s="57"/>
      <c r="MDU30" s="57"/>
      <c r="MDV30" s="57"/>
      <c r="MDW30" s="57"/>
      <c r="MDX30" s="57"/>
      <c r="MDY30" s="57"/>
      <c r="MDZ30" s="57"/>
      <c r="MEA30" s="57"/>
      <c r="MEB30" s="57"/>
      <c r="MEC30" s="57"/>
      <c r="MED30" s="57"/>
      <c r="MEE30" s="57"/>
      <c r="MEF30" s="57"/>
      <c r="MEG30" s="57"/>
      <c r="MEH30" s="57"/>
      <c r="MEI30" s="57"/>
      <c r="MEJ30" s="57"/>
      <c r="MEK30" s="57"/>
      <c r="MEL30" s="57"/>
      <c r="MEM30" s="57"/>
      <c r="MEN30" s="57"/>
      <c r="MEO30" s="57"/>
      <c r="MEP30" s="57"/>
      <c r="MEQ30" s="57"/>
      <c r="MER30" s="57"/>
      <c r="MES30" s="57"/>
      <c r="MET30" s="57"/>
      <c r="MEU30" s="57"/>
      <c r="MEV30" s="57"/>
      <c r="MEW30" s="57"/>
      <c r="MEX30" s="57"/>
      <c r="MEY30" s="57"/>
      <c r="MEZ30" s="57"/>
      <c r="MFA30" s="57"/>
      <c r="MFB30" s="57"/>
      <c r="MFC30" s="57"/>
      <c r="MFD30" s="57"/>
      <c r="MFE30" s="57"/>
      <c r="MFF30" s="57"/>
      <c r="MFG30" s="57"/>
      <c r="MFH30" s="57"/>
      <c r="MFI30" s="57"/>
      <c r="MFJ30" s="57"/>
      <c r="MFK30" s="57"/>
      <c r="MFL30" s="57"/>
      <c r="MFM30" s="57"/>
      <c r="MFN30" s="57"/>
      <c r="MFO30" s="57"/>
      <c r="MFP30" s="57"/>
      <c r="MFQ30" s="57"/>
      <c r="MFR30" s="57"/>
      <c r="MFS30" s="57"/>
      <c r="MFT30" s="57"/>
      <c r="MFU30" s="57"/>
      <c r="MFV30" s="57"/>
      <c r="MFW30" s="57"/>
      <c r="MFX30" s="57"/>
      <c r="MFY30" s="57"/>
      <c r="MFZ30" s="57"/>
      <c r="MGA30" s="57"/>
      <c r="MGB30" s="57"/>
      <c r="MGC30" s="57"/>
      <c r="MGD30" s="57"/>
      <c r="MGE30" s="57"/>
      <c r="MGF30" s="57"/>
      <c r="MGG30" s="57"/>
      <c r="MGH30" s="57"/>
      <c r="MGI30" s="57"/>
      <c r="MGJ30" s="57"/>
      <c r="MGK30" s="57"/>
      <c r="MGL30" s="57"/>
      <c r="MGM30" s="57"/>
      <c r="MGN30" s="57"/>
      <c r="MGO30" s="57"/>
      <c r="MGP30" s="57"/>
      <c r="MGQ30" s="57"/>
      <c r="MGR30" s="57"/>
      <c r="MGS30" s="57"/>
      <c r="MGT30" s="57"/>
      <c r="MGU30" s="57"/>
      <c r="MGV30" s="57"/>
      <c r="MGW30" s="57"/>
      <c r="MGX30" s="57"/>
      <c r="MGY30" s="57"/>
      <c r="MGZ30" s="57"/>
      <c r="MHA30" s="57"/>
      <c r="MHB30" s="57"/>
      <c r="MHC30" s="57"/>
      <c r="MHD30" s="57"/>
      <c r="MHE30" s="57"/>
      <c r="MHF30" s="57"/>
      <c r="MHG30" s="57"/>
      <c r="MHH30" s="57"/>
      <c r="MHI30" s="57"/>
      <c r="MHJ30" s="57"/>
      <c r="MHK30" s="57"/>
      <c r="MHL30" s="57"/>
      <c r="MHM30" s="57"/>
      <c r="MHN30" s="57"/>
      <c r="MHO30" s="57"/>
      <c r="MHP30" s="57"/>
      <c r="MHQ30" s="57"/>
      <c r="MHR30" s="57"/>
      <c r="MHS30" s="57"/>
      <c r="MHT30" s="57"/>
      <c r="MHU30" s="57"/>
      <c r="MHV30" s="57"/>
      <c r="MHW30" s="57"/>
      <c r="MHX30" s="57"/>
      <c r="MHY30" s="57"/>
      <c r="MHZ30" s="57"/>
      <c r="MIA30" s="57"/>
      <c r="MIB30" s="57"/>
      <c r="MIC30" s="57"/>
      <c r="MID30" s="57"/>
      <c r="MIE30" s="57"/>
      <c r="MIF30" s="57"/>
      <c r="MIG30" s="57"/>
      <c r="MIH30" s="57"/>
      <c r="MII30" s="57"/>
      <c r="MIJ30" s="57"/>
      <c r="MIK30" s="57"/>
      <c r="MIL30" s="57"/>
      <c r="MIM30" s="57"/>
      <c r="MIN30" s="57"/>
      <c r="MIO30" s="57"/>
      <c r="MIP30" s="57"/>
      <c r="MIQ30" s="57"/>
      <c r="MIR30" s="57"/>
      <c r="MIS30" s="57"/>
      <c r="MIT30" s="57"/>
      <c r="MIU30" s="57"/>
      <c r="MIV30" s="57"/>
      <c r="MIW30" s="57"/>
      <c r="MIX30" s="57"/>
      <c r="MIY30" s="57"/>
      <c r="MIZ30" s="57"/>
      <c r="MJA30" s="57"/>
      <c r="MJB30" s="57"/>
      <c r="MJC30" s="57"/>
      <c r="MJD30" s="57"/>
      <c r="MJE30" s="57"/>
      <c r="MJF30" s="57"/>
      <c r="MJG30" s="57"/>
      <c r="MJH30" s="57"/>
      <c r="MJI30" s="57"/>
      <c r="MJJ30" s="57"/>
      <c r="MJK30" s="57"/>
      <c r="MJL30" s="57"/>
      <c r="MJM30" s="57"/>
      <c r="MJN30" s="57"/>
      <c r="MJO30" s="57"/>
      <c r="MJP30" s="57"/>
      <c r="MJQ30" s="57"/>
      <c r="MJR30" s="57"/>
      <c r="MJS30" s="57"/>
      <c r="MJT30" s="57"/>
      <c r="MJU30" s="57"/>
      <c r="MJV30" s="57"/>
      <c r="MJW30" s="57"/>
      <c r="MJX30" s="57"/>
      <c r="MJY30" s="57"/>
      <c r="MJZ30" s="57"/>
      <c r="MKA30" s="57"/>
      <c r="MKB30" s="57"/>
      <c r="MKC30" s="57"/>
      <c r="MKD30" s="57"/>
      <c r="MKE30" s="57"/>
      <c r="MKF30" s="57"/>
      <c r="MKG30" s="57"/>
      <c r="MKH30" s="57"/>
      <c r="MKI30" s="57"/>
      <c r="MKJ30" s="57"/>
      <c r="MKK30" s="57"/>
      <c r="MKL30" s="57"/>
      <c r="MKM30" s="57"/>
      <c r="MKN30" s="57"/>
      <c r="MKO30" s="57"/>
      <c r="MKP30" s="57"/>
      <c r="MKQ30" s="57"/>
      <c r="MKR30" s="57"/>
      <c r="MKS30" s="57"/>
      <c r="MKT30" s="57"/>
      <c r="MKU30" s="57"/>
      <c r="MKV30" s="57"/>
      <c r="MKW30" s="57"/>
      <c r="MKX30" s="57"/>
      <c r="MKY30" s="57"/>
      <c r="MKZ30" s="57"/>
      <c r="MLA30" s="57"/>
      <c r="MLB30" s="57"/>
      <c r="MLC30" s="57"/>
      <c r="MLD30" s="57"/>
      <c r="MLE30" s="57"/>
      <c r="MLF30" s="57"/>
      <c r="MLG30" s="57"/>
      <c r="MLH30" s="57"/>
      <c r="MLI30" s="57"/>
      <c r="MLJ30" s="57"/>
      <c r="MLK30" s="57"/>
      <c r="MLL30" s="57"/>
      <c r="MLM30" s="57"/>
      <c r="MLN30" s="57"/>
      <c r="MLO30" s="57"/>
      <c r="MLP30" s="57"/>
      <c r="MLQ30" s="57"/>
      <c r="MLR30" s="57"/>
      <c r="MLS30" s="57"/>
      <c r="MLT30" s="57"/>
      <c r="MLU30" s="57"/>
      <c r="MLV30" s="57"/>
      <c r="MLW30" s="57"/>
      <c r="MLX30" s="57"/>
      <c r="MLY30" s="57"/>
      <c r="MLZ30" s="57"/>
      <c r="MMA30" s="57"/>
      <c r="MMB30" s="57"/>
      <c r="MMC30" s="57"/>
      <c r="MMD30" s="57"/>
      <c r="MME30" s="57"/>
      <c r="MMF30" s="57"/>
      <c r="MMG30" s="57"/>
      <c r="MMH30" s="57"/>
      <c r="MMI30" s="57"/>
      <c r="MMJ30" s="57"/>
      <c r="MMK30" s="57"/>
      <c r="MML30" s="57"/>
      <c r="MMM30" s="57"/>
      <c r="MMN30" s="57"/>
      <c r="MMO30" s="57"/>
      <c r="MMP30" s="57"/>
      <c r="MMQ30" s="57"/>
      <c r="MMR30" s="57"/>
      <c r="MMS30" s="57"/>
      <c r="MMT30" s="57"/>
      <c r="MMU30" s="57"/>
      <c r="MMV30" s="57"/>
      <c r="MMW30" s="57"/>
      <c r="MMX30" s="57"/>
      <c r="MMY30" s="57"/>
      <c r="MMZ30" s="57"/>
      <c r="MNA30" s="57"/>
      <c r="MNB30" s="57"/>
      <c r="MNC30" s="57"/>
      <c r="MND30" s="57"/>
      <c r="MNE30" s="57"/>
      <c r="MNF30" s="57"/>
      <c r="MNG30" s="57"/>
      <c r="MNH30" s="57"/>
      <c r="MNI30" s="57"/>
      <c r="MNJ30" s="57"/>
      <c r="MNK30" s="57"/>
      <c r="MNL30" s="57"/>
      <c r="MNM30" s="57"/>
      <c r="MNN30" s="57"/>
      <c r="MNO30" s="57"/>
      <c r="MNP30" s="57"/>
      <c r="MNQ30" s="57"/>
      <c r="MNR30" s="57"/>
      <c r="MNS30" s="57"/>
      <c r="MNT30" s="57"/>
      <c r="MNU30" s="57"/>
      <c r="MNV30" s="57"/>
      <c r="MNW30" s="57"/>
      <c r="MNX30" s="57"/>
      <c r="MNY30" s="57"/>
      <c r="MNZ30" s="57"/>
      <c r="MOA30" s="57"/>
      <c r="MOB30" s="57"/>
      <c r="MOC30" s="57"/>
      <c r="MOD30" s="57"/>
      <c r="MOE30" s="57"/>
      <c r="MOF30" s="57"/>
      <c r="MOG30" s="57"/>
      <c r="MOH30" s="57"/>
      <c r="MOI30" s="57"/>
      <c r="MOJ30" s="57"/>
      <c r="MOK30" s="57"/>
      <c r="MOL30" s="57"/>
      <c r="MOM30" s="57"/>
      <c r="MON30" s="57"/>
      <c r="MOO30" s="57"/>
      <c r="MOP30" s="57"/>
      <c r="MOQ30" s="57"/>
      <c r="MOR30" s="57"/>
      <c r="MOS30" s="57"/>
      <c r="MOT30" s="57"/>
      <c r="MOU30" s="57"/>
      <c r="MOV30" s="57"/>
      <c r="MOW30" s="57"/>
      <c r="MOX30" s="57"/>
      <c r="MOY30" s="57"/>
      <c r="MOZ30" s="57"/>
      <c r="MPA30" s="57"/>
      <c r="MPB30" s="57"/>
      <c r="MPC30" s="57"/>
      <c r="MPD30" s="57"/>
      <c r="MPE30" s="57"/>
      <c r="MPF30" s="57"/>
      <c r="MPG30" s="57"/>
      <c r="MPH30" s="57"/>
      <c r="MPI30" s="57"/>
      <c r="MPJ30" s="57"/>
      <c r="MPK30" s="57"/>
      <c r="MPL30" s="57"/>
      <c r="MPM30" s="57"/>
      <c r="MPN30" s="57"/>
      <c r="MPO30" s="57"/>
      <c r="MPP30" s="57"/>
      <c r="MPQ30" s="57"/>
      <c r="MPR30" s="57"/>
      <c r="MPS30" s="57"/>
      <c r="MPT30" s="57"/>
      <c r="MPU30" s="57"/>
      <c r="MPV30" s="57"/>
      <c r="MPW30" s="57"/>
      <c r="MPX30" s="57"/>
      <c r="MPY30" s="57"/>
      <c r="MPZ30" s="57"/>
      <c r="MQA30" s="57"/>
      <c r="MQB30" s="57"/>
      <c r="MQC30" s="57"/>
      <c r="MQD30" s="57"/>
      <c r="MQE30" s="57"/>
      <c r="MQF30" s="57"/>
      <c r="MQG30" s="57"/>
      <c r="MQH30" s="57"/>
      <c r="MQI30" s="57"/>
      <c r="MQJ30" s="57"/>
      <c r="MQK30" s="57"/>
      <c r="MQL30" s="57"/>
      <c r="MQM30" s="57"/>
      <c r="MQN30" s="57"/>
      <c r="MQO30" s="57"/>
      <c r="MQP30" s="57"/>
      <c r="MQQ30" s="57"/>
      <c r="MQR30" s="57"/>
      <c r="MQS30" s="57"/>
      <c r="MQT30" s="57"/>
      <c r="MQU30" s="57"/>
      <c r="MQV30" s="57"/>
      <c r="MQW30" s="57"/>
      <c r="MQX30" s="57"/>
      <c r="MQY30" s="57"/>
      <c r="MQZ30" s="57"/>
      <c r="MRA30" s="57"/>
      <c r="MRB30" s="57"/>
      <c r="MRC30" s="57"/>
      <c r="MRD30" s="57"/>
      <c r="MRE30" s="57"/>
      <c r="MRF30" s="57"/>
      <c r="MRG30" s="57"/>
      <c r="MRH30" s="57"/>
      <c r="MRI30" s="57"/>
      <c r="MRJ30" s="57"/>
      <c r="MRK30" s="57"/>
      <c r="MRL30" s="57"/>
      <c r="MRM30" s="57"/>
      <c r="MRN30" s="57"/>
      <c r="MRO30" s="57"/>
      <c r="MRP30" s="57"/>
      <c r="MRQ30" s="57"/>
      <c r="MRR30" s="57"/>
      <c r="MRS30" s="57"/>
      <c r="MRT30" s="57"/>
      <c r="MRU30" s="57"/>
      <c r="MRV30" s="57"/>
      <c r="MRW30" s="57"/>
      <c r="MRX30" s="57"/>
      <c r="MRY30" s="57"/>
      <c r="MRZ30" s="57"/>
      <c r="MSA30" s="57"/>
      <c r="MSB30" s="57"/>
      <c r="MSC30" s="57"/>
      <c r="MSD30" s="57"/>
      <c r="MSE30" s="57"/>
      <c r="MSF30" s="57"/>
      <c r="MSG30" s="57"/>
      <c r="MSH30" s="57"/>
      <c r="MSI30" s="57"/>
      <c r="MSJ30" s="57"/>
      <c r="MSK30" s="57"/>
      <c r="MSL30" s="57"/>
      <c r="MSM30" s="57"/>
      <c r="MSN30" s="57"/>
      <c r="MSO30" s="57"/>
      <c r="MSP30" s="57"/>
      <c r="MSQ30" s="57"/>
      <c r="MSR30" s="57"/>
      <c r="MSS30" s="57"/>
      <c r="MST30" s="57"/>
      <c r="MSU30" s="57"/>
      <c r="MSV30" s="57"/>
      <c r="MSW30" s="57"/>
      <c r="MSX30" s="57"/>
      <c r="MSY30" s="57"/>
      <c r="MSZ30" s="57"/>
      <c r="MTA30" s="57"/>
      <c r="MTB30" s="57"/>
      <c r="MTC30" s="57"/>
      <c r="MTD30" s="57"/>
      <c r="MTE30" s="57"/>
      <c r="MTF30" s="57"/>
      <c r="MTG30" s="57"/>
      <c r="MTH30" s="57"/>
      <c r="MTI30" s="57"/>
      <c r="MTJ30" s="57"/>
      <c r="MTK30" s="57"/>
      <c r="MTL30" s="57"/>
      <c r="MTM30" s="57"/>
      <c r="MTN30" s="57"/>
      <c r="MTO30" s="57"/>
      <c r="MTP30" s="57"/>
      <c r="MTQ30" s="57"/>
      <c r="MTR30" s="57"/>
      <c r="MTS30" s="57"/>
      <c r="MTT30" s="57"/>
      <c r="MTU30" s="57"/>
      <c r="MTV30" s="57"/>
      <c r="MTW30" s="57"/>
      <c r="MTX30" s="57"/>
      <c r="MTY30" s="57"/>
      <c r="MTZ30" s="57"/>
      <c r="MUA30" s="57"/>
      <c r="MUB30" s="57"/>
      <c r="MUC30" s="57"/>
      <c r="MUD30" s="57"/>
      <c r="MUE30" s="57"/>
      <c r="MUF30" s="57"/>
      <c r="MUG30" s="57"/>
      <c r="MUH30" s="57"/>
      <c r="MUI30" s="57"/>
      <c r="MUJ30" s="57"/>
      <c r="MUK30" s="57"/>
      <c r="MUL30" s="57"/>
      <c r="MUM30" s="57"/>
      <c r="MUN30" s="57"/>
      <c r="MUO30" s="57"/>
      <c r="MUP30" s="57"/>
      <c r="MUQ30" s="57"/>
      <c r="MUR30" s="57"/>
      <c r="MUS30" s="57"/>
      <c r="MUT30" s="57"/>
      <c r="MUU30" s="57"/>
      <c r="MUV30" s="57"/>
      <c r="MUW30" s="57"/>
      <c r="MUX30" s="57"/>
      <c r="MUY30" s="57"/>
      <c r="MUZ30" s="57"/>
      <c r="MVA30" s="57"/>
      <c r="MVB30" s="57"/>
      <c r="MVC30" s="57"/>
      <c r="MVD30" s="57"/>
      <c r="MVE30" s="57"/>
      <c r="MVF30" s="57"/>
      <c r="MVG30" s="57"/>
      <c r="MVH30" s="57"/>
      <c r="MVI30" s="57"/>
      <c r="MVJ30" s="57"/>
      <c r="MVK30" s="57"/>
      <c r="MVL30" s="57"/>
      <c r="MVM30" s="57"/>
      <c r="MVN30" s="57"/>
      <c r="MVO30" s="57"/>
      <c r="MVP30" s="57"/>
      <c r="MVQ30" s="57"/>
      <c r="MVR30" s="57"/>
      <c r="MVS30" s="57"/>
      <c r="MVT30" s="57"/>
      <c r="MVU30" s="57"/>
      <c r="MVV30" s="57"/>
      <c r="MVW30" s="57"/>
      <c r="MVX30" s="57"/>
      <c r="MVY30" s="57"/>
      <c r="MVZ30" s="57"/>
      <c r="MWA30" s="57"/>
      <c r="MWB30" s="57"/>
      <c r="MWC30" s="57"/>
      <c r="MWD30" s="57"/>
      <c r="MWE30" s="57"/>
      <c r="MWF30" s="57"/>
      <c r="MWG30" s="57"/>
      <c r="MWH30" s="57"/>
      <c r="MWI30" s="57"/>
      <c r="MWJ30" s="57"/>
      <c r="MWK30" s="57"/>
      <c r="MWL30" s="57"/>
      <c r="MWM30" s="57"/>
      <c r="MWN30" s="57"/>
      <c r="MWO30" s="57"/>
      <c r="MWP30" s="57"/>
      <c r="MWQ30" s="57"/>
      <c r="MWR30" s="57"/>
      <c r="MWS30" s="57"/>
      <c r="MWT30" s="57"/>
      <c r="MWU30" s="57"/>
      <c r="MWV30" s="57"/>
      <c r="MWW30" s="57"/>
      <c r="MWX30" s="57"/>
      <c r="MWY30" s="57"/>
      <c r="MWZ30" s="57"/>
      <c r="MXA30" s="57"/>
      <c r="MXB30" s="57"/>
      <c r="MXC30" s="57"/>
      <c r="MXD30" s="57"/>
      <c r="MXE30" s="57"/>
      <c r="MXF30" s="57"/>
      <c r="MXG30" s="57"/>
      <c r="MXH30" s="57"/>
      <c r="MXI30" s="57"/>
      <c r="MXJ30" s="57"/>
      <c r="MXK30" s="57"/>
      <c r="MXL30" s="57"/>
      <c r="MXM30" s="57"/>
      <c r="MXN30" s="57"/>
      <c r="MXO30" s="57"/>
      <c r="MXP30" s="57"/>
      <c r="MXQ30" s="57"/>
      <c r="MXR30" s="57"/>
      <c r="MXS30" s="57"/>
      <c r="MXT30" s="57"/>
      <c r="MXU30" s="57"/>
      <c r="MXV30" s="57"/>
      <c r="MXW30" s="57"/>
      <c r="MXX30" s="57"/>
      <c r="MXY30" s="57"/>
      <c r="MXZ30" s="57"/>
      <c r="MYA30" s="57"/>
      <c r="MYB30" s="57"/>
      <c r="MYC30" s="57"/>
      <c r="MYD30" s="57"/>
      <c r="MYE30" s="57"/>
      <c r="MYF30" s="57"/>
      <c r="MYG30" s="57"/>
      <c r="MYH30" s="57"/>
      <c r="MYI30" s="57"/>
      <c r="MYJ30" s="57"/>
      <c r="MYK30" s="57"/>
      <c r="MYL30" s="57"/>
      <c r="MYM30" s="57"/>
      <c r="MYN30" s="57"/>
      <c r="MYO30" s="57"/>
      <c r="MYP30" s="57"/>
      <c r="MYQ30" s="57"/>
      <c r="MYR30" s="57"/>
      <c r="MYS30" s="57"/>
      <c r="MYT30" s="57"/>
      <c r="MYU30" s="57"/>
      <c r="MYV30" s="57"/>
      <c r="MYW30" s="57"/>
      <c r="MYX30" s="57"/>
      <c r="MYY30" s="57"/>
      <c r="MYZ30" s="57"/>
      <c r="MZA30" s="57"/>
      <c r="MZB30" s="57"/>
      <c r="MZC30" s="57"/>
      <c r="MZD30" s="57"/>
      <c r="MZE30" s="57"/>
      <c r="MZF30" s="57"/>
      <c r="MZG30" s="57"/>
      <c r="MZH30" s="57"/>
      <c r="MZI30" s="57"/>
      <c r="MZJ30" s="57"/>
      <c r="MZK30" s="57"/>
      <c r="MZL30" s="57"/>
      <c r="MZM30" s="57"/>
      <c r="MZN30" s="57"/>
      <c r="MZO30" s="57"/>
      <c r="MZP30" s="57"/>
      <c r="MZQ30" s="57"/>
      <c r="MZR30" s="57"/>
      <c r="MZS30" s="57"/>
      <c r="MZT30" s="57"/>
      <c r="MZU30" s="57"/>
      <c r="MZV30" s="57"/>
      <c r="MZW30" s="57"/>
      <c r="MZX30" s="57"/>
      <c r="MZY30" s="57"/>
      <c r="MZZ30" s="57"/>
      <c r="NAA30" s="57"/>
      <c r="NAB30" s="57"/>
      <c r="NAC30" s="57"/>
      <c r="NAD30" s="57"/>
      <c r="NAE30" s="57"/>
      <c r="NAF30" s="57"/>
      <c r="NAG30" s="57"/>
      <c r="NAH30" s="57"/>
      <c r="NAI30" s="57"/>
      <c r="NAJ30" s="57"/>
      <c r="NAK30" s="57"/>
      <c r="NAL30" s="57"/>
      <c r="NAM30" s="57"/>
      <c r="NAN30" s="57"/>
      <c r="NAO30" s="57"/>
      <c r="NAP30" s="57"/>
      <c r="NAQ30" s="57"/>
      <c r="NAR30" s="57"/>
      <c r="NAS30" s="57"/>
      <c r="NAT30" s="57"/>
      <c r="NAU30" s="57"/>
      <c r="NAV30" s="57"/>
      <c r="NAW30" s="57"/>
      <c r="NAX30" s="57"/>
      <c r="NAY30" s="57"/>
      <c r="NAZ30" s="57"/>
      <c r="NBA30" s="57"/>
      <c r="NBB30" s="57"/>
      <c r="NBC30" s="57"/>
      <c r="NBD30" s="57"/>
      <c r="NBE30" s="57"/>
      <c r="NBF30" s="57"/>
      <c r="NBG30" s="57"/>
      <c r="NBH30" s="57"/>
      <c r="NBI30" s="57"/>
      <c r="NBJ30" s="57"/>
      <c r="NBK30" s="57"/>
      <c r="NBL30" s="57"/>
      <c r="NBM30" s="57"/>
      <c r="NBN30" s="57"/>
      <c r="NBO30" s="57"/>
      <c r="NBP30" s="57"/>
      <c r="NBQ30" s="57"/>
      <c r="NBR30" s="57"/>
      <c r="NBS30" s="57"/>
      <c r="NBT30" s="57"/>
      <c r="NBU30" s="57"/>
      <c r="NBV30" s="57"/>
      <c r="NBW30" s="57"/>
      <c r="NBX30" s="57"/>
      <c r="NBY30" s="57"/>
      <c r="NBZ30" s="57"/>
      <c r="NCA30" s="57"/>
      <c r="NCB30" s="57"/>
      <c r="NCC30" s="57"/>
      <c r="NCD30" s="57"/>
      <c r="NCE30" s="57"/>
      <c r="NCF30" s="57"/>
      <c r="NCG30" s="57"/>
      <c r="NCH30" s="57"/>
      <c r="NCI30" s="57"/>
      <c r="NCJ30" s="57"/>
      <c r="NCK30" s="57"/>
      <c r="NCL30" s="57"/>
      <c r="NCM30" s="57"/>
      <c r="NCN30" s="57"/>
      <c r="NCO30" s="57"/>
      <c r="NCP30" s="57"/>
      <c r="NCQ30" s="57"/>
      <c r="NCR30" s="57"/>
      <c r="NCS30" s="57"/>
      <c r="NCT30" s="57"/>
      <c r="NCU30" s="57"/>
      <c r="NCV30" s="57"/>
      <c r="NCW30" s="57"/>
      <c r="NCX30" s="57"/>
      <c r="NCY30" s="57"/>
      <c r="NCZ30" s="57"/>
      <c r="NDA30" s="57"/>
      <c r="NDB30" s="57"/>
      <c r="NDC30" s="57"/>
      <c r="NDD30" s="57"/>
      <c r="NDE30" s="57"/>
      <c r="NDF30" s="57"/>
      <c r="NDG30" s="57"/>
      <c r="NDH30" s="57"/>
      <c r="NDI30" s="57"/>
      <c r="NDJ30" s="57"/>
      <c r="NDK30" s="57"/>
      <c r="NDL30" s="57"/>
      <c r="NDM30" s="57"/>
      <c r="NDN30" s="57"/>
      <c r="NDO30" s="57"/>
      <c r="NDP30" s="57"/>
      <c r="NDQ30" s="57"/>
      <c r="NDR30" s="57"/>
      <c r="NDS30" s="57"/>
      <c r="NDT30" s="57"/>
      <c r="NDU30" s="57"/>
      <c r="NDV30" s="57"/>
      <c r="NDW30" s="57"/>
      <c r="NDX30" s="57"/>
      <c r="NDY30" s="57"/>
      <c r="NDZ30" s="57"/>
      <c r="NEA30" s="57"/>
      <c r="NEB30" s="57"/>
      <c r="NEC30" s="57"/>
      <c r="NED30" s="57"/>
      <c r="NEE30" s="57"/>
      <c r="NEF30" s="57"/>
      <c r="NEG30" s="57"/>
      <c r="NEH30" s="57"/>
      <c r="NEI30" s="57"/>
      <c r="NEJ30" s="57"/>
      <c r="NEK30" s="57"/>
      <c r="NEL30" s="57"/>
      <c r="NEM30" s="57"/>
      <c r="NEN30" s="57"/>
      <c r="NEO30" s="57"/>
      <c r="NEP30" s="57"/>
      <c r="NEQ30" s="57"/>
      <c r="NER30" s="57"/>
      <c r="NES30" s="57"/>
      <c r="NET30" s="57"/>
      <c r="NEU30" s="57"/>
      <c r="NEV30" s="57"/>
      <c r="NEW30" s="57"/>
      <c r="NEX30" s="57"/>
      <c r="NEY30" s="57"/>
      <c r="NEZ30" s="57"/>
      <c r="NFA30" s="57"/>
      <c r="NFB30" s="57"/>
      <c r="NFC30" s="57"/>
      <c r="NFD30" s="57"/>
      <c r="NFE30" s="57"/>
      <c r="NFF30" s="57"/>
      <c r="NFG30" s="57"/>
      <c r="NFH30" s="57"/>
      <c r="NFI30" s="57"/>
      <c r="NFJ30" s="57"/>
      <c r="NFK30" s="57"/>
      <c r="NFL30" s="57"/>
      <c r="NFM30" s="57"/>
      <c r="NFN30" s="57"/>
      <c r="NFO30" s="57"/>
      <c r="NFP30" s="57"/>
      <c r="NFQ30" s="57"/>
      <c r="NFR30" s="57"/>
      <c r="NFS30" s="57"/>
      <c r="NFT30" s="57"/>
      <c r="NFU30" s="57"/>
      <c r="NFV30" s="57"/>
      <c r="NFW30" s="57"/>
      <c r="NFX30" s="57"/>
      <c r="NFY30" s="57"/>
      <c r="NFZ30" s="57"/>
      <c r="NGA30" s="57"/>
      <c r="NGB30" s="57"/>
      <c r="NGC30" s="57"/>
      <c r="NGD30" s="57"/>
      <c r="NGE30" s="57"/>
      <c r="NGF30" s="57"/>
      <c r="NGG30" s="57"/>
      <c r="NGH30" s="57"/>
      <c r="NGI30" s="57"/>
      <c r="NGJ30" s="57"/>
      <c r="NGK30" s="57"/>
      <c r="NGL30" s="57"/>
      <c r="NGM30" s="57"/>
      <c r="NGN30" s="57"/>
      <c r="NGO30" s="57"/>
      <c r="NGP30" s="57"/>
      <c r="NGQ30" s="57"/>
      <c r="NGR30" s="57"/>
      <c r="NGS30" s="57"/>
      <c r="NGT30" s="57"/>
      <c r="NGU30" s="57"/>
      <c r="NGV30" s="57"/>
      <c r="NGW30" s="57"/>
      <c r="NGX30" s="57"/>
      <c r="NGY30" s="57"/>
      <c r="NGZ30" s="57"/>
      <c r="NHA30" s="57"/>
      <c r="NHB30" s="57"/>
      <c r="NHC30" s="57"/>
      <c r="NHD30" s="57"/>
      <c r="NHE30" s="57"/>
      <c r="NHF30" s="57"/>
      <c r="NHG30" s="57"/>
      <c r="NHH30" s="57"/>
      <c r="NHI30" s="57"/>
      <c r="NHJ30" s="57"/>
      <c r="NHK30" s="57"/>
      <c r="NHL30" s="57"/>
      <c r="NHM30" s="57"/>
      <c r="NHN30" s="57"/>
      <c r="NHO30" s="57"/>
      <c r="NHP30" s="57"/>
      <c r="NHQ30" s="57"/>
      <c r="NHR30" s="57"/>
      <c r="NHS30" s="57"/>
      <c r="NHT30" s="57"/>
      <c r="NHU30" s="57"/>
      <c r="NHV30" s="57"/>
      <c r="NHW30" s="57"/>
      <c r="NHX30" s="57"/>
      <c r="NHY30" s="57"/>
      <c r="NHZ30" s="57"/>
      <c r="NIA30" s="57"/>
      <c r="NIB30" s="57"/>
      <c r="NIC30" s="57"/>
      <c r="NID30" s="57"/>
      <c r="NIE30" s="57"/>
      <c r="NIF30" s="57"/>
      <c r="NIG30" s="57"/>
      <c r="NIH30" s="57"/>
      <c r="NII30" s="57"/>
      <c r="NIJ30" s="57"/>
      <c r="NIK30" s="57"/>
      <c r="NIL30" s="57"/>
      <c r="NIM30" s="57"/>
      <c r="NIN30" s="57"/>
      <c r="NIO30" s="57"/>
      <c r="NIP30" s="57"/>
      <c r="NIQ30" s="57"/>
      <c r="NIR30" s="57"/>
      <c r="NIS30" s="57"/>
      <c r="NIT30" s="57"/>
      <c r="NIU30" s="57"/>
      <c r="NIV30" s="57"/>
      <c r="NIW30" s="57"/>
      <c r="NIX30" s="57"/>
      <c r="NIY30" s="57"/>
      <c r="NIZ30" s="57"/>
      <c r="NJA30" s="57"/>
      <c r="NJB30" s="57"/>
      <c r="NJC30" s="57"/>
      <c r="NJD30" s="57"/>
      <c r="NJE30" s="57"/>
      <c r="NJF30" s="57"/>
      <c r="NJG30" s="57"/>
      <c r="NJH30" s="57"/>
      <c r="NJI30" s="57"/>
      <c r="NJJ30" s="57"/>
      <c r="NJK30" s="57"/>
      <c r="NJL30" s="57"/>
      <c r="NJM30" s="57"/>
      <c r="NJN30" s="57"/>
      <c r="NJO30" s="57"/>
      <c r="NJP30" s="57"/>
      <c r="NJQ30" s="57"/>
      <c r="NJR30" s="57"/>
      <c r="NJS30" s="57"/>
      <c r="NJT30" s="57"/>
      <c r="NJU30" s="57"/>
      <c r="NJV30" s="57"/>
      <c r="NJW30" s="57"/>
      <c r="NJX30" s="57"/>
      <c r="NJY30" s="57"/>
      <c r="NJZ30" s="57"/>
      <c r="NKA30" s="57"/>
      <c r="NKB30" s="57"/>
      <c r="NKC30" s="57"/>
      <c r="NKD30" s="57"/>
      <c r="NKE30" s="57"/>
      <c r="NKF30" s="57"/>
      <c r="NKG30" s="57"/>
      <c r="NKH30" s="57"/>
      <c r="NKI30" s="57"/>
      <c r="NKJ30" s="57"/>
      <c r="NKK30" s="57"/>
      <c r="NKL30" s="57"/>
      <c r="NKM30" s="57"/>
      <c r="NKN30" s="57"/>
      <c r="NKO30" s="57"/>
      <c r="NKP30" s="57"/>
      <c r="NKQ30" s="57"/>
      <c r="NKR30" s="57"/>
      <c r="NKS30" s="57"/>
      <c r="NKT30" s="57"/>
      <c r="NKU30" s="57"/>
      <c r="NKV30" s="57"/>
      <c r="NKW30" s="57"/>
      <c r="NKX30" s="57"/>
      <c r="NKY30" s="57"/>
      <c r="NKZ30" s="57"/>
      <c r="NLA30" s="57"/>
      <c r="NLB30" s="57"/>
      <c r="NLC30" s="57"/>
      <c r="NLD30" s="57"/>
      <c r="NLE30" s="57"/>
      <c r="NLF30" s="57"/>
      <c r="NLG30" s="57"/>
      <c r="NLH30" s="57"/>
      <c r="NLI30" s="57"/>
      <c r="NLJ30" s="57"/>
      <c r="NLK30" s="57"/>
      <c r="NLL30" s="57"/>
      <c r="NLM30" s="57"/>
      <c r="NLN30" s="57"/>
      <c r="NLO30" s="57"/>
      <c r="NLP30" s="57"/>
      <c r="NLQ30" s="57"/>
      <c r="NLR30" s="57"/>
      <c r="NLS30" s="57"/>
      <c r="NLT30" s="57"/>
      <c r="NLU30" s="57"/>
      <c r="NLV30" s="57"/>
      <c r="NLW30" s="57"/>
      <c r="NLX30" s="57"/>
      <c r="NLY30" s="57"/>
      <c r="NLZ30" s="57"/>
      <c r="NMA30" s="57"/>
      <c r="NMB30" s="57"/>
      <c r="NMC30" s="57"/>
      <c r="NMD30" s="57"/>
      <c r="NME30" s="57"/>
      <c r="NMF30" s="57"/>
      <c r="NMG30" s="57"/>
      <c r="NMH30" s="57"/>
      <c r="NMI30" s="57"/>
      <c r="NMJ30" s="57"/>
      <c r="NMK30" s="57"/>
      <c r="NML30" s="57"/>
      <c r="NMM30" s="57"/>
      <c r="NMN30" s="57"/>
      <c r="NMO30" s="57"/>
      <c r="NMP30" s="57"/>
      <c r="NMQ30" s="57"/>
      <c r="NMR30" s="57"/>
      <c r="NMS30" s="57"/>
      <c r="NMT30" s="57"/>
      <c r="NMU30" s="57"/>
      <c r="NMV30" s="57"/>
      <c r="NMW30" s="57"/>
      <c r="NMX30" s="57"/>
      <c r="NMY30" s="57"/>
      <c r="NMZ30" s="57"/>
      <c r="NNA30" s="57"/>
      <c r="NNB30" s="57"/>
      <c r="NNC30" s="57"/>
      <c r="NND30" s="57"/>
      <c r="NNE30" s="57"/>
      <c r="NNF30" s="57"/>
      <c r="NNG30" s="57"/>
      <c r="NNH30" s="57"/>
      <c r="NNI30" s="57"/>
      <c r="NNJ30" s="57"/>
      <c r="NNK30" s="57"/>
      <c r="NNL30" s="57"/>
      <c r="NNM30" s="57"/>
      <c r="NNN30" s="57"/>
      <c r="NNO30" s="57"/>
      <c r="NNP30" s="57"/>
      <c r="NNQ30" s="57"/>
      <c r="NNR30" s="57"/>
      <c r="NNS30" s="57"/>
      <c r="NNT30" s="57"/>
      <c r="NNU30" s="57"/>
      <c r="NNV30" s="57"/>
      <c r="NNW30" s="57"/>
      <c r="NNX30" s="57"/>
      <c r="NNY30" s="57"/>
      <c r="NNZ30" s="57"/>
      <c r="NOA30" s="57"/>
      <c r="NOB30" s="57"/>
      <c r="NOC30" s="57"/>
      <c r="NOD30" s="57"/>
      <c r="NOE30" s="57"/>
      <c r="NOF30" s="57"/>
      <c r="NOG30" s="57"/>
      <c r="NOH30" s="57"/>
      <c r="NOI30" s="57"/>
      <c r="NOJ30" s="57"/>
      <c r="NOK30" s="57"/>
      <c r="NOL30" s="57"/>
      <c r="NOM30" s="57"/>
      <c r="NON30" s="57"/>
      <c r="NOO30" s="57"/>
      <c r="NOP30" s="57"/>
      <c r="NOQ30" s="57"/>
      <c r="NOR30" s="57"/>
      <c r="NOS30" s="57"/>
      <c r="NOT30" s="57"/>
      <c r="NOU30" s="57"/>
      <c r="NOV30" s="57"/>
      <c r="NOW30" s="57"/>
      <c r="NOX30" s="57"/>
      <c r="NOY30" s="57"/>
      <c r="NOZ30" s="57"/>
      <c r="NPA30" s="57"/>
      <c r="NPB30" s="57"/>
      <c r="NPC30" s="57"/>
      <c r="NPD30" s="57"/>
      <c r="NPE30" s="57"/>
      <c r="NPF30" s="57"/>
      <c r="NPG30" s="57"/>
      <c r="NPH30" s="57"/>
      <c r="NPI30" s="57"/>
      <c r="NPJ30" s="57"/>
      <c r="NPK30" s="57"/>
      <c r="NPL30" s="57"/>
      <c r="NPM30" s="57"/>
      <c r="NPN30" s="57"/>
      <c r="NPO30" s="57"/>
      <c r="NPP30" s="57"/>
      <c r="NPQ30" s="57"/>
      <c r="NPR30" s="57"/>
      <c r="NPS30" s="57"/>
      <c r="NPT30" s="57"/>
      <c r="NPU30" s="57"/>
      <c r="NPV30" s="57"/>
      <c r="NPW30" s="57"/>
      <c r="NPX30" s="57"/>
      <c r="NPY30" s="57"/>
      <c r="NPZ30" s="57"/>
      <c r="NQA30" s="57"/>
      <c r="NQB30" s="57"/>
      <c r="NQC30" s="57"/>
      <c r="NQD30" s="57"/>
      <c r="NQE30" s="57"/>
      <c r="NQF30" s="57"/>
      <c r="NQG30" s="57"/>
      <c r="NQH30" s="57"/>
      <c r="NQI30" s="57"/>
      <c r="NQJ30" s="57"/>
      <c r="NQK30" s="57"/>
      <c r="NQL30" s="57"/>
      <c r="NQM30" s="57"/>
      <c r="NQN30" s="57"/>
      <c r="NQO30" s="57"/>
      <c r="NQP30" s="57"/>
      <c r="NQQ30" s="57"/>
      <c r="NQR30" s="57"/>
      <c r="NQS30" s="57"/>
      <c r="NQT30" s="57"/>
      <c r="NQU30" s="57"/>
      <c r="NQV30" s="57"/>
      <c r="NQW30" s="57"/>
      <c r="NQX30" s="57"/>
      <c r="NQY30" s="57"/>
      <c r="NQZ30" s="57"/>
      <c r="NRA30" s="57"/>
      <c r="NRB30" s="57"/>
      <c r="NRC30" s="57"/>
      <c r="NRD30" s="57"/>
      <c r="NRE30" s="57"/>
      <c r="NRF30" s="57"/>
      <c r="NRG30" s="57"/>
      <c r="NRH30" s="57"/>
      <c r="NRI30" s="57"/>
      <c r="NRJ30" s="57"/>
      <c r="NRK30" s="57"/>
      <c r="NRL30" s="57"/>
      <c r="NRM30" s="57"/>
      <c r="NRN30" s="57"/>
      <c r="NRO30" s="57"/>
      <c r="NRP30" s="57"/>
      <c r="NRQ30" s="57"/>
      <c r="NRR30" s="57"/>
      <c r="NRS30" s="57"/>
      <c r="NRT30" s="57"/>
      <c r="NRU30" s="57"/>
      <c r="NRV30" s="57"/>
      <c r="NRW30" s="57"/>
      <c r="NRX30" s="57"/>
      <c r="NRY30" s="57"/>
      <c r="NRZ30" s="57"/>
      <c r="NSA30" s="57"/>
      <c r="NSB30" s="57"/>
      <c r="NSC30" s="57"/>
      <c r="NSD30" s="57"/>
      <c r="NSE30" s="57"/>
      <c r="NSF30" s="57"/>
      <c r="NSG30" s="57"/>
      <c r="NSH30" s="57"/>
      <c r="NSI30" s="57"/>
      <c r="NSJ30" s="57"/>
      <c r="NSK30" s="57"/>
      <c r="NSL30" s="57"/>
      <c r="NSM30" s="57"/>
      <c r="NSN30" s="57"/>
      <c r="NSO30" s="57"/>
      <c r="NSP30" s="57"/>
      <c r="NSQ30" s="57"/>
      <c r="NSR30" s="57"/>
      <c r="NSS30" s="57"/>
      <c r="NST30" s="57"/>
      <c r="NSU30" s="57"/>
      <c r="NSV30" s="57"/>
      <c r="NSW30" s="57"/>
      <c r="NSX30" s="57"/>
      <c r="NSY30" s="57"/>
      <c r="NSZ30" s="57"/>
      <c r="NTA30" s="57"/>
      <c r="NTB30" s="57"/>
      <c r="NTC30" s="57"/>
      <c r="NTD30" s="57"/>
      <c r="NTE30" s="57"/>
      <c r="NTF30" s="57"/>
      <c r="NTG30" s="57"/>
      <c r="NTH30" s="57"/>
      <c r="NTI30" s="57"/>
      <c r="NTJ30" s="57"/>
      <c r="NTK30" s="57"/>
      <c r="NTL30" s="57"/>
      <c r="NTM30" s="57"/>
      <c r="NTN30" s="57"/>
      <c r="NTO30" s="57"/>
      <c r="NTP30" s="57"/>
      <c r="NTQ30" s="57"/>
      <c r="NTR30" s="57"/>
      <c r="NTS30" s="57"/>
      <c r="NTT30" s="57"/>
      <c r="NTU30" s="57"/>
      <c r="NTV30" s="57"/>
      <c r="NTW30" s="57"/>
      <c r="NTX30" s="57"/>
      <c r="NTY30" s="57"/>
      <c r="NTZ30" s="57"/>
      <c r="NUA30" s="57"/>
      <c r="NUB30" s="57"/>
      <c r="NUC30" s="57"/>
      <c r="NUD30" s="57"/>
      <c r="NUE30" s="57"/>
      <c r="NUF30" s="57"/>
      <c r="NUG30" s="57"/>
      <c r="NUH30" s="57"/>
      <c r="NUI30" s="57"/>
      <c r="NUJ30" s="57"/>
      <c r="NUK30" s="57"/>
      <c r="NUL30" s="57"/>
      <c r="NUM30" s="57"/>
      <c r="NUN30" s="57"/>
      <c r="NUO30" s="57"/>
      <c r="NUP30" s="57"/>
      <c r="NUQ30" s="57"/>
      <c r="NUR30" s="57"/>
      <c r="NUS30" s="57"/>
      <c r="NUT30" s="57"/>
      <c r="NUU30" s="57"/>
      <c r="NUV30" s="57"/>
      <c r="NUW30" s="57"/>
      <c r="NUX30" s="57"/>
      <c r="NUY30" s="57"/>
      <c r="NUZ30" s="57"/>
      <c r="NVA30" s="57"/>
      <c r="NVB30" s="57"/>
      <c r="NVC30" s="57"/>
      <c r="NVD30" s="57"/>
      <c r="NVE30" s="57"/>
      <c r="NVF30" s="57"/>
      <c r="NVG30" s="57"/>
      <c r="NVH30" s="57"/>
      <c r="NVI30" s="57"/>
      <c r="NVJ30" s="57"/>
      <c r="NVK30" s="57"/>
      <c r="NVL30" s="57"/>
      <c r="NVM30" s="57"/>
      <c r="NVN30" s="57"/>
      <c r="NVO30" s="57"/>
      <c r="NVP30" s="57"/>
      <c r="NVQ30" s="57"/>
      <c r="NVR30" s="57"/>
      <c r="NVS30" s="57"/>
      <c r="NVT30" s="57"/>
      <c r="NVU30" s="57"/>
      <c r="NVV30" s="57"/>
      <c r="NVW30" s="57"/>
      <c r="NVX30" s="57"/>
      <c r="NVY30" s="57"/>
      <c r="NVZ30" s="57"/>
      <c r="NWA30" s="57"/>
      <c r="NWB30" s="57"/>
      <c r="NWC30" s="57"/>
      <c r="NWD30" s="57"/>
      <c r="NWE30" s="57"/>
      <c r="NWF30" s="57"/>
      <c r="NWG30" s="57"/>
      <c r="NWH30" s="57"/>
      <c r="NWI30" s="57"/>
      <c r="NWJ30" s="57"/>
      <c r="NWK30" s="57"/>
      <c r="NWL30" s="57"/>
      <c r="NWM30" s="57"/>
      <c r="NWN30" s="57"/>
      <c r="NWO30" s="57"/>
      <c r="NWP30" s="57"/>
      <c r="NWQ30" s="57"/>
      <c r="NWR30" s="57"/>
      <c r="NWS30" s="57"/>
      <c r="NWT30" s="57"/>
      <c r="NWU30" s="57"/>
      <c r="NWV30" s="57"/>
      <c r="NWW30" s="57"/>
      <c r="NWX30" s="57"/>
      <c r="NWY30" s="57"/>
      <c r="NWZ30" s="57"/>
      <c r="NXA30" s="57"/>
      <c r="NXB30" s="57"/>
      <c r="NXC30" s="57"/>
      <c r="NXD30" s="57"/>
      <c r="NXE30" s="57"/>
      <c r="NXF30" s="57"/>
      <c r="NXG30" s="57"/>
      <c r="NXH30" s="57"/>
      <c r="NXI30" s="57"/>
      <c r="NXJ30" s="57"/>
      <c r="NXK30" s="57"/>
      <c r="NXL30" s="57"/>
      <c r="NXM30" s="57"/>
      <c r="NXN30" s="57"/>
      <c r="NXO30" s="57"/>
      <c r="NXP30" s="57"/>
      <c r="NXQ30" s="57"/>
      <c r="NXR30" s="57"/>
      <c r="NXS30" s="57"/>
      <c r="NXT30" s="57"/>
      <c r="NXU30" s="57"/>
      <c r="NXV30" s="57"/>
      <c r="NXW30" s="57"/>
      <c r="NXX30" s="57"/>
      <c r="NXY30" s="57"/>
      <c r="NXZ30" s="57"/>
      <c r="NYA30" s="57"/>
      <c r="NYB30" s="57"/>
      <c r="NYC30" s="57"/>
      <c r="NYD30" s="57"/>
      <c r="NYE30" s="57"/>
      <c r="NYF30" s="57"/>
      <c r="NYG30" s="57"/>
      <c r="NYH30" s="57"/>
      <c r="NYI30" s="57"/>
      <c r="NYJ30" s="57"/>
      <c r="NYK30" s="57"/>
      <c r="NYL30" s="57"/>
      <c r="NYM30" s="57"/>
      <c r="NYN30" s="57"/>
      <c r="NYO30" s="57"/>
      <c r="NYP30" s="57"/>
      <c r="NYQ30" s="57"/>
      <c r="NYR30" s="57"/>
      <c r="NYS30" s="57"/>
      <c r="NYT30" s="57"/>
      <c r="NYU30" s="57"/>
      <c r="NYV30" s="57"/>
      <c r="NYW30" s="57"/>
      <c r="NYX30" s="57"/>
      <c r="NYY30" s="57"/>
      <c r="NYZ30" s="57"/>
      <c r="NZA30" s="57"/>
      <c r="NZB30" s="57"/>
      <c r="NZC30" s="57"/>
      <c r="NZD30" s="57"/>
      <c r="NZE30" s="57"/>
      <c r="NZF30" s="57"/>
      <c r="NZG30" s="57"/>
      <c r="NZH30" s="57"/>
      <c r="NZI30" s="57"/>
      <c r="NZJ30" s="57"/>
      <c r="NZK30" s="57"/>
      <c r="NZL30" s="57"/>
      <c r="NZM30" s="57"/>
      <c r="NZN30" s="57"/>
      <c r="NZO30" s="57"/>
      <c r="NZP30" s="57"/>
      <c r="NZQ30" s="57"/>
      <c r="NZR30" s="57"/>
      <c r="NZS30" s="57"/>
      <c r="NZT30" s="57"/>
      <c r="NZU30" s="57"/>
      <c r="NZV30" s="57"/>
      <c r="NZW30" s="57"/>
      <c r="NZX30" s="57"/>
      <c r="NZY30" s="57"/>
      <c r="NZZ30" s="57"/>
      <c r="OAA30" s="57"/>
      <c r="OAB30" s="57"/>
      <c r="OAC30" s="57"/>
      <c r="OAD30" s="57"/>
      <c r="OAE30" s="57"/>
      <c r="OAF30" s="57"/>
      <c r="OAG30" s="57"/>
      <c r="OAH30" s="57"/>
      <c r="OAI30" s="57"/>
      <c r="OAJ30" s="57"/>
      <c r="OAK30" s="57"/>
      <c r="OAL30" s="57"/>
      <c r="OAM30" s="57"/>
      <c r="OAN30" s="57"/>
      <c r="OAO30" s="57"/>
      <c r="OAP30" s="57"/>
      <c r="OAQ30" s="57"/>
      <c r="OAR30" s="57"/>
      <c r="OAS30" s="57"/>
      <c r="OAT30" s="57"/>
      <c r="OAU30" s="57"/>
      <c r="OAV30" s="57"/>
      <c r="OAW30" s="57"/>
      <c r="OAX30" s="57"/>
      <c r="OAY30" s="57"/>
      <c r="OAZ30" s="57"/>
      <c r="OBA30" s="57"/>
      <c r="OBB30" s="57"/>
      <c r="OBC30" s="57"/>
      <c r="OBD30" s="57"/>
      <c r="OBE30" s="57"/>
      <c r="OBF30" s="57"/>
      <c r="OBG30" s="57"/>
      <c r="OBH30" s="57"/>
      <c r="OBI30" s="57"/>
      <c r="OBJ30" s="57"/>
      <c r="OBK30" s="57"/>
      <c r="OBL30" s="57"/>
      <c r="OBM30" s="57"/>
      <c r="OBN30" s="57"/>
      <c r="OBO30" s="57"/>
      <c r="OBP30" s="57"/>
      <c r="OBQ30" s="57"/>
      <c r="OBR30" s="57"/>
      <c r="OBS30" s="57"/>
      <c r="OBT30" s="57"/>
      <c r="OBU30" s="57"/>
      <c r="OBV30" s="57"/>
      <c r="OBW30" s="57"/>
      <c r="OBX30" s="57"/>
      <c r="OBY30" s="57"/>
      <c r="OBZ30" s="57"/>
      <c r="OCA30" s="57"/>
      <c r="OCB30" s="57"/>
      <c r="OCC30" s="57"/>
      <c r="OCD30" s="57"/>
      <c r="OCE30" s="57"/>
      <c r="OCF30" s="57"/>
      <c r="OCG30" s="57"/>
      <c r="OCH30" s="57"/>
      <c r="OCI30" s="57"/>
      <c r="OCJ30" s="57"/>
      <c r="OCK30" s="57"/>
      <c r="OCL30" s="57"/>
      <c r="OCM30" s="57"/>
      <c r="OCN30" s="57"/>
      <c r="OCO30" s="57"/>
      <c r="OCP30" s="57"/>
      <c r="OCQ30" s="57"/>
      <c r="OCR30" s="57"/>
      <c r="OCS30" s="57"/>
      <c r="OCT30" s="57"/>
      <c r="OCU30" s="57"/>
      <c r="OCV30" s="57"/>
      <c r="OCW30" s="57"/>
      <c r="OCX30" s="57"/>
      <c r="OCY30" s="57"/>
      <c r="OCZ30" s="57"/>
      <c r="ODA30" s="57"/>
      <c r="ODB30" s="57"/>
      <c r="ODC30" s="57"/>
      <c r="ODD30" s="57"/>
      <c r="ODE30" s="57"/>
      <c r="ODF30" s="57"/>
      <c r="ODG30" s="57"/>
      <c r="ODH30" s="57"/>
      <c r="ODI30" s="57"/>
      <c r="ODJ30" s="57"/>
      <c r="ODK30" s="57"/>
      <c r="ODL30" s="57"/>
      <c r="ODM30" s="57"/>
      <c r="ODN30" s="57"/>
      <c r="ODO30" s="57"/>
      <c r="ODP30" s="57"/>
      <c r="ODQ30" s="57"/>
      <c r="ODR30" s="57"/>
      <c r="ODS30" s="57"/>
      <c r="ODT30" s="57"/>
      <c r="ODU30" s="57"/>
      <c r="ODV30" s="57"/>
      <c r="ODW30" s="57"/>
      <c r="ODX30" s="57"/>
      <c r="ODY30" s="57"/>
      <c r="ODZ30" s="57"/>
      <c r="OEA30" s="57"/>
      <c r="OEB30" s="57"/>
      <c r="OEC30" s="57"/>
      <c r="OED30" s="57"/>
      <c r="OEE30" s="57"/>
      <c r="OEF30" s="57"/>
      <c r="OEG30" s="57"/>
      <c r="OEH30" s="57"/>
      <c r="OEI30" s="57"/>
      <c r="OEJ30" s="57"/>
      <c r="OEK30" s="57"/>
      <c r="OEL30" s="57"/>
      <c r="OEM30" s="57"/>
      <c r="OEN30" s="57"/>
      <c r="OEO30" s="57"/>
      <c r="OEP30" s="57"/>
      <c r="OEQ30" s="57"/>
      <c r="OER30" s="57"/>
      <c r="OES30" s="57"/>
      <c r="OET30" s="57"/>
      <c r="OEU30" s="57"/>
      <c r="OEV30" s="57"/>
      <c r="OEW30" s="57"/>
      <c r="OEX30" s="57"/>
      <c r="OEY30" s="57"/>
      <c r="OEZ30" s="57"/>
      <c r="OFA30" s="57"/>
      <c r="OFB30" s="57"/>
      <c r="OFC30" s="57"/>
      <c r="OFD30" s="57"/>
      <c r="OFE30" s="57"/>
      <c r="OFF30" s="57"/>
      <c r="OFG30" s="57"/>
      <c r="OFH30" s="57"/>
      <c r="OFI30" s="57"/>
      <c r="OFJ30" s="57"/>
      <c r="OFK30" s="57"/>
      <c r="OFL30" s="57"/>
      <c r="OFM30" s="57"/>
      <c r="OFN30" s="57"/>
      <c r="OFO30" s="57"/>
      <c r="OFP30" s="57"/>
      <c r="OFQ30" s="57"/>
      <c r="OFR30" s="57"/>
      <c r="OFS30" s="57"/>
      <c r="OFT30" s="57"/>
      <c r="OFU30" s="57"/>
      <c r="OFV30" s="57"/>
      <c r="OFW30" s="57"/>
      <c r="OFX30" s="57"/>
      <c r="OFY30" s="57"/>
      <c r="OFZ30" s="57"/>
      <c r="OGA30" s="57"/>
      <c r="OGB30" s="57"/>
      <c r="OGC30" s="57"/>
      <c r="OGD30" s="57"/>
      <c r="OGE30" s="57"/>
      <c r="OGF30" s="57"/>
      <c r="OGG30" s="57"/>
      <c r="OGH30" s="57"/>
      <c r="OGI30" s="57"/>
      <c r="OGJ30" s="57"/>
      <c r="OGK30" s="57"/>
      <c r="OGL30" s="57"/>
      <c r="OGM30" s="57"/>
      <c r="OGN30" s="57"/>
      <c r="OGO30" s="57"/>
      <c r="OGP30" s="57"/>
      <c r="OGQ30" s="57"/>
      <c r="OGR30" s="57"/>
      <c r="OGS30" s="57"/>
      <c r="OGT30" s="57"/>
      <c r="OGU30" s="57"/>
      <c r="OGV30" s="57"/>
      <c r="OGW30" s="57"/>
      <c r="OGX30" s="57"/>
      <c r="OGY30" s="57"/>
      <c r="OGZ30" s="57"/>
      <c r="OHA30" s="57"/>
      <c r="OHB30" s="57"/>
      <c r="OHC30" s="57"/>
      <c r="OHD30" s="57"/>
      <c r="OHE30" s="57"/>
      <c r="OHF30" s="57"/>
      <c r="OHG30" s="57"/>
      <c r="OHH30" s="57"/>
      <c r="OHI30" s="57"/>
      <c r="OHJ30" s="57"/>
      <c r="OHK30" s="57"/>
      <c r="OHL30" s="57"/>
      <c r="OHM30" s="57"/>
      <c r="OHN30" s="57"/>
      <c r="OHO30" s="57"/>
      <c r="OHP30" s="57"/>
      <c r="OHQ30" s="57"/>
      <c r="OHR30" s="57"/>
      <c r="OHS30" s="57"/>
      <c r="OHT30" s="57"/>
      <c r="OHU30" s="57"/>
      <c r="OHV30" s="57"/>
      <c r="OHW30" s="57"/>
      <c r="OHX30" s="57"/>
      <c r="OHY30" s="57"/>
      <c r="OHZ30" s="57"/>
      <c r="OIA30" s="57"/>
      <c r="OIB30" s="57"/>
      <c r="OIC30" s="57"/>
      <c r="OID30" s="57"/>
      <c r="OIE30" s="57"/>
      <c r="OIF30" s="57"/>
      <c r="OIG30" s="57"/>
      <c r="OIH30" s="57"/>
      <c r="OII30" s="57"/>
      <c r="OIJ30" s="57"/>
      <c r="OIK30" s="57"/>
      <c r="OIL30" s="57"/>
      <c r="OIM30" s="57"/>
      <c r="OIN30" s="57"/>
      <c r="OIO30" s="57"/>
      <c r="OIP30" s="57"/>
      <c r="OIQ30" s="57"/>
      <c r="OIR30" s="57"/>
      <c r="OIS30" s="57"/>
      <c r="OIT30" s="57"/>
      <c r="OIU30" s="57"/>
      <c r="OIV30" s="57"/>
      <c r="OIW30" s="57"/>
      <c r="OIX30" s="57"/>
      <c r="OIY30" s="57"/>
      <c r="OIZ30" s="57"/>
      <c r="OJA30" s="57"/>
      <c r="OJB30" s="57"/>
      <c r="OJC30" s="57"/>
      <c r="OJD30" s="57"/>
      <c r="OJE30" s="57"/>
      <c r="OJF30" s="57"/>
      <c r="OJG30" s="57"/>
      <c r="OJH30" s="57"/>
      <c r="OJI30" s="57"/>
      <c r="OJJ30" s="57"/>
      <c r="OJK30" s="57"/>
      <c r="OJL30" s="57"/>
      <c r="OJM30" s="57"/>
      <c r="OJN30" s="57"/>
      <c r="OJO30" s="57"/>
      <c r="OJP30" s="57"/>
      <c r="OJQ30" s="57"/>
      <c r="OJR30" s="57"/>
      <c r="OJS30" s="57"/>
      <c r="OJT30" s="57"/>
      <c r="OJU30" s="57"/>
      <c r="OJV30" s="57"/>
      <c r="OJW30" s="57"/>
      <c r="OJX30" s="57"/>
      <c r="OJY30" s="57"/>
      <c r="OJZ30" s="57"/>
      <c r="OKA30" s="57"/>
      <c r="OKB30" s="57"/>
      <c r="OKC30" s="57"/>
      <c r="OKD30" s="57"/>
      <c r="OKE30" s="57"/>
      <c r="OKF30" s="57"/>
      <c r="OKG30" s="57"/>
      <c r="OKH30" s="57"/>
      <c r="OKI30" s="57"/>
      <c r="OKJ30" s="57"/>
      <c r="OKK30" s="57"/>
      <c r="OKL30" s="57"/>
      <c r="OKM30" s="57"/>
      <c r="OKN30" s="57"/>
      <c r="OKO30" s="57"/>
      <c r="OKP30" s="57"/>
      <c r="OKQ30" s="57"/>
      <c r="OKR30" s="57"/>
      <c r="OKS30" s="57"/>
      <c r="OKT30" s="57"/>
      <c r="OKU30" s="57"/>
      <c r="OKV30" s="57"/>
      <c r="OKW30" s="57"/>
      <c r="OKX30" s="57"/>
      <c r="OKY30" s="57"/>
      <c r="OKZ30" s="57"/>
      <c r="OLA30" s="57"/>
      <c r="OLB30" s="57"/>
      <c r="OLC30" s="57"/>
      <c r="OLD30" s="57"/>
      <c r="OLE30" s="57"/>
      <c r="OLF30" s="57"/>
      <c r="OLG30" s="57"/>
      <c r="OLH30" s="57"/>
      <c r="OLI30" s="57"/>
      <c r="OLJ30" s="57"/>
      <c r="OLK30" s="57"/>
      <c r="OLL30" s="57"/>
      <c r="OLM30" s="57"/>
      <c r="OLN30" s="57"/>
      <c r="OLO30" s="57"/>
      <c r="OLP30" s="57"/>
      <c r="OLQ30" s="57"/>
      <c r="OLR30" s="57"/>
      <c r="OLS30" s="57"/>
      <c r="OLT30" s="57"/>
      <c r="OLU30" s="57"/>
      <c r="OLV30" s="57"/>
      <c r="OLW30" s="57"/>
      <c r="OLX30" s="57"/>
      <c r="OLY30" s="57"/>
      <c r="OLZ30" s="57"/>
      <c r="OMA30" s="57"/>
      <c r="OMB30" s="57"/>
      <c r="OMC30" s="57"/>
      <c r="OMD30" s="57"/>
      <c r="OME30" s="57"/>
      <c r="OMF30" s="57"/>
      <c r="OMG30" s="57"/>
      <c r="OMH30" s="57"/>
      <c r="OMI30" s="57"/>
      <c r="OMJ30" s="57"/>
      <c r="OMK30" s="57"/>
      <c r="OML30" s="57"/>
      <c r="OMM30" s="57"/>
      <c r="OMN30" s="57"/>
      <c r="OMO30" s="57"/>
      <c r="OMP30" s="57"/>
      <c r="OMQ30" s="57"/>
      <c r="OMR30" s="57"/>
      <c r="OMS30" s="57"/>
      <c r="OMT30" s="57"/>
      <c r="OMU30" s="57"/>
      <c r="OMV30" s="57"/>
      <c r="OMW30" s="57"/>
      <c r="OMX30" s="57"/>
      <c r="OMY30" s="57"/>
      <c r="OMZ30" s="57"/>
      <c r="ONA30" s="57"/>
      <c r="ONB30" s="57"/>
      <c r="ONC30" s="57"/>
      <c r="OND30" s="57"/>
      <c r="ONE30" s="57"/>
      <c r="ONF30" s="57"/>
      <c r="ONG30" s="57"/>
      <c r="ONH30" s="57"/>
      <c r="ONI30" s="57"/>
      <c r="ONJ30" s="57"/>
      <c r="ONK30" s="57"/>
      <c r="ONL30" s="57"/>
      <c r="ONM30" s="57"/>
      <c r="ONN30" s="57"/>
      <c r="ONO30" s="57"/>
      <c r="ONP30" s="57"/>
      <c r="ONQ30" s="57"/>
      <c r="ONR30" s="57"/>
      <c r="ONS30" s="57"/>
      <c r="ONT30" s="57"/>
      <c r="ONU30" s="57"/>
      <c r="ONV30" s="57"/>
      <c r="ONW30" s="57"/>
      <c r="ONX30" s="57"/>
      <c r="ONY30" s="57"/>
      <c r="ONZ30" s="57"/>
      <c r="OOA30" s="57"/>
      <c r="OOB30" s="57"/>
      <c r="OOC30" s="57"/>
      <c r="OOD30" s="57"/>
      <c r="OOE30" s="57"/>
      <c r="OOF30" s="57"/>
      <c r="OOG30" s="57"/>
      <c r="OOH30" s="57"/>
      <c r="OOI30" s="57"/>
      <c r="OOJ30" s="57"/>
      <c r="OOK30" s="57"/>
      <c r="OOL30" s="57"/>
      <c r="OOM30" s="57"/>
      <c r="OON30" s="57"/>
      <c r="OOO30" s="57"/>
      <c r="OOP30" s="57"/>
      <c r="OOQ30" s="57"/>
      <c r="OOR30" s="57"/>
      <c r="OOS30" s="57"/>
      <c r="OOT30" s="57"/>
      <c r="OOU30" s="57"/>
      <c r="OOV30" s="57"/>
      <c r="OOW30" s="57"/>
      <c r="OOX30" s="57"/>
      <c r="OOY30" s="57"/>
      <c r="OOZ30" s="57"/>
      <c r="OPA30" s="57"/>
      <c r="OPB30" s="57"/>
      <c r="OPC30" s="57"/>
      <c r="OPD30" s="57"/>
      <c r="OPE30" s="57"/>
      <c r="OPF30" s="57"/>
      <c r="OPG30" s="57"/>
      <c r="OPH30" s="57"/>
      <c r="OPI30" s="57"/>
      <c r="OPJ30" s="57"/>
      <c r="OPK30" s="57"/>
      <c r="OPL30" s="57"/>
      <c r="OPM30" s="57"/>
      <c r="OPN30" s="57"/>
      <c r="OPO30" s="57"/>
      <c r="OPP30" s="57"/>
      <c r="OPQ30" s="57"/>
      <c r="OPR30" s="57"/>
      <c r="OPS30" s="57"/>
      <c r="OPT30" s="57"/>
      <c r="OPU30" s="57"/>
      <c r="OPV30" s="57"/>
      <c r="OPW30" s="57"/>
      <c r="OPX30" s="57"/>
      <c r="OPY30" s="57"/>
      <c r="OPZ30" s="57"/>
      <c r="OQA30" s="57"/>
      <c r="OQB30" s="57"/>
      <c r="OQC30" s="57"/>
      <c r="OQD30" s="57"/>
      <c r="OQE30" s="57"/>
      <c r="OQF30" s="57"/>
      <c r="OQG30" s="57"/>
      <c r="OQH30" s="57"/>
      <c r="OQI30" s="57"/>
      <c r="OQJ30" s="57"/>
      <c r="OQK30" s="57"/>
      <c r="OQL30" s="57"/>
      <c r="OQM30" s="57"/>
      <c r="OQN30" s="57"/>
      <c r="OQO30" s="57"/>
      <c r="OQP30" s="57"/>
      <c r="OQQ30" s="57"/>
      <c r="OQR30" s="57"/>
      <c r="OQS30" s="57"/>
      <c r="OQT30" s="57"/>
      <c r="OQU30" s="57"/>
      <c r="OQV30" s="57"/>
      <c r="OQW30" s="57"/>
      <c r="OQX30" s="57"/>
      <c r="OQY30" s="57"/>
      <c r="OQZ30" s="57"/>
      <c r="ORA30" s="57"/>
      <c r="ORB30" s="57"/>
      <c r="ORC30" s="57"/>
      <c r="ORD30" s="57"/>
      <c r="ORE30" s="57"/>
      <c r="ORF30" s="57"/>
      <c r="ORG30" s="57"/>
      <c r="ORH30" s="57"/>
      <c r="ORI30" s="57"/>
      <c r="ORJ30" s="57"/>
      <c r="ORK30" s="57"/>
      <c r="ORL30" s="57"/>
      <c r="ORM30" s="57"/>
      <c r="ORN30" s="57"/>
      <c r="ORO30" s="57"/>
      <c r="ORP30" s="57"/>
      <c r="ORQ30" s="57"/>
      <c r="ORR30" s="57"/>
      <c r="ORS30" s="57"/>
      <c r="ORT30" s="57"/>
      <c r="ORU30" s="57"/>
      <c r="ORV30" s="57"/>
      <c r="ORW30" s="57"/>
      <c r="ORX30" s="57"/>
      <c r="ORY30" s="57"/>
      <c r="ORZ30" s="57"/>
      <c r="OSA30" s="57"/>
      <c r="OSB30" s="57"/>
      <c r="OSC30" s="57"/>
      <c r="OSD30" s="57"/>
      <c r="OSE30" s="57"/>
      <c r="OSF30" s="57"/>
      <c r="OSG30" s="57"/>
      <c r="OSH30" s="57"/>
      <c r="OSI30" s="57"/>
      <c r="OSJ30" s="57"/>
      <c r="OSK30" s="57"/>
      <c r="OSL30" s="57"/>
      <c r="OSM30" s="57"/>
      <c r="OSN30" s="57"/>
      <c r="OSO30" s="57"/>
      <c r="OSP30" s="57"/>
      <c r="OSQ30" s="57"/>
      <c r="OSR30" s="57"/>
      <c r="OSS30" s="57"/>
      <c r="OST30" s="57"/>
      <c r="OSU30" s="57"/>
      <c r="OSV30" s="57"/>
      <c r="OSW30" s="57"/>
      <c r="OSX30" s="57"/>
      <c r="OSY30" s="57"/>
      <c r="OSZ30" s="57"/>
      <c r="OTA30" s="57"/>
      <c r="OTB30" s="57"/>
      <c r="OTC30" s="57"/>
      <c r="OTD30" s="57"/>
      <c r="OTE30" s="57"/>
      <c r="OTF30" s="57"/>
      <c r="OTG30" s="57"/>
      <c r="OTH30" s="57"/>
      <c r="OTI30" s="57"/>
      <c r="OTJ30" s="57"/>
      <c r="OTK30" s="57"/>
      <c r="OTL30" s="57"/>
      <c r="OTM30" s="57"/>
      <c r="OTN30" s="57"/>
      <c r="OTO30" s="57"/>
      <c r="OTP30" s="57"/>
      <c r="OTQ30" s="57"/>
      <c r="OTR30" s="57"/>
      <c r="OTS30" s="57"/>
      <c r="OTT30" s="57"/>
      <c r="OTU30" s="57"/>
      <c r="OTV30" s="57"/>
      <c r="OTW30" s="57"/>
      <c r="OTX30" s="57"/>
      <c r="OTY30" s="57"/>
      <c r="OTZ30" s="57"/>
      <c r="OUA30" s="57"/>
      <c r="OUB30" s="57"/>
      <c r="OUC30" s="57"/>
      <c r="OUD30" s="57"/>
      <c r="OUE30" s="57"/>
      <c r="OUF30" s="57"/>
      <c r="OUG30" s="57"/>
      <c r="OUH30" s="57"/>
      <c r="OUI30" s="57"/>
      <c r="OUJ30" s="57"/>
      <c r="OUK30" s="57"/>
      <c r="OUL30" s="57"/>
      <c r="OUM30" s="57"/>
      <c r="OUN30" s="57"/>
      <c r="OUO30" s="57"/>
      <c r="OUP30" s="57"/>
      <c r="OUQ30" s="57"/>
      <c r="OUR30" s="57"/>
      <c r="OUS30" s="57"/>
      <c r="OUT30" s="57"/>
      <c r="OUU30" s="57"/>
      <c r="OUV30" s="57"/>
      <c r="OUW30" s="57"/>
      <c r="OUX30" s="57"/>
      <c r="OUY30" s="57"/>
      <c r="OUZ30" s="57"/>
      <c r="OVA30" s="57"/>
      <c r="OVB30" s="57"/>
      <c r="OVC30" s="57"/>
      <c r="OVD30" s="57"/>
      <c r="OVE30" s="57"/>
      <c r="OVF30" s="57"/>
      <c r="OVG30" s="57"/>
      <c r="OVH30" s="57"/>
      <c r="OVI30" s="57"/>
      <c r="OVJ30" s="57"/>
      <c r="OVK30" s="57"/>
      <c r="OVL30" s="57"/>
      <c r="OVM30" s="57"/>
      <c r="OVN30" s="57"/>
      <c r="OVO30" s="57"/>
      <c r="OVP30" s="57"/>
      <c r="OVQ30" s="57"/>
      <c r="OVR30" s="57"/>
      <c r="OVS30" s="57"/>
      <c r="OVT30" s="57"/>
      <c r="OVU30" s="57"/>
      <c r="OVV30" s="57"/>
      <c r="OVW30" s="57"/>
      <c r="OVX30" s="57"/>
      <c r="OVY30" s="57"/>
      <c r="OVZ30" s="57"/>
      <c r="OWA30" s="57"/>
      <c r="OWB30" s="57"/>
      <c r="OWC30" s="57"/>
      <c r="OWD30" s="57"/>
      <c r="OWE30" s="57"/>
      <c r="OWF30" s="57"/>
      <c r="OWG30" s="57"/>
      <c r="OWH30" s="57"/>
      <c r="OWI30" s="57"/>
      <c r="OWJ30" s="57"/>
      <c r="OWK30" s="57"/>
      <c r="OWL30" s="57"/>
      <c r="OWM30" s="57"/>
      <c r="OWN30" s="57"/>
      <c r="OWO30" s="57"/>
      <c r="OWP30" s="57"/>
      <c r="OWQ30" s="57"/>
      <c r="OWR30" s="57"/>
      <c r="OWS30" s="57"/>
      <c r="OWT30" s="57"/>
      <c r="OWU30" s="57"/>
      <c r="OWV30" s="57"/>
      <c r="OWW30" s="57"/>
      <c r="OWX30" s="57"/>
      <c r="OWY30" s="57"/>
      <c r="OWZ30" s="57"/>
      <c r="OXA30" s="57"/>
      <c r="OXB30" s="57"/>
      <c r="OXC30" s="57"/>
      <c r="OXD30" s="57"/>
      <c r="OXE30" s="57"/>
      <c r="OXF30" s="57"/>
      <c r="OXG30" s="57"/>
      <c r="OXH30" s="57"/>
      <c r="OXI30" s="57"/>
      <c r="OXJ30" s="57"/>
      <c r="OXK30" s="57"/>
      <c r="OXL30" s="57"/>
      <c r="OXM30" s="57"/>
      <c r="OXN30" s="57"/>
      <c r="OXO30" s="57"/>
      <c r="OXP30" s="57"/>
      <c r="OXQ30" s="57"/>
      <c r="OXR30" s="57"/>
      <c r="OXS30" s="57"/>
      <c r="OXT30" s="57"/>
      <c r="OXU30" s="57"/>
      <c r="OXV30" s="57"/>
      <c r="OXW30" s="57"/>
      <c r="OXX30" s="57"/>
      <c r="OXY30" s="57"/>
      <c r="OXZ30" s="57"/>
      <c r="OYA30" s="57"/>
      <c r="OYB30" s="57"/>
      <c r="OYC30" s="57"/>
      <c r="OYD30" s="57"/>
      <c r="OYE30" s="57"/>
      <c r="OYF30" s="57"/>
      <c r="OYG30" s="57"/>
      <c r="OYH30" s="57"/>
      <c r="OYI30" s="57"/>
      <c r="OYJ30" s="57"/>
      <c r="OYK30" s="57"/>
      <c r="OYL30" s="57"/>
      <c r="OYM30" s="57"/>
      <c r="OYN30" s="57"/>
      <c r="OYO30" s="57"/>
      <c r="OYP30" s="57"/>
      <c r="OYQ30" s="57"/>
      <c r="OYR30" s="57"/>
      <c r="OYS30" s="57"/>
      <c r="OYT30" s="57"/>
      <c r="OYU30" s="57"/>
      <c r="OYV30" s="57"/>
      <c r="OYW30" s="57"/>
      <c r="OYX30" s="57"/>
      <c r="OYY30" s="57"/>
      <c r="OYZ30" s="57"/>
      <c r="OZA30" s="57"/>
      <c r="OZB30" s="57"/>
      <c r="OZC30" s="57"/>
      <c r="OZD30" s="57"/>
      <c r="OZE30" s="57"/>
      <c r="OZF30" s="57"/>
      <c r="OZG30" s="57"/>
      <c r="OZH30" s="57"/>
      <c r="OZI30" s="57"/>
      <c r="OZJ30" s="57"/>
      <c r="OZK30" s="57"/>
      <c r="OZL30" s="57"/>
      <c r="OZM30" s="57"/>
      <c r="OZN30" s="57"/>
      <c r="OZO30" s="57"/>
      <c r="OZP30" s="57"/>
      <c r="OZQ30" s="57"/>
      <c r="OZR30" s="57"/>
      <c r="OZS30" s="57"/>
      <c r="OZT30" s="57"/>
      <c r="OZU30" s="57"/>
      <c r="OZV30" s="57"/>
      <c r="OZW30" s="57"/>
      <c r="OZX30" s="57"/>
      <c r="OZY30" s="57"/>
      <c r="OZZ30" s="57"/>
      <c r="PAA30" s="57"/>
      <c r="PAB30" s="57"/>
      <c r="PAC30" s="57"/>
      <c r="PAD30" s="57"/>
      <c r="PAE30" s="57"/>
      <c r="PAF30" s="57"/>
      <c r="PAG30" s="57"/>
      <c r="PAH30" s="57"/>
      <c r="PAI30" s="57"/>
      <c r="PAJ30" s="57"/>
      <c r="PAK30" s="57"/>
      <c r="PAL30" s="57"/>
      <c r="PAM30" s="57"/>
      <c r="PAN30" s="57"/>
      <c r="PAO30" s="57"/>
      <c r="PAP30" s="57"/>
      <c r="PAQ30" s="57"/>
      <c r="PAR30" s="57"/>
      <c r="PAS30" s="57"/>
      <c r="PAT30" s="57"/>
      <c r="PAU30" s="57"/>
      <c r="PAV30" s="57"/>
      <c r="PAW30" s="57"/>
      <c r="PAX30" s="57"/>
      <c r="PAY30" s="57"/>
      <c r="PAZ30" s="57"/>
      <c r="PBA30" s="57"/>
      <c r="PBB30" s="57"/>
      <c r="PBC30" s="57"/>
      <c r="PBD30" s="57"/>
      <c r="PBE30" s="57"/>
      <c r="PBF30" s="57"/>
      <c r="PBG30" s="57"/>
      <c r="PBH30" s="57"/>
      <c r="PBI30" s="57"/>
      <c r="PBJ30" s="57"/>
      <c r="PBK30" s="57"/>
      <c r="PBL30" s="57"/>
      <c r="PBM30" s="57"/>
      <c r="PBN30" s="57"/>
      <c r="PBO30" s="57"/>
      <c r="PBP30" s="57"/>
      <c r="PBQ30" s="57"/>
      <c r="PBR30" s="57"/>
      <c r="PBS30" s="57"/>
      <c r="PBT30" s="57"/>
      <c r="PBU30" s="57"/>
      <c r="PBV30" s="57"/>
      <c r="PBW30" s="57"/>
      <c r="PBX30" s="57"/>
      <c r="PBY30" s="57"/>
      <c r="PBZ30" s="57"/>
      <c r="PCA30" s="57"/>
      <c r="PCB30" s="57"/>
      <c r="PCC30" s="57"/>
      <c r="PCD30" s="57"/>
      <c r="PCE30" s="57"/>
      <c r="PCF30" s="57"/>
      <c r="PCG30" s="57"/>
      <c r="PCH30" s="57"/>
      <c r="PCI30" s="57"/>
      <c r="PCJ30" s="57"/>
      <c r="PCK30" s="57"/>
      <c r="PCL30" s="57"/>
      <c r="PCM30" s="57"/>
      <c r="PCN30" s="57"/>
      <c r="PCO30" s="57"/>
      <c r="PCP30" s="57"/>
      <c r="PCQ30" s="57"/>
      <c r="PCR30" s="57"/>
      <c r="PCS30" s="57"/>
      <c r="PCT30" s="57"/>
      <c r="PCU30" s="57"/>
      <c r="PCV30" s="57"/>
      <c r="PCW30" s="57"/>
      <c r="PCX30" s="57"/>
      <c r="PCY30" s="57"/>
      <c r="PCZ30" s="57"/>
      <c r="PDA30" s="57"/>
      <c r="PDB30" s="57"/>
      <c r="PDC30" s="57"/>
      <c r="PDD30" s="57"/>
      <c r="PDE30" s="57"/>
      <c r="PDF30" s="57"/>
      <c r="PDG30" s="57"/>
      <c r="PDH30" s="57"/>
      <c r="PDI30" s="57"/>
      <c r="PDJ30" s="57"/>
      <c r="PDK30" s="57"/>
      <c r="PDL30" s="57"/>
      <c r="PDM30" s="57"/>
      <c r="PDN30" s="57"/>
      <c r="PDO30" s="57"/>
      <c r="PDP30" s="57"/>
      <c r="PDQ30" s="57"/>
      <c r="PDR30" s="57"/>
      <c r="PDS30" s="57"/>
      <c r="PDT30" s="57"/>
      <c r="PDU30" s="57"/>
      <c r="PDV30" s="57"/>
      <c r="PDW30" s="57"/>
      <c r="PDX30" s="57"/>
      <c r="PDY30" s="57"/>
      <c r="PDZ30" s="57"/>
      <c r="PEA30" s="57"/>
      <c r="PEB30" s="57"/>
      <c r="PEC30" s="57"/>
      <c r="PED30" s="57"/>
      <c r="PEE30" s="57"/>
      <c r="PEF30" s="57"/>
      <c r="PEG30" s="57"/>
      <c r="PEH30" s="57"/>
      <c r="PEI30" s="57"/>
      <c r="PEJ30" s="57"/>
      <c r="PEK30" s="57"/>
      <c r="PEL30" s="57"/>
      <c r="PEM30" s="57"/>
      <c r="PEN30" s="57"/>
      <c r="PEO30" s="57"/>
      <c r="PEP30" s="57"/>
      <c r="PEQ30" s="57"/>
      <c r="PER30" s="57"/>
      <c r="PES30" s="57"/>
      <c r="PET30" s="57"/>
      <c r="PEU30" s="57"/>
      <c r="PEV30" s="57"/>
      <c r="PEW30" s="57"/>
      <c r="PEX30" s="57"/>
      <c r="PEY30" s="57"/>
      <c r="PEZ30" s="57"/>
      <c r="PFA30" s="57"/>
      <c r="PFB30" s="57"/>
      <c r="PFC30" s="57"/>
      <c r="PFD30" s="57"/>
      <c r="PFE30" s="57"/>
      <c r="PFF30" s="57"/>
      <c r="PFG30" s="57"/>
      <c r="PFH30" s="57"/>
      <c r="PFI30" s="57"/>
      <c r="PFJ30" s="57"/>
      <c r="PFK30" s="57"/>
      <c r="PFL30" s="57"/>
      <c r="PFM30" s="57"/>
      <c r="PFN30" s="57"/>
      <c r="PFO30" s="57"/>
      <c r="PFP30" s="57"/>
      <c r="PFQ30" s="57"/>
      <c r="PFR30" s="57"/>
      <c r="PFS30" s="57"/>
      <c r="PFT30" s="57"/>
      <c r="PFU30" s="57"/>
      <c r="PFV30" s="57"/>
      <c r="PFW30" s="57"/>
      <c r="PFX30" s="57"/>
      <c r="PFY30" s="57"/>
      <c r="PFZ30" s="57"/>
      <c r="PGA30" s="57"/>
      <c r="PGB30" s="57"/>
      <c r="PGC30" s="57"/>
      <c r="PGD30" s="57"/>
      <c r="PGE30" s="57"/>
      <c r="PGF30" s="57"/>
      <c r="PGG30" s="57"/>
      <c r="PGH30" s="57"/>
      <c r="PGI30" s="57"/>
      <c r="PGJ30" s="57"/>
      <c r="PGK30" s="57"/>
      <c r="PGL30" s="57"/>
      <c r="PGM30" s="57"/>
      <c r="PGN30" s="57"/>
      <c r="PGO30" s="57"/>
      <c r="PGP30" s="57"/>
      <c r="PGQ30" s="57"/>
      <c r="PGR30" s="57"/>
      <c r="PGS30" s="57"/>
      <c r="PGT30" s="57"/>
      <c r="PGU30" s="57"/>
      <c r="PGV30" s="57"/>
      <c r="PGW30" s="57"/>
      <c r="PGX30" s="57"/>
      <c r="PGY30" s="57"/>
      <c r="PGZ30" s="57"/>
      <c r="PHA30" s="57"/>
      <c r="PHB30" s="57"/>
      <c r="PHC30" s="57"/>
      <c r="PHD30" s="57"/>
      <c r="PHE30" s="57"/>
      <c r="PHF30" s="57"/>
      <c r="PHG30" s="57"/>
      <c r="PHH30" s="57"/>
      <c r="PHI30" s="57"/>
      <c r="PHJ30" s="57"/>
      <c r="PHK30" s="57"/>
      <c r="PHL30" s="57"/>
      <c r="PHM30" s="57"/>
      <c r="PHN30" s="57"/>
      <c r="PHO30" s="57"/>
      <c r="PHP30" s="57"/>
      <c r="PHQ30" s="57"/>
      <c r="PHR30" s="57"/>
      <c r="PHS30" s="57"/>
      <c r="PHT30" s="57"/>
      <c r="PHU30" s="57"/>
      <c r="PHV30" s="57"/>
      <c r="PHW30" s="57"/>
      <c r="PHX30" s="57"/>
      <c r="PHY30" s="57"/>
      <c r="PHZ30" s="57"/>
      <c r="PIA30" s="57"/>
      <c r="PIB30" s="57"/>
      <c r="PIC30" s="57"/>
      <c r="PID30" s="57"/>
      <c r="PIE30" s="57"/>
      <c r="PIF30" s="57"/>
      <c r="PIG30" s="57"/>
      <c r="PIH30" s="57"/>
      <c r="PII30" s="57"/>
      <c r="PIJ30" s="57"/>
      <c r="PIK30" s="57"/>
      <c r="PIL30" s="57"/>
      <c r="PIM30" s="57"/>
      <c r="PIN30" s="57"/>
      <c r="PIO30" s="57"/>
      <c r="PIP30" s="57"/>
      <c r="PIQ30" s="57"/>
      <c r="PIR30" s="57"/>
      <c r="PIS30" s="57"/>
      <c r="PIT30" s="57"/>
      <c r="PIU30" s="57"/>
      <c r="PIV30" s="57"/>
      <c r="PIW30" s="57"/>
      <c r="PIX30" s="57"/>
      <c r="PIY30" s="57"/>
      <c r="PIZ30" s="57"/>
      <c r="PJA30" s="57"/>
      <c r="PJB30" s="57"/>
      <c r="PJC30" s="57"/>
      <c r="PJD30" s="57"/>
      <c r="PJE30" s="57"/>
      <c r="PJF30" s="57"/>
      <c r="PJG30" s="57"/>
      <c r="PJH30" s="57"/>
      <c r="PJI30" s="57"/>
      <c r="PJJ30" s="57"/>
      <c r="PJK30" s="57"/>
      <c r="PJL30" s="57"/>
      <c r="PJM30" s="57"/>
      <c r="PJN30" s="57"/>
      <c r="PJO30" s="57"/>
      <c r="PJP30" s="57"/>
      <c r="PJQ30" s="57"/>
      <c r="PJR30" s="57"/>
      <c r="PJS30" s="57"/>
      <c r="PJT30" s="57"/>
      <c r="PJU30" s="57"/>
      <c r="PJV30" s="57"/>
      <c r="PJW30" s="57"/>
      <c r="PJX30" s="57"/>
      <c r="PJY30" s="57"/>
      <c r="PJZ30" s="57"/>
      <c r="PKA30" s="57"/>
      <c r="PKB30" s="57"/>
      <c r="PKC30" s="57"/>
      <c r="PKD30" s="57"/>
      <c r="PKE30" s="57"/>
      <c r="PKF30" s="57"/>
      <c r="PKG30" s="57"/>
      <c r="PKH30" s="57"/>
      <c r="PKI30" s="57"/>
      <c r="PKJ30" s="57"/>
      <c r="PKK30" s="57"/>
      <c r="PKL30" s="57"/>
      <c r="PKM30" s="57"/>
      <c r="PKN30" s="57"/>
      <c r="PKO30" s="57"/>
      <c r="PKP30" s="57"/>
      <c r="PKQ30" s="57"/>
      <c r="PKR30" s="57"/>
      <c r="PKS30" s="57"/>
      <c r="PKT30" s="57"/>
      <c r="PKU30" s="57"/>
      <c r="PKV30" s="57"/>
      <c r="PKW30" s="57"/>
      <c r="PKX30" s="57"/>
      <c r="PKY30" s="57"/>
      <c r="PKZ30" s="57"/>
      <c r="PLA30" s="57"/>
      <c r="PLB30" s="57"/>
      <c r="PLC30" s="57"/>
      <c r="PLD30" s="57"/>
      <c r="PLE30" s="57"/>
      <c r="PLF30" s="57"/>
      <c r="PLG30" s="57"/>
      <c r="PLH30" s="57"/>
      <c r="PLI30" s="57"/>
      <c r="PLJ30" s="57"/>
      <c r="PLK30" s="57"/>
      <c r="PLL30" s="57"/>
      <c r="PLM30" s="57"/>
      <c r="PLN30" s="57"/>
      <c r="PLO30" s="57"/>
      <c r="PLP30" s="57"/>
      <c r="PLQ30" s="57"/>
      <c r="PLR30" s="57"/>
      <c r="PLS30" s="57"/>
      <c r="PLT30" s="57"/>
      <c r="PLU30" s="57"/>
      <c r="PLV30" s="57"/>
      <c r="PLW30" s="57"/>
      <c r="PLX30" s="57"/>
      <c r="PLY30" s="57"/>
      <c r="PLZ30" s="57"/>
      <c r="PMA30" s="57"/>
      <c r="PMB30" s="57"/>
      <c r="PMC30" s="57"/>
      <c r="PMD30" s="57"/>
      <c r="PME30" s="57"/>
      <c r="PMF30" s="57"/>
      <c r="PMG30" s="57"/>
      <c r="PMH30" s="57"/>
      <c r="PMI30" s="57"/>
      <c r="PMJ30" s="57"/>
      <c r="PMK30" s="57"/>
      <c r="PML30" s="57"/>
      <c r="PMM30" s="57"/>
      <c r="PMN30" s="57"/>
      <c r="PMO30" s="57"/>
      <c r="PMP30" s="57"/>
      <c r="PMQ30" s="57"/>
      <c r="PMR30" s="57"/>
      <c r="PMS30" s="57"/>
      <c r="PMT30" s="57"/>
      <c r="PMU30" s="57"/>
      <c r="PMV30" s="57"/>
      <c r="PMW30" s="57"/>
      <c r="PMX30" s="57"/>
      <c r="PMY30" s="57"/>
      <c r="PMZ30" s="57"/>
      <c r="PNA30" s="57"/>
      <c r="PNB30" s="57"/>
      <c r="PNC30" s="57"/>
      <c r="PND30" s="57"/>
      <c r="PNE30" s="57"/>
      <c r="PNF30" s="57"/>
      <c r="PNG30" s="57"/>
      <c r="PNH30" s="57"/>
      <c r="PNI30" s="57"/>
      <c r="PNJ30" s="57"/>
      <c r="PNK30" s="57"/>
      <c r="PNL30" s="57"/>
      <c r="PNM30" s="57"/>
      <c r="PNN30" s="57"/>
      <c r="PNO30" s="57"/>
      <c r="PNP30" s="57"/>
      <c r="PNQ30" s="57"/>
      <c r="PNR30" s="57"/>
      <c r="PNS30" s="57"/>
      <c r="PNT30" s="57"/>
      <c r="PNU30" s="57"/>
      <c r="PNV30" s="57"/>
      <c r="PNW30" s="57"/>
      <c r="PNX30" s="57"/>
      <c r="PNY30" s="57"/>
      <c r="PNZ30" s="57"/>
      <c r="POA30" s="57"/>
      <c r="POB30" s="57"/>
      <c r="POC30" s="57"/>
      <c r="POD30" s="57"/>
      <c r="POE30" s="57"/>
      <c r="POF30" s="57"/>
      <c r="POG30" s="57"/>
      <c r="POH30" s="57"/>
      <c r="POI30" s="57"/>
      <c r="POJ30" s="57"/>
      <c r="POK30" s="57"/>
      <c r="POL30" s="57"/>
      <c r="POM30" s="57"/>
      <c r="PON30" s="57"/>
      <c r="POO30" s="57"/>
      <c r="POP30" s="57"/>
      <c r="POQ30" s="57"/>
      <c r="POR30" s="57"/>
      <c r="POS30" s="57"/>
      <c r="POT30" s="57"/>
      <c r="POU30" s="57"/>
      <c r="POV30" s="57"/>
      <c r="POW30" s="57"/>
      <c r="POX30" s="57"/>
      <c r="POY30" s="57"/>
      <c r="POZ30" s="57"/>
      <c r="PPA30" s="57"/>
      <c r="PPB30" s="57"/>
      <c r="PPC30" s="57"/>
      <c r="PPD30" s="57"/>
      <c r="PPE30" s="57"/>
      <c r="PPF30" s="57"/>
      <c r="PPG30" s="57"/>
      <c r="PPH30" s="57"/>
      <c r="PPI30" s="57"/>
      <c r="PPJ30" s="57"/>
      <c r="PPK30" s="57"/>
      <c r="PPL30" s="57"/>
      <c r="PPM30" s="57"/>
      <c r="PPN30" s="57"/>
      <c r="PPO30" s="57"/>
      <c r="PPP30" s="57"/>
      <c r="PPQ30" s="57"/>
      <c r="PPR30" s="57"/>
      <c r="PPS30" s="57"/>
      <c r="PPT30" s="57"/>
      <c r="PPU30" s="57"/>
      <c r="PPV30" s="57"/>
      <c r="PPW30" s="57"/>
      <c r="PPX30" s="57"/>
      <c r="PPY30" s="57"/>
      <c r="PPZ30" s="57"/>
      <c r="PQA30" s="57"/>
      <c r="PQB30" s="57"/>
      <c r="PQC30" s="57"/>
      <c r="PQD30" s="57"/>
      <c r="PQE30" s="57"/>
      <c r="PQF30" s="57"/>
      <c r="PQG30" s="57"/>
      <c r="PQH30" s="57"/>
      <c r="PQI30" s="57"/>
      <c r="PQJ30" s="57"/>
      <c r="PQK30" s="57"/>
      <c r="PQL30" s="57"/>
      <c r="PQM30" s="57"/>
      <c r="PQN30" s="57"/>
      <c r="PQO30" s="57"/>
      <c r="PQP30" s="57"/>
      <c r="PQQ30" s="57"/>
      <c r="PQR30" s="57"/>
      <c r="PQS30" s="57"/>
      <c r="PQT30" s="57"/>
      <c r="PQU30" s="57"/>
      <c r="PQV30" s="57"/>
      <c r="PQW30" s="57"/>
      <c r="PQX30" s="57"/>
      <c r="PQY30" s="57"/>
      <c r="PQZ30" s="57"/>
      <c r="PRA30" s="57"/>
      <c r="PRB30" s="57"/>
      <c r="PRC30" s="57"/>
      <c r="PRD30" s="57"/>
      <c r="PRE30" s="57"/>
      <c r="PRF30" s="57"/>
      <c r="PRG30" s="57"/>
      <c r="PRH30" s="57"/>
      <c r="PRI30" s="57"/>
      <c r="PRJ30" s="57"/>
      <c r="PRK30" s="57"/>
      <c r="PRL30" s="57"/>
      <c r="PRM30" s="57"/>
      <c r="PRN30" s="57"/>
      <c r="PRO30" s="57"/>
      <c r="PRP30" s="57"/>
      <c r="PRQ30" s="57"/>
      <c r="PRR30" s="57"/>
      <c r="PRS30" s="57"/>
      <c r="PRT30" s="57"/>
      <c r="PRU30" s="57"/>
      <c r="PRV30" s="57"/>
      <c r="PRW30" s="57"/>
      <c r="PRX30" s="57"/>
      <c r="PRY30" s="57"/>
      <c r="PRZ30" s="57"/>
      <c r="PSA30" s="57"/>
      <c r="PSB30" s="57"/>
      <c r="PSC30" s="57"/>
      <c r="PSD30" s="57"/>
      <c r="PSE30" s="57"/>
      <c r="PSF30" s="57"/>
      <c r="PSG30" s="57"/>
      <c r="PSH30" s="57"/>
      <c r="PSI30" s="57"/>
      <c r="PSJ30" s="57"/>
      <c r="PSK30" s="57"/>
      <c r="PSL30" s="57"/>
      <c r="PSM30" s="57"/>
      <c r="PSN30" s="57"/>
      <c r="PSO30" s="57"/>
      <c r="PSP30" s="57"/>
      <c r="PSQ30" s="57"/>
      <c r="PSR30" s="57"/>
      <c r="PSS30" s="57"/>
      <c r="PST30" s="57"/>
      <c r="PSU30" s="57"/>
      <c r="PSV30" s="57"/>
      <c r="PSW30" s="57"/>
      <c r="PSX30" s="57"/>
      <c r="PSY30" s="57"/>
      <c r="PSZ30" s="57"/>
      <c r="PTA30" s="57"/>
      <c r="PTB30" s="57"/>
      <c r="PTC30" s="57"/>
      <c r="PTD30" s="57"/>
      <c r="PTE30" s="57"/>
      <c r="PTF30" s="57"/>
      <c r="PTG30" s="57"/>
      <c r="PTH30" s="57"/>
      <c r="PTI30" s="57"/>
      <c r="PTJ30" s="57"/>
      <c r="PTK30" s="57"/>
      <c r="PTL30" s="57"/>
      <c r="PTM30" s="57"/>
      <c r="PTN30" s="57"/>
      <c r="PTO30" s="57"/>
      <c r="PTP30" s="57"/>
      <c r="PTQ30" s="57"/>
      <c r="PTR30" s="57"/>
      <c r="PTS30" s="57"/>
      <c r="PTT30" s="57"/>
      <c r="PTU30" s="57"/>
      <c r="PTV30" s="57"/>
      <c r="PTW30" s="57"/>
      <c r="PTX30" s="57"/>
      <c r="PTY30" s="57"/>
      <c r="PTZ30" s="57"/>
      <c r="PUA30" s="57"/>
      <c r="PUB30" s="57"/>
      <c r="PUC30" s="57"/>
      <c r="PUD30" s="57"/>
      <c r="PUE30" s="57"/>
      <c r="PUF30" s="57"/>
      <c r="PUG30" s="57"/>
      <c r="PUH30" s="57"/>
      <c r="PUI30" s="57"/>
      <c r="PUJ30" s="57"/>
      <c r="PUK30" s="57"/>
      <c r="PUL30" s="57"/>
      <c r="PUM30" s="57"/>
      <c r="PUN30" s="57"/>
      <c r="PUO30" s="57"/>
      <c r="PUP30" s="57"/>
      <c r="PUQ30" s="57"/>
      <c r="PUR30" s="57"/>
      <c r="PUS30" s="57"/>
      <c r="PUT30" s="57"/>
      <c r="PUU30" s="57"/>
      <c r="PUV30" s="57"/>
      <c r="PUW30" s="57"/>
      <c r="PUX30" s="57"/>
      <c r="PUY30" s="57"/>
      <c r="PUZ30" s="57"/>
      <c r="PVA30" s="57"/>
      <c r="PVB30" s="57"/>
      <c r="PVC30" s="57"/>
      <c r="PVD30" s="57"/>
      <c r="PVE30" s="57"/>
      <c r="PVF30" s="57"/>
      <c r="PVG30" s="57"/>
      <c r="PVH30" s="57"/>
      <c r="PVI30" s="57"/>
      <c r="PVJ30" s="57"/>
      <c r="PVK30" s="57"/>
      <c r="PVL30" s="57"/>
      <c r="PVM30" s="57"/>
      <c r="PVN30" s="57"/>
      <c r="PVO30" s="57"/>
      <c r="PVP30" s="57"/>
      <c r="PVQ30" s="57"/>
      <c r="PVR30" s="57"/>
      <c r="PVS30" s="57"/>
      <c r="PVT30" s="57"/>
      <c r="PVU30" s="57"/>
      <c r="PVV30" s="57"/>
      <c r="PVW30" s="57"/>
      <c r="PVX30" s="57"/>
      <c r="PVY30" s="57"/>
      <c r="PVZ30" s="57"/>
      <c r="PWA30" s="57"/>
      <c r="PWB30" s="57"/>
      <c r="PWC30" s="57"/>
      <c r="PWD30" s="57"/>
      <c r="PWE30" s="57"/>
      <c r="PWF30" s="57"/>
      <c r="PWG30" s="57"/>
      <c r="PWH30" s="57"/>
      <c r="PWI30" s="57"/>
      <c r="PWJ30" s="57"/>
      <c r="PWK30" s="57"/>
      <c r="PWL30" s="57"/>
      <c r="PWM30" s="57"/>
      <c r="PWN30" s="57"/>
      <c r="PWO30" s="57"/>
      <c r="PWP30" s="57"/>
      <c r="PWQ30" s="57"/>
      <c r="PWR30" s="57"/>
      <c r="PWS30" s="57"/>
      <c r="PWT30" s="57"/>
      <c r="PWU30" s="57"/>
      <c r="PWV30" s="57"/>
      <c r="PWW30" s="57"/>
      <c r="PWX30" s="57"/>
      <c r="PWY30" s="57"/>
      <c r="PWZ30" s="57"/>
      <c r="PXA30" s="57"/>
      <c r="PXB30" s="57"/>
      <c r="PXC30" s="57"/>
      <c r="PXD30" s="57"/>
      <c r="PXE30" s="57"/>
      <c r="PXF30" s="57"/>
      <c r="PXG30" s="57"/>
      <c r="PXH30" s="57"/>
      <c r="PXI30" s="57"/>
      <c r="PXJ30" s="57"/>
      <c r="PXK30" s="57"/>
      <c r="PXL30" s="57"/>
      <c r="PXM30" s="57"/>
      <c r="PXN30" s="57"/>
      <c r="PXO30" s="57"/>
      <c r="PXP30" s="57"/>
      <c r="PXQ30" s="57"/>
      <c r="PXR30" s="57"/>
      <c r="PXS30" s="57"/>
      <c r="PXT30" s="57"/>
      <c r="PXU30" s="57"/>
      <c r="PXV30" s="57"/>
      <c r="PXW30" s="57"/>
      <c r="PXX30" s="57"/>
      <c r="PXY30" s="57"/>
      <c r="PXZ30" s="57"/>
      <c r="PYA30" s="57"/>
      <c r="PYB30" s="57"/>
      <c r="PYC30" s="57"/>
      <c r="PYD30" s="57"/>
      <c r="PYE30" s="57"/>
      <c r="PYF30" s="57"/>
      <c r="PYG30" s="57"/>
      <c r="PYH30" s="57"/>
      <c r="PYI30" s="57"/>
      <c r="PYJ30" s="57"/>
      <c r="PYK30" s="57"/>
      <c r="PYL30" s="57"/>
      <c r="PYM30" s="57"/>
      <c r="PYN30" s="57"/>
      <c r="PYO30" s="57"/>
      <c r="PYP30" s="57"/>
      <c r="PYQ30" s="57"/>
      <c r="PYR30" s="57"/>
      <c r="PYS30" s="57"/>
      <c r="PYT30" s="57"/>
      <c r="PYU30" s="57"/>
      <c r="PYV30" s="57"/>
      <c r="PYW30" s="57"/>
      <c r="PYX30" s="57"/>
      <c r="PYY30" s="57"/>
      <c r="PYZ30" s="57"/>
      <c r="PZA30" s="57"/>
      <c r="PZB30" s="57"/>
      <c r="PZC30" s="57"/>
      <c r="PZD30" s="57"/>
      <c r="PZE30" s="57"/>
      <c r="PZF30" s="57"/>
      <c r="PZG30" s="57"/>
      <c r="PZH30" s="57"/>
      <c r="PZI30" s="57"/>
      <c r="PZJ30" s="57"/>
      <c r="PZK30" s="57"/>
      <c r="PZL30" s="57"/>
      <c r="PZM30" s="57"/>
      <c r="PZN30" s="57"/>
      <c r="PZO30" s="57"/>
      <c r="PZP30" s="57"/>
      <c r="PZQ30" s="57"/>
      <c r="PZR30" s="57"/>
      <c r="PZS30" s="57"/>
      <c r="PZT30" s="57"/>
      <c r="PZU30" s="57"/>
      <c r="PZV30" s="57"/>
      <c r="PZW30" s="57"/>
      <c r="PZX30" s="57"/>
      <c r="PZY30" s="57"/>
      <c r="PZZ30" s="57"/>
      <c r="QAA30" s="57"/>
      <c r="QAB30" s="57"/>
      <c r="QAC30" s="57"/>
      <c r="QAD30" s="57"/>
      <c r="QAE30" s="57"/>
      <c r="QAF30" s="57"/>
      <c r="QAG30" s="57"/>
      <c r="QAH30" s="57"/>
      <c r="QAI30" s="57"/>
      <c r="QAJ30" s="57"/>
      <c r="QAK30" s="57"/>
      <c r="QAL30" s="57"/>
      <c r="QAM30" s="57"/>
      <c r="QAN30" s="57"/>
      <c r="QAO30" s="57"/>
      <c r="QAP30" s="57"/>
      <c r="QAQ30" s="57"/>
      <c r="QAR30" s="57"/>
      <c r="QAS30" s="57"/>
      <c r="QAT30" s="57"/>
      <c r="QAU30" s="57"/>
      <c r="QAV30" s="57"/>
      <c r="QAW30" s="57"/>
      <c r="QAX30" s="57"/>
      <c r="QAY30" s="57"/>
      <c r="QAZ30" s="57"/>
      <c r="QBA30" s="57"/>
      <c r="QBB30" s="57"/>
      <c r="QBC30" s="57"/>
      <c r="QBD30" s="57"/>
      <c r="QBE30" s="57"/>
      <c r="QBF30" s="57"/>
      <c r="QBG30" s="57"/>
      <c r="QBH30" s="57"/>
      <c r="QBI30" s="57"/>
      <c r="QBJ30" s="57"/>
      <c r="QBK30" s="57"/>
      <c r="QBL30" s="57"/>
      <c r="QBM30" s="57"/>
      <c r="QBN30" s="57"/>
      <c r="QBO30" s="57"/>
      <c r="QBP30" s="57"/>
      <c r="QBQ30" s="57"/>
      <c r="QBR30" s="57"/>
      <c r="QBS30" s="57"/>
      <c r="QBT30" s="57"/>
      <c r="QBU30" s="57"/>
      <c r="QBV30" s="57"/>
      <c r="QBW30" s="57"/>
      <c r="QBX30" s="57"/>
      <c r="QBY30" s="57"/>
      <c r="QBZ30" s="57"/>
      <c r="QCA30" s="57"/>
      <c r="QCB30" s="57"/>
      <c r="QCC30" s="57"/>
      <c r="QCD30" s="57"/>
      <c r="QCE30" s="57"/>
      <c r="QCF30" s="57"/>
      <c r="QCG30" s="57"/>
      <c r="QCH30" s="57"/>
      <c r="QCI30" s="57"/>
      <c r="QCJ30" s="57"/>
      <c r="QCK30" s="57"/>
      <c r="QCL30" s="57"/>
      <c r="QCM30" s="57"/>
      <c r="QCN30" s="57"/>
      <c r="QCO30" s="57"/>
      <c r="QCP30" s="57"/>
      <c r="QCQ30" s="57"/>
      <c r="QCR30" s="57"/>
      <c r="QCS30" s="57"/>
      <c r="QCT30" s="57"/>
      <c r="QCU30" s="57"/>
      <c r="QCV30" s="57"/>
      <c r="QCW30" s="57"/>
      <c r="QCX30" s="57"/>
      <c r="QCY30" s="57"/>
      <c r="QCZ30" s="57"/>
      <c r="QDA30" s="57"/>
      <c r="QDB30" s="57"/>
      <c r="QDC30" s="57"/>
      <c r="QDD30" s="57"/>
      <c r="QDE30" s="57"/>
      <c r="QDF30" s="57"/>
      <c r="QDG30" s="57"/>
      <c r="QDH30" s="57"/>
      <c r="QDI30" s="57"/>
      <c r="QDJ30" s="57"/>
      <c r="QDK30" s="57"/>
      <c r="QDL30" s="57"/>
      <c r="QDM30" s="57"/>
      <c r="QDN30" s="57"/>
      <c r="QDO30" s="57"/>
      <c r="QDP30" s="57"/>
      <c r="QDQ30" s="57"/>
      <c r="QDR30" s="57"/>
      <c r="QDS30" s="57"/>
      <c r="QDT30" s="57"/>
      <c r="QDU30" s="57"/>
      <c r="QDV30" s="57"/>
      <c r="QDW30" s="57"/>
      <c r="QDX30" s="57"/>
      <c r="QDY30" s="57"/>
      <c r="QDZ30" s="57"/>
      <c r="QEA30" s="57"/>
      <c r="QEB30" s="57"/>
      <c r="QEC30" s="57"/>
      <c r="QED30" s="57"/>
      <c r="QEE30" s="57"/>
      <c r="QEF30" s="57"/>
      <c r="QEG30" s="57"/>
      <c r="QEH30" s="57"/>
      <c r="QEI30" s="57"/>
      <c r="QEJ30" s="57"/>
      <c r="QEK30" s="57"/>
      <c r="QEL30" s="57"/>
      <c r="QEM30" s="57"/>
      <c r="QEN30" s="57"/>
      <c r="QEO30" s="57"/>
      <c r="QEP30" s="57"/>
      <c r="QEQ30" s="57"/>
      <c r="QER30" s="57"/>
      <c r="QES30" s="57"/>
      <c r="QET30" s="57"/>
      <c r="QEU30" s="57"/>
      <c r="QEV30" s="57"/>
      <c r="QEW30" s="57"/>
      <c r="QEX30" s="57"/>
      <c r="QEY30" s="57"/>
      <c r="QEZ30" s="57"/>
      <c r="QFA30" s="57"/>
      <c r="QFB30" s="57"/>
      <c r="QFC30" s="57"/>
      <c r="QFD30" s="57"/>
      <c r="QFE30" s="57"/>
      <c r="QFF30" s="57"/>
      <c r="QFG30" s="57"/>
      <c r="QFH30" s="57"/>
      <c r="QFI30" s="57"/>
      <c r="QFJ30" s="57"/>
      <c r="QFK30" s="57"/>
      <c r="QFL30" s="57"/>
      <c r="QFM30" s="57"/>
      <c r="QFN30" s="57"/>
      <c r="QFO30" s="57"/>
      <c r="QFP30" s="57"/>
      <c r="QFQ30" s="57"/>
      <c r="QFR30" s="57"/>
      <c r="QFS30" s="57"/>
      <c r="QFT30" s="57"/>
      <c r="QFU30" s="57"/>
      <c r="QFV30" s="57"/>
      <c r="QFW30" s="57"/>
      <c r="QFX30" s="57"/>
      <c r="QFY30" s="57"/>
      <c r="QFZ30" s="57"/>
      <c r="QGA30" s="57"/>
      <c r="QGB30" s="57"/>
      <c r="QGC30" s="57"/>
      <c r="QGD30" s="57"/>
      <c r="QGE30" s="57"/>
      <c r="QGF30" s="57"/>
      <c r="QGG30" s="57"/>
      <c r="QGH30" s="57"/>
      <c r="QGI30" s="57"/>
      <c r="QGJ30" s="57"/>
      <c r="QGK30" s="57"/>
      <c r="QGL30" s="57"/>
      <c r="QGM30" s="57"/>
      <c r="QGN30" s="57"/>
      <c r="QGO30" s="57"/>
      <c r="QGP30" s="57"/>
      <c r="QGQ30" s="57"/>
      <c r="QGR30" s="57"/>
      <c r="QGS30" s="57"/>
      <c r="QGT30" s="57"/>
      <c r="QGU30" s="57"/>
      <c r="QGV30" s="57"/>
      <c r="QGW30" s="57"/>
      <c r="QGX30" s="57"/>
      <c r="QGY30" s="57"/>
      <c r="QGZ30" s="57"/>
      <c r="QHA30" s="57"/>
      <c r="QHB30" s="57"/>
      <c r="QHC30" s="57"/>
      <c r="QHD30" s="57"/>
      <c r="QHE30" s="57"/>
      <c r="QHF30" s="57"/>
      <c r="QHG30" s="57"/>
      <c r="QHH30" s="57"/>
      <c r="QHI30" s="57"/>
      <c r="QHJ30" s="57"/>
      <c r="QHK30" s="57"/>
      <c r="QHL30" s="57"/>
      <c r="QHM30" s="57"/>
      <c r="QHN30" s="57"/>
      <c r="QHO30" s="57"/>
      <c r="QHP30" s="57"/>
      <c r="QHQ30" s="57"/>
      <c r="QHR30" s="57"/>
      <c r="QHS30" s="57"/>
      <c r="QHT30" s="57"/>
      <c r="QHU30" s="57"/>
      <c r="QHV30" s="57"/>
      <c r="QHW30" s="57"/>
      <c r="QHX30" s="57"/>
      <c r="QHY30" s="57"/>
      <c r="QHZ30" s="57"/>
      <c r="QIA30" s="57"/>
      <c r="QIB30" s="57"/>
      <c r="QIC30" s="57"/>
      <c r="QID30" s="57"/>
      <c r="QIE30" s="57"/>
      <c r="QIF30" s="57"/>
      <c r="QIG30" s="57"/>
      <c r="QIH30" s="57"/>
      <c r="QII30" s="57"/>
      <c r="QIJ30" s="57"/>
      <c r="QIK30" s="57"/>
      <c r="QIL30" s="57"/>
      <c r="QIM30" s="57"/>
      <c r="QIN30" s="57"/>
      <c r="QIO30" s="57"/>
      <c r="QIP30" s="57"/>
      <c r="QIQ30" s="57"/>
      <c r="QIR30" s="57"/>
      <c r="QIS30" s="57"/>
      <c r="QIT30" s="57"/>
      <c r="QIU30" s="57"/>
      <c r="QIV30" s="57"/>
      <c r="QIW30" s="57"/>
      <c r="QIX30" s="57"/>
      <c r="QIY30" s="57"/>
      <c r="QIZ30" s="57"/>
      <c r="QJA30" s="57"/>
      <c r="QJB30" s="57"/>
      <c r="QJC30" s="57"/>
      <c r="QJD30" s="57"/>
      <c r="QJE30" s="57"/>
      <c r="QJF30" s="57"/>
      <c r="QJG30" s="57"/>
      <c r="QJH30" s="57"/>
      <c r="QJI30" s="57"/>
      <c r="QJJ30" s="57"/>
      <c r="QJK30" s="57"/>
      <c r="QJL30" s="57"/>
      <c r="QJM30" s="57"/>
      <c r="QJN30" s="57"/>
      <c r="QJO30" s="57"/>
      <c r="QJP30" s="57"/>
      <c r="QJQ30" s="57"/>
      <c r="QJR30" s="57"/>
      <c r="QJS30" s="57"/>
      <c r="QJT30" s="57"/>
      <c r="QJU30" s="57"/>
      <c r="QJV30" s="57"/>
      <c r="QJW30" s="57"/>
      <c r="QJX30" s="57"/>
      <c r="QJY30" s="57"/>
      <c r="QJZ30" s="57"/>
      <c r="QKA30" s="57"/>
      <c r="QKB30" s="57"/>
      <c r="QKC30" s="57"/>
      <c r="QKD30" s="57"/>
      <c r="QKE30" s="57"/>
      <c r="QKF30" s="57"/>
      <c r="QKG30" s="57"/>
      <c r="QKH30" s="57"/>
      <c r="QKI30" s="57"/>
      <c r="QKJ30" s="57"/>
      <c r="QKK30" s="57"/>
      <c r="QKL30" s="57"/>
      <c r="QKM30" s="57"/>
      <c r="QKN30" s="57"/>
      <c r="QKO30" s="57"/>
      <c r="QKP30" s="57"/>
      <c r="QKQ30" s="57"/>
      <c r="QKR30" s="57"/>
      <c r="QKS30" s="57"/>
      <c r="QKT30" s="57"/>
      <c r="QKU30" s="57"/>
      <c r="QKV30" s="57"/>
      <c r="QKW30" s="57"/>
      <c r="QKX30" s="57"/>
      <c r="QKY30" s="57"/>
      <c r="QKZ30" s="57"/>
      <c r="QLA30" s="57"/>
      <c r="QLB30" s="57"/>
      <c r="QLC30" s="57"/>
      <c r="QLD30" s="57"/>
      <c r="QLE30" s="57"/>
      <c r="QLF30" s="57"/>
      <c r="QLG30" s="57"/>
      <c r="QLH30" s="57"/>
      <c r="QLI30" s="57"/>
      <c r="QLJ30" s="57"/>
      <c r="QLK30" s="57"/>
      <c r="QLL30" s="57"/>
      <c r="QLM30" s="57"/>
      <c r="QLN30" s="57"/>
      <c r="QLO30" s="57"/>
      <c r="QLP30" s="57"/>
      <c r="QLQ30" s="57"/>
      <c r="QLR30" s="57"/>
      <c r="QLS30" s="57"/>
      <c r="QLT30" s="57"/>
      <c r="QLU30" s="57"/>
      <c r="QLV30" s="57"/>
      <c r="QLW30" s="57"/>
      <c r="QLX30" s="57"/>
      <c r="QLY30" s="57"/>
      <c r="QLZ30" s="57"/>
      <c r="QMA30" s="57"/>
      <c r="QMB30" s="57"/>
      <c r="QMC30" s="57"/>
      <c r="QMD30" s="57"/>
      <c r="QME30" s="57"/>
      <c r="QMF30" s="57"/>
      <c r="QMG30" s="57"/>
      <c r="QMH30" s="57"/>
      <c r="QMI30" s="57"/>
      <c r="QMJ30" s="57"/>
      <c r="QMK30" s="57"/>
      <c r="QML30" s="57"/>
      <c r="QMM30" s="57"/>
      <c r="QMN30" s="57"/>
      <c r="QMO30" s="57"/>
      <c r="QMP30" s="57"/>
      <c r="QMQ30" s="57"/>
      <c r="QMR30" s="57"/>
      <c r="QMS30" s="57"/>
      <c r="QMT30" s="57"/>
      <c r="QMU30" s="57"/>
      <c r="QMV30" s="57"/>
      <c r="QMW30" s="57"/>
      <c r="QMX30" s="57"/>
      <c r="QMY30" s="57"/>
      <c r="QMZ30" s="57"/>
      <c r="QNA30" s="57"/>
      <c r="QNB30" s="57"/>
      <c r="QNC30" s="57"/>
      <c r="QND30" s="57"/>
      <c r="QNE30" s="57"/>
      <c r="QNF30" s="57"/>
      <c r="QNG30" s="57"/>
      <c r="QNH30" s="57"/>
      <c r="QNI30" s="57"/>
      <c r="QNJ30" s="57"/>
      <c r="QNK30" s="57"/>
      <c r="QNL30" s="57"/>
      <c r="QNM30" s="57"/>
      <c r="QNN30" s="57"/>
      <c r="QNO30" s="57"/>
      <c r="QNP30" s="57"/>
      <c r="QNQ30" s="57"/>
      <c r="QNR30" s="57"/>
      <c r="QNS30" s="57"/>
      <c r="QNT30" s="57"/>
      <c r="QNU30" s="57"/>
      <c r="QNV30" s="57"/>
      <c r="QNW30" s="57"/>
      <c r="QNX30" s="57"/>
      <c r="QNY30" s="57"/>
      <c r="QNZ30" s="57"/>
      <c r="QOA30" s="57"/>
      <c r="QOB30" s="57"/>
      <c r="QOC30" s="57"/>
      <c r="QOD30" s="57"/>
      <c r="QOE30" s="57"/>
      <c r="QOF30" s="57"/>
      <c r="QOG30" s="57"/>
      <c r="QOH30" s="57"/>
      <c r="QOI30" s="57"/>
      <c r="QOJ30" s="57"/>
      <c r="QOK30" s="57"/>
      <c r="QOL30" s="57"/>
      <c r="QOM30" s="57"/>
      <c r="QON30" s="57"/>
      <c r="QOO30" s="57"/>
      <c r="QOP30" s="57"/>
      <c r="QOQ30" s="57"/>
      <c r="QOR30" s="57"/>
      <c r="QOS30" s="57"/>
      <c r="QOT30" s="57"/>
      <c r="QOU30" s="57"/>
      <c r="QOV30" s="57"/>
      <c r="QOW30" s="57"/>
      <c r="QOX30" s="57"/>
      <c r="QOY30" s="57"/>
      <c r="QOZ30" s="57"/>
      <c r="QPA30" s="57"/>
      <c r="QPB30" s="57"/>
      <c r="QPC30" s="57"/>
      <c r="QPD30" s="57"/>
      <c r="QPE30" s="57"/>
      <c r="QPF30" s="57"/>
      <c r="QPG30" s="57"/>
      <c r="QPH30" s="57"/>
      <c r="QPI30" s="57"/>
      <c r="QPJ30" s="57"/>
      <c r="QPK30" s="57"/>
      <c r="QPL30" s="57"/>
      <c r="QPM30" s="57"/>
      <c r="QPN30" s="57"/>
      <c r="QPO30" s="57"/>
      <c r="QPP30" s="57"/>
      <c r="QPQ30" s="57"/>
      <c r="QPR30" s="57"/>
      <c r="QPS30" s="57"/>
      <c r="QPT30" s="57"/>
      <c r="QPU30" s="57"/>
      <c r="QPV30" s="57"/>
      <c r="QPW30" s="57"/>
      <c r="QPX30" s="57"/>
      <c r="QPY30" s="57"/>
      <c r="QPZ30" s="57"/>
      <c r="QQA30" s="57"/>
      <c r="QQB30" s="57"/>
      <c r="QQC30" s="57"/>
      <c r="QQD30" s="57"/>
      <c r="QQE30" s="57"/>
      <c r="QQF30" s="57"/>
      <c r="QQG30" s="57"/>
      <c r="QQH30" s="57"/>
      <c r="QQI30" s="57"/>
      <c r="QQJ30" s="57"/>
      <c r="QQK30" s="57"/>
      <c r="QQL30" s="57"/>
      <c r="QQM30" s="57"/>
      <c r="QQN30" s="57"/>
      <c r="QQO30" s="57"/>
      <c r="QQP30" s="57"/>
      <c r="QQQ30" s="57"/>
      <c r="QQR30" s="57"/>
      <c r="QQS30" s="57"/>
      <c r="QQT30" s="57"/>
      <c r="QQU30" s="57"/>
      <c r="QQV30" s="57"/>
      <c r="QQW30" s="57"/>
      <c r="QQX30" s="57"/>
      <c r="QQY30" s="57"/>
      <c r="QQZ30" s="57"/>
      <c r="QRA30" s="57"/>
      <c r="QRB30" s="57"/>
      <c r="QRC30" s="57"/>
      <c r="QRD30" s="57"/>
      <c r="QRE30" s="57"/>
      <c r="QRF30" s="57"/>
      <c r="QRG30" s="57"/>
      <c r="QRH30" s="57"/>
      <c r="QRI30" s="57"/>
      <c r="QRJ30" s="57"/>
      <c r="QRK30" s="57"/>
      <c r="QRL30" s="57"/>
      <c r="QRM30" s="57"/>
      <c r="QRN30" s="57"/>
      <c r="QRO30" s="57"/>
      <c r="QRP30" s="57"/>
      <c r="QRQ30" s="57"/>
      <c r="QRR30" s="57"/>
      <c r="QRS30" s="57"/>
      <c r="QRT30" s="57"/>
      <c r="QRU30" s="57"/>
      <c r="QRV30" s="57"/>
      <c r="QRW30" s="57"/>
      <c r="QRX30" s="57"/>
      <c r="QRY30" s="57"/>
      <c r="QRZ30" s="57"/>
      <c r="QSA30" s="57"/>
      <c r="QSB30" s="57"/>
      <c r="QSC30" s="57"/>
      <c r="QSD30" s="57"/>
      <c r="QSE30" s="57"/>
      <c r="QSF30" s="57"/>
      <c r="QSG30" s="57"/>
      <c r="QSH30" s="57"/>
      <c r="QSI30" s="57"/>
      <c r="QSJ30" s="57"/>
      <c r="QSK30" s="57"/>
      <c r="QSL30" s="57"/>
      <c r="QSM30" s="57"/>
      <c r="QSN30" s="57"/>
      <c r="QSO30" s="57"/>
      <c r="QSP30" s="57"/>
      <c r="QSQ30" s="57"/>
      <c r="QSR30" s="57"/>
      <c r="QSS30" s="57"/>
      <c r="QST30" s="57"/>
      <c r="QSU30" s="57"/>
      <c r="QSV30" s="57"/>
      <c r="QSW30" s="57"/>
      <c r="QSX30" s="57"/>
      <c r="QSY30" s="57"/>
      <c r="QSZ30" s="57"/>
      <c r="QTA30" s="57"/>
      <c r="QTB30" s="57"/>
      <c r="QTC30" s="57"/>
      <c r="QTD30" s="57"/>
      <c r="QTE30" s="57"/>
      <c r="QTF30" s="57"/>
      <c r="QTG30" s="57"/>
      <c r="QTH30" s="57"/>
      <c r="QTI30" s="57"/>
      <c r="QTJ30" s="57"/>
      <c r="QTK30" s="57"/>
      <c r="QTL30" s="57"/>
      <c r="QTM30" s="57"/>
      <c r="QTN30" s="57"/>
      <c r="QTO30" s="57"/>
      <c r="QTP30" s="57"/>
      <c r="QTQ30" s="57"/>
      <c r="QTR30" s="57"/>
      <c r="QTS30" s="57"/>
      <c r="QTT30" s="57"/>
      <c r="QTU30" s="57"/>
      <c r="QTV30" s="57"/>
      <c r="QTW30" s="57"/>
      <c r="QTX30" s="57"/>
      <c r="QTY30" s="57"/>
      <c r="QTZ30" s="57"/>
      <c r="QUA30" s="57"/>
      <c r="QUB30" s="57"/>
      <c r="QUC30" s="57"/>
      <c r="QUD30" s="57"/>
      <c r="QUE30" s="57"/>
      <c r="QUF30" s="57"/>
      <c r="QUG30" s="57"/>
      <c r="QUH30" s="57"/>
      <c r="QUI30" s="57"/>
      <c r="QUJ30" s="57"/>
      <c r="QUK30" s="57"/>
      <c r="QUL30" s="57"/>
      <c r="QUM30" s="57"/>
      <c r="QUN30" s="57"/>
      <c r="QUO30" s="57"/>
      <c r="QUP30" s="57"/>
      <c r="QUQ30" s="57"/>
      <c r="QUR30" s="57"/>
      <c r="QUS30" s="57"/>
      <c r="QUT30" s="57"/>
      <c r="QUU30" s="57"/>
      <c r="QUV30" s="57"/>
      <c r="QUW30" s="57"/>
      <c r="QUX30" s="57"/>
      <c r="QUY30" s="57"/>
      <c r="QUZ30" s="57"/>
      <c r="QVA30" s="57"/>
      <c r="QVB30" s="57"/>
      <c r="QVC30" s="57"/>
      <c r="QVD30" s="57"/>
      <c r="QVE30" s="57"/>
      <c r="QVF30" s="57"/>
      <c r="QVG30" s="57"/>
      <c r="QVH30" s="57"/>
      <c r="QVI30" s="57"/>
      <c r="QVJ30" s="57"/>
      <c r="QVK30" s="57"/>
      <c r="QVL30" s="57"/>
      <c r="QVM30" s="57"/>
      <c r="QVN30" s="57"/>
      <c r="QVO30" s="57"/>
      <c r="QVP30" s="57"/>
      <c r="QVQ30" s="57"/>
      <c r="QVR30" s="57"/>
      <c r="QVS30" s="57"/>
      <c r="QVT30" s="57"/>
      <c r="QVU30" s="57"/>
      <c r="QVV30" s="57"/>
      <c r="QVW30" s="57"/>
      <c r="QVX30" s="57"/>
      <c r="QVY30" s="57"/>
      <c r="QVZ30" s="57"/>
      <c r="QWA30" s="57"/>
      <c r="QWB30" s="57"/>
      <c r="QWC30" s="57"/>
      <c r="QWD30" s="57"/>
      <c r="QWE30" s="57"/>
      <c r="QWF30" s="57"/>
      <c r="QWG30" s="57"/>
      <c r="QWH30" s="57"/>
      <c r="QWI30" s="57"/>
      <c r="QWJ30" s="57"/>
      <c r="QWK30" s="57"/>
      <c r="QWL30" s="57"/>
      <c r="QWM30" s="57"/>
      <c r="QWN30" s="57"/>
      <c r="QWO30" s="57"/>
      <c r="QWP30" s="57"/>
      <c r="QWQ30" s="57"/>
      <c r="QWR30" s="57"/>
      <c r="QWS30" s="57"/>
      <c r="QWT30" s="57"/>
      <c r="QWU30" s="57"/>
      <c r="QWV30" s="57"/>
      <c r="QWW30" s="57"/>
      <c r="QWX30" s="57"/>
      <c r="QWY30" s="57"/>
      <c r="QWZ30" s="57"/>
      <c r="QXA30" s="57"/>
      <c r="QXB30" s="57"/>
      <c r="QXC30" s="57"/>
      <c r="QXD30" s="57"/>
      <c r="QXE30" s="57"/>
      <c r="QXF30" s="57"/>
      <c r="QXG30" s="57"/>
      <c r="QXH30" s="57"/>
      <c r="QXI30" s="57"/>
      <c r="QXJ30" s="57"/>
      <c r="QXK30" s="57"/>
      <c r="QXL30" s="57"/>
      <c r="QXM30" s="57"/>
      <c r="QXN30" s="57"/>
      <c r="QXO30" s="57"/>
      <c r="QXP30" s="57"/>
      <c r="QXQ30" s="57"/>
      <c r="QXR30" s="57"/>
      <c r="QXS30" s="57"/>
      <c r="QXT30" s="57"/>
      <c r="QXU30" s="57"/>
      <c r="QXV30" s="57"/>
      <c r="QXW30" s="57"/>
      <c r="QXX30" s="57"/>
      <c r="QXY30" s="57"/>
      <c r="QXZ30" s="57"/>
      <c r="QYA30" s="57"/>
      <c r="QYB30" s="57"/>
      <c r="QYC30" s="57"/>
      <c r="QYD30" s="57"/>
      <c r="QYE30" s="57"/>
      <c r="QYF30" s="57"/>
      <c r="QYG30" s="57"/>
      <c r="QYH30" s="57"/>
      <c r="QYI30" s="57"/>
      <c r="QYJ30" s="57"/>
      <c r="QYK30" s="57"/>
      <c r="QYL30" s="57"/>
      <c r="QYM30" s="57"/>
      <c r="QYN30" s="57"/>
      <c r="QYO30" s="57"/>
      <c r="QYP30" s="57"/>
      <c r="QYQ30" s="57"/>
      <c r="QYR30" s="57"/>
      <c r="QYS30" s="57"/>
      <c r="QYT30" s="57"/>
      <c r="QYU30" s="57"/>
      <c r="QYV30" s="57"/>
      <c r="QYW30" s="57"/>
      <c r="QYX30" s="57"/>
      <c r="QYY30" s="57"/>
      <c r="QYZ30" s="57"/>
      <c r="QZA30" s="57"/>
      <c r="QZB30" s="57"/>
      <c r="QZC30" s="57"/>
      <c r="QZD30" s="57"/>
      <c r="QZE30" s="57"/>
      <c r="QZF30" s="57"/>
      <c r="QZG30" s="57"/>
      <c r="QZH30" s="57"/>
      <c r="QZI30" s="57"/>
      <c r="QZJ30" s="57"/>
      <c r="QZK30" s="57"/>
      <c r="QZL30" s="57"/>
      <c r="QZM30" s="57"/>
      <c r="QZN30" s="57"/>
      <c r="QZO30" s="57"/>
      <c r="QZP30" s="57"/>
      <c r="QZQ30" s="57"/>
      <c r="QZR30" s="57"/>
      <c r="QZS30" s="57"/>
      <c r="QZT30" s="57"/>
      <c r="QZU30" s="57"/>
      <c r="QZV30" s="57"/>
      <c r="QZW30" s="57"/>
      <c r="QZX30" s="57"/>
      <c r="QZY30" s="57"/>
      <c r="QZZ30" s="57"/>
      <c r="RAA30" s="57"/>
      <c r="RAB30" s="57"/>
      <c r="RAC30" s="57"/>
      <c r="RAD30" s="57"/>
      <c r="RAE30" s="57"/>
      <c r="RAF30" s="57"/>
      <c r="RAG30" s="57"/>
      <c r="RAH30" s="57"/>
      <c r="RAI30" s="57"/>
      <c r="RAJ30" s="57"/>
      <c r="RAK30" s="57"/>
      <c r="RAL30" s="57"/>
      <c r="RAM30" s="57"/>
      <c r="RAN30" s="57"/>
      <c r="RAO30" s="57"/>
      <c r="RAP30" s="57"/>
      <c r="RAQ30" s="57"/>
      <c r="RAR30" s="57"/>
      <c r="RAS30" s="57"/>
      <c r="RAT30" s="57"/>
      <c r="RAU30" s="57"/>
      <c r="RAV30" s="57"/>
      <c r="RAW30" s="57"/>
      <c r="RAX30" s="57"/>
      <c r="RAY30" s="57"/>
      <c r="RAZ30" s="57"/>
      <c r="RBA30" s="57"/>
      <c r="RBB30" s="57"/>
      <c r="RBC30" s="57"/>
      <c r="RBD30" s="57"/>
      <c r="RBE30" s="57"/>
      <c r="RBF30" s="57"/>
      <c r="RBG30" s="57"/>
      <c r="RBH30" s="57"/>
      <c r="RBI30" s="57"/>
      <c r="RBJ30" s="57"/>
      <c r="RBK30" s="57"/>
      <c r="RBL30" s="57"/>
      <c r="RBM30" s="57"/>
      <c r="RBN30" s="57"/>
      <c r="RBO30" s="57"/>
      <c r="RBP30" s="57"/>
      <c r="RBQ30" s="57"/>
      <c r="RBR30" s="57"/>
      <c r="RBS30" s="57"/>
      <c r="RBT30" s="57"/>
      <c r="RBU30" s="57"/>
      <c r="RBV30" s="57"/>
      <c r="RBW30" s="57"/>
      <c r="RBX30" s="57"/>
      <c r="RBY30" s="57"/>
      <c r="RBZ30" s="57"/>
      <c r="RCA30" s="57"/>
      <c r="RCB30" s="57"/>
      <c r="RCC30" s="57"/>
      <c r="RCD30" s="57"/>
      <c r="RCE30" s="57"/>
      <c r="RCF30" s="57"/>
      <c r="RCG30" s="57"/>
      <c r="RCH30" s="57"/>
      <c r="RCI30" s="57"/>
      <c r="RCJ30" s="57"/>
      <c r="RCK30" s="57"/>
      <c r="RCL30" s="57"/>
      <c r="RCM30" s="57"/>
      <c r="RCN30" s="57"/>
      <c r="RCO30" s="57"/>
      <c r="RCP30" s="57"/>
      <c r="RCQ30" s="57"/>
      <c r="RCR30" s="57"/>
      <c r="RCS30" s="57"/>
      <c r="RCT30" s="57"/>
      <c r="RCU30" s="57"/>
      <c r="RCV30" s="57"/>
      <c r="RCW30" s="57"/>
      <c r="RCX30" s="57"/>
      <c r="RCY30" s="57"/>
      <c r="RCZ30" s="57"/>
      <c r="RDA30" s="57"/>
      <c r="RDB30" s="57"/>
      <c r="RDC30" s="57"/>
      <c r="RDD30" s="57"/>
      <c r="RDE30" s="57"/>
      <c r="RDF30" s="57"/>
      <c r="RDG30" s="57"/>
      <c r="RDH30" s="57"/>
      <c r="RDI30" s="57"/>
      <c r="RDJ30" s="57"/>
      <c r="RDK30" s="57"/>
      <c r="RDL30" s="57"/>
      <c r="RDM30" s="57"/>
      <c r="RDN30" s="57"/>
      <c r="RDO30" s="57"/>
      <c r="RDP30" s="57"/>
      <c r="RDQ30" s="57"/>
      <c r="RDR30" s="57"/>
      <c r="RDS30" s="57"/>
      <c r="RDT30" s="57"/>
      <c r="RDU30" s="57"/>
      <c r="RDV30" s="57"/>
      <c r="RDW30" s="57"/>
      <c r="RDX30" s="57"/>
      <c r="RDY30" s="57"/>
      <c r="RDZ30" s="57"/>
      <c r="REA30" s="57"/>
      <c r="REB30" s="57"/>
      <c r="REC30" s="57"/>
      <c r="RED30" s="57"/>
      <c r="REE30" s="57"/>
      <c r="REF30" s="57"/>
      <c r="REG30" s="57"/>
      <c r="REH30" s="57"/>
      <c r="REI30" s="57"/>
      <c r="REJ30" s="57"/>
      <c r="REK30" s="57"/>
      <c r="REL30" s="57"/>
      <c r="REM30" s="57"/>
      <c r="REN30" s="57"/>
      <c r="REO30" s="57"/>
      <c r="REP30" s="57"/>
      <c r="REQ30" s="57"/>
      <c r="RER30" s="57"/>
      <c r="RES30" s="57"/>
      <c r="RET30" s="57"/>
      <c r="REU30" s="57"/>
      <c r="REV30" s="57"/>
      <c r="REW30" s="57"/>
      <c r="REX30" s="57"/>
      <c r="REY30" s="57"/>
      <c r="REZ30" s="57"/>
      <c r="RFA30" s="57"/>
      <c r="RFB30" s="57"/>
      <c r="RFC30" s="57"/>
      <c r="RFD30" s="57"/>
      <c r="RFE30" s="57"/>
      <c r="RFF30" s="57"/>
      <c r="RFG30" s="57"/>
      <c r="RFH30" s="57"/>
      <c r="RFI30" s="57"/>
      <c r="RFJ30" s="57"/>
      <c r="RFK30" s="57"/>
      <c r="RFL30" s="57"/>
      <c r="RFM30" s="57"/>
      <c r="RFN30" s="57"/>
      <c r="RFO30" s="57"/>
      <c r="RFP30" s="57"/>
      <c r="RFQ30" s="57"/>
      <c r="RFR30" s="57"/>
      <c r="RFS30" s="57"/>
      <c r="RFT30" s="57"/>
      <c r="RFU30" s="57"/>
      <c r="RFV30" s="57"/>
      <c r="RFW30" s="57"/>
      <c r="RFX30" s="57"/>
      <c r="RFY30" s="57"/>
      <c r="RFZ30" s="57"/>
      <c r="RGA30" s="57"/>
      <c r="RGB30" s="57"/>
      <c r="RGC30" s="57"/>
      <c r="RGD30" s="57"/>
      <c r="RGE30" s="57"/>
      <c r="RGF30" s="57"/>
      <c r="RGG30" s="57"/>
      <c r="RGH30" s="57"/>
      <c r="RGI30" s="57"/>
      <c r="RGJ30" s="57"/>
      <c r="RGK30" s="57"/>
      <c r="RGL30" s="57"/>
      <c r="RGM30" s="57"/>
      <c r="RGN30" s="57"/>
      <c r="RGO30" s="57"/>
      <c r="RGP30" s="57"/>
      <c r="RGQ30" s="57"/>
      <c r="RGR30" s="57"/>
      <c r="RGS30" s="57"/>
      <c r="RGT30" s="57"/>
      <c r="RGU30" s="57"/>
      <c r="RGV30" s="57"/>
      <c r="RGW30" s="57"/>
      <c r="RGX30" s="57"/>
      <c r="RGY30" s="57"/>
      <c r="RGZ30" s="57"/>
      <c r="RHA30" s="57"/>
      <c r="RHB30" s="57"/>
      <c r="RHC30" s="57"/>
      <c r="RHD30" s="57"/>
      <c r="RHE30" s="57"/>
      <c r="RHF30" s="57"/>
      <c r="RHG30" s="57"/>
      <c r="RHH30" s="57"/>
      <c r="RHI30" s="57"/>
      <c r="RHJ30" s="57"/>
      <c r="RHK30" s="57"/>
      <c r="RHL30" s="57"/>
      <c r="RHM30" s="57"/>
      <c r="RHN30" s="57"/>
      <c r="RHO30" s="57"/>
      <c r="RHP30" s="57"/>
      <c r="RHQ30" s="57"/>
      <c r="RHR30" s="57"/>
      <c r="RHS30" s="57"/>
      <c r="RHT30" s="57"/>
      <c r="RHU30" s="57"/>
      <c r="RHV30" s="57"/>
      <c r="RHW30" s="57"/>
      <c r="RHX30" s="57"/>
      <c r="RHY30" s="57"/>
      <c r="RHZ30" s="57"/>
      <c r="RIA30" s="57"/>
      <c r="RIB30" s="57"/>
      <c r="RIC30" s="57"/>
      <c r="RID30" s="57"/>
      <c r="RIE30" s="57"/>
      <c r="RIF30" s="57"/>
      <c r="RIG30" s="57"/>
      <c r="RIH30" s="57"/>
      <c r="RII30" s="57"/>
      <c r="RIJ30" s="57"/>
      <c r="RIK30" s="57"/>
      <c r="RIL30" s="57"/>
      <c r="RIM30" s="57"/>
      <c r="RIN30" s="57"/>
      <c r="RIO30" s="57"/>
      <c r="RIP30" s="57"/>
      <c r="RIQ30" s="57"/>
      <c r="RIR30" s="57"/>
      <c r="RIS30" s="57"/>
      <c r="RIT30" s="57"/>
      <c r="RIU30" s="57"/>
      <c r="RIV30" s="57"/>
      <c r="RIW30" s="57"/>
      <c r="RIX30" s="57"/>
      <c r="RIY30" s="57"/>
      <c r="RIZ30" s="57"/>
      <c r="RJA30" s="57"/>
      <c r="RJB30" s="57"/>
      <c r="RJC30" s="57"/>
      <c r="RJD30" s="57"/>
      <c r="RJE30" s="57"/>
      <c r="RJF30" s="57"/>
      <c r="RJG30" s="57"/>
      <c r="RJH30" s="57"/>
      <c r="RJI30" s="57"/>
      <c r="RJJ30" s="57"/>
      <c r="RJK30" s="57"/>
      <c r="RJL30" s="57"/>
      <c r="RJM30" s="57"/>
      <c r="RJN30" s="57"/>
      <c r="RJO30" s="57"/>
      <c r="RJP30" s="57"/>
      <c r="RJQ30" s="57"/>
      <c r="RJR30" s="57"/>
      <c r="RJS30" s="57"/>
      <c r="RJT30" s="57"/>
      <c r="RJU30" s="57"/>
      <c r="RJV30" s="57"/>
      <c r="RJW30" s="57"/>
      <c r="RJX30" s="57"/>
      <c r="RJY30" s="57"/>
      <c r="RJZ30" s="57"/>
      <c r="RKA30" s="57"/>
      <c r="RKB30" s="57"/>
      <c r="RKC30" s="57"/>
      <c r="RKD30" s="57"/>
      <c r="RKE30" s="57"/>
      <c r="RKF30" s="57"/>
      <c r="RKG30" s="57"/>
      <c r="RKH30" s="57"/>
      <c r="RKI30" s="57"/>
      <c r="RKJ30" s="57"/>
      <c r="RKK30" s="57"/>
      <c r="RKL30" s="57"/>
      <c r="RKM30" s="57"/>
      <c r="RKN30" s="57"/>
      <c r="RKO30" s="57"/>
      <c r="RKP30" s="57"/>
      <c r="RKQ30" s="57"/>
      <c r="RKR30" s="57"/>
      <c r="RKS30" s="57"/>
      <c r="RKT30" s="57"/>
      <c r="RKU30" s="57"/>
      <c r="RKV30" s="57"/>
      <c r="RKW30" s="57"/>
      <c r="RKX30" s="57"/>
      <c r="RKY30" s="57"/>
      <c r="RKZ30" s="57"/>
      <c r="RLA30" s="57"/>
      <c r="RLB30" s="57"/>
      <c r="RLC30" s="57"/>
      <c r="RLD30" s="57"/>
      <c r="RLE30" s="57"/>
      <c r="RLF30" s="57"/>
      <c r="RLG30" s="57"/>
      <c r="RLH30" s="57"/>
      <c r="RLI30" s="57"/>
      <c r="RLJ30" s="57"/>
      <c r="RLK30" s="57"/>
      <c r="RLL30" s="57"/>
      <c r="RLM30" s="57"/>
      <c r="RLN30" s="57"/>
      <c r="RLO30" s="57"/>
      <c r="RLP30" s="57"/>
      <c r="RLQ30" s="57"/>
      <c r="RLR30" s="57"/>
      <c r="RLS30" s="57"/>
      <c r="RLT30" s="57"/>
      <c r="RLU30" s="57"/>
      <c r="RLV30" s="57"/>
      <c r="RLW30" s="57"/>
      <c r="RLX30" s="57"/>
      <c r="RLY30" s="57"/>
      <c r="RLZ30" s="57"/>
      <c r="RMA30" s="57"/>
      <c r="RMB30" s="57"/>
      <c r="RMC30" s="57"/>
      <c r="RMD30" s="57"/>
      <c r="RME30" s="57"/>
      <c r="RMF30" s="57"/>
      <c r="RMG30" s="57"/>
      <c r="RMH30" s="57"/>
      <c r="RMI30" s="57"/>
      <c r="RMJ30" s="57"/>
      <c r="RMK30" s="57"/>
      <c r="RML30" s="57"/>
      <c r="RMM30" s="57"/>
      <c r="RMN30" s="57"/>
      <c r="RMO30" s="57"/>
      <c r="RMP30" s="57"/>
      <c r="RMQ30" s="57"/>
      <c r="RMR30" s="57"/>
      <c r="RMS30" s="57"/>
      <c r="RMT30" s="57"/>
      <c r="RMU30" s="57"/>
      <c r="RMV30" s="57"/>
      <c r="RMW30" s="57"/>
      <c r="RMX30" s="57"/>
      <c r="RMY30" s="57"/>
      <c r="RMZ30" s="57"/>
      <c r="RNA30" s="57"/>
      <c r="RNB30" s="57"/>
      <c r="RNC30" s="57"/>
      <c r="RND30" s="57"/>
      <c r="RNE30" s="57"/>
      <c r="RNF30" s="57"/>
      <c r="RNG30" s="57"/>
      <c r="RNH30" s="57"/>
      <c r="RNI30" s="57"/>
      <c r="RNJ30" s="57"/>
      <c r="RNK30" s="57"/>
      <c r="RNL30" s="57"/>
      <c r="RNM30" s="57"/>
      <c r="RNN30" s="57"/>
      <c r="RNO30" s="57"/>
      <c r="RNP30" s="57"/>
      <c r="RNQ30" s="57"/>
      <c r="RNR30" s="57"/>
      <c r="RNS30" s="57"/>
      <c r="RNT30" s="57"/>
      <c r="RNU30" s="57"/>
      <c r="RNV30" s="57"/>
      <c r="RNW30" s="57"/>
      <c r="RNX30" s="57"/>
      <c r="RNY30" s="57"/>
      <c r="RNZ30" s="57"/>
      <c r="ROA30" s="57"/>
      <c r="ROB30" s="57"/>
      <c r="ROC30" s="57"/>
      <c r="ROD30" s="57"/>
      <c r="ROE30" s="57"/>
      <c r="ROF30" s="57"/>
      <c r="ROG30" s="57"/>
      <c r="ROH30" s="57"/>
      <c r="ROI30" s="57"/>
      <c r="ROJ30" s="57"/>
      <c r="ROK30" s="57"/>
      <c r="ROL30" s="57"/>
      <c r="ROM30" s="57"/>
      <c r="RON30" s="57"/>
      <c r="ROO30" s="57"/>
      <c r="ROP30" s="57"/>
      <c r="ROQ30" s="57"/>
      <c r="ROR30" s="57"/>
      <c r="ROS30" s="57"/>
      <c r="ROT30" s="57"/>
      <c r="ROU30" s="57"/>
      <c r="ROV30" s="57"/>
      <c r="ROW30" s="57"/>
      <c r="ROX30" s="57"/>
      <c r="ROY30" s="57"/>
      <c r="ROZ30" s="57"/>
      <c r="RPA30" s="57"/>
      <c r="RPB30" s="57"/>
      <c r="RPC30" s="57"/>
      <c r="RPD30" s="57"/>
      <c r="RPE30" s="57"/>
      <c r="RPF30" s="57"/>
      <c r="RPG30" s="57"/>
      <c r="RPH30" s="57"/>
      <c r="RPI30" s="57"/>
      <c r="RPJ30" s="57"/>
      <c r="RPK30" s="57"/>
      <c r="RPL30" s="57"/>
      <c r="RPM30" s="57"/>
      <c r="RPN30" s="57"/>
      <c r="RPO30" s="57"/>
      <c r="RPP30" s="57"/>
      <c r="RPQ30" s="57"/>
      <c r="RPR30" s="57"/>
      <c r="RPS30" s="57"/>
      <c r="RPT30" s="57"/>
      <c r="RPU30" s="57"/>
      <c r="RPV30" s="57"/>
      <c r="RPW30" s="57"/>
      <c r="RPX30" s="57"/>
      <c r="RPY30" s="57"/>
      <c r="RPZ30" s="57"/>
      <c r="RQA30" s="57"/>
      <c r="RQB30" s="57"/>
      <c r="RQC30" s="57"/>
      <c r="RQD30" s="57"/>
      <c r="RQE30" s="57"/>
      <c r="RQF30" s="57"/>
      <c r="RQG30" s="57"/>
      <c r="RQH30" s="57"/>
      <c r="RQI30" s="57"/>
      <c r="RQJ30" s="57"/>
      <c r="RQK30" s="57"/>
      <c r="RQL30" s="57"/>
      <c r="RQM30" s="57"/>
      <c r="RQN30" s="57"/>
      <c r="RQO30" s="57"/>
      <c r="RQP30" s="57"/>
      <c r="RQQ30" s="57"/>
      <c r="RQR30" s="57"/>
      <c r="RQS30" s="57"/>
      <c r="RQT30" s="57"/>
      <c r="RQU30" s="57"/>
      <c r="RQV30" s="57"/>
      <c r="RQW30" s="57"/>
      <c r="RQX30" s="57"/>
      <c r="RQY30" s="57"/>
      <c r="RQZ30" s="57"/>
      <c r="RRA30" s="57"/>
      <c r="RRB30" s="57"/>
      <c r="RRC30" s="57"/>
      <c r="RRD30" s="57"/>
      <c r="RRE30" s="57"/>
      <c r="RRF30" s="57"/>
      <c r="RRG30" s="57"/>
      <c r="RRH30" s="57"/>
      <c r="RRI30" s="57"/>
      <c r="RRJ30" s="57"/>
      <c r="RRK30" s="57"/>
      <c r="RRL30" s="57"/>
      <c r="RRM30" s="57"/>
      <c r="RRN30" s="57"/>
      <c r="RRO30" s="57"/>
      <c r="RRP30" s="57"/>
      <c r="RRQ30" s="57"/>
      <c r="RRR30" s="57"/>
      <c r="RRS30" s="57"/>
      <c r="RRT30" s="57"/>
      <c r="RRU30" s="57"/>
      <c r="RRV30" s="57"/>
      <c r="RRW30" s="57"/>
      <c r="RRX30" s="57"/>
      <c r="RRY30" s="57"/>
      <c r="RRZ30" s="57"/>
      <c r="RSA30" s="57"/>
      <c r="RSB30" s="57"/>
      <c r="RSC30" s="57"/>
      <c r="RSD30" s="57"/>
      <c r="RSE30" s="57"/>
      <c r="RSF30" s="57"/>
      <c r="RSG30" s="57"/>
      <c r="RSH30" s="57"/>
      <c r="RSI30" s="57"/>
      <c r="RSJ30" s="57"/>
      <c r="RSK30" s="57"/>
      <c r="RSL30" s="57"/>
      <c r="RSM30" s="57"/>
      <c r="RSN30" s="57"/>
      <c r="RSO30" s="57"/>
      <c r="RSP30" s="57"/>
      <c r="RSQ30" s="57"/>
      <c r="RSR30" s="57"/>
      <c r="RSS30" s="57"/>
      <c r="RST30" s="57"/>
      <c r="RSU30" s="57"/>
      <c r="RSV30" s="57"/>
      <c r="RSW30" s="57"/>
      <c r="RSX30" s="57"/>
      <c r="RSY30" s="57"/>
      <c r="RSZ30" s="57"/>
      <c r="RTA30" s="57"/>
      <c r="RTB30" s="57"/>
      <c r="RTC30" s="57"/>
      <c r="RTD30" s="57"/>
      <c r="RTE30" s="57"/>
      <c r="RTF30" s="57"/>
      <c r="RTG30" s="57"/>
      <c r="RTH30" s="57"/>
      <c r="RTI30" s="57"/>
      <c r="RTJ30" s="57"/>
      <c r="RTK30" s="57"/>
      <c r="RTL30" s="57"/>
      <c r="RTM30" s="57"/>
      <c r="RTN30" s="57"/>
      <c r="RTO30" s="57"/>
      <c r="RTP30" s="57"/>
      <c r="RTQ30" s="57"/>
      <c r="RTR30" s="57"/>
      <c r="RTS30" s="57"/>
      <c r="RTT30" s="57"/>
      <c r="RTU30" s="57"/>
      <c r="RTV30" s="57"/>
      <c r="RTW30" s="57"/>
      <c r="RTX30" s="57"/>
      <c r="RTY30" s="57"/>
      <c r="RTZ30" s="57"/>
      <c r="RUA30" s="57"/>
      <c r="RUB30" s="57"/>
      <c r="RUC30" s="57"/>
      <c r="RUD30" s="57"/>
      <c r="RUE30" s="57"/>
      <c r="RUF30" s="57"/>
      <c r="RUG30" s="57"/>
      <c r="RUH30" s="57"/>
      <c r="RUI30" s="57"/>
      <c r="RUJ30" s="57"/>
      <c r="RUK30" s="57"/>
      <c r="RUL30" s="57"/>
      <c r="RUM30" s="57"/>
      <c r="RUN30" s="57"/>
      <c r="RUO30" s="57"/>
      <c r="RUP30" s="57"/>
      <c r="RUQ30" s="57"/>
      <c r="RUR30" s="57"/>
      <c r="RUS30" s="57"/>
      <c r="RUT30" s="57"/>
      <c r="RUU30" s="57"/>
      <c r="RUV30" s="57"/>
      <c r="RUW30" s="57"/>
      <c r="RUX30" s="57"/>
      <c r="RUY30" s="57"/>
      <c r="RUZ30" s="57"/>
      <c r="RVA30" s="57"/>
      <c r="RVB30" s="57"/>
      <c r="RVC30" s="57"/>
      <c r="RVD30" s="57"/>
      <c r="RVE30" s="57"/>
      <c r="RVF30" s="57"/>
      <c r="RVG30" s="57"/>
      <c r="RVH30" s="57"/>
      <c r="RVI30" s="57"/>
      <c r="RVJ30" s="57"/>
      <c r="RVK30" s="57"/>
      <c r="RVL30" s="57"/>
      <c r="RVM30" s="57"/>
      <c r="RVN30" s="57"/>
      <c r="RVO30" s="57"/>
      <c r="RVP30" s="57"/>
      <c r="RVQ30" s="57"/>
      <c r="RVR30" s="57"/>
      <c r="RVS30" s="57"/>
      <c r="RVT30" s="57"/>
      <c r="RVU30" s="57"/>
      <c r="RVV30" s="57"/>
      <c r="RVW30" s="57"/>
      <c r="RVX30" s="57"/>
      <c r="RVY30" s="57"/>
      <c r="RVZ30" s="57"/>
      <c r="RWA30" s="57"/>
      <c r="RWB30" s="57"/>
      <c r="RWC30" s="57"/>
      <c r="RWD30" s="57"/>
      <c r="RWE30" s="57"/>
      <c r="RWF30" s="57"/>
      <c r="RWG30" s="57"/>
      <c r="RWH30" s="57"/>
      <c r="RWI30" s="57"/>
      <c r="RWJ30" s="57"/>
      <c r="RWK30" s="57"/>
      <c r="RWL30" s="57"/>
      <c r="RWM30" s="57"/>
      <c r="RWN30" s="57"/>
      <c r="RWO30" s="57"/>
      <c r="RWP30" s="57"/>
      <c r="RWQ30" s="57"/>
      <c r="RWR30" s="57"/>
      <c r="RWS30" s="57"/>
      <c r="RWT30" s="57"/>
      <c r="RWU30" s="57"/>
      <c r="RWV30" s="57"/>
      <c r="RWW30" s="57"/>
      <c r="RWX30" s="57"/>
      <c r="RWY30" s="57"/>
      <c r="RWZ30" s="57"/>
      <c r="RXA30" s="57"/>
      <c r="RXB30" s="57"/>
      <c r="RXC30" s="57"/>
      <c r="RXD30" s="57"/>
      <c r="RXE30" s="57"/>
      <c r="RXF30" s="57"/>
      <c r="RXG30" s="57"/>
      <c r="RXH30" s="57"/>
      <c r="RXI30" s="57"/>
      <c r="RXJ30" s="57"/>
      <c r="RXK30" s="57"/>
      <c r="RXL30" s="57"/>
      <c r="RXM30" s="57"/>
      <c r="RXN30" s="57"/>
      <c r="RXO30" s="57"/>
      <c r="RXP30" s="57"/>
      <c r="RXQ30" s="57"/>
      <c r="RXR30" s="57"/>
      <c r="RXS30" s="57"/>
      <c r="RXT30" s="57"/>
      <c r="RXU30" s="57"/>
      <c r="RXV30" s="57"/>
      <c r="RXW30" s="57"/>
      <c r="RXX30" s="57"/>
      <c r="RXY30" s="57"/>
      <c r="RXZ30" s="57"/>
      <c r="RYA30" s="57"/>
      <c r="RYB30" s="57"/>
      <c r="RYC30" s="57"/>
      <c r="RYD30" s="57"/>
      <c r="RYE30" s="57"/>
      <c r="RYF30" s="57"/>
      <c r="RYG30" s="57"/>
      <c r="RYH30" s="57"/>
      <c r="RYI30" s="57"/>
      <c r="RYJ30" s="57"/>
      <c r="RYK30" s="57"/>
      <c r="RYL30" s="57"/>
      <c r="RYM30" s="57"/>
      <c r="RYN30" s="57"/>
      <c r="RYO30" s="57"/>
      <c r="RYP30" s="57"/>
      <c r="RYQ30" s="57"/>
      <c r="RYR30" s="57"/>
      <c r="RYS30" s="57"/>
      <c r="RYT30" s="57"/>
      <c r="RYU30" s="57"/>
      <c r="RYV30" s="57"/>
      <c r="RYW30" s="57"/>
      <c r="RYX30" s="57"/>
      <c r="RYY30" s="57"/>
      <c r="RYZ30" s="57"/>
      <c r="RZA30" s="57"/>
      <c r="RZB30" s="57"/>
      <c r="RZC30" s="57"/>
      <c r="RZD30" s="57"/>
      <c r="RZE30" s="57"/>
      <c r="RZF30" s="57"/>
      <c r="RZG30" s="57"/>
      <c r="RZH30" s="57"/>
      <c r="RZI30" s="57"/>
      <c r="RZJ30" s="57"/>
      <c r="RZK30" s="57"/>
      <c r="RZL30" s="57"/>
      <c r="RZM30" s="57"/>
      <c r="RZN30" s="57"/>
      <c r="RZO30" s="57"/>
      <c r="RZP30" s="57"/>
      <c r="RZQ30" s="57"/>
      <c r="RZR30" s="57"/>
      <c r="RZS30" s="57"/>
      <c r="RZT30" s="57"/>
      <c r="RZU30" s="57"/>
      <c r="RZV30" s="57"/>
      <c r="RZW30" s="57"/>
      <c r="RZX30" s="57"/>
      <c r="RZY30" s="57"/>
      <c r="RZZ30" s="57"/>
      <c r="SAA30" s="57"/>
      <c r="SAB30" s="57"/>
      <c r="SAC30" s="57"/>
      <c r="SAD30" s="57"/>
      <c r="SAE30" s="57"/>
      <c r="SAF30" s="57"/>
      <c r="SAG30" s="57"/>
      <c r="SAH30" s="57"/>
      <c r="SAI30" s="57"/>
      <c r="SAJ30" s="57"/>
      <c r="SAK30" s="57"/>
      <c r="SAL30" s="57"/>
      <c r="SAM30" s="57"/>
      <c r="SAN30" s="57"/>
      <c r="SAO30" s="57"/>
      <c r="SAP30" s="57"/>
      <c r="SAQ30" s="57"/>
      <c r="SAR30" s="57"/>
      <c r="SAS30" s="57"/>
      <c r="SAT30" s="57"/>
      <c r="SAU30" s="57"/>
      <c r="SAV30" s="57"/>
      <c r="SAW30" s="57"/>
      <c r="SAX30" s="57"/>
      <c r="SAY30" s="57"/>
      <c r="SAZ30" s="57"/>
      <c r="SBA30" s="57"/>
      <c r="SBB30" s="57"/>
      <c r="SBC30" s="57"/>
      <c r="SBD30" s="57"/>
      <c r="SBE30" s="57"/>
      <c r="SBF30" s="57"/>
      <c r="SBG30" s="57"/>
      <c r="SBH30" s="57"/>
      <c r="SBI30" s="57"/>
      <c r="SBJ30" s="57"/>
      <c r="SBK30" s="57"/>
      <c r="SBL30" s="57"/>
      <c r="SBM30" s="57"/>
      <c r="SBN30" s="57"/>
      <c r="SBO30" s="57"/>
      <c r="SBP30" s="57"/>
      <c r="SBQ30" s="57"/>
      <c r="SBR30" s="57"/>
      <c r="SBS30" s="57"/>
      <c r="SBT30" s="57"/>
      <c r="SBU30" s="57"/>
      <c r="SBV30" s="57"/>
      <c r="SBW30" s="57"/>
      <c r="SBX30" s="57"/>
      <c r="SBY30" s="57"/>
      <c r="SBZ30" s="57"/>
      <c r="SCA30" s="57"/>
      <c r="SCB30" s="57"/>
      <c r="SCC30" s="57"/>
      <c r="SCD30" s="57"/>
      <c r="SCE30" s="57"/>
      <c r="SCF30" s="57"/>
      <c r="SCG30" s="57"/>
      <c r="SCH30" s="57"/>
      <c r="SCI30" s="57"/>
      <c r="SCJ30" s="57"/>
      <c r="SCK30" s="57"/>
      <c r="SCL30" s="57"/>
      <c r="SCM30" s="57"/>
      <c r="SCN30" s="57"/>
      <c r="SCO30" s="57"/>
      <c r="SCP30" s="57"/>
      <c r="SCQ30" s="57"/>
      <c r="SCR30" s="57"/>
      <c r="SCS30" s="57"/>
      <c r="SCT30" s="57"/>
      <c r="SCU30" s="57"/>
      <c r="SCV30" s="57"/>
      <c r="SCW30" s="57"/>
      <c r="SCX30" s="57"/>
      <c r="SCY30" s="57"/>
      <c r="SCZ30" s="57"/>
      <c r="SDA30" s="57"/>
      <c r="SDB30" s="57"/>
      <c r="SDC30" s="57"/>
      <c r="SDD30" s="57"/>
      <c r="SDE30" s="57"/>
      <c r="SDF30" s="57"/>
      <c r="SDG30" s="57"/>
      <c r="SDH30" s="57"/>
      <c r="SDI30" s="57"/>
      <c r="SDJ30" s="57"/>
      <c r="SDK30" s="57"/>
      <c r="SDL30" s="57"/>
      <c r="SDM30" s="57"/>
      <c r="SDN30" s="57"/>
      <c r="SDO30" s="57"/>
      <c r="SDP30" s="57"/>
      <c r="SDQ30" s="57"/>
      <c r="SDR30" s="57"/>
      <c r="SDS30" s="57"/>
      <c r="SDT30" s="57"/>
      <c r="SDU30" s="57"/>
      <c r="SDV30" s="57"/>
      <c r="SDW30" s="57"/>
      <c r="SDX30" s="57"/>
      <c r="SDY30" s="57"/>
      <c r="SDZ30" s="57"/>
      <c r="SEA30" s="57"/>
      <c r="SEB30" s="57"/>
      <c r="SEC30" s="57"/>
      <c r="SED30" s="57"/>
      <c r="SEE30" s="57"/>
      <c r="SEF30" s="57"/>
      <c r="SEG30" s="57"/>
      <c r="SEH30" s="57"/>
      <c r="SEI30" s="57"/>
      <c r="SEJ30" s="57"/>
      <c r="SEK30" s="57"/>
      <c r="SEL30" s="57"/>
      <c r="SEM30" s="57"/>
      <c r="SEN30" s="57"/>
      <c r="SEO30" s="57"/>
      <c r="SEP30" s="57"/>
      <c r="SEQ30" s="57"/>
      <c r="SER30" s="57"/>
      <c r="SES30" s="57"/>
      <c r="SET30" s="57"/>
      <c r="SEU30" s="57"/>
      <c r="SEV30" s="57"/>
      <c r="SEW30" s="57"/>
      <c r="SEX30" s="57"/>
      <c r="SEY30" s="57"/>
      <c r="SEZ30" s="57"/>
      <c r="SFA30" s="57"/>
      <c r="SFB30" s="57"/>
      <c r="SFC30" s="57"/>
      <c r="SFD30" s="57"/>
      <c r="SFE30" s="57"/>
      <c r="SFF30" s="57"/>
      <c r="SFG30" s="57"/>
      <c r="SFH30" s="57"/>
      <c r="SFI30" s="57"/>
      <c r="SFJ30" s="57"/>
      <c r="SFK30" s="57"/>
      <c r="SFL30" s="57"/>
      <c r="SFM30" s="57"/>
      <c r="SFN30" s="57"/>
      <c r="SFO30" s="57"/>
      <c r="SFP30" s="57"/>
      <c r="SFQ30" s="57"/>
      <c r="SFR30" s="57"/>
      <c r="SFS30" s="57"/>
      <c r="SFT30" s="57"/>
      <c r="SFU30" s="57"/>
      <c r="SFV30" s="57"/>
      <c r="SFW30" s="57"/>
      <c r="SFX30" s="57"/>
      <c r="SFY30" s="57"/>
      <c r="SFZ30" s="57"/>
      <c r="SGA30" s="57"/>
      <c r="SGB30" s="57"/>
      <c r="SGC30" s="57"/>
      <c r="SGD30" s="57"/>
      <c r="SGE30" s="57"/>
      <c r="SGF30" s="57"/>
      <c r="SGG30" s="57"/>
      <c r="SGH30" s="57"/>
      <c r="SGI30" s="57"/>
      <c r="SGJ30" s="57"/>
      <c r="SGK30" s="57"/>
      <c r="SGL30" s="57"/>
      <c r="SGM30" s="57"/>
      <c r="SGN30" s="57"/>
      <c r="SGO30" s="57"/>
      <c r="SGP30" s="57"/>
      <c r="SGQ30" s="57"/>
      <c r="SGR30" s="57"/>
      <c r="SGS30" s="57"/>
      <c r="SGT30" s="57"/>
      <c r="SGU30" s="57"/>
      <c r="SGV30" s="57"/>
      <c r="SGW30" s="57"/>
      <c r="SGX30" s="57"/>
      <c r="SGY30" s="57"/>
      <c r="SGZ30" s="57"/>
      <c r="SHA30" s="57"/>
      <c r="SHB30" s="57"/>
      <c r="SHC30" s="57"/>
      <c r="SHD30" s="57"/>
      <c r="SHE30" s="57"/>
      <c r="SHF30" s="57"/>
      <c r="SHG30" s="57"/>
      <c r="SHH30" s="57"/>
      <c r="SHI30" s="57"/>
      <c r="SHJ30" s="57"/>
      <c r="SHK30" s="57"/>
      <c r="SHL30" s="57"/>
      <c r="SHM30" s="57"/>
      <c r="SHN30" s="57"/>
      <c r="SHO30" s="57"/>
      <c r="SHP30" s="57"/>
      <c r="SHQ30" s="57"/>
      <c r="SHR30" s="57"/>
      <c r="SHS30" s="57"/>
      <c r="SHT30" s="57"/>
      <c r="SHU30" s="57"/>
      <c r="SHV30" s="57"/>
      <c r="SHW30" s="57"/>
      <c r="SHX30" s="57"/>
      <c r="SHY30" s="57"/>
      <c r="SHZ30" s="57"/>
      <c r="SIA30" s="57"/>
      <c r="SIB30" s="57"/>
      <c r="SIC30" s="57"/>
      <c r="SID30" s="57"/>
      <c r="SIE30" s="57"/>
      <c r="SIF30" s="57"/>
      <c r="SIG30" s="57"/>
      <c r="SIH30" s="57"/>
      <c r="SII30" s="57"/>
      <c r="SIJ30" s="57"/>
      <c r="SIK30" s="57"/>
      <c r="SIL30" s="57"/>
      <c r="SIM30" s="57"/>
      <c r="SIN30" s="57"/>
      <c r="SIO30" s="57"/>
      <c r="SIP30" s="57"/>
      <c r="SIQ30" s="57"/>
      <c r="SIR30" s="57"/>
      <c r="SIS30" s="57"/>
      <c r="SIT30" s="57"/>
      <c r="SIU30" s="57"/>
      <c r="SIV30" s="57"/>
      <c r="SIW30" s="57"/>
      <c r="SIX30" s="57"/>
      <c r="SIY30" s="57"/>
      <c r="SIZ30" s="57"/>
      <c r="SJA30" s="57"/>
      <c r="SJB30" s="57"/>
      <c r="SJC30" s="57"/>
      <c r="SJD30" s="57"/>
      <c r="SJE30" s="57"/>
      <c r="SJF30" s="57"/>
      <c r="SJG30" s="57"/>
      <c r="SJH30" s="57"/>
      <c r="SJI30" s="57"/>
      <c r="SJJ30" s="57"/>
      <c r="SJK30" s="57"/>
      <c r="SJL30" s="57"/>
      <c r="SJM30" s="57"/>
      <c r="SJN30" s="57"/>
      <c r="SJO30" s="57"/>
      <c r="SJP30" s="57"/>
      <c r="SJQ30" s="57"/>
      <c r="SJR30" s="57"/>
      <c r="SJS30" s="57"/>
      <c r="SJT30" s="57"/>
      <c r="SJU30" s="57"/>
      <c r="SJV30" s="57"/>
      <c r="SJW30" s="57"/>
      <c r="SJX30" s="57"/>
      <c r="SJY30" s="57"/>
      <c r="SJZ30" s="57"/>
      <c r="SKA30" s="57"/>
      <c r="SKB30" s="57"/>
      <c r="SKC30" s="57"/>
      <c r="SKD30" s="57"/>
      <c r="SKE30" s="57"/>
      <c r="SKF30" s="57"/>
      <c r="SKG30" s="57"/>
      <c r="SKH30" s="57"/>
      <c r="SKI30" s="57"/>
      <c r="SKJ30" s="57"/>
      <c r="SKK30" s="57"/>
      <c r="SKL30" s="57"/>
      <c r="SKM30" s="57"/>
      <c r="SKN30" s="57"/>
      <c r="SKO30" s="57"/>
      <c r="SKP30" s="57"/>
      <c r="SKQ30" s="57"/>
      <c r="SKR30" s="57"/>
      <c r="SKS30" s="57"/>
      <c r="SKT30" s="57"/>
      <c r="SKU30" s="57"/>
      <c r="SKV30" s="57"/>
      <c r="SKW30" s="57"/>
      <c r="SKX30" s="57"/>
      <c r="SKY30" s="57"/>
      <c r="SKZ30" s="57"/>
      <c r="SLA30" s="57"/>
      <c r="SLB30" s="57"/>
      <c r="SLC30" s="57"/>
      <c r="SLD30" s="57"/>
      <c r="SLE30" s="57"/>
      <c r="SLF30" s="57"/>
      <c r="SLG30" s="57"/>
      <c r="SLH30" s="57"/>
      <c r="SLI30" s="57"/>
      <c r="SLJ30" s="57"/>
      <c r="SLK30" s="57"/>
      <c r="SLL30" s="57"/>
      <c r="SLM30" s="57"/>
      <c r="SLN30" s="57"/>
      <c r="SLO30" s="57"/>
      <c r="SLP30" s="57"/>
      <c r="SLQ30" s="57"/>
      <c r="SLR30" s="57"/>
      <c r="SLS30" s="57"/>
      <c r="SLT30" s="57"/>
      <c r="SLU30" s="57"/>
      <c r="SLV30" s="57"/>
      <c r="SLW30" s="57"/>
      <c r="SLX30" s="57"/>
      <c r="SLY30" s="57"/>
      <c r="SLZ30" s="57"/>
      <c r="SMA30" s="57"/>
      <c r="SMB30" s="57"/>
      <c r="SMC30" s="57"/>
      <c r="SMD30" s="57"/>
      <c r="SME30" s="57"/>
      <c r="SMF30" s="57"/>
      <c r="SMG30" s="57"/>
      <c r="SMH30" s="57"/>
      <c r="SMI30" s="57"/>
      <c r="SMJ30" s="57"/>
      <c r="SMK30" s="57"/>
      <c r="SML30" s="57"/>
      <c r="SMM30" s="57"/>
      <c r="SMN30" s="57"/>
      <c r="SMO30" s="57"/>
      <c r="SMP30" s="57"/>
      <c r="SMQ30" s="57"/>
      <c r="SMR30" s="57"/>
      <c r="SMS30" s="57"/>
      <c r="SMT30" s="57"/>
      <c r="SMU30" s="57"/>
      <c r="SMV30" s="57"/>
      <c r="SMW30" s="57"/>
      <c r="SMX30" s="57"/>
      <c r="SMY30" s="57"/>
      <c r="SMZ30" s="57"/>
      <c r="SNA30" s="57"/>
      <c r="SNB30" s="57"/>
      <c r="SNC30" s="57"/>
      <c r="SND30" s="57"/>
      <c r="SNE30" s="57"/>
      <c r="SNF30" s="57"/>
      <c r="SNG30" s="57"/>
      <c r="SNH30" s="57"/>
      <c r="SNI30" s="57"/>
      <c r="SNJ30" s="57"/>
      <c r="SNK30" s="57"/>
      <c r="SNL30" s="57"/>
      <c r="SNM30" s="57"/>
      <c r="SNN30" s="57"/>
      <c r="SNO30" s="57"/>
      <c r="SNP30" s="57"/>
      <c r="SNQ30" s="57"/>
      <c r="SNR30" s="57"/>
      <c r="SNS30" s="57"/>
      <c r="SNT30" s="57"/>
      <c r="SNU30" s="57"/>
      <c r="SNV30" s="57"/>
      <c r="SNW30" s="57"/>
      <c r="SNX30" s="57"/>
      <c r="SNY30" s="57"/>
      <c r="SNZ30" s="57"/>
      <c r="SOA30" s="57"/>
      <c r="SOB30" s="57"/>
      <c r="SOC30" s="57"/>
      <c r="SOD30" s="57"/>
      <c r="SOE30" s="57"/>
      <c r="SOF30" s="57"/>
      <c r="SOG30" s="57"/>
      <c r="SOH30" s="57"/>
      <c r="SOI30" s="57"/>
      <c r="SOJ30" s="57"/>
      <c r="SOK30" s="57"/>
      <c r="SOL30" s="57"/>
      <c r="SOM30" s="57"/>
      <c r="SON30" s="57"/>
      <c r="SOO30" s="57"/>
      <c r="SOP30" s="57"/>
      <c r="SOQ30" s="57"/>
      <c r="SOR30" s="57"/>
      <c r="SOS30" s="57"/>
      <c r="SOT30" s="57"/>
      <c r="SOU30" s="57"/>
      <c r="SOV30" s="57"/>
      <c r="SOW30" s="57"/>
      <c r="SOX30" s="57"/>
      <c r="SOY30" s="57"/>
      <c r="SOZ30" s="57"/>
      <c r="SPA30" s="57"/>
      <c r="SPB30" s="57"/>
      <c r="SPC30" s="57"/>
      <c r="SPD30" s="57"/>
      <c r="SPE30" s="57"/>
      <c r="SPF30" s="57"/>
      <c r="SPG30" s="57"/>
      <c r="SPH30" s="57"/>
      <c r="SPI30" s="57"/>
      <c r="SPJ30" s="57"/>
      <c r="SPK30" s="57"/>
      <c r="SPL30" s="57"/>
      <c r="SPM30" s="57"/>
      <c r="SPN30" s="57"/>
      <c r="SPO30" s="57"/>
      <c r="SPP30" s="57"/>
      <c r="SPQ30" s="57"/>
      <c r="SPR30" s="57"/>
      <c r="SPS30" s="57"/>
      <c r="SPT30" s="57"/>
      <c r="SPU30" s="57"/>
      <c r="SPV30" s="57"/>
      <c r="SPW30" s="57"/>
      <c r="SPX30" s="57"/>
      <c r="SPY30" s="57"/>
      <c r="SPZ30" s="57"/>
      <c r="SQA30" s="57"/>
      <c r="SQB30" s="57"/>
      <c r="SQC30" s="57"/>
      <c r="SQD30" s="57"/>
      <c r="SQE30" s="57"/>
      <c r="SQF30" s="57"/>
      <c r="SQG30" s="57"/>
      <c r="SQH30" s="57"/>
      <c r="SQI30" s="57"/>
      <c r="SQJ30" s="57"/>
      <c r="SQK30" s="57"/>
      <c r="SQL30" s="57"/>
      <c r="SQM30" s="57"/>
      <c r="SQN30" s="57"/>
      <c r="SQO30" s="57"/>
      <c r="SQP30" s="57"/>
      <c r="SQQ30" s="57"/>
      <c r="SQR30" s="57"/>
      <c r="SQS30" s="57"/>
      <c r="SQT30" s="57"/>
      <c r="SQU30" s="57"/>
      <c r="SQV30" s="57"/>
      <c r="SQW30" s="57"/>
      <c r="SQX30" s="57"/>
      <c r="SQY30" s="57"/>
      <c r="SQZ30" s="57"/>
      <c r="SRA30" s="57"/>
      <c r="SRB30" s="57"/>
      <c r="SRC30" s="57"/>
      <c r="SRD30" s="57"/>
      <c r="SRE30" s="57"/>
      <c r="SRF30" s="57"/>
      <c r="SRG30" s="57"/>
      <c r="SRH30" s="57"/>
      <c r="SRI30" s="57"/>
      <c r="SRJ30" s="57"/>
      <c r="SRK30" s="57"/>
      <c r="SRL30" s="57"/>
      <c r="SRM30" s="57"/>
      <c r="SRN30" s="57"/>
      <c r="SRO30" s="57"/>
      <c r="SRP30" s="57"/>
      <c r="SRQ30" s="57"/>
      <c r="SRR30" s="57"/>
      <c r="SRS30" s="57"/>
      <c r="SRT30" s="57"/>
      <c r="SRU30" s="57"/>
      <c r="SRV30" s="57"/>
      <c r="SRW30" s="57"/>
      <c r="SRX30" s="57"/>
      <c r="SRY30" s="57"/>
      <c r="SRZ30" s="57"/>
      <c r="SSA30" s="57"/>
      <c r="SSB30" s="57"/>
      <c r="SSC30" s="57"/>
      <c r="SSD30" s="57"/>
      <c r="SSE30" s="57"/>
      <c r="SSF30" s="57"/>
      <c r="SSG30" s="57"/>
      <c r="SSH30" s="57"/>
      <c r="SSI30" s="57"/>
      <c r="SSJ30" s="57"/>
      <c r="SSK30" s="57"/>
      <c r="SSL30" s="57"/>
      <c r="SSM30" s="57"/>
      <c r="SSN30" s="57"/>
      <c r="SSO30" s="57"/>
      <c r="SSP30" s="57"/>
      <c r="SSQ30" s="57"/>
      <c r="SSR30" s="57"/>
      <c r="SSS30" s="57"/>
      <c r="SST30" s="57"/>
      <c r="SSU30" s="57"/>
      <c r="SSV30" s="57"/>
      <c r="SSW30" s="57"/>
      <c r="SSX30" s="57"/>
      <c r="SSY30" s="57"/>
      <c r="SSZ30" s="57"/>
      <c r="STA30" s="57"/>
      <c r="STB30" s="57"/>
      <c r="STC30" s="57"/>
      <c r="STD30" s="57"/>
      <c r="STE30" s="57"/>
      <c r="STF30" s="57"/>
      <c r="STG30" s="57"/>
      <c r="STH30" s="57"/>
      <c r="STI30" s="57"/>
      <c r="STJ30" s="57"/>
      <c r="STK30" s="57"/>
      <c r="STL30" s="57"/>
      <c r="STM30" s="57"/>
      <c r="STN30" s="57"/>
      <c r="STO30" s="57"/>
      <c r="STP30" s="57"/>
      <c r="STQ30" s="57"/>
      <c r="STR30" s="57"/>
      <c r="STS30" s="57"/>
      <c r="STT30" s="57"/>
      <c r="STU30" s="57"/>
      <c r="STV30" s="57"/>
      <c r="STW30" s="57"/>
      <c r="STX30" s="57"/>
      <c r="STY30" s="57"/>
      <c r="STZ30" s="57"/>
      <c r="SUA30" s="57"/>
      <c r="SUB30" s="57"/>
      <c r="SUC30" s="57"/>
      <c r="SUD30" s="57"/>
      <c r="SUE30" s="57"/>
      <c r="SUF30" s="57"/>
      <c r="SUG30" s="57"/>
      <c r="SUH30" s="57"/>
      <c r="SUI30" s="57"/>
      <c r="SUJ30" s="57"/>
      <c r="SUK30" s="57"/>
      <c r="SUL30" s="57"/>
      <c r="SUM30" s="57"/>
      <c r="SUN30" s="57"/>
      <c r="SUO30" s="57"/>
      <c r="SUP30" s="57"/>
      <c r="SUQ30" s="57"/>
      <c r="SUR30" s="57"/>
      <c r="SUS30" s="57"/>
      <c r="SUT30" s="57"/>
      <c r="SUU30" s="57"/>
      <c r="SUV30" s="57"/>
      <c r="SUW30" s="57"/>
      <c r="SUX30" s="57"/>
      <c r="SUY30" s="57"/>
      <c r="SUZ30" s="57"/>
      <c r="SVA30" s="57"/>
      <c r="SVB30" s="57"/>
      <c r="SVC30" s="57"/>
      <c r="SVD30" s="57"/>
      <c r="SVE30" s="57"/>
      <c r="SVF30" s="57"/>
      <c r="SVG30" s="57"/>
      <c r="SVH30" s="57"/>
      <c r="SVI30" s="57"/>
      <c r="SVJ30" s="57"/>
      <c r="SVK30" s="57"/>
      <c r="SVL30" s="57"/>
      <c r="SVM30" s="57"/>
      <c r="SVN30" s="57"/>
      <c r="SVO30" s="57"/>
      <c r="SVP30" s="57"/>
      <c r="SVQ30" s="57"/>
      <c r="SVR30" s="57"/>
      <c r="SVS30" s="57"/>
      <c r="SVT30" s="57"/>
      <c r="SVU30" s="57"/>
      <c r="SVV30" s="57"/>
      <c r="SVW30" s="57"/>
      <c r="SVX30" s="57"/>
      <c r="SVY30" s="57"/>
      <c r="SVZ30" s="57"/>
      <c r="SWA30" s="57"/>
      <c r="SWB30" s="57"/>
      <c r="SWC30" s="57"/>
      <c r="SWD30" s="57"/>
      <c r="SWE30" s="57"/>
      <c r="SWF30" s="57"/>
      <c r="SWG30" s="57"/>
      <c r="SWH30" s="57"/>
      <c r="SWI30" s="57"/>
      <c r="SWJ30" s="57"/>
      <c r="SWK30" s="57"/>
      <c r="SWL30" s="57"/>
      <c r="SWM30" s="57"/>
      <c r="SWN30" s="57"/>
      <c r="SWO30" s="57"/>
      <c r="SWP30" s="57"/>
      <c r="SWQ30" s="57"/>
      <c r="SWR30" s="57"/>
      <c r="SWS30" s="57"/>
      <c r="SWT30" s="57"/>
      <c r="SWU30" s="57"/>
      <c r="SWV30" s="57"/>
      <c r="SWW30" s="57"/>
      <c r="SWX30" s="57"/>
      <c r="SWY30" s="57"/>
      <c r="SWZ30" s="57"/>
      <c r="SXA30" s="57"/>
      <c r="SXB30" s="57"/>
      <c r="SXC30" s="57"/>
      <c r="SXD30" s="57"/>
      <c r="SXE30" s="57"/>
      <c r="SXF30" s="57"/>
      <c r="SXG30" s="57"/>
      <c r="SXH30" s="57"/>
      <c r="SXI30" s="57"/>
      <c r="SXJ30" s="57"/>
      <c r="SXK30" s="57"/>
      <c r="SXL30" s="57"/>
      <c r="SXM30" s="57"/>
      <c r="SXN30" s="57"/>
      <c r="SXO30" s="57"/>
      <c r="SXP30" s="57"/>
      <c r="SXQ30" s="57"/>
      <c r="SXR30" s="57"/>
      <c r="SXS30" s="57"/>
      <c r="SXT30" s="57"/>
      <c r="SXU30" s="57"/>
      <c r="SXV30" s="57"/>
      <c r="SXW30" s="57"/>
      <c r="SXX30" s="57"/>
      <c r="SXY30" s="57"/>
      <c r="SXZ30" s="57"/>
      <c r="SYA30" s="57"/>
      <c r="SYB30" s="57"/>
      <c r="SYC30" s="57"/>
      <c r="SYD30" s="57"/>
      <c r="SYE30" s="57"/>
      <c r="SYF30" s="57"/>
      <c r="SYG30" s="57"/>
      <c r="SYH30" s="57"/>
      <c r="SYI30" s="57"/>
      <c r="SYJ30" s="57"/>
      <c r="SYK30" s="57"/>
      <c r="SYL30" s="57"/>
      <c r="SYM30" s="57"/>
      <c r="SYN30" s="57"/>
      <c r="SYO30" s="57"/>
      <c r="SYP30" s="57"/>
      <c r="SYQ30" s="57"/>
      <c r="SYR30" s="57"/>
      <c r="SYS30" s="57"/>
      <c r="SYT30" s="57"/>
      <c r="SYU30" s="57"/>
      <c r="SYV30" s="57"/>
      <c r="SYW30" s="57"/>
      <c r="SYX30" s="57"/>
      <c r="SYY30" s="57"/>
      <c r="SYZ30" s="57"/>
      <c r="SZA30" s="57"/>
      <c r="SZB30" s="57"/>
      <c r="SZC30" s="57"/>
      <c r="SZD30" s="57"/>
      <c r="SZE30" s="57"/>
      <c r="SZF30" s="57"/>
      <c r="SZG30" s="57"/>
      <c r="SZH30" s="57"/>
      <c r="SZI30" s="57"/>
      <c r="SZJ30" s="57"/>
      <c r="SZK30" s="57"/>
      <c r="SZL30" s="57"/>
      <c r="SZM30" s="57"/>
      <c r="SZN30" s="57"/>
      <c r="SZO30" s="57"/>
      <c r="SZP30" s="57"/>
      <c r="SZQ30" s="57"/>
      <c r="SZR30" s="57"/>
      <c r="SZS30" s="57"/>
      <c r="SZT30" s="57"/>
      <c r="SZU30" s="57"/>
      <c r="SZV30" s="57"/>
      <c r="SZW30" s="57"/>
      <c r="SZX30" s="57"/>
      <c r="SZY30" s="57"/>
      <c r="SZZ30" s="57"/>
      <c r="TAA30" s="57"/>
      <c r="TAB30" s="57"/>
      <c r="TAC30" s="57"/>
      <c r="TAD30" s="57"/>
      <c r="TAE30" s="57"/>
      <c r="TAF30" s="57"/>
      <c r="TAG30" s="57"/>
      <c r="TAH30" s="57"/>
      <c r="TAI30" s="57"/>
      <c r="TAJ30" s="57"/>
      <c r="TAK30" s="57"/>
      <c r="TAL30" s="57"/>
      <c r="TAM30" s="57"/>
      <c r="TAN30" s="57"/>
      <c r="TAO30" s="57"/>
      <c r="TAP30" s="57"/>
      <c r="TAQ30" s="57"/>
      <c r="TAR30" s="57"/>
      <c r="TAS30" s="57"/>
      <c r="TAT30" s="57"/>
      <c r="TAU30" s="57"/>
      <c r="TAV30" s="57"/>
      <c r="TAW30" s="57"/>
      <c r="TAX30" s="57"/>
      <c r="TAY30" s="57"/>
      <c r="TAZ30" s="57"/>
      <c r="TBA30" s="57"/>
      <c r="TBB30" s="57"/>
      <c r="TBC30" s="57"/>
      <c r="TBD30" s="57"/>
      <c r="TBE30" s="57"/>
      <c r="TBF30" s="57"/>
      <c r="TBG30" s="57"/>
      <c r="TBH30" s="57"/>
      <c r="TBI30" s="57"/>
      <c r="TBJ30" s="57"/>
      <c r="TBK30" s="57"/>
      <c r="TBL30" s="57"/>
      <c r="TBM30" s="57"/>
      <c r="TBN30" s="57"/>
      <c r="TBO30" s="57"/>
      <c r="TBP30" s="57"/>
      <c r="TBQ30" s="57"/>
      <c r="TBR30" s="57"/>
      <c r="TBS30" s="57"/>
      <c r="TBT30" s="57"/>
      <c r="TBU30" s="57"/>
      <c r="TBV30" s="57"/>
      <c r="TBW30" s="57"/>
      <c r="TBX30" s="57"/>
      <c r="TBY30" s="57"/>
      <c r="TBZ30" s="57"/>
      <c r="TCA30" s="57"/>
      <c r="TCB30" s="57"/>
      <c r="TCC30" s="57"/>
      <c r="TCD30" s="57"/>
      <c r="TCE30" s="57"/>
      <c r="TCF30" s="57"/>
      <c r="TCG30" s="57"/>
      <c r="TCH30" s="57"/>
      <c r="TCI30" s="57"/>
      <c r="TCJ30" s="57"/>
      <c r="TCK30" s="57"/>
      <c r="TCL30" s="57"/>
      <c r="TCM30" s="57"/>
      <c r="TCN30" s="57"/>
      <c r="TCO30" s="57"/>
      <c r="TCP30" s="57"/>
      <c r="TCQ30" s="57"/>
      <c r="TCR30" s="57"/>
      <c r="TCS30" s="57"/>
      <c r="TCT30" s="57"/>
      <c r="TCU30" s="57"/>
      <c r="TCV30" s="57"/>
      <c r="TCW30" s="57"/>
      <c r="TCX30" s="57"/>
      <c r="TCY30" s="57"/>
      <c r="TCZ30" s="57"/>
      <c r="TDA30" s="57"/>
      <c r="TDB30" s="57"/>
      <c r="TDC30" s="57"/>
      <c r="TDD30" s="57"/>
      <c r="TDE30" s="57"/>
      <c r="TDF30" s="57"/>
      <c r="TDG30" s="57"/>
      <c r="TDH30" s="57"/>
      <c r="TDI30" s="57"/>
      <c r="TDJ30" s="57"/>
      <c r="TDK30" s="57"/>
      <c r="TDL30" s="57"/>
      <c r="TDM30" s="57"/>
      <c r="TDN30" s="57"/>
      <c r="TDO30" s="57"/>
      <c r="TDP30" s="57"/>
      <c r="TDQ30" s="57"/>
      <c r="TDR30" s="57"/>
      <c r="TDS30" s="57"/>
      <c r="TDT30" s="57"/>
      <c r="TDU30" s="57"/>
      <c r="TDV30" s="57"/>
      <c r="TDW30" s="57"/>
      <c r="TDX30" s="57"/>
      <c r="TDY30" s="57"/>
      <c r="TDZ30" s="57"/>
      <c r="TEA30" s="57"/>
      <c r="TEB30" s="57"/>
      <c r="TEC30" s="57"/>
      <c r="TED30" s="57"/>
      <c r="TEE30" s="57"/>
      <c r="TEF30" s="57"/>
      <c r="TEG30" s="57"/>
      <c r="TEH30" s="57"/>
      <c r="TEI30" s="57"/>
      <c r="TEJ30" s="57"/>
      <c r="TEK30" s="57"/>
      <c r="TEL30" s="57"/>
      <c r="TEM30" s="57"/>
      <c r="TEN30" s="57"/>
      <c r="TEO30" s="57"/>
      <c r="TEP30" s="57"/>
      <c r="TEQ30" s="57"/>
      <c r="TER30" s="57"/>
      <c r="TES30" s="57"/>
      <c r="TET30" s="57"/>
      <c r="TEU30" s="57"/>
      <c r="TEV30" s="57"/>
      <c r="TEW30" s="57"/>
      <c r="TEX30" s="57"/>
      <c r="TEY30" s="57"/>
      <c r="TEZ30" s="57"/>
      <c r="TFA30" s="57"/>
      <c r="TFB30" s="57"/>
      <c r="TFC30" s="57"/>
      <c r="TFD30" s="57"/>
      <c r="TFE30" s="57"/>
      <c r="TFF30" s="57"/>
      <c r="TFG30" s="57"/>
      <c r="TFH30" s="57"/>
      <c r="TFI30" s="57"/>
      <c r="TFJ30" s="57"/>
      <c r="TFK30" s="57"/>
      <c r="TFL30" s="57"/>
      <c r="TFM30" s="57"/>
      <c r="TFN30" s="57"/>
      <c r="TFO30" s="57"/>
      <c r="TFP30" s="57"/>
      <c r="TFQ30" s="57"/>
      <c r="TFR30" s="57"/>
      <c r="TFS30" s="57"/>
      <c r="TFT30" s="57"/>
      <c r="TFU30" s="57"/>
      <c r="TFV30" s="57"/>
      <c r="TFW30" s="57"/>
      <c r="TFX30" s="57"/>
      <c r="TFY30" s="57"/>
      <c r="TFZ30" s="57"/>
      <c r="TGA30" s="57"/>
      <c r="TGB30" s="57"/>
      <c r="TGC30" s="57"/>
      <c r="TGD30" s="57"/>
      <c r="TGE30" s="57"/>
      <c r="TGF30" s="57"/>
      <c r="TGG30" s="57"/>
      <c r="TGH30" s="57"/>
      <c r="TGI30" s="57"/>
      <c r="TGJ30" s="57"/>
      <c r="TGK30" s="57"/>
      <c r="TGL30" s="57"/>
      <c r="TGM30" s="57"/>
      <c r="TGN30" s="57"/>
      <c r="TGO30" s="57"/>
      <c r="TGP30" s="57"/>
      <c r="TGQ30" s="57"/>
      <c r="TGR30" s="57"/>
      <c r="TGS30" s="57"/>
      <c r="TGT30" s="57"/>
      <c r="TGU30" s="57"/>
      <c r="TGV30" s="57"/>
      <c r="TGW30" s="57"/>
      <c r="TGX30" s="57"/>
      <c r="TGY30" s="57"/>
      <c r="TGZ30" s="57"/>
      <c r="THA30" s="57"/>
      <c r="THB30" s="57"/>
      <c r="THC30" s="57"/>
      <c r="THD30" s="57"/>
      <c r="THE30" s="57"/>
      <c r="THF30" s="57"/>
      <c r="THG30" s="57"/>
      <c r="THH30" s="57"/>
      <c r="THI30" s="57"/>
      <c r="THJ30" s="57"/>
      <c r="THK30" s="57"/>
      <c r="THL30" s="57"/>
      <c r="THM30" s="57"/>
      <c r="THN30" s="57"/>
      <c r="THO30" s="57"/>
      <c r="THP30" s="57"/>
      <c r="THQ30" s="57"/>
      <c r="THR30" s="57"/>
      <c r="THS30" s="57"/>
      <c r="THT30" s="57"/>
      <c r="THU30" s="57"/>
      <c r="THV30" s="57"/>
      <c r="THW30" s="57"/>
      <c r="THX30" s="57"/>
      <c r="THY30" s="57"/>
      <c r="THZ30" s="57"/>
      <c r="TIA30" s="57"/>
      <c r="TIB30" s="57"/>
      <c r="TIC30" s="57"/>
      <c r="TID30" s="57"/>
      <c r="TIE30" s="57"/>
      <c r="TIF30" s="57"/>
      <c r="TIG30" s="57"/>
      <c r="TIH30" s="57"/>
      <c r="TII30" s="57"/>
      <c r="TIJ30" s="57"/>
      <c r="TIK30" s="57"/>
      <c r="TIL30" s="57"/>
      <c r="TIM30" s="57"/>
      <c r="TIN30" s="57"/>
      <c r="TIO30" s="57"/>
      <c r="TIP30" s="57"/>
      <c r="TIQ30" s="57"/>
      <c r="TIR30" s="57"/>
      <c r="TIS30" s="57"/>
      <c r="TIT30" s="57"/>
      <c r="TIU30" s="57"/>
      <c r="TIV30" s="57"/>
      <c r="TIW30" s="57"/>
      <c r="TIX30" s="57"/>
      <c r="TIY30" s="57"/>
      <c r="TIZ30" s="57"/>
      <c r="TJA30" s="57"/>
      <c r="TJB30" s="57"/>
      <c r="TJC30" s="57"/>
      <c r="TJD30" s="57"/>
      <c r="TJE30" s="57"/>
      <c r="TJF30" s="57"/>
      <c r="TJG30" s="57"/>
      <c r="TJH30" s="57"/>
      <c r="TJI30" s="57"/>
      <c r="TJJ30" s="57"/>
      <c r="TJK30" s="57"/>
      <c r="TJL30" s="57"/>
      <c r="TJM30" s="57"/>
      <c r="TJN30" s="57"/>
      <c r="TJO30" s="57"/>
      <c r="TJP30" s="57"/>
      <c r="TJQ30" s="57"/>
      <c r="TJR30" s="57"/>
      <c r="TJS30" s="57"/>
      <c r="TJT30" s="57"/>
      <c r="TJU30" s="57"/>
      <c r="TJV30" s="57"/>
      <c r="TJW30" s="57"/>
      <c r="TJX30" s="57"/>
      <c r="TJY30" s="57"/>
      <c r="TJZ30" s="57"/>
      <c r="TKA30" s="57"/>
      <c r="TKB30" s="57"/>
      <c r="TKC30" s="57"/>
      <c r="TKD30" s="57"/>
      <c r="TKE30" s="57"/>
      <c r="TKF30" s="57"/>
      <c r="TKG30" s="57"/>
      <c r="TKH30" s="57"/>
      <c r="TKI30" s="57"/>
      <c r="TKJ30" s="57"/>
      <c r="TKK30" s="57"/>
      <c r="TKL30" s="57"/>
      <c r="TKM30" s="57"/>
      <c r="TKN30" s="57"/>
      <c r="TKO30" s="57"/>
      <c r="TKP30" s="57"/>
      <c r="TKQ30" s="57"/>
      <c r="TKR30" s="57"/>
      <c r="TKS30" s="57"/>
      <c r="TKT30" s="57"/>
      <c r="TKU30" s="57"/>
      <c r="TKV30" s="57"/>
      <c r="TKW30" s="57"/>
      <c r="TKX30" s="57"/>
      <c r="TKY30" s="57"/>
      <c r="TKZ30" s="57"/>
      <c r="TLA30" s="57"/>
      <c r="TLB30" s="57"/>
      <c r="TLC30" s="57"/>
      <c r="TLD30" s="57"/>
      <c r="TLE30" s="57"/>
      <c r="TLF30" s="57"/>
      <c r="TLG30" s="57"/>
      <c r="TLH30" s="57"/>
      <c r="TLI30" s="57"/>
      <c r="TLJ30" s="57"/>
      <c r="TLK30" s="57"/>
      <c r="TLL30" s="57"/>
      <c r="TLM30" s="57"/>
      <c r="TLN30" s="57"/>
      <c r="TLO30" s="57"/>
      <c r="TLP30" s="57"/>
      <c r="TLQ30" s="57"/>
      <c r="TLR30" s="57"/>
      <c r="TLS30" s="57"/>
      <c r="TLT30" s="57"/>
      <c r="TLU30" s="57"/>
      <c r="TLV30" s="57"/>
      <c r="TLW30" s="57"/>
      <c r="TLX30" s="57"/>
      <c r="TLY30" s="57"/>
      <c r="TLZ30" s="57"/>
      <c r="TMA30" s="57"/>
      <c r="TMB30" s="57"/>
      <c r="TMC30" s="57"/>
      <c r="TMD30" s="57"/>
      <c r="TME30" s="57"/>
      <c r="TMF30" s="57"/>
      <c r="TMG30" s="57"/>
      <c r="TMH30" s="57"/>
      <c r="TMI30" s="57"/>
      <c r="TMJ30" s="57"/>
      <c r="TMK30" s="57"/>
      <c r="TML30" s="57"/>
      <c r="TMM30" s="57"/>
      <c r="TMN30" s="57"/>
      <c r="TMO30" s="57"/>
      <c r="TMP30" s="57"/>
      <c r="TMQ30" s="57"/>
      <c r="TMR30" s="57"/>
      <c r="TMS30" s="57"/>
      <c r="TMT30" s="57"/>
      <c r="TMU30" s="57"/>
      <c r="TMV30" s="57"/>
      <c r="TMW30" s="57"/>
      <c r="TMX30" s="57"/>
      <c r="TMY30" s="57"/>
      <c r="TMZ30" s="57"/>
      <c r="TNA30" s="57"/>
      <c r="TNB30" s="57"/>
      <c r="TNC30" s="57"/>
      <c r="TND30" s="57"/>
      <c r="TNE30" s="57"/>
      <c r="TNF30" s="57"/>
      <c r="TNG30" s="57"/>
      <c r="TNH30" s="57"/>
      <c r="TNI30" s="57"/>
      <c r="TNJ30" s="57"/>
      <c r="TNK30" s="57"/>
      <c r="TNL30" s="57"/>
      <c r="TNM30" s="57"/>
      <c r="TNN30" s="57"/>
      <c r="TNO30" s="57"/>
      <c r="TNP30" s="57"/>
      <c r="TNQ30" s="57"/>
      <c r="TNR30" s="57"/>
      <c r="TNS30" s="57"/>
      <c r="TNT30" s="57"/>
      <c r="TNU30" s="57"/>
      <c r="TNV30" s="57"/>
      <c r="TNW30" s="57"/>
      <c r="TNX30" s="57"/>
      <c r="TNY30" s="57"/>
      <c r="TNZ30" s="57"/>
      <c r="TOA30" s="57"/>
      <c r="TOB30" s="57"/>
      <c r="TOC30" s="57"/>
      <c r="TOD30" s="57"/>
      <c r="TOE30" s="57"/>
      <c r="TOF30" s="57"/>
      <c r="TOG30" s="57"/>
      <c r="TOH30" s="57"/>
      <c r="TOI30" s="57"/>
      <c r="TOJ30" s="57"/>
      <c r="TOK30" s="57"/>
      <c r="TOL30" s="57"/>
      <c r="TOM30" s="57"/>
      <c r="TON30" s="57"/>
      <c r="TOO30" s="57"/>
      <c r="TOP30" s="57"/>
      <c r="TOQ30" s="57"/>
      <c r="TOR30" s="57"/>
      <c r="TOS30" s="57"/>
      <c r="TOT30" s="57"/>
      <c r="TOU30" s="57"/>
      <c r="TOV30" s="57"/>
      <c r="TOW30" s="57"/>
      <c r="TOX30" s="57"/>
      <c r="TOY30" s="57"/>
      <c r="TOZ30" s="57"/>
      <c r="TPA30" s="57"/>
      <c r="TPB30" s="57"/>
      <c r="TPC30" s="57"/>
      <c r="TPD30" s="57"/>
      <c r="TPE30" s="57"/>
      <c r="TPF30" s="57"/>
      <c r="TPG30" s="57"/>
      <c r="TPH30" s="57"/>
      <c r="TPI30" s="57"/>
      <c r="TPJ30" s="57"/>
      <c r="TPK30" s="57"/>
      <c r="TPL30" s="57"/>
      <c r="TPM30" s="57"/>
      <c r="TPN30" s="57"/>
      <c r="TPO30" s="57"/>
      <c r="TPP30" s="57"/>
      <c r="TPQ30" s="57"/>
      <c r="TPR30" s="57"/>
      <c r="TPS30" s="57"/>
      <c r="TPT30" s="57"/>
      <c r="TPU30" s="57"/>
      <c r="TPV30" s="57"/>
      <c r="TPW30" s="57"/>
      <c r="TPX30" s="57"/>
      <c r="TPY30" s="57"/>
      <c r="TPZ30" s="57"/>
      <c r="TQA30" s="57"/>
      <c r="TQB30" s="57"/>
      <c r="TQC30" s="57"/>
      <c r="TQD30" s="57"/>
      <c r="TQE30" s="57"/>
      <c r="TQF30" s="57"/>
      <c r="TQG30" s="57"/>
      <c r="TQH30" s="57"/>
      <c r="TQI30" s="57"/>
      <c r="TQJ30" s="57"/>
      <c r="TQK30" s="57"/>
      <c r="TQL30" s="57"/>
      <c r="TQM30" s="57"/>
      <c r="TQN30" s="57"/>
      <c r="TQO30" s="57"/>
      <c r="TQP30" s="57"/>
      <c r="TQQ30" s="57"/>
      <c r="TQR30" s="57"/>
      <c r="TQS30" s="57"/>
      <c r="TQT30" s="57"/>
      <c r="TQU30" s="57"/>
      <c r="TQV30" s="57"/>
      <c r="TQW30" s="57"/>
      <c r="TQX30" s="57"/>
      <c r="TQY30" s="57"/>
      <c r="TQZ30" s="57"/>
      <c r="TRA30" s="57"/>
      <c r="TRB30" s="57"/>
      <c r="TRC30" s="57"/>
      <c r="TRD30" s="57"/>
      <c r="TRE30" s="57"/>
      <c r="TRF30" s="57"/>
      <c r="TRG30" s="57"/>
      <c r="TRH30" s="57"/>
      <c r="TRI30" s="57"/>
      <c r="TRJ30" s="57"/>
      <c r="TRK30" s="57"/>
      <c r="TRL30" s="57"/>
      <c r="TRM30" s="57"/>
      <c r="TRN30" s="57"/>
      <c r="TRO30" s="57"/>
      <c r="TRP30" s="57"/>
      <c r="TRQ30" s="57"/>
      <c r="TRR30" s="57"/>
      <c r="TRS30" s="57"/>
      <c r="TRT30" s="57"/>
      <c r="TRU30" s="57"/>
      <c r="TRV30" s="57"/>
      <c r="TRW30" s="57"/>
      <c r="TRX30" s="57"/>
      <c r="TRY30" s="57"/>
      <c r="TRZ30" s="57"/>
      <c r="TSA30" s="57"/>
      <c r="TSB30" s="57"/>
      <c r="TSC30" s="57"/>
      <c r="TSD30" s="57"/>
      <c r="TSE30" s="57"/>
      <c r="TSF30" s="57"/>
      <c r="TSG30" s="57"/>
      <c r="TSH30" s="57"/>
      <c r="TSI30" s="57"/>
      <c r="TSJ30" s="57"/>
      <c r="TSK30" s="57"/>
      <c r="TSL30" s="57"/>
      <c r="TSM30" s="57"/>
      <c r="TSN30" s="57"/>
      <c r="TSO30" s="57"/>
      <c r="TSP30" s="57"/>
      <c r="TSQ30" s="57"/>
      <c r="TSR30" s="57"/>
      <c r="TSS30" s="57"/>
      <c r="TST30" s="57"/>
      <c r="TSU30" s="57"/>
      <c r="TSV30" s="57"/>
      <c r="TSW30" s="57"/>
      <c r="TSX30" s="57"/>
      <c r="TSY30" s="57"/>
      <c r="TSZ30" s="57"/>
      <c r="TTA30" s="57"/>
      <c r="TTB30" s="57"/>
      <c r="TTC30" s="57"/>
      <c r="TTD30" s="57"/>
      <c r="TTE30" s="57"/>
      <c r="TTF30" s="57"/>
      <c r="TTG30" s="57"/>
      <c r="TTH30" s="57"/>
      <c r="TTI30" s="57"/>
      <c r="TTJ30" s="57"/>
      <c r="TTK30" s="57"/>
      <c r="TTL30" s="57"/>
      <c r="TTM30" s="57"/>
      <c r="TTN30" s="57"/>
      <c r="TTO30" s="57"/>
      <c r="TTP30" s="57"/>
      <c r="TTQ30" s="57"/>
      <c r="TTR30" s="57"/>
      <c r="TTS30" s="57"/>
      <c r="TTT30" s="57"/>
      <c r="TTU30" s="57"/>
      <c r="TTV30" s="57"/>
      <c r="TTW30" s="57"/>
      <c r="TTX30" s="57"/>
      <c r="TTY30" s="57"/>
      <c r="TTZ30" s="57"/>
      <c r="TUA30" s="57"/>
      <c r="TUB30" s="57"/>
      <c r="TUC30" s="57"/>
      <c r="TUD30" s="57"/>
      <c r="TUE30" s="57"/>
      <c r="TUF30" s="57"/>
      <c r="TUG30" s="57"/>
      <c r="TUH30" s="57"/>
      <c r="TUI30" s="57"/>
      <c r="TUJ30" s="57"/>
      <c r="TUK30" s="57"/>
      <c r="TUL30" s="57"/>
      <c r="TUM30" s="57"/>
      <c r="TUN30" s="57"/>
      <c r="TUO30" s="57"/>
      <c r="TUP30" s="57"/>
      <c r="TUQ30" s="57"/>
      <c r="TUR30" s="57"/>
      <c r="TUS30" s="57"/>
      <c r="TUT30" s="57"/>
      <c r="TUU30" s="57"/>
      <c r="TUV30" s="57"/>
      <c r="TUW30" s="57"/>
      <c r="TUX30" s="57"/>
      <c r="TUY30" s="57"/>
      <c r="TUZ30" s="57"/>
      <c r="TVA30" s="57"/>
      <c r="TVB30" s="57"/>
      <c r="TVC30" s="57"/>
      <c r="TVD30" s="57"/>
      <c r="TVE30" s="57"/>
      <c r="TVF30" s="57"/>
      <c r="TVG30" s="57"/>
      <c r="TVH30" s="57"/>
      <c r="TVI30" s="57"/>
      <c r="TVJ30" s="57"/>
      <c r="TVK30" s="57"/>
      <c r="TVL30" s="57"/>
      <c r="TVM30" s="57"/>
      <c r="TVN30" s="57"/>
      <c r="TVO30" s="57"/>
      <c r="TVP30" s="57"/>
      <c r="TVQ30" s="57"/>
      <c r="TVR30" s="57"/>
      <c r="TVS30" s="57"/>
      <c r="TVT30" s="57"/>
      <c r="TVU30" s="57"/>
      <c r="TVV30" s="57"/>
      <c r="TVW30" s="57"/>
      <c r="TVX30" s="57"/>
      <c r="TVY30" s="57"/>
      <c r="TVZ30" s="57"/>
      <c r="TWA30" s="57"/>
      <c r="TWB30" s="57"/>
      <c r="TWC30" s="57"/>
      <c r="TWD30" s="57"/>
      <c r="TWE30" s="57"/>
      <c r="TWF30" s="57"/>
      <c r="TWG30" s="57"/>
      <c r="TWH30" s="57"/>
      <c r="TWI30" s="57"/>
      <c r="TWJ30" s="57"/>
      <c r="TWK30" s="57"/>
      <c r="TWL30" s="57"/>
      <c r="TWM30" s="57"/>
      <c r="TWN30" s="57"/>
      <c r="TWO30" s="57"/>
      <c r="TWP30" s="57"/>
      <c r="TWQ30" s="57"/>
      <c r="TWR30" s="57"/>
      <c r="TWS30" s="57"/>
      <c r="TWT30" s="57"/>
      <c r="TWU30" s="57"/>
      <c r="TWV30" s="57"/>
      <c r="TWW30" s="57"/>
      <c r="TWX30" s="57"/>
      <c r="TWY30" s="57"/>
      <c r="TWZ30" s="57"/>
      <c r="TXA30" s="57"/>
      <c r="TXB30" s="57"/>
      <c r="TXC30" s="57"/>
      <c r="TXD30" s="57"/>
      <c r="TXE30" s="57"/>
      <c r="TXF30" s="57"/>
      <c r="TXG30" s="57"/>
      <c r="TXH30" s="57"/>
      <c r="TXI30" s="57"/>
      <c r="TXJ30" s="57"/>
      <c r="TXK30" s="57"/>
      <c r="TXL30" s="57"/>
      <c r="TXM30" s="57"/>
      <c r="TXN30" s="57"/>
      <c r="TXO30" s="57"/>
      <c r="TXP30" s="57"/>
      <c r="TXQ30" s="57"/>
      <c r="TXR30" s="57"/>
      <c r="TXS30" s="57"/>
      <c r="TXT30" s="57"/>
      <c r="TXU30" s="57"/>
      <c r="TXV30" s="57"/>
      <c r="TXW30" s="57"/>
      <c r="TXX30" s="57"/>
      <c r="TXY30" s="57"/>
      <c r="TXZ30" s="57"/>
      <c r="TYA30" s="57"/>
      <c r="TYB30" s="57"/>
      <c r="TYC30" s="57"/>
      <c r="TYD30" s="57"/>
      <c r="TYE30" s="57"/>
      <c r="TYF30" s="57"/>
      <c r="TYG30" s="57"/>
      <c r="TYH30" s="57"/>
      <c r="TYI30" s="57"/>
      <c r="TYJ30" s="57"/>
      <c r="TYK30" s="57"/>
      <c r="TYL30" s="57"/>
      <c r="TYM30" s="57"/>
      <c r="TYN30" s="57"/>
      <c r="TYO30" s="57"/>
      <c r="TYP30" s="57"/>
      <c r="TYQ30" s="57"/>
      <c r="TYR30" s="57"/>
      <c r="TYS30" s="57"/>
      <c r="TYT30" s="57"/>
      <c r="TYU30" s="57"/>
      <c r="TYV30" s="57"/>
      <c r="TYW30" s="57"/>
      <c r="TYX30" s="57"/>
      <c r="TYY30" s="57"/>
      <c r="TYZ30" s="57"/>
      <c r="TZA30" s="57"/>
      <c r="TZB30" s="57"/>
      <c r="TZC30" s="57"/>
      <c r="TZD30" s="57"/>
      <c r="TZE30" s="57"/>
      <c r="TZF30" s="57"/>
      <c r="TZG30" s="57"/>
      <c r="TZH30" s="57"/>
      <c r="TZI30" s="57"/>
      <c r="TZJ30" s="57"/>
      <c r="TZK30" s="57"/>
      <c r="TZL30" s="57"/>
      <c r="TZM30" s="57"/>
      <c r="TZN30" s="57"/>
      <c r="TZO30" s="57"/>
      <c r="TZP30" s="57"/>
      <c r="TZQ30" s="57"/>
      <c r="TZR30" s="57"/>
      <c r="TZS30" s="57"/>
      <c r="TZT30" s="57"/>
      <c r="TZU30" s="57"/>
      <c r="TZV30" s="57"/>
      <c r="TZW30" s="57"/>
      <c r="TZX30" s="57"/>
      <c r="TZY30" s="57"/>
      <c r="TZZ30" s="57"/>
      <c r="UAA30" s="57"/>
      <c r="UAB30" s="57"/>
      <c r="UAC30" s="57"/>
      <c r="UAD30" s="57"/>
      <c r="UAE30" s="57"/>
      <c r="UAF30" s="57"/>
      <c r="UAG30" s="57"/>
      <c r="UAH30" s="57"/>
      <c r="UAI30" s="57"/>
      <c r="UAJ30" s="57"/>
      <c r="UAK30" s="57"/>
      <c r="UAL30" s="57"/>
      <c r="UAM30" s="57"/>
      <c r="UAN30" s="57"/>
      <c r="UAO30" s="57"/>
      <c r="UAP30" s="57"/>
      <c r="UAQ30" s="57"/>
      <c r="UAR30" s="57"/>
      <c r="UAS30" s="57"/>
      <c r="UAT30" s="57"/>
      <c r="UAU30" s="57"/>
      <c r="UAV30" s="57"/>
      <c r="UAW30" s="57"/>
      <c r="UAX30" s="57"/>
      <c r="UAY30" s="57"/>
      <c r="UAZ30" s="57"/>
      <c r="UBA30" s="57"/>
      <c r="UBB30" s="57"/>
      <c r="UBC30" s="57"/>
      <c r="UBD30" s="57"/>
      <c r="UBE30" s="57"/>
      <c r="UBF30" s="57"/>
      <c r="UBG30" s="57"/>
      <c r="UBH30" s="57"/>
      <c r="UBI30" s="57"/>
      <c r="UBJ30" s="57"/>
      <c r="UBK30" s="57"/>
      <c r="UBL30" s="57"/>
      <c r="UBM30" s="57"/>
      <c r="UBN30" s="57"/>
      <c r="UBO30" s="57"/>
      <c r="UBP30" s="57"/>
      <c r="UBQ30" s="57"/>
      <c r="UBR30" s="57"/>
      <c r="UBS30" s="57"/>
      <c r="UBT30" s="57"/>
      <c r="UBU30" s="57"/>
      <c r="UBV30" s="57"/>
      <c r="UBW30" s="57"/>
      <c r="UBX30" s="57"/>
      <c r="UBY30" s="57"/>
      <c r="UBZ30" s="57"/>
      <c r="UCA30" s="57"/>
      <c r="UCB30" s="57"/>
      <c r="UCC30" s="57"/>
      <c r="UCD30" s="57"/>
      <c r="UCE30" s="57"/>
      <c r="UCF30" s="57"/>
      <c r="UCG30" s="57"/>
      <c r="UCH30" s="57"/>
      <c r="UCI30" s="57"/>
      <c r="UCJ30" s="57"/>
      <c r="UCK30" s="57"/>
      <c r="UCL30" s="57"/>
      <c r="UCM30" s="57"/>
      <c r="UCN30" s="57"/>
      <c r="UCO30" s="57"/>
      <c r="UCP30" s="57"/>
      <c r="UCQ30" s="57"/>
      <c r="UCR30" s="57"/>
      <c r="UCS30" s="57"/>
      <c r="UCT30" s="57"/>
      <c r="UCU30" s="57"/>
      <c r="UCV30" s="57"/>
      <c r="UCW30" s="57"/>
      <c r="UCX30" s="57"/>
      <c r="UCY30" s="57"/>
      <c r="UCZ30" s="57"/>
      <c r="UDA30" s="57"/>
      <c r="UDB30" s="57"/>
      <c r="UDC30" s="57"/>
      <c r="UDD30" s="57"/>
      <c r="UDE30" s="57"/>
      <c r="UDF30" s="57"/>
      <c r="UDG30" s="57"/>
      <c r="UDH30" s="57"/>
      <c r="UDI30" s="57"/>
      <c r="UDJ30" s="57"/>
      <c r="UDK30" s="57"/>
      <c r="UDL30" s="57"/>
      <c r="UDM30" s="57"/>
      <c r="UDN30" s="57"/>
      <c r="UDO30" s="57"/>
      <c r="UDP30" s="57"/>
      <c r="UDQ30" s="57"/>
      <c r="UDR30" s="57"/>
      <c r="UDS30" s="57"/>
      <c r="UDT30" s="57"/>
      <c r="UDU30" s="57"/>
      <c r="UDV30" s="57"/>
      <c r="UDW30" s="57"/>
      <c r="UDX30" s="57"/>
      <c r="UDY30" s="57"/>
      <c r="UDZ30" s="57"/>
      <c r="UEA30" s="57"/>
      <c r="UEB30" s="57"/>
      <c r="UEC30" s="57"/>
      <c r="UED30" s="57"/>
      <c r="UEE30" s="57"/>
      <c r="UEF30" s="57"/>
      <c r="UEG30" s="57"/>
      <c r="UEH30" s="57"/>
      <c r="UEI30" s="57"/>
      <c r="UEJ30" s="57"/>
      <c r="UEK30" s="57"/>
      <c r="UEL30" s="57"/>
      <c r="UEM30" s="57"/>
      <c r="UEN30" s="57"/>
      <c r="UEO30" s="57"/>
      <c r="UEP30" s="57"/>
      <c r="UEQ30" s="57"/>
      <c r="UER30" s="57"/>
      <c r="UES30" s="57"/>
      <c r="UET30" s="57"/>
      <c r="UEU30" s="57"/>
      <c r="UEV30" s="57"/>
      <c r="UEW30" s="57"/>
      <c r="UEX30" s="57"/>
      <c r="UEY30" s="57"/>
      <c r="UEZ30" s="57"/>
      <c r="UFA30" s="57"/>
      <c r="UFB30" s="57"/>
      <c r="UFC30" s="57"/>
      <c r="UFD30" s="57"/>
      <c r="UFE30" s="57"/>
      <c r="UFF30" s="57"/>
      <c r="UFG30" s="57"/>
      <c r="UFH30" s="57"/>
      <c r="UFI30" s="57"/>
      <c r="UFJ30" s="57"/>
      <c r="UFK30" s="57"/>
      <c r="UFL30" s="57"/>
      <c r="UFM30" s="57"/>
      <c r="UFN30" s="57"/>
      <c r="UFO30" s="57"/>
      <c r="UFP30" s="57"/>
      <c r="UFQ30" s="57"/>
      <c r="UFR30" s="57"/>
      <c r="UFS30" s="57"/>
      <c r="UFT30" s="57"/>
      <c r="UFU30" s="57"/>
      <c r="UFV30" s="57"/>
      <c r="UFW30" s="57"/>
      <c r="UFX30" s="57"/>
      <c r="UFY30" s="57"/>
      <c r="UFZ30" s="57"/>
      <c r="UGA30" s="57"/>
      <c r="UGB30" s="57"/>
      <c r="UGC30" s="57"/>
      <c r="UGD30" s="57"/>
      <c r="UGE30" s="57"/>
      <c r="UGF30" s="57"/>
      <c r="UGG30" s="57"/>
      <c r="UGH30" s="57"/>
      <c r="UGI30" s="57"/>
      <c r="UGJ30" s="57"/>
      <c r="UGK30" s="57"/>
      <c r="UGL30" s="57"/>
      <c r="UGM30" s="57"/>
      <c r="UGN30" s="57"/>
      <c r="UGO30" s="57"/>
      <c r="UGP30" s="57"/>
      <c r="UGQ30" s="57"/>
      <c r="UGR30" s="57"/>
      <c r="UGS30" s="57"/>
      <c r="UGT30" s="57"/>
      <c r="UGU30" s="57"/>
      <c r="UGV30" s="57"/>
      <c r="UGW30" s="57"/>
      <c r="UGX30" s="57"/>
      <c r="UGY30" s="57"/>
      <c r="UGZ30" s="57"/>
      <c r="UHA30" s="57"/>
      <c r="UHB30" s="57"/>
      <c r="UHC30" s="57"/>
      <c r="UHD30" s="57"/>
      <c r="UHE30" s="57"/>
      <c r="UHF30" s="57"/>
      <c r="UHG30" s="57"/>
      <c r="UHH30" s="57"/>
      <c r="UHI30" s="57"/>
      <c r="UHJ30" s="57"/>
      <c r="UHK30" s="57"/>
      <c r="UHL30" s="57"/>
      <c r="UHM30" s="57"/>
      <c r="UHN30" s="57"/>
      <c r="UHO30" s="57"/>
      <c r="UHP30" s="57"/>
      <c r="UHQ30" s="57"/>
      <c r="UHR30" s="57"/>
      <c r="UHS30" s="57"/>
      <c r="UHT30" s="57"/>
      <c r="UHU30" s="57"/>
      <c r="UHV30" s="57"/>
      <c r="UHW30" s="57"/>
      <c r="UHX30" s="57"/>
      <c r="UHY30" s="57"/>
      <c r="UHZ30" s="57"/>
      <c r="UIA30" s="57"/>
      <c r="UIB30" s="57"/>
      <c r="UIC30" s="57"/>
      <c r="UID30" s="57"/>
      <c r="UIE30" s="57"/>
      <c r="UIF30" s="57"/>
      <c r="UIG30" s="57"/>
      <c r="UIH30" s="57"/>
      <c r="UII30" s="57"/>
      <c r="UIJ30" s="57"/>
      <c r="UIK30" s="57"/>
      <c r="UIL30" s="57"/>
      <c r="UIM30" s="57"/>
      <c r="UIN30" s="57"/>
      <c r="UIO30" s="57"/>
      <c r="UIP30" s="57"/>
      <c r="UIQ30" s="57"/>
      <c r="UIR30" s="57"/>
      <c r="UIS30" s="57"/>
      <c r="UIT30" s="57"/>
      <c r="UIU30" s="57"/>
      <c r="UIV30" s="57"/>
      <c r="UIW30" s="57"/>
      <c r="UIX30" s="57"/>
      <c r="UIY30" s="57"/>
      <c r="UIZ30" s="57"/>
      <c r="UJA30" s="57"/>
      <c r="UJB30" s="57"/>
      <c r="UJC30" s="57"/>
      <c r="UJD30" s="57"/>
      <c r="UJE30" s="57"/>
      <c r="UJF30" s="57"/>
      <c r="UJG30" s="57"/>
      <c r="UJH30" s="57"/>
      <c r="UJI30" s="57"/>
      <c r="UJJ30" s="57"/>
      <c r="UJK30" s="57"/>
      <c r="UJL30" s="57"/>
      <c r="UJM30" s="57"/>
      <c r="UJN30" s="57"/>
      <c r="UJO30" s="57"/>
      <c r="UJP30" s="57"/>
      <c r="UJQ30" s="57"/>
      <c r="UJR30" s="57"/>
      <c r="UJS30" s="57"/>
      <c r="UJT30" s="57"/>
      <c r="UJU30" s="57"/>
      <c r="UJV30" s="57"/>
      <c r="UJW30" s="57"/>
      <c r="UJX30" s="57"/>
      <c r="UJY30" s="57"/>
      <c r="UJZ30" s="57"/>
      <c r="UKA30" s="57"/>
      <c r="UKB30" s="57"/>
      <c r="UKC30" s="57"/>
      <c r="UKD30" s="57"/>
      <c r="UKE30" s="57"/>
      <c r="UKF30" s="57"/>
      <c r="UKG30" s="57"/>
      <c r="UKH30" s="57"/>
      <c r="UKI30" s="57"/>
      <c r="UKJ30" s="57"/>
      <c r="UKK30" s="57"/>
      <c r="UKL30" s="57"/>
      <c r="UKM30" s="57"/>
      <c r="UKN30" s="57"/>
      <c r="UKO30" s="57"/>
      <c r="UKP30" s="57"/>
      <c r="UKQ30" s="57"/>
      <c r="UKR30" s="57"/>
      <c r="UKS30" s="57"/>
      <c r="UKT30" s="57"/>
      <c r="UKU30" s="57"/>
      <c r="UKV30" s="57"/>
      <c r="UKW30" s="57"/>
      <c r="UKX30" s="57"/>
      <c r="UKY30" s="57"/>
      <c r="UKZ30" s="57"/>
      <c r="ULA30" s="57"/>
      <c r="ULB30" s="57"/>
      <c r="ULC30" s="57"/>
      <c r="ULD30" s="57"/>
      <c r="ULE30" s="57"/>
      <c r="ULF30" s="57"/>
      <c r="ULG30" s="57"/>
      <c r="ULH30" s="57"/>
      <c r="ULI30" s="57"/>
      <c r="ULJ30" s="57"/>
      <c r="ULK30" s="57"/>
      <c r="ULL30" s="57"/>
      <c r="ULM30" s="57"/>
      <c r="ULN30" s="57"/>
      <c r="ULO30" s="57"/>
      <c r="ULP30" s="57"/>
      <c r="ULQ30" s="57"/>
      <c r="ULR30" s="57"/>
      <c r="ULS30" s="57"/>
      <c r="ULT30" s="57"/>
      <c r="ULU30" s="57"/>
      <c r="ULV30" s="57"/>
      <c r="ULW30" s="57"/>
      <c r="ULX30" s="57"/>
      <c r="ULY30" s="57"/>
      <c r="ULZ30" s="57"/>
      <c r="UMA30" s="57"/>
      <c r="UMB30" s="57"/>
      <c r="UMC30" s="57"/>
      <c r="UMD30" s="57"/>
      <c r="UME30" s="57"/>
      <c r="UMF30" s="57"/>
      <c r="UMG30" s="57"/>
      <c r="UMH30" s="57"/>
      <c r="UMI30" s="57"/>
      <c r="UMJ30" s="57"/>
      <c r="UMK30" s="57"/>
      <c r="UML30" s="57"/>
      <c r="UMM30" s="57"/>
      <c r="UMN30" s="57"/>
      <c r="UMO30" s="57"/>
      <c r="UMP30" s="57"/>
      <c r="UMQ30" s="57"/>
      <c r="UMR30" s="57"/>
      <c r="UMS30" s="57"/>
      <c r="UMT30" s="57"/>
      <c r="UMU30" s="57"/>
      <c r="UMV30" s="57"/>
      <c r="UMW30" s="57"/>
      <c r="UMX30" s="57"/>
      <c r="UMY30" s="57"/>
      <c r="UMZ30" s="57"/>
      <c r="UNA30" s="57"/>
      <c r="UNB30" s="57"/>
      <c r="UNC30" s="57"/>
      <c r="UND30" s="57"/>
      <c r="UNE30" s="57"/>
      <c r="UNF30" s="57"/>
      <c r="UNG30" s="57"/>
      <c r="UNH30" s="57"/>
      <c r="UNI30" s="57"/>
      <c r="UNJ30" s="57"/>
      <c r="UNK30" s="57"/>
      <c r="UNL30" s="57"/>
      <c r="UNM30" s="57"/>
      <c r="UNN30" s="57"/>
      <c r="UNO30" s="57"/>
      <c r="UNP30" s="57"/>
      <c r="UNQ30" s="57"/>
      <c r="UNR30" s="57"/>
      <c r="UNS30" s="57"/>
      <c r="UNT30" s="57"/>
      <c r="UNU30" s="57"/>
      <c r="UNV30" s="57"/>
      <c r="UNW30" s="57"/>
      <c r="UNX30" s="57"/>
      <c r="UNY30" s="57"/>
      <c r="UNZ30" s="57"/>
      <c r="UOA30" s="57"/>
      <c r="UOB30" s="57"/>
      <c r="UOC30" s="57"/>
      <c r="UOD30" s="57"/>
      <c r="UOE30" s="57"/>
      <c r="UOF30" s="57"/>
      <c r="UOG30" s="57"/>
      <c r="UOH30" s="57"/>
      <c r="UOI30" s="57"/>
      <c r="UOJ30" s="57"/>
      <c r="UOK30" s="57"/>
      <c r="UOL30" s="57"/>
      <c r="UOM30" s="57"/>
      <c r="UON30" s="57"/>
      <c r="UOO30" s="57"/>
      <c r="UOP30" s="57"/>
      <c r="UOQ30" s="57"/>
      <c r="UOR30" s="57"/>
      <c r="UOS30" s="57"/>
      <c r="UOT30" s="57"/>
      <c r="UOU30" s="57"/>
      <c r="UOV30" s="57"/>
      <c r="UOW30" s="57"/>
      <c r="UOX30" s="57"/>
      <c r="UOY30" s="57"/>
      <c r="UOZ30" s="57"/>
      <c r="UPA30" s="57"/>
      <c r="UPB30" s="57"/>
      <c r="UPC30" s="57"/>
      <c r="UPD30" s="57"/>
      <c r="UPE30" s="57"/>
      <c r="UPF30" s="57"/>
      <c r="UPG30" s="57"/>
      <c r="UPH30" s="57"/>
      <c r="UPI30" s="57"/>
      <c r="UPJ30" s="57"/>
      <c r="UPK30" s="57"/>
      <c r="UPL30" s="57"/>
      <c r="UPM30" s="57"/>
      <c r="UPN30" s="57"/>
      <c r="UPO30" s="57"/>
      <c r="UPP30" s="57"/>
      <c r="UPQ30" s="57"/>
      <c r="UPR30" s="57"/>
      <c r="UPS30" s="57"/>
      <c r="UPT30" s="57"/>
      <c r="UPU30" s="57"/>
      <c r="UPV30" s="57"/>
      <c r="UPW30" s="57"/>
      <c r="UPX30" s="57"/>
      <c r="UPY30" s="57"/>
      <c r="UPZ30" s="57"/>
      <c r="UQA30" s="57"/>
      <c r="UQB30" s="57"/>
      <c r="UQC30" s="57"/>
      <c r="UQD30" s="57"/>
      <c r="UQE30" s="57"/>
      <c r="UQF30" s="57"/>
      <c r="UQG30" s="57"/>
      <c r="UQH30" s="57"/>
      <c r="UQI30" s="57"/>
      <c r="UQJ30" s="57"/>
      <c r="UQK30" s="57"/>
      <c r="UQL30" s="57"/>
      <c r="UQM30" s="57"/>
      <c r="UQN30" s="57"/>
      <c r="UQO30" s="57"/>
      <c r="UQP30" s="57"/>
      <c r="UQQ30" s="57"/>
      <c r="UQR30" s="57"/>
      <c r="UQS30" s="57"/>
      <c r="UQT30" s="57"/>
      <c r="UQU30" s="57"/>
      <c r="UQV30" s="57"/>
      <c r="UQW30" s="57"/>
      <c r="UQX30" s="57"/>
      <c r="UQY30" s="57"/>
      <c r="UQZ30" s="57"/>
      <c r="URA30" s="57"/>
      <c r="URB30" s="57"/>
      <c r="URC30" s="57"/>
      <c r="URD30" s="57"/>
      <c r="URE30" s="57"/>
      <c r="URF30" s="57"/>
      <c r="URG30" s="57"/>
      <c r="URH30" s="57"/>
      <c r="URI30" s="57"/>
      <c r="URJ30" s="57"/>
      <c r="URK30" s="57"/>
      <c r="URL30" s="57"/>
      <c r="URM30" s="57"/>
      <c r="URN30" s="57"/>
      <c r="URO30" s="57"/>
      <c r="URP30" s="57"/>
      <c r="URQ30" s="57"/>
      <c r="URR30" s="57"/>
      <c r="URS30" s="57"/>
      <c r="URT30" s="57"/>
      <c r="URU30" s="57"/>
      <c r="URV30" s="57"/>
      <c r="URW30" s="57"/>
      <c r="URX30" s="57"/>
      <c r="URY30" s="57"/>
      <c r="URZ30" s="57"/>
      <c r="USA30" s="57"/>
      <c r="USB30" s="57"/>
      <c r="USC30" s="57"/>
      <c r="USD30" s="57"/>
      <c r="USE30" s="57"/>
      <c r="USF30" s="57"/>
      <c r="USG30" s="57"/>
      <c r="USH30" s="57"/>
      <c r="USI30" s="57"/>
      <c r="USJ30" s="57"/>
      <c r="USK30" s="57"/>
      <c r="USL30" s="57"/>
      <c r="USM30" s="57"/>
      <c r="USN30" s="57"/>
      <c r="USO30" s="57"/>
      <c r="USP30" s="57"/>
      <c r="USQ30" s="57"/>
      <c r="USR30" s="57"/>
      <c r="USS30" s="57"/>
      <c r="UST30" s="57"/>
      <c r="USU30" s="57"/>
      <c r="USV30" s="57"/>
      <c r="USW30" s="57"/>
      <c r="USX30" s="57"/>
      <c r="USY30" s="57"/>
      <c r="USZ30" s="57"/>
      <c r="UTA30" s="57"/>
      <c r="UTB30" s="57"/>
      <c r="UTC30" s="57"/>
      <c r="UTD30" s="57"/>
      <c r="UTE30" s="57"/>
      <c r="UTF30" s="57"/>
      <c r="UTG30" s="57"/>
      <c r="UTH30" s="57"/>
      <c r="UTI30" s="57"/>
      <c r="UTJ30" s="57"/>
      <c r="UTK30" s="57"/>
      <c r="UTL30" s="57"/>
      <c r="UTM30" s="57"/>
      <c r="UTN30" s="57"/>
      <c r="UTO30" s="57"/>
      <c r="UTP30" s="57"/>
      <c r="UTQ30" s="57"/>
      <c r="UTR30" s="57"/>
      <c r="UTS30" s="57"/>
      <c r="UTT30" s="57"/>
      <c r="UTU30" s="57"/>
      <c r="UTV30" s="57"/>
      <c r="UTW30" s="57"/>
      <c r="UTX30" s="57"/>
      <c r="UTY30" s="57"/>
      <c r="UTZ30" s="57"/>
      <c r="UUA30" s="57"/>
      <c r="UUB30" s="57"/>
      <c r="UUC30" s="57"/>
      <c r="UUD30" s="57"/>
      <c r="UUE30" s="57"/>
      <c r="UUF30" s="57"/>
      <c r="UUG30" s="57"/>
      <c r="UUH30" s="57"/>
      <c r="UUI30" s="57"/>
      <c r="UUJ30" s="57"/>
      <c r="UUK30" s="57"/>
      <c r="UUL30" s="57"/>
      <c r="UUM30" s="57"/>
      <c r="UUN30" s="57"/>
      <c r="UUO30" s="57"/>
      <c r="UUP30" s="57"/>
      <c r="UUQ30" s="57"/>
      <c r="UUR30" s="57"/>
      <c r="UUS30" s="57"/>
      <c r="UUT30" s="57"/>
      <c r="UUU30" s="57"/>
      <c r="UUV30" s="57"/>
      <c r="UUW30" s="57"/>
      <c r="UUX30" s="57"/>
      <c r="UUY30" s="57"/>
      <c r="UUZ30" s="57"/>
      <c r="UVA30" s="57"/>
      <c r="UVB30" s="57"/>
      <c r="UVC30" s="57"/>
      <c r="UVD30" s="57"/>
      <c r="UVE30" s="57"/>
      <c r="UVF30" s="57"/>
      <c r="UVG30" s="57"/>
      <c r="UVH30" s="57"/>
      <c r="UVI30" s="57"/>
      <c r="UVJ30" s="57"/>
      <c r="UVK30" s="57"/>
      <c r="UVL30" s="57"/>
      <c r="UVM30" s="57"/>
      <c r="UVN30" s="57"/>
      <c r="UVO30" s="57"/>
      <c r="UVP30" s="57"/>
      <c r="UVQ30" s="57"/>
      <c r="UVR30" s="57"/>
      <c r="UVS30" s="57"/>
      <c r="UVT30" s="57"/>
      <c r="UVU30" s="57"/>
      <c r="UVV30" s="57"/>
      <c r="UVW30" s="57"/>
      <c r="UVX30" s="57"/>
      <c r="UVY30" s="57"/>
      <c r="UVZ30" s="57"/>
      <c r="UWA30" s="57"/>
      <c r="UWB30" s="57"/>
      <c r="UWC30" s="57"/>
      <c r="UWD30" s="57"/>
      <c r="UWE30" s="57"/>
      <c r="UWF30" s="57"/>
      <c r="UWG30" s="57"/>
      <c r="UWH30" s="57"/>
      <c r="UWI30" s="57"/>
      <c r="UWJ30" s="57"/>
      <c r="UWK30" s="57"/>
      <c r="UWL30" s="57"/>
      <c r="UWM30" s="57"/>
      <c r="UWN30" s="57"/>
      <c r="UWO30" s="57"/>
      <c r="UWP30" s="57"/>
      <c r="UWQ30" s="57"/>
      <c r="UWR30" s="57"/>
      <c r="UWS30" s="57"/>
      <c r="UWT30" s="57"/>
      <c r="UWU30" s="57"/>
      <c r="UWV30" s="57"/>
      <c r="UWW30" s="57"/>
      <c r="UWX30" s="57"/>
      <c r="UWY30" s="57"/>
      <c r="UWZ30" s="57"/>
      <c r="UXA30" s="57"/>
      <c r="UXB30" s="57"/>
      <c r="UXC30" s="57"/>
      <c r="UXD30" s="57"/>
      <c r="UXE30" s="57"/>
      <c r="UXF30" s="57"/>
      <c r="UXG30" s="57"/>
      <c r="UXH30" s="57"/>
      <c r="UXI30" s="57"/>
      <c r="UXJ30" s="57"/>
      <c r="UXK30" s="57"/>
      <c r="UXL30" s="57"/>
      <c r="UXM30" s="57"/>
      <c r="UXN30" s="57"/>
      <c r="UXO30" s="57"/>
      <c r="UXP30" s="57"/>
      <c r="UXQ30" s="57"/>
      <c r="UXR30" s="57"/>
      <c r="UXS30" s="57"/>
      <c r="UXT30" s="57"/>
      <c r="UXU30" s="57"/>
      <c r="UXV30" s="57"/>
      <c r="UXW30" s="57"/>
      <c r="UXX30" s="57"/>
      <c r="UXY30" s="57"/>
      <c r="UXZ30" s="57"/>
      <c r="UYA30" s="57"/>
      <c r="UYB30" s="57"/>
      <c r="UYC30" s="57"/>
      <c r="UYD30" s="57"/>
      <c r="UYE30" s="57"/>
      <c r="UYF30" s="57"/>
      <c r="UYG30" s="57"/>
      <c r="UYH30" s="57"/>
      <c r="UYI30" s="57"/>
      <c r="UYJ30" s="57"/>
      <c r="UYK30" s="57"/>
      <c r="UYL30" s="57"/>
      <c r="UYM30" s="57"/>
      <c r="UYN30" s="57"/>
      <c r="UYO30" s="57"/>
      <c r="UYP30" s="57"/>
      <c r="UYQ30" s="57"/>
      <c r="UYR30" s="57"/>
      <c r="UYS30" s="57"/>
      <c r="UYT30" s="57"/>
      <c r="UYU30" s="57"/>
      <c r="UYV30" s="57"/>
      <c r="UYW30" s="57"/>
      <c r="UYX30" s="57"/>
      <c r="UYY30" s="57"/>
      <c r="UYZ30" s="57"/>
      <c r="UZA30" s="57"/>
      <c r="UZB30" s="57"/>
      <c r="UZC30" s="57"/>
      <c r="UZD30" s="57"/>
      <c r="UZE30" s="57"/>
      <c r="UZF30" s="57"/>
      <c r="UZG30" s="57"/>
      <c r="UZH30" s="57"/>
      <c r="UZI30" s="57"/>
      <c r="UZJ30" s="57"/>
      <c r="UZK30" s="57"/>
      <c r="UZL30" s="57"/>
      <c r="UZM30" s="57"/>
      <c r="UZN30" s="57"/>
      <c r="UZO30" s="57"/>
      <c r="UZP30" s="57"/>
      <c r="UZQ30" s="57"/>
      <c r="UZR30" s="57"/>
      <c r="UZS30" s="57"/>
      <c r="UZT30" s="57"/>
      <c r="UZU30" s="57"/>
      <c r="UZV30" s="57"/>
      <c r="UZW30" s="57"/>
      <c r="UZX30" s="57"/>
      <c r="UZY30" s="57"/>
      <c r="UZZ30" s="57"/>
      <c r="VAA30" s="57"/>
      <c r="VAB30" s="57"/>
      <c r="VAC30" s="57"/>
      <c r="VAD30" s="57"/>
      <c r="VAE30" s="57"/>
      <c r="VAF30" s="57"/>
      <c r="VAG30" s="57"/>
      <c r="VAH30" s="57"/>
      <c r="VAI30" s="57"/>
      <c r="VAJ30" s="57"/>
      <c r="VAK30" s="57"/>
      <c r="VAL30" s="57"/>
      <c r="VAM30" s="57"/>
      <c r="VAN30" s="57"/>
      <c r="VAO30" s="57"/>
      <c r="VAP30" s="57"/>
      <c r="VAQ30" s="57"/>
      <c r="VAR30" s="57"/>
      <c r="VAS30" s="57"/>
      <c r="VAT30" s="57"/>
      <c r="VAU30" s="57"/>
      <c r="VAV30" s="57"/>
      <c r="VAW30" s="57"/>
      <c r="VAX30" s="57"/>
      <c r="VAY30" s="57"/>
      <c r="VAZ30" s="57"/>
      <c r="VBA30" s="57"/>
      <c r="VBB30" s="57"/>
      <c r="VBC30" s="57"/>
      <c r="VBD30" s="57"/>
      <c r="VBE30" s="57"/>
      <c r="VBF30" s="57"/>
      <c r="VBG30" s="57"/>
      <c r="VBH30" s="57"/>
      <c r="VBI30" s="57"/>
      <c r="VBJ30" s="57"/>
      <c r="VBK30" s="57"/>
      <c r="VBL30" s="57"/>
      <c r="VBM30" s="57"/>
      <c r="VBN30" s="57"/>
      <c r="VBO30" s="57"/>
      <c r="VBP30" s="57"/>
      <c r="VBQ30" s="57"/>
      <c r="VBR30" s="57"/>
      <c r="VBS30" s="57"/>
      <c r="VBT30" s="57"/>
      <c r="VBU30" s="57"/>
      <c r="VBV30" s="57"/>
      <c r="VBW30" s="57"/>
      <c r="VBX30" s="57"/>
      <c r="VBY30" s="57"/>
      <c r="VBZ30" s="57"/>
      <c r="VCA30" s="57"/>
      <c r="VCB30" s="57"/>
      <c r="VCC30" s="57"/>
      <c r="VCD30" s="57"/>
      <c r="VCE30" s="57"/>
      <c r="VCF30" s="57"/>
      <c r="VCG30" s="57"/>
      <c r="VCH30" s="57"/>
      <c r="VCI30" s="57"/>
      <c r="VCJ30" s="57"/>
      <c r="VCK30" s="57"/>
      <c r="VCL30" s="57"/>
      <c r="VCM30" s="57"/>
      <c r="VCN30" s="57"/>
      <c r="VCO30" s="57"/>
      <c r="VCP30" s="57"/>
      <c r="VCQ30" s="57"/>
      <c r="VCR30" s="57"/>
      <c r="VCS30" s="57"/>
      <c r="VCT30" s="57"/>
      <c r="VCU30" s="57"/>
      <c r="VCV30" s="57"/>
      <c r="VCW30" s="57"/>
      <c r="VCX30" s="57"/>
      <c r="VCY30" s="57"/>
      <c r="VCZ30" s="57"/>
      <c r="VDA30" s="57"/>
      <c r="VDB30" s="57"/>
      <c r="VDC30" s="57"/>
      <c r="VDD30" s="57"/>
      <c r="VDE30" s="57"/>
      <c r="VDF30" s="57"/>
      <c r="VDG30" s="57"/>
      <c r="VDH30" s="57"/>
      <c r="VDI30" s="57"/>
      <c r="VDJ30" s="57"/>
      <c r="VDK30" s="57"/>
      <c r="VDL30" s="57"/>
      <c r="VDM30" s="57"/>
      <c r="VDN30" s="57"/>
      <c r="VDO30" s="57"/>
      <c r="VDP30" s="57"/>
      <c r="VDQ30" s="57"/>
      <c r="VDR30" s="57"/>
      <c r="VDS30" s="57"/>
      <c r="VDT30" s="57"/>
      <c r="VDU30" s="57"/>
      <c r="VDV30" s="57"/>
      <c r="VDW30" s="57"/>
      <c r="VDX30" s="57"/>
      <c r="VDY30" s="57"/>
      <c r="VDZ30" s="57"/>
      <c r="VEA30" s="57"/>
      <c r="VEB30" s="57"/>
      <c r="VEC30" s="57"/>
      <c r="VED30" s="57"/>
      <c r="VEE30" s="57"/>
      <c r="VEF30" s="57"/>
      <c r="VEG30" s="57"/>
      <c r="VEH30" s="57"/>
      <c r="VEI30" s="57"/>
      <c r="VEJ30" s="57"/>
      <c r="VEK30" s="57"/>
      <c r="VEL30" s="57"/>
      <c r="VEM30" s="57"/>
      <c r="VEN30" s="57"/>
      <c r="VEO30" s="57"/>
      <c r="VEP30" s="57"/>
      <c r="VEQ30" s="57"/>
      <c r="VER30" s="57"/>
      <c r="VES30" s="57"/>
      <c r="VET30" s="57"/>
      <c r="VEU30" s="57"/>
      <c r="VEV30" s="57"/>
      <c r="VEW30" s="57"/>
      <c r="VEX30" s="57"/>
      <c r="VEY30" s="57"/>
      <c r="VEZ30" s="57"/>
      <c r="VFA30" s="57"/>
      <c r="VFB30" s="57"/>
      <c r="VFC30" s="57"/>
      <c r="VFD30" s="57"/>
      <c r="VFE30" s="57"/>
      <c r="VFF30" s="57"/>
      <c r="VFG30" s="57"/>
      <c r="VFH30" s="57"/>
      <c r="VFI30" s="57"/>
      <c r="VFJ30" s="57"/>
      <c r="VFK30" s="57"/>
      <c r="VFL30" s="57"/>
      <c r="VFM30" s="57"/>
      <c r="VFN30" s="57"/>
      <c r="VFO30" s="57"/>
      <c r="VFP30" s="57"/>
      <c r="VFQ30" s="57"/>
      <c r="VFR30" s="57"/>
      <c r="VFS30" s="57"/>
      <c r="VFT30" s="57"/>
      <c r="VFU30" s="57"/>
      <c r="VFV30" s="57"/>
      <c r="VFW30" s="57"/>
      <c r="VFX30" s="57"/>
      <c r="VFY30" s="57"/>
      <c r="VFZ30" s="57"/>
      <c r="VGA30" s="57"/>
      <c r="VGB30" s="57"/>
      <c r="VGC30" s="57"/>
      <c r="VGD30" s="57"/>
      <c r="VGE30" s="57"/>
      <c r="VGF30" s="57"/>
      <c r="VGG30" s="57"/>
      <c r="VGH30" s="57"/>
      <c r="VGI30" s="57"/>
      <c r="VGJ30" s="57"/>
      <c r="VGK30" s="57"/>
      <c r="VGL30" s="57"/>
      <c r="VGM30" s="57"/>
      <c r="VGN30" s="57"/>
      <c r="VGO30" s="57"/>
      <c r="VGP30" s="57"/>
      <c r="VGQ30" s="57"/>
      <c r="VGR30" s="57"/>
      <c r="VGS30" s="57"/>
      <c r="VGT30" s="57"/>
      <c r="VGU30" s="57"/>
      <c r="VGV30" s="57"/>
      <c r="VGW30" s="57"/>
      <c r="VGX30" s="57"/>
      <c r="VGY30" s="57"/>
      <c r="VGZ30" s="57"/>
      <c r="VHA30" s="57"/>
      <c r="VHB30" s="57"/>
      <c r="VHC30" s="57"/>
      <c r="VHD30" s="57"/>
      <c r="VHE30" s="57"/>
      <c r="VHF30" s="57"/>
      <c r="VHG30" s="57"/>
      <c r="VHH30" s="57"/>
      <c r="VHI30" s="57"/>
      <c r="VHJ30" s="57"/>
      <c r="VHK30" s="57"/>
      <c r="VHL30" s="57"/>
      <c r="VHM30" s="57"/>
      <c r="VHN30" s="57"/>
      <c r="VHO30" s="57"/>
      <c r="VHP30" s="57"/>
      <c r="VHQ30" s="57"/>
      <c r="VHR30" s="57"/>
      <c r="VHS30" s="57"/>
      <c r="VHT30" s="57"/>
      <c r="VHU30" s="57"/>
      <c r="VHV30" s="57"/>
      <c r="VHW30" s="57"/>
      <c r="VHX30" s="57"/>
      <c r="VHY30" s="57"/>
      <c r="VHZ30" s="57"/>
      <c r="VIA30" s="57"/>
      <c r="VIB30" s="57"/>
      <c r="VIC30" s="57"/>
      <c r="VID30" s="57"/>
      <c r="VIE30" s="57"/>
      <c r="VIF30" s="57"/>
      <c r="VIG30" s="57"/>
      <c r="VIH30" s="57"/>
      <c r="VII30" s="57"/>
      <c r="VIJ30" s="57"/>
      <c r="VIK30" s="57"/>
      <c r="VIL30" s="57"/>
      <c r="VIM30" s="57"/>
      <c r="VIN30" s="57"/>
      <c r="VIO30" s="57"/>
      <c r="VIP30" s="57"/>
      <c r="VIQ30" s="57"/>
      <c r="VIR30" s="57"/>
      <c r="VIS30" s="57"/>
      <c r="VIT30" s="57"/>
      <c r="VIU30" s="57"/>
      <c r="VIV30" s="57"/>
      <c r="VIW30" s="57"/>
      <c r="VIX30" s="57"/>
      <c r="VIY30" s="57"/>
      <c r="VIZ30" s="57"/>
      <c r="VJA30" s="57"/>
      <c r="VJB30" s="57"/>
      <c r="VJC30" s="57"/>
      <c r="VJD30" s="57"/>
      <c r="VJE30" s="57"/>
      <c r="VJF30" s="57"/>
      <c r="VJG30" s="57"/>
      <c r="VJH30" s="57"/>
      <c r="VJI30" s="57"/>
      <c r="VJJ30" s="57"/>
      <c r="VJK30" s="57"/>
      <c r="VJL30" s="57"/>
      <c r="VJM30" s="57"/>
      <c r="VJN30" s="57"/>
      <c r="VJO30" s="57"/>
      <c r="VJP30" s="57"/>
      <c r="VJQ30" s="57"/>
      <c r="VJR30" s="57"/>
      <c r="VJS30" s="57"/>
      <c r="VJT30" s="57"/>
      <c r="VJU30" s="57"/>
      <c r="VJV30" s="57"/>
      <c r="VJW30" s="57"/>
      <c r="VJX30" s="57"/>
      <c r="VJY30" s="57"/>
      <c r="VJZ30" s="57"/>
      <c r="VKA30" s="57"/>
      <c r="VKB30" s="57"/>
      <c r="VKC30" s="57"/>
      <c r="VKD30" s="57"/>
      <c r="VKE30" s="57"/>
      <c r="VKF30" s="57"/>
      <c r="VKG30" s="57"/>
      <c r="VKH30" s="57"/>
      <c r="VKI30" s="57"/>
      <c r="VKJ30" s="57"/>
      <c r="VKK30" s="57"/>
      <c r="VKL30" s="57"/>
      <c r="VKM30" s="57"/>
      <c r="VKN30" s="57"/>
      <c r="VKO30" s="57"/>
      <c r="VKP30" s="57"/>
      <c r="VKQ30" s="57"/>
      <c r="VKR30" s="57"/>
      <c r="VKS30" s="57"/>
      <c r="VKT30" s="57"/>
      <c r="VKU30" s="57"/>
      <c r="VKV30" s="57"/>
      <c r="VKW30" s="57"/>
      <c r="VKX30" s="57"/>
      <c r="VKY30" s="57"/>
      <c r="VKZ30" s="57"/>
      <c r="VLA30" s="57"/>
      <c r="VLB30" s="57"/>
      <c r="VLC30" s="57"/>
      <c r="VLD30" s="57"/>
      <c r="VLE30" s="57"/>
      <c r="VLF30" s="57"/>
      <c r="VLG30" s="57"/>
      <c r="VLH30" s="57"/>
      <c r="VLI30" s="57"/>
      <c r="VLJ30" s="57"/>
      <c r="VLK30" s="57"/>
      <c r="VLL30" s="57"/>
      <c r="VLM30" s="57"/>
      <c r="VLN30" s="57"/>
      <c r="VLO30" s="57"/>
      <c r="VLP30" s="57"/>
      <c r="VLQ30" s="57"/>
      <c r="VLR30" s="57"/>
      <c r="VLS30" s="57"/>
      <c r="VLT30" s="57"/>
      <c r="VLU30" s="57"/>
      <c r="VLV30" s="57"/>
      <c r="VLW30" s="57"/>
      <c r="VLX30" s="57"/>
      <c r="VLY30" s="57"/>
      <c r="VLZ30" s="57"/>
      <c r="VMA30" s="57"/>
      <c r="VMB30" s="57"/>
      <c r="VMC30" s="57"/>
      <c r="VMD30" s="57"/>
      <c r="VME30" s="57"/>
      <c r="VMF30" s="57"/>
      <c r="VMG30" s="57"/>
      <c r="VMH30" s="57"/>
      <c r="VMI30" s="57"/>
      <c r="VMJ30" s="57"/>
      <c r="VMK30" s="57"/>
      <c r="VML30" s="57"/>
      <c r="VMM30" s="57"/>
      <c r="VMN30" s="57"/>
      <c r="VMO30" s="57"/>
      <c r="VMP30" s="57"/>
      <c r="VMQ30" s="57"/>
      <c r="VMR30" s="57"/>
      <c r="VMS30" s="57"/>
      <c r="VMT30" s="57"/>
      <c r="VMU30" s="57"/>
      <c r="VMV30" s="57"/>
      <c r="VMW30" s="57"/>
      <c r="VMX30" s="57"/>
      <c r="VMY30" s="57"/>
      <c r="VMZ30" s="57"/>
      <c r="VNA30" s="57"/>
      <c r="VNB30" s="57"/>
      <c r="VNC30" s="57"/>
      <c r="VND30" s="57"/>
      <c r="VNE30" s="57"/>
      <c r="VNF30" s="57"/>
      <c r="VNG30" s="57"/>
      <c r="VNH30" s="57"/>
      <c r="VNI30" s="57"/>
      <c r="VNJ30" s="57"/>
      <c r="VNK30" s="57"/>
      <c r="VNL30" s="57"/>
      <c r="VNM30" s="57"/>
      <c r="VNN30" s="57"/>
      <c r="VNO30" s="57"/>
      <c r="VNP30" s="57"/>
      <c r="VNQ30" s="57"/>
      <c r="VNR30" s="57"/>
      <c r="VNS30" s="57"/>
      <c r="VNT30" s="57"/>
      <c r="VNU30" s="57"/>
      <c r="VNV30" s="57"/>
      <c r="VNW30" s="57"/>
      <c r="VNX30" s="57"/>
      <c r="VNY30" s="57"/>
      <c r="VNZ30" s="57"/>
      <c r="VOA30" s="57"/>
      <c r="VOB30" s="57"/>
      <c r="VOC30" s="57"/>
      <c r="VOD30" s="57"/>
      <c r="VOE30" s="57"/>
      <c r="VOF30" s="57"/>
      <c r="VOG30" s="57"/>
      <c r="VOH30" s="57"/>
      <c r="VOI30" s="57"/>
      <c r="VOJ30" s="57"/>
      <c r="VOK30" s="57"/>
      <c r="VOL30" s="57"/>
      <c r="VOM30" s="57"/>
      <c r="VON30" s="57"/>
      <c r="VOO30" s="57"/>
      <c r="VOP30" s="57"/>
      <c r="VOQ30" s="57"/>
      <c r="VOR30" s="57"/>
      <c r="VOS30" s="57"/>
      <c r="VOT30" s="57"/>
      <c r="VOU30" s="57"/>
      <c r="VOV30" s="57"/>
      <c r="VOW30" s="57"/>
      <c r="VOX30" s="57"/>
      <c r="VOY30" s="57"/>
      <c r="VOZ30" s="57"/>
      <c r="VPA30" s="57"/>
      <c r="VPB30" s="57"/>
      <c r="VPC30" s="57"/>
      <c r="VPD30" s="57"/>
      <c r="VPE30" s="57"/>
      <c r="VPF30" s="57"/>
      <c r="VPG30" s="57"/>
      <c r="VPH30" s="57"/>
      <c r="VPI30" s="57"/>
      <c r="VPJ30" s="57"/>
      <c r="VPK30" s="57"/>
      <c r="VPL30" s="57"/>
      <c r="VPM30" s="57"/>
      <c r="VPN30" s="57"/>
      <c r="VPO30" s="57"/>
      <c r="VPP30" s="57"/>
      <c r="VPQ30" s="57"/>
      <c r="VPR30" s="57"/>
      <c r="VPS30" s="57"/>
      <c r="VPT30" s="57"/>
      <c r="VPU30" s="57"/>
      <c r="VPV30" s="57"/>
      <c r="VPW30" s="57"/>
      <c r="VPX30" s="57"/>
      <c r="VPY30" s="57"/>
      <c r="VPZ30" s="57"/>
      <c r="VQA30" s="57"/>
      <c r="VQB30" s="57"/>
      <c r="VQC30" s="57"/>
      <c r="VQD30" s="57"/>
      <c r="VQE30" s="57"/>
      <c r="VQF30" s="57"/>
      <c r="VQG30" s="57"/>
      <c r="VQH30" s="57"/>
      <c r="VQI30" s="57"/>
      <c r="VQJ30" s="57"/>
      <c r="VQK30" s="57"/>
      <c r="VQL30" s="57"/>
      <c r="VQM30" s="57"/>
      <c r="VQN30" s="57"/>
      <c r="VQO30" s="57"/>
      <c r="VQP30" s="57"/>
      <c r="VQQ30" s="57"/>
      <c r="VQR30" s="57"/>
      <c r="VQS30" s="57"/>
      <c r="VQT30" s="57"/>
      <c r="VQU30" s="57"/>
      <c r="VQV30" s="57"/>
      <c r="VQW30" s="57"/>
      <c r="VQX30" s="57"/>
      <c r="VQY30" s="57"/>
      <c r="VQZ30" s="57"/>
      <c r="VRA30" s="57"/>
      <c r="VRB30" s="57"/>
      <c r="VRC30" s="57"/>
      <c r="VRD30" s="57"/>
      <c r="VRE30" s="57"/>
      <c r="VRF30" s="57"/>
      <c r="VRG30" s="57"/>
      <c r="VRH30" s="57"/>
      <c r="VRI30" s="57"/>
      <c r="VRJ30" s="57"/>
      <c r="VRK30" s="57"/>
      <c r="VRL30" s="57"/>
      <c r="VRM30" s="57"/>
      <c r="VRN30" s="57"/>
      <c r="VRO30" s="57"/>
      <c r="VRP30" s="57"/>
      <c r="VRQ30" s="57"/>
      <c r="VRR30" s="57"/>
      <c r="VRS30" s="57"/>
      <c r="VRT30" s="57"/>
      <c r="VRU30" s="57"/>
      <c r="VRV30" s="57"/>
      <c r="VRW30" s="57"/>
      <c r="VRX30" s="57"/>
      <c r="VRY30" s="57"/>
      <c r="VRZ30" s="57"/>
      <c r="VSA30" s="57"/>
      <c r="VSB30" s="57"/>
      <c r="VSC30" s="57"/>
      <c r="VSD30" s="57"/>
      <c r="VSE30" s="57"/>
      <c r="VSF30" s="57"/>
      <c r="VSG30" s="57"/>
      <c r="VSH30" s="57"/>
      <c r="VSI30" s="57"/>
      <c r="VSJ30" s="57"/>
      <c r="VSK30" s="57"/>
      <c r="VSL30" s="57"/>
      <c r="VSM30" s="57"/>
      <c r="VSN30" s="57"/>
      <c r="VSO30" s="57"/>
      <c r="VSP30" s="57"/>
      <c r="VSQ30" s="57"/>
      <c r="VSR30" s="57"/>
      <c r="VSS30" s="57"/>
      <c r="VST30" s="57"/>
      <c r="VSU30" s="57"/>
      <c r="VSV30" s="57"/>
      <c r="VSW30" s="57"/>
      <c r="VSX30" s="57"/>
      <c r="VSY30" s="57"/>
      <c r="VSZ30" s="57"/>
      <c r="VTA30" s="57"/>
      <c r="VTB30" s="57"/>
      <c r="VTC30" s="57"/>
      <c r="VTD30" s="57"/>
      <c r="VTE30" s="57"/>
      <c r="VTF30" s="57"/>
      <c r="VTG30" s="57"/>
      <c r="VTH30" s="57"/>
      <c r="VTI30" s="57"/>
      <c r="VTJ30" s="57"/>
      <c r="VTK30" s="57"/>
      <c r="VTL30" s="57"/>
      <c r="VTM30" s="57"/>
      <c r="VTN30" s="57"/>
      <c r="VTO30" s="57"/>
      <c r="VTP30" s="57"/>
      <c r="VTQ30" s="57"/>
      <c r="VTR30" s="57"/>
      <c r="VTS30" s="57"/>
      <c r="VTT30" s="57"/>
      <c r="VTU30" s="57"/>
      <c r="VTV30" s="57"/>
      <c r="VTW30" s="57"/>
      <c r="VTX30" s="57"/>
      <c r="VTY30" s="57"/>
      <c r="VTZ30" s="57"/>
      <c r="VUA30" s="57"/>
      <c r="VUB30" s="57"/>
      <c r="VUC30" s="57"/>
      <c r="VUD30" s="57"/>
      <c r="VUE30" s="57"/>
      <c r="VUF30" s="57"/>
      <c r="VUG30" s="57"/>
      <c r="VUH30" s="57"/>
      <c r="VUI30" s="57"/>
      <c r="VUJ30" s="57"/>
      <c r="VUK30" s="57"/>
      <c r="VUL30" s="57"/>
      <c r="VUM30" s="57"/>
      <c r="VUN30" s="57"/>
      <c r="VUO30" s="57"/>
      <c r="VUP30" s="57"/>
      <c r="VUQ30" s="57"/>
      <c r="VUR30" s="57"/>
      <c r="VUS30" s="57"/>
      <c r="VUT30" s="57"/>
      <c r="VUU30" s="57"/>
      <c r="VUV30" s="57"/>
      <c r="VUW30" s="57"/>
      <c r="VUX30" s="57"/>
      <c r="VUY30" s="57"/>
      <c r="VUZ30" s="57"/>
      <c r="VVA30" s="57"/>
      <c r="VVB30" s="57"/>
      <c r="VVC30" s="57"/>
      <c r="VVD30" s="57"/>
      <c r="VVE30" s="57"/>
      <c r="VVF30" s="57"/>
      <c r="VVG30" s="57"/>
      <c r="VVH30" s="57"/>
      <c r="VVI30" s="57"/>
      <c r="VVJ30" s="57"/>
      <c r="VVK30" s="57"/>
      <c r="VVL30" s="57"/>
      <c r="VVM30" s="57"/>
      <c r="VVN30" s="57"/>
      <c r="VVO30" s="57"/>
      <c r="VVP30" s="57"/>
      <c r="VVQ30" s="57"/>
      <c r="VVR30" s="57"/>
      <c r="VVS30" s="57"/>
      <c r="VVT30" s="57"/>
      <c r="VVU30" s="57"/>
      <c r="VVV30" s="57"/>
      <c r="VVW30" s="57"/>
      <c r="VVX30" s="57"/>
      <c r="VVY30" s="57"/>
      <c r="VVZ30" s="57"/>
      <c r="VWA30" s="57"/>
      <c r="VWB30" s="57"/>
      <c r="VWC30" s="57"/>
      <c r="VWD30" s="57"/>
      <c r="VWE30" s="57"/>
      <c r="VWF30" s="57"/>
      <c r="VWG30" s="57"/>
      <c r="VWH30" s="57"/>
      <c r="VWI30" s="57"/>
      <c r="VWJ30" s="57"/>
      <c r="VWK30" s="57"/>
      <c r="VWL30" s="57"/>
      <c r="VWM30" s="57"/>
      <c r="VWN30" s="57"/>
      <c r="VWO30" s="57"/>
      <c r="VWP30" s="57"/>
      <c r="VWQ30" s="57"/>
      <c r="VWR30" s="57"/>
      <c r="VWS30" s="57"/>
      <c r="VWT30" s="57"/>
      <c r="VWU30" s="57"/>
      <c r="VWV30" s="57"/>
      <c r="VWW30" s="57"/>
      <c r="VWX30" s="57"/>
      <c r="VWY30" s="57"/>
      <c r="VWZ30" s="57"/>
      <c r="VXA30" s="57"/>
      <c r="VXB30" s="57"/>
      <c r="VXC30" s="57"/>
      <c r="VXD30" s="57"/>
      <c r="VXE30" s="57"/>
      <c r="VXF30" s="57"/>
      <c r="VXG30" s="57"/>
      <c r="VXH30" s="57"/>
      <c r="VXI30" s="57"/>
      <c r="VXJ30" s="57"/>
      <c r="VXK30" s="57"/>
      <c r="VXL30" s="57"/>
      <c r="VXM30" s="57"/>
      <c r="VXN30" s="57"/>
      <c r="VXO30" s="57"/>
      <c r="VXP30" s="57"/>
      <c r="VXQ30" s="57"/>
      <c r="VXR30" s="57"/>
      <c r="VXS30" s="57"/>
      <c r="VXT30" s="57"/>
      <c r="VXU30" s="57"/>
      <c r="VXV30" s="57"/>
      <c r="VXW30" s="57"/>
      <c r="VXX30" s="57"/>
      <c r="VXY30" s="57"/>
      <c r="VXZ30" s="57"/>
      <c r="VYA30" s="57"/>
      <c r="VYB30" s="57"/>
      <c r="VYC30" s="57"/>
      <c r="VYD30" s="57"/>
      <c r="VYE30" s="57"/>
      <c r="VYF30" s="57"/>
      <c r="VYG30" s="57"/>
      <c r="VYH30" s="57"/>
      <c r="VYI30" s="57"/>
      <c r="VYJ30" s="57"/>
      <c r="VYK30" s="57"/>
      <c r="VYL30" s="57"/>
      <c r="VYM30" s="57"/>
      <c r="VYN30" s="57"/>
      <c r="VYO30" s="57"/>
      <c r="VYP30" s="57"/>
      <c r="VYQ30" s="57"/>
      <c r="VYR30" s="57"/>
      <c r="VYS30" s="57"/>
      <c r="VYT30" s="57"/>
      <c r="VYU30" s="57"/>
      <c r="VYV30" s="57"/>
      <c r="VYW30" s="57"/>
      <c r="VYX30" s="57"/>
      <c r="VYY30" s="57"/>
      <c r="VYZ30" s="57"/>
      <c r="VZA30" s="57"/>
      <c r="VZB30" s="57"/>
      <c r="VZC30" s="57"/>
      <c r="VZD30" s="57"/>
      <c r="VZE30" s="57"/>
      <c r="VZF30" s="57"/>
      <c r="VZG30" s="57"/>
      <c r="VZH30" s="57"/>
      <c r="VZI30" s="57"/>
      <c r="VZJ30" s="57"/>
      <c r="VZK30" s="57"/>
      <c r="VZL30" s="57"/>
      <c r="VZM30" s="57"/>
      <c r="VZN30" s="57"/>
      <c r="VZO30" s="57"/>
      <c r="VZP30" s="57"/>
      <c r="VZQ30" s="57"/>
      <c r="VZR30" s="57"/>
      <c r="VZS30" s="57"/>
      <c r="VZT30" s="57"/>
      <c r="VZU30" s="57"/>
      <c r="VZV30" s="57"/>
      <c r="VZW30" s="57"/>
      <c r="VZX30" s="57"/>
      <c r="VZY30" s="57"/>
      <c r="VZZ30" s="57"/>
      <c r="WAA30" s="57"/>
      <c r="WAB30" s="57"/>
      <c r="WAC30" s="57"/>
      <c r="WAD30" s="57"/>
      <c r="WAE30" s="57"/>
      <c r="WAF30" s="57"/>
      <c r="WAG30" s="57"/>
      <c r="WAH30" s="57"/>
      <c r="WAI30" s="57"/>
      <c r="WAJ30" s="57"/>
      <c r="WAK30" s="57"/>
      <c r="WAL30" s="57"/>
      <c r="WAM30" s="57"/>
      <c r="WAN30" s="57"/>
      <c r="WAO30" s="57"/>
      <c r="WAP30" s="57"/>
      <c r="WAQ30" s="57"/>
      <c r="WAR30" s="57"/>
      <c r="WAS30" s="57"/>
      <c r="WAT30" s="57"/>
      <c r="WAU30" s="57"/>
      <c r="WAV30" s="57"/>
      <c r="WAW30" s="57"/>
      <c r="WAX30" s="57"/>
      <c r="WAY30" s="57"/>
      <c r="WAZ30" s="57"/>
      <c r="WBA30" s="57"/>
      <c r="WBB30" s="57"/>
      <c r="WBC30" s="57"/>
      <c r="WBD30" s="57"/>
      <c r="WBE30" s="57"/>
      <c r="WBF30" s="57"/>
      <c r="WBG30" s="57"/>
      <c r="WBH30" s="57"/>
      <c r="WBI30" s="57"/>
      <c r="WBJ30" s="57"/>
      <c r="WBK30" s="57"/>
      <c r="WBL30" s="57"/>
      <c r="WBM30" s="57"/>
      <c r="WBN30" s="57"/>
      <c r="WBO30" s="57"/>
      <c r="WBP30" s="57"/>
      <c r="WBQ30" s="57"/>
      <c r="WBR30" s="57"/>
      <c r="WBS30" s="57"/>
      <c r="WBT30" s="57"/>
      <c r="WBU30" s="57"/>
      <c r="WBV30" s="57"/>
      <c r="WBW30" s="57"/>
      <c r="WBX30" s="57"/>
      <c r="WBY30" s="57"/>
      <c r="WBZ30" s="57"/>
      <c r="WCA30" s="57"/>
      <c r="WCB30" s="57"/>
      <c r="WCC30" s="57"/>
      <c r="WCD30" s="57"/>
      <c r="WCE30" s="57"/>
      <c r="WCF30" s="57"/>
      <c r="WCG30" s="57"/>
      <c r="WCH30" s="57"/>
      <c r="WCI30" s="57"/>
      <c r="WCJ30" s="57"/>
      <c r="WCK30" s="57"/>
      <c r="WCL30" s="57"/>
      <c r="WCM30" s="57"/>
      <c r="WCN30" s="57"/>
      <c r="WCO30" s="57"/>
      <c r="WCP30" s="57"/>
      <c r="WCQ30" s="57"/>
      <c r="WCR30" s="57"/>
      <c r="WCS30" s="57"/>
      <c r="WCT30" s="57"/>
      <c r="WCU30" s="57"/>
      <c r="WCV30" s="57"/>
      <c r="WCW30" s="57"/>
      <c r="WCX30" s="57"/>
      <c r="WCY30" s="57"/>
      <c r="WCZ30" s="57"/>
      <c r="WDA30" s="57"/>
      <c r="WDB30" s="57"/>
      <c r="WDC30" s="57"/>
      <c r="WDD30" s="57"/>
      <c r="WDE30" s="57"/>
      <c r="WDF30" s="57"/>
      <c r="WDG30" s="57"/>
      <c r="WDH30" s="57"/>
      <c r="WDI30" s="57"/>
      <c r="WDJ30" s="57"/>
      <c r="WDK30" s="57"/>
      <c r="WDL30" s="57"/>
      <c r="WDM30" s="57"/>
      <c r="WDN30" s="57"/>
      <c r="WDO30" s="57"/>
      <c r="WDP30" s="57"/>
      <c r="WDQ30" s="57"/>
      <c r="WDR30" s="57"/>
      <c r="WDS30" s="57"/>
      <c r="WDT30" s="57"/>
      <c r="WDU30" s="57"/>
      <c r="WDV30" s="57"/>
      <c r="WDW30" s="57"/>
      <c r="WDX30" s="57"/>
      <c r="WDY30" s="57"/>
      <c r="WDZ30" s="57"/>
      <c r="WEA30" s="57"/>
      <c r="WEB30" s="57"/>
      <c r="WEC30" s="57"/>
      <c r="WED30" s="57"/>
      <c r="WEE30" s="57"/>
      <c r="WEF30" s="57"/>
      <c r="WEG30" s="57"/>
      <c r="WEH30" s="57"/>
      <c r="WEI30" s="57"/>
      <c r="WEJ30" s="57"/>
      <c r="WEK30" s="57"/>
      <c r="WEL30" s="57"/>
      <c r="WEM30" s="57"/>
      <c r="WEN30" s="57"/>
      <c r="WEO30" s="57"/>
      <c r="WEP30" s="57"/>
      <c r="WEQ30" s="57"/>
      <c r="WER30" s="57"/>
      <c r="WES30" s="57"/>
      <c r="WET30" s="57"/>
      <c r="WEU30" s="57"/>
      <c r="WEV30" s="57"/>
      <c r="WEW30" s="57"/>
      <c r="WEX30" s="57"/>
      <c r="WEY30" s="57"/>
      <c r="WEZ30" s="57"/>
      <c r="WFA30" s="57"/>
      <c r="WFB30" s="57"/>
      <c r="WFC30" s="57"/>
      <c r="WFD30" s="57"/>
      <c r="WFE30" s="57"/>
      <c r="WFF30" s="57"/>
      <c r="WFG30" s="57"/>
      <c r="WFH30" s="57"/>
      <c r="WFI30" s="57"/>
      <c r="WFJ30" s="57"/>
      <c r="WFK30" s="57"/>
      <c r="WFL30" s="57"/>
      <c r="WFM30" s="57"/>
      <c r="WFN30" s="57"/>
      <c r="WFO30" s="57"/>
      <c r="WFP30" s="57"/>
      <c r="WFQ30" s="57"/>
      <c r="WFR30" s="57"/>
      <c r="WFS30" s="57"/>
      <c r="WFT30" s="57"/>
      <c r="WFU30" s="57"/>
      <c r="WFV30" s="57"/>
      <c r="WFW30" s="57"/>
      <c r="WFX30" s="57"/>
      <c r="WFY30" s="57"/>
      <c r="WFZ30" s="57"/>
      <c r="WGA30" s="57"/>
      <c r="WGB30" s="57"/>
      <c r="WGC30" s="57"/>
      <c r="WGD30" s="57"/>
      <c r="WGE30" s="57"/>
      <c r="WGF30" s="57"/>
      <c r="WGG30" s="57"/>
      <c r="WGH30" s="57"/>
      <c r="WGI30" s="57"/>
      <c r="WGJ30" s="57"/>
      <c r="WGK30" s="57"/>
      <c r="WGL30" s="57"/>
      <c r="WGM30" s="57"/>
      <c r="WGN30" s="57"/>
      <c r="WGO30" s="57"/>
      <c r="WGP30" s="57"/>
      <c r="WGQ30" s="57"/>
      <c r="WGR30" s="57"/>
      <c r="WGS30" s="57"/>
      <c r="WGT30" s="57"/>
      <c r="WGU30" s="57"/>
      <c r="WGV30" s="57"/>
      <c r="WGW30" s="57"/>
      <c r="WGX30" s="57"/>
      <c r="WGY30" s="57"/>
      <c r="WGZ30" s="57"/>
      <c r="WHA30" s="57"/>
      <c r="WHB30" s="57"/>
      <c r="WHC30" s="57"/>
      <c r="WHD30" s="57"/>
      <c r="WHE30" s="57"/>
      <c r="WHF30" s="57"/>
      <c r="WHG30" s="57"/>
      <c r="WHH30" s="57"/>
      <c r="WHI30" s="57"/>
      <c r="WHJ30" s="57"/>
      <c r="WHK30" s="57"/>
      <c r="WHL30" s="57"/>
      <c r="WHM30" s="57"/>
      <c r="WHN30" s="57"/>
      <c r="WHO30" s="57"/>
      <c r="WHP30" s="57"/>
      <c r="WHQ30" s="57"/>
      <c r="WHR30" s="57"/>
      <c r="WHS30" s="57"/>
      <c r="WHT30" s="57"/>
      <c r="WHU30" s="57"/>
      <c r="WHV30" s="57"/>
      <c r="WHW30" s="57"/>
      <c r="WHX30" s="57"/>
      <c r="WHY30" s="57"/>
      <c r="WHZ30" s="57"/>
      <c r="WIA30" s="57"/>
      <c r="WIB30" s="57"/>
      <c r="WIC30" s="57"/>
      <c r="WID30" s="57"/>
      <c r="WIE30" s="57"/>
      <c r="WIF30" s="57"/>
      <c r="WIG30" s="57"/>
      <c r="WIH30" s="57"/>
      <c r="WII30" s="57"/>
      <c r="WIJ30" s="57"/>
      <c r="WIK30" s="57"/>
      <c r="WIL30" s="57"/>
      <c r="WIM30" s="57"/>
      <c r="WIN30" s="57"/>
      <c r="WIO30" s="57"/>
      <c r="WIP30" s="57"/>
      <c r="WIQ30" s="57"/>
      <c r="WIR30" s="57"/>
      <c r="WIS30" s="57"/>
      <c r="WIT30" s="57"/>
      <c r="WIU30" s="57"/>
      <c r="WIV30" s="57"/>
      <c r="WIW30" s="57"/>
      <c r="WIX30" s="57"/>
      <c r="WIY30" s="57"/>
      <c r="WIZ30" s="57"/>
      <c r="WJA30" s="57"/>
      <c r="WJB30" s="57"/>
      <c r="WJC30" s="57"/>
      <c r="WJD30" s="57"/>
      <c r="WJE30" s="57"/>
      <c r="WJF30" s="57"/>
      <c r="WJG30" s="57"/>
      <c r="WJH30" s="57"/>
      <c r="WJI30" s="57"/>
      <c r="WJJ30" s="57"/>
      <c r="WJK30" s="57"/>
      <c r="WJL30" s="57"/>
      <c r="WJM30" s="57"/>
      <c r="WJN30" s="57"/>
      <c r="WJO30" s="57"/>
      <c r="WJP30" s="57"/>
      <c r="WJQ30" s="57"/>
      <c r="WJR30" s="57"/>
      <c r="WJS30" s="57"/>
      <c r="WJT30" s="57"/>
      <c r="WJU30" s="57"/>
      <c r="WJV30" s="57"/>
      <c r="WJW30" s="57"/>
      <c r="WJX30" s="57"/>
      <c r="WJY30" s="57"/>
      <c r="WJZ30" s="57"/>
      <c r="WKA30" s="57"/>
      <c r="WKB30" s="57"/>
      <c r="WKC30" s="57"/>
      <c r="WKD30" s="57"/>
      <c r="WKE30" s="57"/>
      <c r="WKF30" s="57"/>
      <c r="WKG30" s="57"/>
      <c r="WKH30" s="57"/>
      <c r="WKI30" s="57"/>
      <c r="WKJ30" s="57"/>
      <c r="WKK30" s="57"/>
      <c r="WKL30" s="57"/>
      <c r="WKM30" s="57"/>
      <c r="WKN30" s="57"/>
      <c r="WKO30" s="57"/>
      <c r="WKP30" s="57"/>
      <c r="WKQ30" s="57"/>
      <c r="WKR30" s="57"/>
      <c r="WKS30" s="57"/>
      <c r="WKT30" s="57"/>
      <c r="WKU30" s="57"/>
      <c r="WKV30" s="57"/>
      <c r="WKW30" s="57"/>
      <c r="WKX30" s="57"/>
      <c r="WKY30" s="57"/>
      <c r="WKZ30" s="57"/>
      <c r="WLA30" s="57"/>
      <c r="WLB30" s="57"/>
      <c r="WLC30" s="57"/>
      <c r="WLD30" s="57"/>
      <c r="WLE30" s="57"/>
      <c r="WLF30" s="57"/>
      <c r="WLG30" s="57"/>
      <c r="WLH30" s="57"/>
      <c r="WLI30" s="57"/>
      <c r="WLJ30" s="57"/>
      <c r="WLK30" s="57"/>
      <c r="WLL30" s="57"/>
      <c r="WLM30" s="57"/>
      <c r="WLN30" s="57"/>
      <c r="WLO30" s="57"/>
      <c r="WLP30" s="57"/>
      <c r="WLQ30" s="57"/>
      <c r="WLR30" s="57"/>
      <c r="WLS30" s="57"/>
      <c r="WLT30" s="57"/>
      <c r="WLU30" s="57"/>
      <c r="WLV30" s="57"/>
      <c r="WLW30" s="57"/>
      <c r="WLX30" s="57"/>
      <c r="WLY30" s="57"/>
      <c r="WLZ30" s="57"/>
      <c r="WMA30" s="57"/>
      <c r="WMB30" s="57"/>
      <c r="WMC30" s="57"/>
      <c r="WMD30" s="57"/>
      <c r="WME30" s="57"/>
      <c r="WMF30" s="57"/>
      <c r="WMG30" s="57"/>
      <c r="WMH30" s="57"/>
      <c r="WMI30" s="57"/>
      <c r="WMJ30" s="57"/>
      <c r="WMK30" s="57"/>
      <c r="WML30" s="57"/>
      <c r="WMM30" s="57"/>
      <c r="WMN30" s="57"/>
      <c r="WMO30" s="57"/>
      <c r="WMP30" s="57"/>
      <c r="WMQ30" s="57"/>
      <c r="WMR30" s="57"/>
      <c r="WMS30" s="57"/>
      <c r="WMT30" s="57"/>
      <c r="WMU30" s="57"/>
      <c r="WMV30" s="57"/>
      <c r="WMW30" s="57"/>
      <c r="WMX30" s="57"/>
      <c r="WMY30" s="57"/>
      <c r="WMZ30" s="57"/>
      <c r="WNA30" s="57"/>
      <c r="WNB30" s="57"/>
      <c r="WNC30" s="57"/>
      <c r="WND30" s="57"/>
      <c r="WNE30" s="57"/>
      <c r="WNF30" s="57"/>
      <c r="WNG30" s="57"/>
      <c r="WNH30" s="57"/>
      <c r="WNI30" s="57"/>
      <c r="WNJ30" s="57"/>
      <c r="WNK30" s="57"/>
      <c r="WNL30" s="57"/>
      <c r="WNM30" s="57"/>
      <c r="WNN30" s="57"/>
      <c r="WNO30" s="57"/>
      <c r="WNP30" s="57"/>
      <c r="WNQ30" s="57"/>
      <c r="WNR30" s="57"/>
      <c r="WNS30" s="57"/>
      <c r="WNT30" s="57"/>
      <c r="WNU30" s="57"/>
      <c r="WNV30" s="57"/>
      <c r="WNW30" s="57"/>
      <c r="WNX30" s="57"/>
      <c r="WNY30" s="57"/>
      <c r="WNZ30" s="57"/>
      <c r="WOA30" s="57"/>
      <c r="WOB30" s="57"/>
      <c r="WOC30" s="57"/>
      <c r="WOD30" s="57"/>
      <c r="WOE30" s="57"/>
      <c r="WOF30" s="57"/>
      <c r="WOG30" s="57"/>
      <c r="WOH30" s="57"/>
      <c r="WOI30" s="57"/>
      <c r="WOJ30" s="57"/>
      <c r="WOK30" s="57"/>
      <c r="WOL30" s="57"/>
      <c r="WOM30" s="57"/>
      <c r="WON30" s="57"/>
      <c r="WOO30" s="57"/>
      <c r="WOP30" s="57"/>
      <c r="WOQ30" s="57"/>
      <c r="WOR30" s="57"/>
      <c r="WOS30" s="57"/>
      <c r="WOT30" s="57"/>
      <c r="WOU30" s="57"/>
      <c r="WOV30" s="57"/>
      <c r="WOW30" s="57"/>
      <c r="WOX30" s="57"/>
      <c r="WOY30" s="57"/>
      <c r="WOZ30" s="57"/>
      <c r="WPA30" s="57"/>
      <c r="WPB30" s="57"/>
      <c r="WPC30" s="57"/>
      <c r="WPD30" s="57"/>
      <c r="WPE30" s="57"/>
      <c r="WPF30" s="57"/>
      <c r="WPG30" s="57"/>
      <c r="WPH30" s="57"/>
      <c r="WPI30" s="57"/>
      <c r="WPJ30" s="57"/>
      <c r="WPK30" s="57"/>
      <c r="WPL30" s="57"/>
      <c r="WPM30" s="57"/>
      <c r="WPN30" s="57"/>
      <c r="WPO30" s="57"/>
      <c r="WPP30" s="57"/>
      <c r="WPQ30" s="57"/>
      <c r="WPR30" s="57"/>
      <c r="WPS30" s="57"/>
      <c r="WPT30" s="57"/>
      <c r="WPU30" s="57"/>
      <c r="WPV30" s="57"/>
      <c r="WPW30" s="57"/>
      <c r="WPX30" s="57"/>
      <c r="WPY30" s="57"/>
      <c r="WPZ30" s="57"/>
      <c r="WQA30" s="57"/>
      <c r="WQB30" s="57"/>
      <c r="WQC30" s="57"/>
      <c r="WQD30" s="57"/>
      <c r="WQE30" s="57"/>
      <c r="WQF30" s="57"/>
      <c r="WQG30" s="57"/>
      <c r="WQH30" s="57"/>
      <c r="WQI30" s="57"/>
      <c r="WQJ30" s="57"/>
      <c r="WQK30" s="57"/>
      <c r="WQL30" s="57"/>
      <c r="WQM30" s="57"/>
      <c r="WQN30" s="57"/>
      <c r="WQO30" s="57"/>
      <c r="WQP30" s="57"/>
      <c r="WQQ30" s="57"/>
      <c r="WQR30" s="57"/>
      <c r="WQS30" s="57"/>
      <c r="WQT30" s="57"/>
      <c r="WQU30" s="57"/>
      <c r="WQV30" s="57"/>
      <c r="WQW30" s="57"/>
      <c r="WQX30" s="57"/>
      <c r="WQY30" s="57"/>
      <c r="WQZ30" s="57"/>
      <c r="WRA30" s="57"/>
      <c r="WRB30" s="57"/>
      <c r="WRC30" s="57"/>
      <c r="WRD30" s="57"/>
      <c r="WRE30" s="57"/>
      <c r="WRF30" s="57"/>
      <c r="WRG30" s="57"/>
      <c r="WRH30" s="57"/>
      <c r="WRI30" s="57"/>
      <c r="WRJ30" s="57"/>
      <c r="WRK30" s="57"/>
      <c r="WRL30" s="57"/>
      <c r="WRM30" s="57"/>
      <c r="WRN30" s="57"/>
      <c r="WRO30" s="57"/>
      <c r="WRP30" s="57"/>
      <c r="WRQ30" s="57"/>
      <c r="WRR30" s="57"/>
      <c r="WRS30" s="57"/>
      <c r="WRT30" s="57"/>
      <c r="WRU30" s="57"/>
      <c r="WRV30" s="57"/>
      <c r="WRW30" s="57"/>
      <c r="WRX30" s="57"/>
      <c r="WRY30" s="57"/>
      <c r="WRZ30" s="57"/>
      <c r="WSA30" s="57"/>
      <c r="WSB30" s="57"/>
      <c r="WSC30" s="57"/>
      <c r="WSD30" s="57"/>
      <c r="WSE30" s="57"/>
      <c r="WSF30" s="57"/>
      <c r="WSG30" s="57"/>
      <c r="WSH30" s="57"/>
      <c r="WSI30" s="57"/>
      <c r="WSJ30" s="57"/>
      <c r="WSK30" s="57"/>
      <c r="WSL30" s="57"/>
      <c r="WSM30" s="57"/>
      <c r="WSN30" s="57"/>
      <c r="WSO30" s="57"/>
      <c r="WSP30" s="57"/>
      <c r="WSQ30" s="57"/>
      <c r="WSR30" s="57"/>
      <c r="WSS30" s="57"/>
      <c r="WST30" s="57"/>
      <c r="WSU30" s="57"/>
      <c r="WSV30" s="57"/>
      <c r="WSW30" s="57"/>
      <c r="WSX30" s="57"/>
      <c r="WSY30" s="57"/>
      <c r="WSZ30" s="57"/>
      <c r="WTA30" s="57"/>
      <c r="WTB30" s="57"/>
      <c r="WTC30" s="57"/>
      <c r="WTD30" s="57"/>
      <c r="WTE30" s="57"/>
      <c r="WTF30" s="57"/>
      <c r="WTG30" s="57"/>
      <c r="WTH30" s="57"/>
      <c r="WTI30" s="57"/>
      <c r="WTJ30" s="57"/>
      <c r="WTK30" s="57"/>
      <c r="WTL30" s="57"/>
      <c r="WTM30" s="57"/>
      <c r="WTN30" s="57"/>
      <c r="WTO30" s="57"/>
      <c r="WTP30" s="57"/>
      <c r="WTQ30" s="57"/>
      <c r="WTR30" s="57"/>
      <c r="WTS30" s="57"/>
      <c r="WTT30" s="57"/>
      <c r="WTU30" s="57"/>
      <c r="WTV30" s="57"/>
      <c r="WTW30" s="57"/>
      <c r="WTX30" s="57"/>
      <c r="WTY30" s="57"/>
      <c r="WTZ30" s="57"/>
      <c r="WUA30" s="57"/>
      <c r="WUB30" s="57"/>
      <c r="WUC30" s="57"/>
      <c r="WUD30" s="57"/>
      <c r="WUE30" s="57"/>
      <c r="WUF30" s="57"/>
      <c r="WUG30" s="57"/>
      <c r="WUH30" s="57"/>
      <c r="WUI30" s="57"/>
      <c r="WUJ30" s="57"/>
      <c r="WUK30" s="57"/>
      <c r="WUL30" s="57"/>
      <c r="WUM30" s="57"/>
      <c r="WUN30" s="57"/>
      <c r="WUO30" s="57"/>
      <c r="WUP30" s="57"/>
      <c r="WUQ30" s="57"/>
      <c r="WUR30" s="57"/>
      <c r="WUS30" s="57"/>
      <c r="WUT30" s="57"/>
      <c r="WUU30" s="57"/>
      <c r="WUV30" s="57"/>
      <c r="WUW30" s="57"/>
      <c r="WUX30" s="57"/>
      <c r="WUY30" s="57"/>
      <c r="WUZ30" s="57"/>
      <c r="WVA30" s="57"/>
      <c r="WVB30" s="57"/>
      <c r="WVC30" s="57"/>
      <c r="WVD30" s="57"/>
      <c r="WVE30" s="57"/>
      <c r="WVF30" s="57"/>
      <c r="WVG30" s="57"/>
      <c r="WVH30" s="57"/>
      <c r="WVI30" s="57"/>
      <c r="WVJ30" s="57"/>
      <c r="WVK30" s="57"/>
      <c r="WVL30" s="57"/>
      <c r="WVM30" s="57"/>
      <c r="WVN30" s="57"/>
      <c r="WVO30" s="57"/>
      <c r="WVP30" s="57"/>
      <c r="WVQ30" s="57"/>
      <c r="WVR30" s="57"/>
      <c r="WVS30" s="57"/>
      <c r="WVT30" s="57"/>
      <c r="WVU30" s="57"/>
      <c r="WVV30" s="57"/>
      <c r="WVW30" s="57"/>
      <c r="WVX30" s="57"/>
      <c r="WVY30" s="57"/>
      <c r="WVZ30" s="57"/>
      <c r="WWA30" s="57"/>
      <c r="WWB30" s="57"/>
      <c r="WWC30" s="57"/>
      <c r="WWD30" s="57"/>
      <c r="WWE30" s="57"/>
      <c r="WWF30" s="57"/>
      <c r="WWG30" s="57"/>
      <c r="WWH30" s="57"/>
      <c r="WWI30" s="57"/>
      <c r="WWJ30" s="57"/>
      <c r="WWK30" s="57"/>
      <c r="WWL30" s="57"/>
      <c r="WWM30" s="57"/>
      <c r="WWN30" s="57"/>
      <c r="WWO30" s="57"/>
      <c r="WWP30" s="57"/>
      <c r="WWQ30" s="57"/>
      <c r="WWR30" s="57"/>
      <c r="WWS30" s="57"/>
      <c r="WWT30" s="57"/>
      <c r="WWU30" s="57"/>
      <c r="WWV30" s="57"/>
      <c r="WWW30" s="57"/>
      <c r="WWX30" s="57"/>
      <c r="WWY30" s="57"/>
      <c r="WWZ30" s="57"/>
      <c r="WXA30" s="57"/>
      <c r="WXB30" s="57"/>
      <c r="WXC30" s="57"/>
      <c r="WXD30" s="57"/>
      <c r="WXE30" s="57"/>
      <c r="WXF30" s="57"/>
      <c r="WXG30" s="57"/>
      <c r="WXH30" s="57"/>
      <c r="WXI30" s="57"/>
      <c r="WXJ30" s="57"/>
      <c r="WXK30" s="57"/>
      <c r="WXL30" s="57"/>
      <c r="WXM30" s="57"/>
      <c r="WXN30" s="57"/>
      <c r="WXO30" s="57"/>
      <c r="WXP30" s="57"/>
      <c r="WXQ30" s="57"/>
      <c r="WXR30" s="57"/>
      <c r="WXS30" s="57"/>
      <c r="WXT30" s="57"/>
      <c r="WXU30" s="57"/>
      <c r="WXV30" s="57"/>
      <c r="WXW30" s="57"/>
      <c r="WXX30" s="57"/>
      <c r="WXY30" s="57"/>
      <c r="WXZ30" s="57"/>
      <c r="WYA30" s="57"/>
      <c r="WYB30" s="57"/>
      <c r="WYC30" s="57"/>
      <c r="WYD30" s="57"/>
      <c r="WYE30" s="57"/>
      <c r="WYF30" s="57"/>
      <c r="WYG30" s="57"/>
      <c r="WYH30" s="57"/>
      <c r="WYI30" s="57"/>
      <c r="WYJ30" s="57"/>
      <c r="WYK30" s="57"/>
      <c r="WYL30" s="57"/>
      <c r="WYM30" s="57"/>
      <c r="WYN30" s="57"/>
      <c r="WYO30" s="57"/>
      <c r="WYP30" s="57"/>
      <c r="WYQ30" s="57"/>
      <c r="WYR30" s="57"/>
      <c r="WYS30" s="57"/>
      <c r="WYT30" s="57"/>
      <c r="WYU30" s="57"/>
      <c r="WYV30" s="57"/>
      <c r="WYW30" s="57"/>
      <c r="WYX30" s="57"/>
      <c r="WYY30" s="57"/>
      <c r="WYZ30" s="57"/>
      <c r="WZA30" s="57"/>
      <c r="WZB30" s="57"/>
      <c r="WZC30" s="57"/>
      <c r="WZD30" s="57"/>
      <c r="WZE30" s="57"/>
      <c r="WZF30" s="57"/>
      <c r="WZG30" s="57"/>
      <c r="WZH30" s="57"/>
      <c r="WZI30" s="57"/>
      <c r="WZJ30" s="57"/>
      <c r="WZK30" s="57"/>
      <c r="WZL30" s="57"/>
      <c r="WZM30" s="57"/>
      <c r="WZN30" s="57"/>
      <c r="WZO30" s="57"/>
      <c r="WZP30" s="57"/>
      <c r="WZQ30" s="57"/>
      <c r="WZR30" s="57"/>
      <c r="WZS30" s="57"/>
      <c r="WZT30" s="57"/>
      <c r="WZU30" s="57"/>
      <c r="WZV30" s="57"/>
      <c r="WZW30" s="57"/>
      <c r="WZX30" s="57"/>
      <c r="WZY30" s="57"/>
      <c r="WZZ30" s="57"/>
      <c r="XAA30" s="57"/>
      <c r="XAB30" s="57"/>
      <c r="XAC30" s="57"/>
      <c r="XAD30" s="57"/>
      <c r="XAE30" s="57"/>
      <c r="XAF30" s="57"/>
      <c r="XAG30" s="57"/>
      <c r="XAH30" s="57"/>
      <c r="XAI30" s="57"/>
      <c r="XAJ30" s="57"/>
      <c r="XAK30" s="57"/>
      <c r="XAL30" s="57"/>
      <c r="XAM30" s="57"/>
      <c r="XAN30" s="57"/>
      <c r="XAO30" s="57"/>
      <c r="XAP30" s="57"/>
      <c r="XAQ30" s="57"/>
      <c r="XAR30" s="57"/>
      <c r="XAS30" s="57"/>
      <c r="XAT30" s="57"/>
      <c r="XAU30" s="57"/>
      <c r="XAV30" s="57"/>
      <c r="XAW30" s="57"/>
      <c r="XAX30" s="57"/>
      <c r="XAY30" s="57"/>
      <c r="XAZ30" s="57"/>
      <c r="XBA30" s="57"/>
      <c r="XBB30" s="57"/>
      <c r="XBC30" s="57"/>
      <c r="XBD30" s="57"/>
      <c r="XBE30" s="57"/>
      <c r="XBF30" s="57"/>
      <c r="XBG30" s="57"/>
      <c r="XBH30" s="57"/>
      <c r="XBI30" s="57"/>
      <c r="XBJ30" s="57"/>
      <c r="XBK30" s="57"/>
      <c r="XBL30" s="57"/>
      <c r="XBM30" s="57"/>
      <c r="XBN30" s="57"/>
      <c r="XBO30" s="57"/>
      <c r="XBP30" s="57"/>
      <c r="XBQ30" s="57"/>
      <c r="XBR30" s="57"/>
      <c r="XBS30" s="57"/>
      <c r="XBT30" s="57"/>
      <c r="XBU30" s="57"/>
      <c r="XBV30" s="57"/>
      <c r="XBW30" s="57"/>
      <c r="XBX30" s="57"/>
      <c r="XBY30" s="57"/>
      <c r="XBZ30" s="57"/>
      <c r="XCA30" s="57"/>
      <c r="XCB30" s="57"/>
      <c r="XCC30" s="57"/>
      <c r="XCD30" s="57"/>
      <c r="XCE30" s="57"/>
      <c r="XCF30" s="57"/>
      <c r="XCG30" s="57"/>
      <c r="XCH30" s="57"/>
      <c r="XCI30" s="57"/>
      <c r="XCJ30" s="57"/>
      <c r="XCK30" s="57"/>
      <c r="XCL30" s="57"/>
      <c r="XCM30" s="57"/>
      <c r="XCN30" s="57"/>
      <c r="XCO30" s="57"/>
      <c r="XCP30" s="57"/>
      <c r="XCQ30" s="57"/>
      <c r="XCR30" s="57"/>
      <c r="XCS30" s="57"/>
      <c r="XCT30" s="57"/>
      <c r="XCU30" s="57"/>
      <c r="XCV30" s="57"/>
      <c r="XCW30" s="57"/>
      <c r="XCX30" s="57"/>
      <c r="XCY30" s="57"/>
      <c r="XCZ30" s="57"/>
      <c r="XDA30" s="57"/>
      <c r="XDB30" s="57"/>
      <c r="XDC30" s="57"/>
      <c r="XDD30" s="57"/>
      <c r="XDE30" s="57"/>
      <c r="XDF30" s="57"/>
      <c r="XDG30" s="57"/>
      <c r="XDH30" s="57"/>
      <c r="XDI30" s="57"/>
      <c r="XDJ30" s="57"/>
      <c r="XDK30" s="57"/>
      <c r="XDL30" s="57"/>
      <c r="XDM30" s="57"/>
      <c r="XDN30" s="57"/>
      <c r="XDO30" s="57"/>
      <c r="XDP30" s="57"/>
      <c r="XDQ30" s="57"/>
      <c r="XDR30" s="57"/>
      <c r="XDS30" s="57"/>
      <c r="XDT30" s="57"/>
      <c r="XDU30" s="57"/>
      <c r="XDV30" s="57"/>
      <c r="XDW30" s="57"/>
      <c r="XDX30" s="57"/>
      <c r="XDY30" s="57"/>
      <c r="XDZ30" s="57"/>
      <c r="XEA30" s="57"/>
      <c r="XEB30" s="57"/>
      <c r="XEC30" s="57"/>
      <c r="XED30" s="57"/>
      <c r="XEE30" s="57"/>
      <c r="XEF30" s="57"/>
      <c r="XEG30" s="57"/>
      <c r="XEH30" s="57"/>
      <c r="XEI30" s="57"/>
      <c r="XEJ30" s="57"/>
      <c r="XEK30" s="57"/>
      <c r="XEL30" s="57"/>
      <c r="XEM30" s="57"/>
      <c r="XEN30" s="57"/>
      <c r="XEO30" s="57"/>
      <c r="XEP30" s="57"/>
      <c r="XEQ30" s="57"/>
      <c r="XER30" s="57"/>
      <c r="XES30" s="57"/>
      <c r="XET30" s="57"/>
      <c r="XEU30" s="57"/>
      <c r="XEV30" s="57"/>
      <c r="XEW30" s="57"/>
      <c r="XEX30" s="57"/>
      <c r="XEY30" s="57"/>
      <c r="XEZ30" s="57"/>
      <c r="XFA30" s="57"/>
      <c r="XFB30" s="57"/>
      <c r="XFC30" s="57"/>
      <c r="XFD30" s="57"/>
    </row>
    <row r="31" spans="1:16384">
      <c r="B31" s="389" t="s">
        <v>1053</v>
      </c>
      <c r="C31" s="390"/>
      <c r="D31" s="390"/>
      <c r="E31" s="391"/>
      <c r="F31" s="392" t="s">
        <v>1053</v>
      </c>
      <c r="G31" s="393"/>
      <c r="H31" s="393"/>
      <c r="I31" s="393"/>
      <c r="J31" s="393"/>
      <c r="K31" s="394"/>
    </row>
    <row r="32" spans="1:16384">
      <c r="B32" s="389" t="s">
        <v>1053</v>
      </c>
      <c r="C32" s="390"/>
      <c r="D32" s="390"/>
      <c r="E32" s="391"/>
      <c r="F32" s="392" t="s">
        <v>1053</v>
      </c>
      <c r="G32" s="393"/>
      <c r="H32" s="393"/>
      <c r="I32" s="393"/>
      <c r="J32" s="393"/>
      <c r="K32" s="394"/>
    </row>
    <row r="33" spans="2:11">
      <c r="B33" s="389" t="s">
        <v>1053</v>
      </c>
      <c r="C33" s="390"/>
      <c r="D33" s="390"/>
      <c r="E33" s="391"/>
      <c r="F33" s="392" t="s">
        <v>1053</v>
      </c>
      <c r="G33" s="393"/>
      <c r="H33" s="393"/>
      <c r="I33" s="393"/>
      <c r="J33" s="393"/>
      <c r="K33" s="394"/>
    </row>
    <row r="34" spans="2:11">
      <c r="B34" s="389" t="s">
        <v>1053</v>
      </c>
      <c r="C34" s="390"/>
      <c r="D34" s="390"/>
      <c r="E34" s="391"/>
      <c r="F34" s="392" t="s">
        <v>1053</v>
      </c>
      <c r="G34" s="393"/>
      <c r="H34" s="393"/>
      <c r="I34" s="393"/>
      <c r="J34" s="393"/>
      <c r="K34" s="394"/>
    </row>
    <row r="35" spans="2:11">
      <c r="B35" s="389" t="s">
        <v>1053</v>
      </c>
      <c r="C35" s="390"/>
      <c r="D35" s="390"/>
      <c r="E35" s="391"/>
      <c r="F35" s="392" t="s">
        <v>1053</v>
      </c>
      <c r="G35" s="393"/>
      <c r="H35" s="393"/>
      <c r="I35" s="393"/>
      <c r="J35" s="393"/>
      <c r="K35" s="394"/>
    </row>
    <row r="36" spans="2:11">
      <c r="B36" s="389" t="s">
        <v>1053</v>
      </c>
      <c r="C36" s="390"/>
      <c r="D36" s="390"/>
      <c r="E36" s="391"/>
      <c r="F36" s="392" t="s">
        <v>1053</v>
      </c>
      <c r="G36" s="393"/>
      <c r="H36" s="393"/>
      <c r="I36" s="393"/>
      <c r="J36" s="393"/>
      <c r="K36" s="394"/>
    </row>
    <row r="37" spans="2:11">
      <c r="B37" s="389" t="s">
        <v>1053</v>
      </c>
      <c r="C37" s="390"/>
      <c r="D37" s="390"/>
      <c r="E37" s="391"/>
      <c r="F37" s="392" t="s">
        <v>1053</v>
      </c>
      <c r="G37" s="393"/>
      <c r="H37" s="393"/>
      <c r="I37" s="393"/>
      <c r="J37" s="393"/>
      <c r="K37" s="394"/>
    </row>
  </sheetData>
  <dataConsolidate/>
  <mergeCells count="25">
    <mergeCell ref="B36:E36"/>
    <mergeCell ref="F36:K36"/>
    <mergeCell ref="B37:E37"/>
    <mergeCell ref="F37:K37"/>
    <mergeCell ref="F32:K32"/>
    <mergeCell ref="B34:E34"/>
    <mergeCell ref="F34:K34"/>
    <mergeCell ref="B35:E35"/>
    <mergeCell ref="F35:K35"/>
    <mergeCell ref="B33:E33"/>
    <mergeCell ref="F33:K33"/>
    <mergeCell ref="C8:C9"/>
    <mergeCell ref="C10:C11"/>
    <mergeCell ref="C12:C13"/>
    <mergeCell ref="C16:C17"/>
    <mergeCell ref="C14:C15"/>
    <mergeCell ref="B31:E31"/>
    <mergeCell ref="F31:K31"/>
    <mergeCell ref="B32:E32"/>
    <mergeCell ref="B28:E28"/>
    <mergeCell ref="F28:K28"/>
    <mergeCell ref="B29:E29"/>
    <mergeCell ref="F29:K29"/>
    <mergeCell ref="B30:E30"/>
    <mergeCell ref="F30:K30"/>
  </mergeCells>
  <phoneticPr fontId="4"/>
  <conditionalFormatting sqref="F28:K28">
    <cfRule type="expression" dxfId="14" priority="12">
      <formula>AND(CELL("protect",F28)=0,F28="",$HE$2&lt;&gt;"作成完了")</formula>
    </cfRule>
  </conditionalFormatting>
  <conditionalFormatting sqref="F28:K28">
    <cfRule type="expression" dxfId="13" priority="11">
      <formula>$D28&lt;&gt;""</formula>
    </cfRule>
  </conditionalFormatting>
  <conditionalFormatting sqref="F28:K28">
    <cfRule type="expression" dxfId="12" priority="10">
      <formula>$B28&lt;&gt;""</formula>
    </cfRule>
  </conditionalFormatting>
  <conditionalFormatting sqref="B28:E28">
    <cfRule type="expression" dxfId="11" priority="9">
      <formula>AND(CELL("protect",B28)=0,B28="",$HE$2&lt;&gt;"作成完了")</formula>
    </cfRule>
  </conditionalFormatting>
  <conditionalFormatting sqref="B28:E28">
    <cfRule type="expression" dxfId="10" priority="8">
      <formula>$D28&lt;&gt;""</formula>
    </cfRule>
  </conditionalFormatting>
  <conditionalFormatting sqref="B28:E28">
    <cfRule type="expression" dxfId="9" priority="7">
      <formula>$B28&lt;&gt;""</formula>
    </cfRule>
  </conditionalFormatting>
  <conditionalFormatting sqref="F29:K37">
    <cfRule type="expression" dxfId="8" priority="6">
      <formula>AND(CELL("protect",F29)=0,F29="",$HE$2&lt;&gt;"作成完了")</formula>
    </cfRule>
  </conditionalFormatting>
  <conditionalFormatting sqref="F29:K37">
    <cfRule type="expression" dxfId="7" priority="5">
      <formula>$D29&lt;&gt;""</formula>
    </cfRule>
  </conditionalFormatting>
  <conditionalFormatting sqref="F29:K37">
    <cfRule type="expression" dxfId="6" priority="4">
      <formula>$B29&lt;&gt;""</formula>
    </cfRule>
  </conditionalFormatting>
  <conditionalFormatting sqref="B29:E37">
    <cfRule type="expression" dxfId="5" priority="3">
      <formula>AND(CELL("protect",B29)=0,B29="",$HE$2&lt;&gt;"作成完了")</formula>
    </cfRule>
  </conditionalFormatting>
  <conditionalFormatting sqref="B29:E37">
    <cfRule type="expression" dxfId="4" priority="2">
      <formula>$D29&lt;&gt;""</formula>
    </cfRule>
  </conditionalFormatting>
  <conditionalFormatting sqref="B29:E37">
    <cfRule type="expression" dxfId="3" priority="1">
      <formula>$B29&lt;&gt;""</formula>
    </cfRule>
  </conditionalFormatting>
  <dataValidations count="1">
    <dataValidation type="list" allowBlank="1" showInputMessage="1" showErrorMessage="1" sqref="D11">
      <formula1>"CrtDS,GetCONDTN,CrtItcTe080"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fbCollectSQL">
              <controlPr defaultSize="0" print="0" autoFill="0" autoPict="0" macro="[0]!fbCollectSQL_Click">
                <anchor moveWithCells="1" sizeWithCells="1">
                  <from>
                    <xdr:col>2</xdr:col>
                    <xdr:colOff>9525</xdr:colOff>
                    <xdr:row>18</xdr:row>
                    <xdr:rowOff>9525</xdr:rowOff>
                  </from>
                  <to>
                    <xdr:col>3</xdr:col>
                    <xdr:colOff>390525</xdr:colOff>
                    <xdr:row>20</xdr:row>
                    <xdr:rowOff>0</xdr:rowOff>
                  </to>
                </anchor>
              </controlPr>
            </control>
          </mc:Choice>
        </mc:AlternateContent>
        <mc:AlternateContent xmlns:mc="http://schemas.openxmlformats.org/markup-compatibility/2006">
          <mc:Choice Requires="x14">
            <control shapeId="49157" r:id="rId5" name="fbTest">
              <controlPr defaultSize="0" print="0" autoFill="0" autoPict="0" macro="[0]!fbTest_Click">
                <anchor moveWithCells="1" sizeWithCells="1">
                  <from>
                    <xdr:col>14</xdr:col>
                    <xdr:colOff>9525</xdr:colOff>
                    <xdr:row>7</xdr:row>
                    <xdr:rowOff>9525</xdr:rowOff>
                  </from>
                  <to>
                    <xdr:col>15</xdr:col>
                    <xdr:colOff>666750</xdr:colOff>
                    <xdr:row>9</xdr:row>
                    <xdr:rowOff>0</xdr:rowOff>
                  </to>
                </anchor>
              </controlPr>
            </control>
          </mc:Choice>
        </mc:AlternateContent>
        <mc:AlternateContent xmlns:mc="http://schemas.openxmlformats.org/markup-compatibility/2006">
          <mc:Choice Requires="x14">
            <control shapeId="49158" r:id="rId6" name="fbExpCmdBtn">
              <controlPr defaultSize="0" print="0" autoFill="0" autoPict="0" macro="[0]!fbExpCmdBtn_Click">
                <anchor moveWithCells="1" sizeWithCells="1">
                  <from>
                    <xdr:col>14</xdr:col>
                    <xdr:colOff>9525</xdr:colOff>
                    <xdr:row>10</xdr:row>
                    <xdr:rowOff>9525</xdr:rowOff>
                  </from>
                  <to>
                    <xdr:col>15</xdr:col>
                    <xdr:colOff>666750</xdr:colOff>
                    <xdr:row>12</xdr:row>
                    <xdr:rowOff>9525</xdr:rowOff>
                  </to>
                </anchor>
              </controlPr>
            </control>
          </mc:Choice>
        </mc:AlternateContent>
        <mc:AlternateContent xmlns:mc="http://schemas.openxmlformats.org/markup-compatibility/2006">
          <mc:Choice Requires="x14">
            <control shapeId="49159" r:id="rId7" name="fbImpCmdBtn">
              <controlPr defaultSize="0" print="0" autoFill="0" autoPict="0" macro="[0]!fbImpCmdBtn_Click">
                <anchor moveWithCells="1" sizeWithCells="1">
                  <from>
                    <xdr:col>14</xdr:col>
                    <xdr:colOff>9525</xdr:colOff>
                    <xdr:row>13</xdr:row>
                    <xdr:rowOff>9525</xdr:rowOff>
                  </from>
                  <to>
                    <xdr:col>15</xdr:col>
                    <xdr:colOff>666750</xdr:colOff>
                    <xdr:row>14</xdr:row>
                    <xdr:rowOff>161925</xdr:rowOff>
                  </to>
                </anchor>
              </controlPr>
            </control>
          </mc:Choice>
        </mc:AlternateContent>
        <mc:AlternateContent xmlns:mc="http://schemas.openxmlformats.org/markup-compatibility/2006">
          <mc:Choice Requires="x14">
            <control shapeId="49160" r:id="rId8" name="fbChkLogIF">
              <controlPr defaultSize="0" print="0" autoFill="0" autoPict="0" macro="[0]!fbChkLogIF_Click">
                <anchor moveWithCells="1" sizeWithCells="1">
                  <from>
                    <xdr:col>14</xdr:col>
                    <xdr:colOff>9525</xdr:colOff>
                    <xdr:row>16</xdr:row>
                    <xdr:rowOff>9525</xdr:rowOff>
                  </from>
                  <to>
                    <xdr:col>15</xdr:col>
                    <xdr:colOff>666750</xdr:colOff>
                    <xdr:row>17</xdr:row>
                    <xdr:rowOff>161925</xdr:rowOff>
                  </to>
                </anchor>
              </controlPr>
            </control>
          </mc:Choice>
        </mc:AlternateContent>
        <mc:AlternateContent xmlns:mc="http://schemas.openxmlformats.org/markup-compatibility/2006">
          <mc:Choice Requires="x14">
            <control shapeId="49162" r:id="rId9" name="fbVarTools">
              <controlPr defaultSize="0" print="0" autoFill="0" autoPict="0" macro="[0]!fbVarTools_Click">
                <anchor moveWithCells="1" sizeWithCells="1">
                  <from>
                    <xdr:col>4</xdr:col>
                    <xdr:colOff>9525</xdr:colOff>
                    <xdr:row>18</xdr:row>
                    <xdr:rowOff>9525</xdr:rowOff>
                  </from>
                  <to>
                    <xdr:col>5</xdr:col>
                    <xdr:colOff>390525</xdr:colOff>
                    <xdr:row>20</xdr:row>
                    <xdr:rowOff>0</xdr:rowOff>
                  </to>
                </anchor>
              </controlPr>
            </control>
          </mc:Choice>
        </mc:AlternateContent>
        <mc:AlternateContent xmlns:mc="http://schemas.openxmlformats.org/markup-compatibility/2006">
          <mc:Choice Requires="x14">
            <control shapeId="49178" r:id="rId10" name="Event-X">
              <controlPr defaultSize="0" print="0" autoFill="0" autoPict="0" macro="[0]!fbVarTools_Click">
                <anchor moveWithCells="1" sizeWithCells="1">
                  <from>
                    <xdr:col>6</xdr:col>
                    <xdr:colOff>9525</xdr:colOff>
                    <xdr:row>18</xdr:row>
                    <xdr:rowOff>9525</xdr:rowOff>
                  </from>
                  <to>
                    <xdr:col>7</xdr:col>
                    <xdr:colOff>390525</xdr:colOff>
                    <xdr:row>20</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FD50"/>
  <sheetViews>
    <sheetView zoomScale="85" zoomScaleNormal="85" workbookViewId="0">
      <selection activeCell="B10" sqref="B10"/>
    </sheetView>
  </sheetViews>
  <sheetFormatPr defaultRowHeight="13.5"/>
  <cols>
    <col min="1" max="1" width="3.625" style="12" customWidth="1"/>
    <col min="2" max="2" width="9" style="12"/>
    <col min="3" max="3" width="12.625" style="12" customWidth="1"/>
    <col min="4" max="13" width="10.625" style="12" customWidth="1"/>
    <col min="14" max="22" width="9" style="12"/>
    <col min="23" max="25" width="9.125" style="12" customWidth="1"/>
    <col min="26" max="16384" width="9" style="12"/>
  </cols>
  <sheetData>
    <row r="1" spans="1:14">
      <c r="B1" s="99"/>
      <c r="C1" s="99"/>
      <c r="E1" s="99"/>
      <c r="F1" s="99"/>
      <c r="G1" s="99"/>
      <c r="H1" s="99"/>
      <c r="I1" s="99"/>
      <c r="J1" s="99"/>
      <c r="K1" s="99"/>
      <c r="L1" s="99"/>
      <c r="M1" s="99"/>
    </row>
    <row r="2" spans="1:14">
      <c r="B2" s="99"/>
      <c r="C2" s="99"/>
      <c r="E2" s="99"/>
      <c r="F2" s="99"/>
      <c r="G2" s="99"/>
      <c r="H2" s="99"/>
      <c r="I2" s="99"/>
      <c r="J2" s="99"/>
      <c r="K2" s="99"/>
      <c r="L2" s="99"/>
      <c r="M2" s="99"/>
    </row>
    <row r="3" spans="1:14">
      <c r="B3" s="99"/>
      <c r="C3" s="98" t="s">
        <v>1549</v>
      </c>
      <c r="D3" s="278" t="s">
        <v>1541</v>
      </c>
      <c r="E3" s="278" t="s">
        <v>1543</v>
      </c>
      <c r="F3" s="278" t="s">
        <v>1544</v>
      </c>
      <c r="G3" s="278" t="s">
        <v>1542</v>
      </c>
      <c r="H3" s="278"/>
      <c r="I3" s="278"/>
      <c r="J3" s="278"/>
      <c r="K3" s="278"/>
      <c r="L3" s="278"/>
      <c r="M3" s="278"/>
    </row>
    <row r="4" spans="1:14">
      <c r="C4" s="98" t="s">
        <v>1545</v>
      </c>
      <c r="D4" s="279" t="s">
        <v>1431</v>
      </c>
      <c r="E4" s="279"/>
      <c r="F4" s="279"/>
      <c r="G4" s="279"/>
      <c r="H4" s="279"/>
      <c r="I4" s="279"/>
      <c r="J4" s="279"/>
      <c r="K4" s="279"/>
      <c r="L4" s="279"/>
      <c r="M4" s="279"/>
      <c r="N4" s="281" t="s">
        <v>1546</v>
      </c>
    </row>
    <row r="5" spans="1:14">
      <c r="A5" s="102" t="s">
        <v>645</v>
      </c>
      <c r="C5" s="98" t="s">
        <v>594</v>
      </c>
      <c r="D5" s="279"/>
      <c r="E5" s="279"/>
      <c r="F5" s="279"/>
      <c r="G5" s="279"/>
      <c r="H5" s="279"/>
      <c r="I5" s="279"/>
      <c r="J5" s="279"/>
      <c r="K5" s="279"/>
      <c r="L5" s="279"/>
      <c r="M5" s="279"/>
      <c r="N5" s="281" t="s">
        <v>1548</v>
      </c>
    </row>
    <row r="6" spans="1:14">
      <c r="A6" s="102" t="s">
        <v>647</v>
      </c>
      <c r="C6" s="98" t="s">
        <v>598</v>
      </c>
      <c r="D6" s="279" t="s">
        <v>647</v>
      </c>
      <c r="E6" s="279" t="s">
        <v>1537</v>
      </c>
      <c r="F6" s="279" t="s">
        <v>1538</v>
      </c>
      <c r="G6" s="279" t="s">
        <v>1536</v>
      </c>
      <c r="H6" s="279"/>
      <c r="I6" s="279"/>
      <c r="J6" s="279"/>
      <c r="K6" s="279"/>
      <c r="L6" s="279"/>
      <c r="M6" s="279"/>
      <c r="N6" s="281" t="s">
        <v>1547</v>
      </c>
    </row>
    <row r="7" spans="1:14">
      <c r="B7" s="97"/>
      <c r="C7" s="100"/>
      <c r="D7" s="101"/>
      <c r="E7" s="101"/>
      <c r="F7" s="101"/>
      <c r="G7" s="101"/>
      <c r="H7" s="101"/>
      <c r="I7" s="101"/>
    </row>
    <row r="8" spans="1:14">
      <c r="C8" s="400" t="s">
        <v>1558</v>
      </c>
      <c r="D8" s="280" t="s">
        <v>1560</v>
      </c>
      <c r="E8" s="280" t="s">
        <v>1554</v>
      </c>
      <c r="F8" s="280" t="s">
        <v>1555</v>
      </c>
      <c r="G8" s="280" t="s">
        <v>650</v>
      </c>
      <c r="H8" s="280" t="s">
        <v>651</v>
      </c>
      <c r="I8" s="280" t="s">
        <v>652</v>
      </c>
      <c r="J8" s="280" t="s">
        <v>653</v>
      </c>
      <c r="K8" s="280" t="s">
        <v>654</v>
      </c>
      <c r="L8" s="280" t="s">
        <v>655</v>
      </c>
      <c r="M8" s="280" t="s">
        <v>1556</v>
      </c>
    </row>
    <row r="9" spans="1:14">
      <c r="C9" s="400"/>
      <c r="D9" s="279" t="s">
        <v>1559</v>
      </c>
      <c r="E9" s="279"/>
      <c r="F9" s="279"/>
      <c r="G9" s="279"/>
      <c r="H9" s="279"/>
      <c r="I9" s="279"/>
      <c r="J9" s="279"/>
      <c r="K9" s="279"/>
      <c r="L9" s="279"/>
      <c r="M9" s="279"/>
    </row>
    <row r="10" spans="1:14">
      <c r="C10" s="400" t="s">
        <v>1557</v>
      </c>
      <c r="D10" s="280" t="s">
        <v>1553</v>
      </c>
      <c r="E10" s="280" t="s">
        <v>1554</v>
      </c>
      <c r="F10" s="280" t="s">
        <v>1555</v>
      </c>
      <c r="G10" s="280" t="s">
        <v>650</v>
      </c>
      <c r="H10" s="280" t="s">
        <v>651</v>
      </c>
      <c r="I10" s="280" t="s">
        <v>652</v>
      </c>
      <c r="J10" s="280" t="s">
        <v>653</v>
      </c>
      <c r="K10" s="280" t="s">
        <v>654</v>
      </c>
      <c r="L10" s="280" t="s">
        <v>655</v>
      </c>
      <c r="M10" s="280" t="s">
        <v>1556</v>
      </c>
    </row>
    <row r="11" spans="1:14">
      <c r="C11" s="400"/>
      <c r="D11" s="279"/>
      <c r="E11" s="279"/>
      <c r="F11" s="279"/>
      <c r="G11" s="279"/>
      <c r="H11" s="279"/>
      <c r="I11" s="279"/>
      <c r="J11" s="279"/>
      <c r="K11" s="279"/>
      <c r="L11" s="279"/>
      <c r="M11" s="279"/>
    </row>
    <row r="12" spans="1:14">
      <c r="C12" s="138"/>
      <c r="D12" s="138"/>
      <c r="E12" s="138"/>
      <c r="F12" s="138"/>
      <c r="G12" s="138"/>
      <c r="H12" s="138"/>
      <c r="I12" s="138"/>
      <c r="J12" s="138"/>
      <c r="K12" s="138"/>
      <c r="L12" s="138"/>
      <c r="M12" s="138"/>
    </row>
    <row r="13" spans="1:14">
      <c r="C13" s="138"/>
      <c r="D13" s="138"/>
      <c r="E13" s="138"/>
      <c r="F13" s="138"/>
      <c r="G13" s="138"/>
      <c r="H13" s="138"/>
      <c r="I13" s="138"/>
      <c r="J13" s="138"/>
      <c r="K13" s="138"/>
      <c r="L13" s="138"/>
      <c r="M13" s="138"/>
    </row>
    <row r="14" spans="1:14">
      <c r="C14" s="138"/>
      <c r="D14" s="138"/>
      <c r="E14" s="138"/>
      <c r="F14" s="138"/>
      <c r="G14" s="138"/>
      <c r="H14" s="138"/>
      <c r="I14" s="138"/>
      <c r="J14" s="138"/>
      <c r="K14" s="138"/>
      <c r="L14" s="138"/>
      <c r="M14" s="138"/>
    </row>
    <row r="15" spans="1:14">
      <c r="C15" s="138"/>
      <c r="D15" s="138"/>
      <c r="E15" s="138"/>
      <c r="F15" s="138"/>
      <c r="G15" s="138"/>
      <c r="H15" s="138"/>
      <c r="I15" s="138"/>
      <c r="J15" s="138"/>
      <c r="K15" s="138"/>
      <c r="L15" s="138"/>
      <c r="M15" s="138"/>
    </row>
    <row r="16" spans="1:14">
      <c r="C16" s="138"/>
      <c r="D16" s="138"/>
      <c r="E16" s="138"/>
      <c r="F16" s="138"/>
      <c r="G16" s="138"/>
      <c r="H16" s="138"/>
      <c r="I16" s="138"/>
      <c r="J16" s="138"/>
      <c r="K16" s="138"/>
      <c r="L16" s="138"/>
      <c r="M16" s="138"/>
    </row>
    <row r="17" spans="1:16384">
      <c r="C17" s="138"/>
      <c r="D17" s="138"/>
      <c r="E17" s="138"/>
      <c r="F17" s="138"/>
      <c r="G17" s="138"/>
      <c r="H17" s="138"/>
      <c r="I17" s="138"/>
      <c r="J17" s="138"/>
      <c r="K17" s="138"/>
      <c r="L17" s="138"/>
      <c r="M17" s="138"/>
    </row>
    <row r="18" spans="1:16384">
      <c r="C18" s="138"/>
      <c r="D18" s="138"/>
      <c r="E18" s="138"/>
      <c r="F18" s="138"/>
      <c r="G18" s="138"/>
      <c r="H18" s="138"/>
      <c r="I18" s="138"/>
      <c r="J18" s="138"/>
      <c r="K18" s="138"/>
      <c r="L18" s="138"/>
      <c r="M18" s="138"/>
    </row>
    <row r="19" spans="1:16384" ht="14.25" thickBot="1"/>
    <row r="20" spans="1:16384" s="130" customFormat="1" ht="15.75" thickTop="1" thickBot="1">
      <c r="B20" s="131" t="s">
        <v>713</v>
      </c>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c r="BS20" s="129"/>
      <c r="BT20" s="129"/>
      <c r="BU20" s="129"/>
      <c r="BV20" s="129"/>
      <c r="BW20" s="129"/>
      <c r="BX20" s="129"/>
      <c r="BY20" s="129"/>
      <c r="BZ20" s="129"/>
      <c r="CA20" s="129"/>
      <c r="CB20" s="129"/>
      <c r="CC20" s="129"/>
      <c r="CD20" s="129"/>
      <c r="CE20" s="129"/>
      <c r="CF20" s="129"/>
      <c r="CG20" s="129"/>
      <c r="CH20" s="129"/>
      <c r="CI20" s="129"/>
      <c r="CJ20" s="129"/>
      <c r="CK20" s="129"/>
      <c r="CL20" s="129"/>
      <c r="CM20" s="129"/>
      <c r="CN20" s="129"/>
      <c r="CO20" s="129"/>
      <c r="CP20" s="129"/>
      <c r="CQ20" s="129"/>
      <c r="CR20" s="129"/>
      <c r="CS20" s="129"/>
      <c r="CT20" s="129"/>
      <c r="CU20" s="129"/>
      <c r="CV20" s="129"/>
      <c r="CW20" s="129"/>
      <c r="CX20" s="129"/>
      <c r="CY20" s="129"/>
      <c r="CZ20" s="129"/>
      <c r="DA20" s="129"/>
      <c r="DB20" s="129"/>
      <c r="DC20" s="129"/>
      <c r="DD20" s="129"/>
      <c r="DE20" s="129"/>
      <c r="DF20" s="129"/>
      <c r="DG20" s="129"/>
      <c r="DH20" s="129"/>
      <c r="DI20" s="129"/>
      <c r="DJ20" s="129"/>
      <c r="DK20" s="129"/>
      <c r="DL20" s="129"/>
      <c r="DM20" s="129"/>
      <c r="DN20" s="129"/>
      <c r="DO20" s="129"/>
      <c r="DP20" s="129"/>
      <c r="DQ20" s="129"/>
      <c r="DR20" s="129"/>
      <c r="DS20" s="129"/>
      <c r="DT20" s="129"/>
      <c r="DU20" s="129"/>
      <c r="DV20" s="129"/>
      <c r="DW20" s="129"/>
      <c r="DX20" s="129"/>
      <c r="DY20" s="129"/>
      <c r="DZ20" s="129"/>
      <c r="EA20" s="129"/>
      <c r="EB20" s="129"/>
      <c r="EC20" s="129"/>
      <c r="ED20" s="129"/>
      <c r="EE20" s="129"/>
      <c r="EF20" s="129"/>
      <c r="EG20" s="129"/>
      <c r="EH20" s="129"/>
      <c r="EI20" s="129"/>
      <c r="EJ20" s="129"/>
      <c r="EK20" s="129"/>
      <c r="EL20" s="129"/>
      <c r="EM20" s="129"/>
      <c r="EN20" s="129"/>
      <c r="EO20" s="129"/>
      <c r="EP20" s="129"/>
      <c r="EQ20" s="129"/>
      <c r="ER20" s="129"/>
      <c r="ES20" s="129"/>
      <c r="ET20" s="129"/>
      <c r="EU20" s="129"/>
      <c r="EV20" s="129"/>
      <c r="EW20" s="129"/>
      <c r="EX20" s="129"/>
      <c r="EY20" s="129"/>
      <c r="EZ20" s="129"/>
      <c r="FA20" s="129"/>
      <c r="FB20" s="129"/>
      <c r="FC20" s="129"/>
      <c r="FD20" s="129"/>
      <c r="FE20" s="129"/>
      <c r="FF20" s="129"/>
      <c r="FG20" s="129"/>
      <c r="FH20" s="129"/>
      <c r="FI20" s="129"/>
      <c r="FJ20" s="129"/>
      <c r="FK20" s="129"/>
      <c r="FL20" s="129"/>
      <c r="FM20" s="129"/>
      <c r="FN20" s="129"/>
      <c r="FO20" s="129"/>
      <c r="FP20" s="129"/>
      <c r="FQ20" s="129"/>
      <c r="FR20" s="129"/>
      <c r="FS20" s="129"/>
      <c r="FT20" s="129"/>
      <c r="FU20" s="129"/>
      <c r="FV20" s="129"/>
      <c r="FW20" s="129"/>
      <c r="FX20" s="129"/>
      <c r="FY20" s="129"/>
      <c r="FZ20" s="129"/>
      <c r="GA20" s="129"/>
      <c r="GB20" s="129"/>
      <c r="GC20" s="129"/>
      <c r="GD20" s="129"/>
      <c r="GE20" s="129"/>
      <c r="GF20" s="129"/>
      <c r="GG20" s="129"/>
      <c r="GH20" s="129"/>
      <c r="GI20" s="129"/>
      <c r="GJ20" s="129"/>
      <c r="GK20" s="129"/>
      <c r="GL20" s="129"/>
      <c r="GM20" s="129"/>
      <c r="GN20" s="129"/>
      <c r="GO20" s="129"/>
      <c r="GP20" s="129"/>
      <c r="GQ20" s="129"/>
      <c r="GR20" s="129"/>
      <c r="GS20" s="129"/>
      <c r="GT20" s="129"/>
      <c r="GU20" s="129"/>
      <c r="GV20" s="129"/>
      <c r="GW20" s="129"/>
      <c r="GX20" s="129"/>
      <c r="GY20" s="129"/>
      <c r="GZ20" s="129"/>
      <c r="HA20" s="129"/>
      <c r="HB20" s="129"/>
      <c r="HC20" s="129"/>
      <c r="HD20" s="129"/>
      <c r="HE20" s="129"/>
      <c r="HF20" s="129"/>
      <c r="HG20" s="129"/>
      <c r="HH20" s="129"/>
      <c r="HI20" s="129"/>
      <c r="HJ20" s="129"/>
      <c r="HK20" s="129"/>
      <c r="HL20" s="129"/>
      <c r="HM20" s="129"/>
      <c r="HN20" s="129"/>
      <c r="HO20" s="129"/>
      <c r="HP20" s="129"/>
      <c r="HQ20" s="129"/>
      <c r="HR20" s="129"/>
      <c r="HS20" s="129"/>
      <c r="HT20" s="129"/>
      <c r="HU20" s="129"/>
      <c r="HV20" s="129"/>
      <c r="HW20" s="129"/>
      <c r="HX20" s="129"/>
      <c r="HY20" s="129"/>
      <c r="HZ20" s="129"/>
      <c r="IA20" s="129"/>
      <c r="IB20" s="129"/>
      <c r="IC20" s="129"/>
      <c r="ID20" s="129"/>
      <c r="IE20" s="129"/>
      <c r="IF20" s="129"/>
      <c r="IG20" s="129"/>
      <c r="IH20" s="129"/>
      <c r="II20" s="129"/>
      <c r="IJ20" s="129"/>
      <c r="IK20" s="129"/>
      <c r="IL20" s="129"/>
      <c r="IM20" s="129"/>
      <c r="IN20" s="129"/>
      <c r="IO20" s="129"/>
      <c r="IP20" s="129"/>
      <c r="IQ20" s="129"/>
      <c r="IR20" s="129"/>
      <c r="IS20" s="129"/>
      <c r="IT20" s="129"/>
      <c r="IU20" s="129"/>
      <c r="IV20" s="129"/>
      <c r="IW20" s="129"/>
      <c r="IX20" s="129"/>
      <c r="IY20" s="129"/>
      <c r="IZ20" s="129"/>
      <c r="JA20" s="129"/>
      <c r="JB20" s="129"/>
      <c r="JC20" s="129"/>
      <c r="JD20" s="129"/>
      <c r="JE20" s="129"/>
      <c r="JF20" s="129"/>
      <c r="JG20" s="129"/>
      <c r="JH20" s="129"/>
      <c r="JI20" s="129"/>
      <c r="JJ20" s="129"/>
      <c r="JK20" s="129"/>
      <c r="JL20" s="129"/>
      <c r="JM20" s="129"/>
      <c r="JN20" s="129"/>
      <c r="JO20" s="129"/>
      <c r="JP20" s="129"/>
      <c r="JQ20" s="129"/>
      <c r="JR20" s="129"/>
      <c r="JS20" s="129"/>
      <c r="JT20" s="129"/>
      <c r="JU20" s="129"/>
      <c r="JV20" s="129"/>
      <c r="JW20" s="129"/>
      <c r="JX20" s="129"/>
      <c r="JY20" s="129"/>
      <c r="JZ20" s="129"/>
      <c r="KA20" s="129"/>
      <c r="KB20" s="129"/>
      <c r="KC20" s="129"/>
      <c r="KD20" s="129"/>
      <c r="KE20" s="129"/>
      <c r="KF20" s="129"/>
      <c r="KG20" s="129"/>
      <c r="KH20" s="129"/>
      <c r="KI20" s="129"/>
      <c r="KJ20" s="129"/>
      <c r="KK20" s="129"/>
      <c r="KL20" s="129"/>
      <c r="KM20" s="129"/>
      <c r="KN20" s="129"/>
      <c r="KO20" s="129"/>
      <c r="KP20" s="129"/>
      <c r="KQ20" s="129"/>
      <c r="KR20" s="129"/>
      <c r="KS20" s="129"/>
      <c r="KT20" s="129"/>
      <c r="KU20" s="129"/>
      <c r="KV20" s="129"/>
      <c r="KW20" s="129"/>
      <c r="KX20" s="129"/>
      <c r="KY20" s="129"/>
      <c r="KZ20" s="129"/>
      <c r="LA20" s="129"/>
      <c r="LB20" s="129"/>
      <c r="LC20" s="129"/>
      <c r="LD20" s="129"/>
      <c r="LE20" s="129"/>
      <c r="LF20" s="129"/>
      <c r="LG20" s="129"/>
      <c r="LH20" s="129"/>
      <c r="LI20" s="129"/>
      <c r="LJ20" s="129"/>
      <c r="LK20" s="129"/>
      <c r="LL20" s="129"/>
      <c r="LM20" s="129"/>
      <c r="LN20" s="129"/>
      <c r="LO20" s="129"/>
      <c r="LP20" s="129"/>
      <c r="LQ20" s="129"/>
      <c r="LR20" s="129"/>
      <c r="LS20" s="129"/>
      <c r="LT20" s="129"/>
      <c r="LU20" s="129"/>
      <c r="LV20" s="129"/>
      <c r="LW20" s="129"/>
      <c r="LX20" s="129"/>
      <c r="LY20" s="129"/>
      <c r="LZ20" s="129"/>
      <c r="MA20" s="129"/>
      <c r="MB20" s="129"/>
      <c r="MC20" s="129"/>
      <c r="MD20" s="129"/>
      <c r="ME20" s="129"/>
      <c r="MF20" s="129"/>
      <c r="MG20" s="129"/>
      <c r="MH20" s="129"/>
      <c r="MI20" s="129"/>
      <c r="MJ20" s="129"/>
      <c r="MK20" s="129"/>
      <c r="ML20" s="129"/>
      <c r="MM20" s="129"/>
      <c r="MN20" s="129"/>
      <c r="MO20" s="129"/>
      <c r="MP20" s="129"/>
      <c r="MQ20" s="129"/>
      <c r="MR20" s="129"/>
      <c r="MS20" s="129"/>
      <c r="MT20" s="129"/>
      <c r="MU20" s="129"/>
      <c r="MV20" s="129"/>
      <c r="MW20" s="129"/>
      <c r="MX20" s="129"/>
      <c r="MY20" s="129"/>
      <c r="MZ20" s="129"/>
      <c r="NA20" s="129"/>
      <c r="NB20" s="129"/>
      <c r="NC20" s="129"/>
      <c r="ND20" s="129"/>
      <c r="NE20" s="129"/>
      <c r="NF20" s="129"/>
      <c r="NG20" s="129"/>
      <c r="NH20" s="129"/>
      <c r="NI20" s="129"/>
      <c r="NJ20" s="129"/>
      <c r="NK20" s="129"/>
      <c r="NL20" s="129"/>
      <c r="NM20" s="129"/>
      <c r="NN20" s="129"/>
      <c r="NO20" s="129"/>
      <c r="NP20" s="129"/>
      <c r="NQ20" s="129"/>
      <c r="NR20" s="129"/>
      <c r="NS20" s="129"/>
      <c r="NT20" s="129"/>
      <c r="NU20" s="129"/>
      <c r="NV20" s="129"/>
      <c r="NW20" s="129"/>
      <c r="NX20" s="129"/>
      <c r="NY20" s="129"/>
      <c r="NZ20" s="129"/>
      <c r="OA20" s="129"/>
      <c r="OB20" s="129"/>
      <c r="OC20" s="129"/>
      <c r="OD20" s="129"/>
      <c r="OE20" s="129"/>
      <c r="OF20" s="129"/>
      <c r="OG20" s="129"/>
      <c r="OH20" s="129"/>
      <c r="OI20" s="129"/>
      <c r="OJ20" s="129"/>
      <c r="OK20" s="129"/>
      <c r="OL20" s="129"/>
      <c r="OM20" s="129"/>
      <c r="ON20" s="129"/>
      <c r="OO20" s="129"/>
      <c r="OP20" s="129"/>
      <c r="OQ20" s="129"/>
      <c r="OR20" s="129"/>
      <c r="OS20" s="129"/>
      <c r="OT20" s="129"/>
      <c r="OU20" s="129"/>
      <c r="OV20" s="129"/>
      <c r="OW20" s="129"/>
      <c r="OX20" s="129"/>
      <c r="OY20" s="129"/>
      <c r="OZ20" s="129"/>
      <c r="PA20" s="129"/>
      <c r="PB20" s="129"/>
      <c r="PC20" s="129"/>
      <c r="PD20" s="129"/>
      <c r="PE20" s="129"/>
      <c r="PF20" s="129"/>
      <c r="PG20" s="129"/>
      <c r="PH20" s="129"/>
      <c r="PI20" s="129"/>
      <c r="PJ20" s="129"/>
      <c r="PK20" s="129"/>
      <c r="PL20" s="129"/>
      <c r="PM20" s="129"/>
      <c r="PN20" s="129"/>
      <c r="PO20" s="129"/>
      <c r="PP20" s="129"/>
      <c r="PQ20" s="129"/>
      <c r="PR20" s="129"/>
      <c r="PS20" s="129"/>
      <c r="PT20" s="129"/>
      <c r="PU20" s="129"/>
      <c r="PV20" s="129"/>
      <c r="PW20" s="129"/>
      <c r="PX20" s="129"/>
      <c r="PY20" s="129"/>
      <c r="PZ20" s="129"/>
      <c r="QA20" s="129"/>
      <c r="QB20" s="129"/>
      <c r="QC20" s="129"/>
      <c r="QD20" s="129"/>
      <c r="QE20" s="129"/>
      <c r="QF20" s="129"/>
      <c r="QG20" s="129"/>
      <c r="QH20" s="129"/>
      <c r="QI20" s="129"/>
      <c r="QJ20" s="129"/>
      <c r="QK20" s="129"/>
      <c r="QL20" s="129"/>
      <c r="QM20" s="129"/>
      <c r="QN20" s="129"/>
      <c r="QO20" s="129"/>
      <c r="QP20" s="129"/>
      <c r="QQ20" s="129"/>
      <c r="QR20" s="129"/>
      <c r="QS20" s="129"/>
      <c r="QT20" s="129"/>
      <c r="QU20" s="129"/>
      <c r="QV20" s="129"/>
      <c r="QW20" s="129"/>
      <c r="QX20" s="129"/>
      <c r="QY20" s="129"/>
      <c r="QZ20" s="129"/>
      <c r="RA20" s="129"/>
      <c r="RB20" s="129"/>
      <c r="RC20" s="129"/>
      <c r="RD20" s="129"/>
      <c r="RE20" s="129"/>
      <c r="RF20" s="129"/>
      <c r="RG20" s="129"/>
      <c r="RH20" s="129"/>
      <c r="RI20" s="129"/>
      <c r="RJ20" s="129"/>
      <c r="RK20" s="129"/>
      <c r="RL20" s="129"/>
      <c r="RM20" s="129"/>
      <c r="RN20" s="129"/>
      <c r="RO20" s="129"/>
      <c r="RP20" s="129"/>
      <c r="RQ20" s="129"/>
      <c r="RR20" s="129"/>
      <c r="RS20" s="129"/>
      <c r="RT20" s="129"/>
      <c r="RU20" s="129"/>
      <c r="RV20" s="129"/>
      <c r="RW20" s="129"/>
      <c r="RX20" s="129"/>
      <c r="RY20" s="129"/>
      <c r="RZ20" s="129"/>
      <c r="SA20" s="129"/>
      <c r="SB20" s="129"/>
      <c r="SC20" s="129"/>
      <c r="SD20" s="129"/>
      <c r="SE20" s="129"/>
      <c r="SF20" s="129"/>
      <c r="SG20" s="129"/>
      <c r="SH20" s="129"/>
      <c r="SI20" s="129"/>
      <c r="SJ20" s="129"/>
      <c r="SK20" s="129"/>
      <c r="SL20" s="129"/>
      <c r="SM20" s="129"/>
      <c r="SN20" s="129"/>
      <c r="SO20" s="129"/>
      <c r="SP20" s="129"/>
      <c r="SQ20" s="129"/>
      <c r="SR20" s="129"/>
      <c r="SS20" s="129"/>
      <c r="ST20" s="129"/>
      <c r="SU20" s="129"/>
      <c r="SV20" s="129"/>
      <c r="SW20" s="129"/>
      <c r="SX20" s="129"/>
      <c r="SY20" s="129"/>
      <c r="SZ20" s="129"/>
      <c r="TA20" s="129"/>
      <c r="TB20" s="129"/>
      <c r="TC20" s="129"/>
      <c r="TD20" s="129"/>
      <c r="TE20" s="129"/>
      <c r="TF20" s="129"/>
      <c r="TG20" s="129"/>
      <c r="TH20" s="129"/>
      <c r="TI20" s="129"/>
      <c r="TJ20" s="129"/>
      <c r="TK20" s="129"/>
      <c r="TL20" s="129"/>
      <c r="TM20" s="129"/>
      <c r="TN20" s="129"/>
      <c r="TO20" s="129"/>
      <c r="TP20" s="129"/>
      <c r="TQ20" s="129"/>
      <c r="TR20" s="129"/>
      <c r="TS20" s="129"/>
      <c r="TT20" s="129"/>
      <c r="TU20" s="129"/>
      <c r="TV20" s="129"/>
      <c r="TW20" s="129"/>
      <c r="TX20" s="129"/>
      <c r="TY20" s="129"/>
      <c r="TZ20" s="129"/>
      <c r="UA20" s="129"/>
      <c r="UB20" s="129"/>
      <c r="UC20" s="129"/>
      <c r="UD20" s="129"/>
      <c r="UE20" s="129"/>
      <c r="UF20" s="129"/>
      <c r="UG20" s="129"/>
      <c r="UH20" s="129"/>
      <c r="UI20" s="129"/>
      <c r="UJ20" s="129"/>
      <c r="UK20" s="129"/>
      <c r="UL20" s="129"/>
      <c r="UM20" s="129"/>
      <c r="UN20" s="129"/>
      <c r="UO20" s="129"/>
      <c r="UP20" s="129"/>
      <c r="UQ20" s="129"/>
      <c r="UR20" s="129"/>
      <c r="US20" s="129"/>
      <c r="UT20" s="129"/>
      <c r="UU20" s="129"/>
      <c r="UV20" s="129"/>
      <c r="UW20" s="129"/>
      <c r="UX20" s="129"/>
      <c r="UY20" s="129"/>
      <c r="UZ20" s="129"/>
      <c r="VA20" s="129"/>
      <c r="VB20" s="129"/>
      <c r="VC20" s="129"/>
      <c r="VD20" s="129"/>
      <c r="VE20" s="129"/>
      <c r="VF20" s="129"/>
      <c r="VG20" s="129"/>
      <c r="VH20" s="129"/>
      <c r="VI20" s="129"/>
      <c r="VJ20" s="129"/>
      <c r="VK20" s="129"/>
      <c r="VL20" s="129"/>
      <c r="VM20" s="129"/>
      <c r="VN20" s="129"/>
      <c r="VO20" s="129"/>
      <c r="VP20" s="129"/>
      <c r="VQ20" s="129"/>
      <c r="VR20" s="129"/>
      <c r="VS20" s="129"/>
      <c r="VT20" s="129"/>
      <c r="VU20" s="129"/>
      <c r="VV20" s="129"/>
      <c r="VW20" s="129"/>
      <c r="VX20" s="129"/>
      <c r="VY20" s="129"/>
      <c r="VZ20" s="129"/>
      <c r="WA20" s="129"/>
      <c r="WB20" s="129"/>
      <c r="WC20" s="129"/>
      <c r="WD20" s="129"/>
      <c r="WE20" s="129"/>
      <c r="WF20" s="129"/>
      <c r="WG20" s="129"/>
      <c r="WH20" s="129"/>
      <c r="WI20" s="129"/>
      <c r="WJ20" s="129"/>
      <c r="WK20" s="129"/>
      <c r="WL20" s="129"/>
      <c r="WM20" s="129"/>
      <c r="WN20" s="129"/>
      <c r="WO20" s="129"/>
      <c r="WP20" s="129"/>
      <c r="WQ20" s="129"/>
      <c r="WR20" s="129"/>
      <c r="WS20" s="129"/>
      <c r="WT20" s="129"/>
      <c r="WU20" s="129"/>
      <c r="WV20" s="129"/>
      <c r="WW20" s="129"/>
      <c r="WX20" s="129"/>
      <c r="WY20" s="129"/>
      <c r="WZ20" s="129"/>
      <c r="XA20" s="129"/>
      <c r="XB20" s="129"/>
      <c r="XC20" s="129"/>
      <c r="XD20" s="129"/>
      <c r="XE20" s="129"/>
      <c r="XF20" s="129"/>
      <c r="XG20" s="129"/>
      <c r="XH20" s="129"/>
      <c r="XI20" s="129"/>
      <c r="XJ20" s="129"/>
      <c r="XK20" s="129"/>
      <c r="XL20" s="129"/>
      <c r="XM20" s="129"/>
      <c r="XN20" s="129"/>
      <c r="XO20" s="129"/>
      <c r="XP20" s="129"/>
      <c r="XQ20" s="129"/>
      <c r="XR20" s="129"/>
      <c r="XS20" s="129"/>
      <c r="XT20" s="129"/>
      <c r="XU20" s="129"/>
      <c r="XV20" s="129"/>
      <c r="XW20" s="129"/>
      <c r="XX20" s="129"/>
      <c r="XY20" s="129"/>
      <c r="XZ20" s="129"/>
      <c r="YA20" s="129"/>
      <c r="YB20" s="129"/>
      <c r="YC20" s="129"/>
      <c r="YD20" s="129"/>
      <c r="YE20" s="129"/>
      <c r="YF20" s="129"/>
      <c r="YG20" s="129"/>
      <c r="YH20" s="129"/>
      <c r="YI20" s="129"/>
      <c r="YJ20" s="129"/>
      <c r="YK20" s="129"/>
      <c r="YL20" s="129"/>
      <c r="YM20" s="129"/>
      <c r="YN20" s="129"/>
      <c r="YO20" s="129"/>
      <c r="YP20" s="129"/>
      <c r="YQ20" s="129"/>
      <c r="YR20" s="129"/>
      <c r="YS20" s="129"/>
      <c r="YT20" s="129"/>
      <c r="YU20" s="129"/>
      <c r="YV20" s="129"/>
      <c r="YW20" s="129"/>
      <c r="YX20" s="129"/>
      <c r="YY20" s="129"/>
      <c r="YZ20" s="129"/>
      <c r="ZA20" s="129"/>
      <c r="ZB20" s="129"/>
      <c r="ZC20" s="129"/>
      <c r="ZD20" s="129"/>
      <c r="ZE20" s="129"/>
      <c r="ZF20" s="129"/>
      <c r="ZG20" s="129"/>
      <c r="ZH20" s="129"/>
      <c r="ZI20" s="129"/>
      <c r="ZJ20" s="129"/>
      <c r="ZK20" s="129"/>
      <c r="ZL20" s="129"/>
      <c r="ZM20" s="129"/>
      <c r="ZN20" s="129"/>
      <c r="ZO20" s="129"/>
      <c r="ZP20" s="129"/>
      <c r="ZQ20" s="129"/>
      <c r="ZR20" s="129"/>
      <c r="ZS20" s="129"/>
      <c r="ZT20" s="129"/>
      <c r="ZU20" s="129"/>
      <c r="ZV20" s="129"/>
      <c r="ZW20" s="129"/>
      <c r="ZX20" s="129"/>
      <c r="ZY20" s="129"/>
      <c r="ZZ20" s="129"/>
      <c r="AAA20" s="129"/>
      <c r="AAB20" s="129"/>
      <c r="AAC20" s="129"/>
      <c r="AAD20" s="129"/>
      <c r="AAE20" s="129"/>
      <c r="AAF20" s="129"/>
      <c r="AAG20" s="129"/>
      <c r="AAH20" s="129"/>
      <c r="AAI20" s="129"/>
      <c r="AAJ20" s="129"/>
      <c r="AAK20" s="129"/>
      <c r="AAL20" s="129"/>
      <c r="AAM20" s="129"/>
      <c r="AAN20" s="129"/>
      <c r="AAO20" s="129"/>
      <c r="AAP20" s="129"/>
      <c r="AAQ20" s="129"/>
      <c r="AAR20" s="129"/>
      <c r="AAS20" s="129"/>
      <c r="AAT20" s="129"/>
      <c r="AAU20" s="129"/>
      <c r="AAV20" s="129"/>
      <c r="AAW20" s="129"/>
      <c r="AAX20" s="129"/>
      <c r="AAY20" s="129"/>
      <c r="AAZ20" s="129"/>
      <c r="ABA20" s="129"/>
      <c r="ABB20" s="129"/>
      <c r="ABC20" s="129"/>
      <c r="ABD20" s="129"/>
      <c r="ABE20" s="129"/>
      <c r="ABF20" s="129"/>
      <c r="ABG20" s="129"/>
      <c r="ABH20" s="129"/>
      <c r="ABI20" s="129"/>
      <c r="ABJ20" s="129"/>
      <c r="ABK20" s="129"/>
      <c r="ABL20" s="129"/>
      <c r="ABM20" s="129"/>
      <c r="ABN20" s="129"/>
      <c r="ABO20" s="129"/>
      <c r="ABP20" s="129"/>
      <c r="ABQ20" s="129"/>
      <c r="ABR20" s="129"/>
      <c r="ABS20" s="129"/>
      <c r="ABT20" s="129"/>
      <c r="ABU20" s="129"/>
      <c r="ABV20" s="129"/>
      <c r="ABW20" s="129"/>
      <c r="ABX20" s="129"/>
      <c r="ABY20" s="129"/>
      <c r="ABZ20" s="129"/>
      <c r="ACA20" s="129"/>
      <c r="ACB20" s="129"/>
      <c r="ACC20" s="129"/>
      <c r="ACD20" s="129"/>
      <c r="ACE20" s="129"/>
      <c r="ACF20" s="129"/>
      <c r="ACG20" s="129"/>
      <c r="ACH20" s="129"/>
      <c r="ACI20" s="129"/>
      <c r="ACJ20" s="129"/>
      <c r="ACK20" s="129"/>
      <c r="ACL20" s="129"/>
      <c r="ACM20" s="129"/>
      <c r="ACN20" s="129"/>
      <c r="ACO20" s="129"/>
      <c r="ACP20" s="129"/>
      <c r="ACQ20" s="129"/>
      <c r="ACR20" s="129"/>
      <c r="ACS20" s="129"/>
      <c r="ACT20" s="129"/>
      <c r="ACU20" s="129"/>
      <c r="ACV20" s="129"/>
      <c r="ACW20" s="129"/>
      <c r="ACX20" s="129"/>
      <c r="ACY20" s="129"/>
      <c r="ACZ20" s="129"/>
      <c r="ADA20" s="129"/>
      <c r="ADB20" s="129"/>
      <c r="ADC20" s="129"/>
      <c r="ADD20" s="129"/>
      <c r="ADE20" s="129"/>
      <c r="ADF20" s="129"/>
      <c r="ADG20" s="129"/>
      <c r="ADH20" s="129"/>
      <c r="ADI20" s="129"/>
      <c r="ADJ20" s="129"/>
      <c r="ADK20" s="129"/>
      <c r="ADL20" s="129"/>
      <c r="ADM20" s="129"/>
      <c r="ADN20" s="129"/>
      <c r="ADO20" s="129"/>
      <c r="ADP20" s="129"/>
      <c r="ADQ20" s="129"/>
      <c r="ADR20" s="129"/>
      <c r="ADS20" s="129"/>
      <c r="ADT20" s="129"/>
      <c r="ADU20" s="129"/>
      <c r="ADV20" s="129"/>
      <c r="ADW20" s="129"/>
      <c r="ADX20" s="129"/>
      <c r="ADY20" s="129"/>
      <c r="ADZ20" s="129"/>
      <c r="AEA20" s="129"/>
      <c r="AEB20" s="129"/>
      <c r="AEC20" s="129"/>
      <c r="AED20" s="129"/>
      <c r="AEE20" s="129"/>
      <c r="AEF20" s="129"/>
      <c r="AEG20" s="129"/>
      <c r="AEH20" s="129"/>
      <c r="AEI20" s="129"/>
      <c r="AEJ20" s="129"/>
      <c r="AEK20" s="129"/>
      <c r="AEL20" s="129"/>
      <c r="AEM20" s="129"/>
      <c r="AEN20" s="129"/>
      <c r="AEO20" s="129"/>
      <c r="AEP20" s="129"/>
      <c r="AEQ20" s="129"/>
      <c r="AER20" s="129"/>
      <c r="AES20" s="129"/>
      <c r="AET20" s="129"/>
      <c r="AEU20" s="129"/>
      <c r="AEV20" s="129"/>
      <c r="AEW20" s="129"/>
      <c r="AEX20" s="129"/>
      <c r="AEY20" s="129"/>
      <c r="AEZ20" s="129"/>
      <c r="AFA20" s="129"/>
      <c r="AFB20" s="129"/>
      <c r="AFC20" s="129"/>
      <c r="AFD20" s="129"/>
      <c r="AFE20" s="129"/>
      <c r="AFF20" s="129"/>
      <c r="AFG20" s="129"/>
      <c r="AFH20" s="129"/>
      <c r="AFI20" s="129"/>
      <c r="AFJ20" s="129"/>
      <c r="AFK20" s="129"/>
      <c r="AFL20" s="129"/>
      <c r="AFM20" s="129"/>
      <c r="AFN20" s="129"/>
      <c r="AFO20" s="129"/>
      <c r="AFP20" s="129"/>
      <c r="AFQ20" s="129"/>
      <c r="AFR20" s="129"/>
      <c r="AFS20" s="129"/>
      <c r="AFT20" s="129"/>
      <c r="AFU20" s="129"/>
      <c r="AFV20" s="129"/>
      <c r="AFW20" s="129"/>
      <c r="AFX20" s="129"/>
      <c r="AFY20" s="129"/>
      <c r="AFZ20" s="129"/>
      <c r="AGA20" s="129"/>
      <c r="AGB20" s="129"/>
      <c r="AGC20" s="129"/>
      <c r="AGD20" s="129"/>
      <c r="AGE20" s="129"/>
      <c r="AGF20" s="129"/>
      <c r="AGG20" s="129"/>
      <c r="AGH20" s="129"/>
      <c r="AGI20" s="129"/>
      <c r="AGJ20" s="129"/>
      <c r="AGK20" s="129"/>
      <c r="AGL20" s="129"/>
      <c r="AGM20" s="129"/>
      <c r="AGN20" s="129"/>
      <c r="AGO20" s="129"/>
      <c r="AGP20" s="129"/>
      <c r="AGQ20" s="129"/>
      <c r="AGR20" s="129"/>
      <c r="AGS20" s="129"/>
      <c r="AGT20" s="129"/>
      <c r="AGU20" s="129"/>
      <c r="AGV20" s="129"/>
      <c r="AGW20" s="129"/>
      <c r="AGX20" s="129"/>
      <c r="AGY20" s="129"/>
      <c r="AGZ20" s="129"/>
      <c r="AHA20" s="129"/>
      <c r="AHB20" s="129"/>
      <c r="AHC20" s="129"/>
      <c r="AHD20" s="129"/>
      <c r="AHE20" s="129"/>
      <c r="AHF20" s="129"/>
      <c r="AHG20" s="129"/>
      <c r="AHH20" s="129"/>
      <c r="AHI20" s="129"/>
      <c r="AHJ20" s="129"/>
      <c r="AHK20" s="129"/>
      <c r="AHL20" s="129"/>
      <c r="AHM20" s="129"/>
      <c r="AHN20" s="129"/>
      <c r="AHO20" s="129"/>
      <c r="AHP20" s="129"/>
      <c r="AHQ20" s="129"/>
      <c r="AHR20" s="129"/>
      <c r="AHS20" s="129"/>
      <c r="AHT20" s="129"/>
      <c r="AHU20" s="129"/>
      <c r="AHV20" s="129"/>
      <c r="AHW20" s="129"/>
      <c r="AHX20" s="129"/>
      <c r="AHY20" s="129"/>
      <c r="AHZ20" s="129"/>
      <c r="AIA20" s="129"/>
      <c r="AIB20" s="129"/>
      <c r="AIC20" s="129"/>
      <c r="AID20" s="129"/>
      <c r="AIE20" s="129"/>
      <c r="AIF20" s="129"/>
      <c r="AIG20" s="129"/>
      <c r="AIH20" s="129"/>
      <c r="AII20" s="129"/>
      <c r="AIJ20" s="129"/>
      <c r="AIK20" s="129"/>
      <c r="AIL20" s="129"/>
      <c r="AIM20" s="129"/>
      <c r="AIN20" s="129"/>
      <c r="AIO20" s="129"/>
      <c r="AIP20" s="129"/>
      <c r="AIQ20" s="129"/>
      <c r="AIR20" s="129"/>
      <c r="AIS20" s="129"/>
      <c r="AIT20" s="129"/>
      <c r="AIU20" s="129"/>
      <c r="AIV20" s="129"/>
      <c r="AIW20" s="129"/>
      <c r="AIX20" s="129"/>
      <c r="AIY20" s="129"/>
      <c r="AIZ20" s="129"/>
      <c r="AJA20" s="129"/>
      <c r="AJB20" s="129"/>
      <c r="AJC20" s="129"/>
      <c r="AJD20" s="129"/>
      <c r="AJE20" s="129"/>
      <c r="AJF20" s="129"/>
      <c r="AJG20" s="129"/>
      <c r="AJH20" s="129"/>
      <c r="AJI20" s="129"/>
      <c r="AJJ20" s="129"/>
      <c r="AJK20" s="129"/>
      <c r="AJL20" s="129"/>
      <c r="AJM20" s="129"/>
      <c r="AJN20" s="129"/>
      <c r="AJO20" s="129"/>
      <c r="AJP20" s="129"/>
      <c r="AJQ20" s="129"/>
      <c r="AJR20" s="129"/>
      <c r="AJS20" s="129"/>
      <c r="AJT20" s="129"/>
      <c r="AJU20" s="129"/>
      <c r="AJV20" s="129"/>
      <c r="AJW20" s="129"/>
      <c r="AJX20" s="129"/>
      <c r="AJY20" s="129"/>
      <c r="AJZ20" s="129"/>
      <c r="AKA20" s="129"/>
      <c r="AKB20" s="129"/>
      <c r="AKC20" s="129"/>
      <c r="AKD20" s="129"/>
      <c r="AKE20" s="129"/>
      <c r="AKF20" s="129"/>
      <c r="AKG20" s="129"/>
      <c r="AKH20" s="129"/>
      <c r="AKI20" s="129"/>
      <c r="AKJ20" s="129"/>
      <c r="AKK20" s="129"/>
      <c r="AKL20" s="129"/>
      <c r="AKM20" s="129"/>
      <c r="AKN20" s="129"/>
      <c r="AKO20" s="129"/>
      <c r="AKP20" s="129"/>
      <c r="AKQ20" s="129"/>
      <c r="AKR20" s="129"/>
      <c r="AKS20" s="129"/>
      <c r="AKT20" s="129"/>
      <c r="AKU20" s="129"/>
      <c r="AKV20" s="129"/>
      <c r="AKW20" s="129"/>
      <c r="AKX20" s="129"/>
      <c r="AKY20" s="129"/>
      <c r="AKZ20" s="129"/>
      <c r="ALA20" s="129"/>
      <c r="ALB20" s="129"/>
      <c r="ALC20" s="129"/>
      <c r="ALD20" s="129"/>
      <c r="ALE20" s="129"/>
      <c r="ALF20" s="129"/>
      <c r="ALG20" s="129"/>
      <c r="ALH20" s="129"/>
      <c r="ALI20" s="129"/>
      <c r="ALJ20" s="129"/>
      <c r="ALK20" s="129"/>
      <c r="ALL20" s="129"/>
      <c r="ALM20" s="129"/>
      <c r="ALN20" s="129"/>
      <c r="ALO20" s="129"/>
      <c r="ALP20" s="129"/>
      <c r="ALQ20" s="129"/>
      <c r="ALR20" s="129"/>
      <c r="ALS20" s="129"/>
      <c r="ALT20" s="129"/>
      <c r="ALU20" s="129"/>
      <c r="ALV20" s="129"/>
      <c r="ALW20" s="129"/>
      <c r="ALX20" s="129"/>
      <c r="ALY20" s="129"/>
      <c r="ALZ20" s="129"/>
      <c r="AMA20" s="129"/>
      <c r="AMB20" s="129"/>
      <c r="AMC20" s="129"/>
      <c r="AMD20" s="129"/>
      <c r="AME20" s="129"/>
      <c r="AMF20" s="129"/>
      <c r="AMG20" s="129"/>
      <c r="AMH20" s="129"/>
      <c r="AMI20" s="129"/>
      <c r="AMJ20" s="129"/>
      <c r="AMK20" s="129"/>
      <c r="AML20" s="129"/>
      <c r="AMM20" s="129"/>
      <c r="AMN20" s="129"/>
      <c r="AMO20" s="129"/>
      <c r="AMP20" s="129"/>
      <c r="AMQ20" s="129"/>
      <c r="AMR20" s="129"/>
      <c r="AMS20" s="129"/>
      <c r="AMT20" s="129"/>
      <c r="AMU20" s="129"/>
      <c r="AMV20" s="129"/>
      <c r="AMW20" s="129"/>
      <c r="AMX20" s="129"/>
      <c r="AMY20" s="129"/>
      <c r="AMZ20" s="129"/>
      <c r="ANA20" s="129"/>
      <c r="ANB20" s="129"/>
      <c r="ANC20" s="129"/>
      <c r="AND20" s="129"/>
      <c r="ANE20" s="129"/>
      <c r="ANF20" s="129"/>
      <c r="ANG20" s="129"/>
      <c r="ANH20" s="129"/>
      <c r="ANI20" s="129"/>
      <c r="ANJ20" s="129"/>
      <c r="ANK20" s="129"/>
      <c r="ANL20" s="129"/>
      <c r="ANM20" s="129"/>
      <c r="ANN20" s="129"/>
      <c r="ANO20" s="129"/>
      <c r="ANP20" s="129"/>
      <c r="ANQ20" s="129"/>
      <c r="ANR20" s="129"/>
      <c r="ANS20" s="129"/>
      <c r="ANT20" s="129"/>
      <c r="ANU20" s="129"/>
      <c r="ANV20" s="129"/>
      <c r="ANW20" s="129"/>
      <c r="ANX20" s="129"/>
      <c r="ANY20" s="129"/>
      <c r="ANZ20" s="129"/>
      <c r="AOA20" s="129"/>
      <c r="AOB20" s="129"/>
      <c r="AOC20" s="129"/>
      <c r="AOD20" s="129"/>
      <c r="AOE20" s="129"/>
      <c r="AOF20" s="129"/>
      <c r="AOG20" s="129"/>
      <c r="AOH20" s="129"/>
      <c r="AOI20" s="129"/>
      <c r="AOJ20" s="129"/>
      <c r="AOK20" s="129"/>
      <c r="AOL20" s="129"/>
      <c r="AOM20" s="129"/>
      <c r="AON20" s="129"/>
      <c r="AOO20" s="129"/>
      <c r="AOP20" s="129"/>
      <c r="AOQ20" s="129"/>
      <c r="AOR20" s="129"/>
      <c r="AOS20" s="129"/>
      <c r="AOT20" s="129"/>
      <c r="AOU20" s="129"/>
      <c r="AOV20" s="129"/>
      <c r="AOW20" s="129"/>
      <c r="AOX20" s="129"/>
      <c r="AOY20" s="129"/>
      <c r="AOZ20" s="129"/>
      <c r="APA20" s="129"/>
      <c r="APB20" s="129"/>
      <c r="APC20" s="129"/>
      <c r="APD20" s="129"/>
      <c r="APE20" s="129"/>
      <c r="APF20" s="129"/>
      <c r="APG20" s="129"/>
      <c r="APH20" s="129"/>
      <c r="API20" s="129"/>
      <c r="APJ20" s="129"/>
      <c r="APK20" s="129"/>
      <c r="APL20" s="129"/>
      <c r="APM20" s="129"/>
      <c r="APN20" s="129"/>
      <c r="APO20" s="129"/>
      <c r="APP20" s="129"/>
      <c r="APQ20" s="129"/>
      <c r="APR20" s="129"/>
      <c r="APS20" s="129"/>
      <c r="APT20" s="129"/>
      <c r="APU20" s="129"/>
      <c r="APV20" s="129"/>
      <c r="APW20" s="129"/>
      <c r="APX20" s="129"/>
      <c r="APY20" s="129"/>
      <c r="APZ20" s="129"/>
      <c r="AQA20" s="129"/>
      <c r="AQB20" s="129"/>
      <c r="AQC20" s="129"/>
      <c r="AQD20" s="129"/>
      <c r="AQE20" s="129"/>
      <c r="AQF20" s="129"/>
      <c r="AQG20" s="129"/>
      <c r="AQH20" s="129"/>
      <c r="AQI20" s="129"/>
      <c r="AQJ20" s="129"/>
      <c r="AQK20" s="129"/>
      <c r="AQL20" s="129"/>
      <c r="AQM20" s="129"/>
      <c r="AQN20" s="129"/>
      <c r="AQO20" s="129"/>
      <c r="AQP20" s="129"/>
      <c r="AQQ20" s="129"/>
      <c r="AQR20" s="129"/>
      <c r="AQS20" s="129"/>
      <c r="AQT20" s="129"/>
      <c r="AQU20" s="129"/>
      <c r="AQV20" s="129"/>
      <c r="AQW20" s="129"/>
      <c r="AQX20" s="129"/>
      <c r="AQY20" s="129"/>
      <c r="AQZ20" s="129"/>
      <c r="ARA20" s="129"/>
      <c r="ARB20" s="129"/>
      <c r="ARC20" s="129"/>
      <c r="ARD20" s="129"/>
      <c r="ARE20" s="129"/>
      <c r="ARF20" s="129"/>
      <c r="ARG20" s="129"/>
      <c r="ARH20" s="129"/>
      <c r="ARI20" s="129"/>
      <c r="ARJ20" s="129"/>
      <c r="ARK20" s="129"/>
      <c r="ARL20" s="129"/>
      <c r="ARM20" s="129"/>
      <c r="ARN20" s="129"/>
      <c r="ARO20" s="129"/>
      <c r="ARP20" s="129"/>
      <c r="ARQ20" s="129"/>
      <c r="ARR20" s="129"/>
      <c r="ARS20" s="129"/>
      <c r="ART20" s="129"/>
      <c r="ARU20" s="129"/>
      <c r="ARV20" s="129"/>
      <c r="ARW20" s="129"/>
      <c r="ARX20" s="129"/>
      <c r="ARY20" s="129"/>
      <c r="ARZ20" s="129"/>
      <c r="ASA20" s="129"/>
      <c r="ASB20" s="129"/>
      <c r="ASC20" s="129"/>
      <c r="ASD20" s="129"/>
      <c r="ASE20" s="129"/>
      <c r="ASF20" s="129"/>
      <c r="ASG20" s="129"/>
      <c r="ASH20" s="129"/>
      <c r="ASI20" s="129"/>
      <c r="ASJ20" s="129"/>
      <c r="ASK20" s="129"/>
      <c r="ASL20" s="129"/>
      <c r="ASM20" s="129"/>
      <c r="ASN20" s="129"/>
      <c r="ASO20" s="129"/>
      <c r="ASP20" s="129"/>
      <c r="ASQ20" s="129"/>
      <c r="ASR20" s="129"/>
      <c r="ASS20" s="129"/>
      <c r="AST20" s="129"/>
      <c r="ASU20" s="129"/>
      <c r="ASV20" s="129"/>
      <c r="ASW20" s="129"/>
      <c r="ASX20" s="129"/>
      <c r="ASY20" s="129"/>
      <c r="ASZ20" s="129"/>
      <c r="ATA20" s="129"/>
      <c r="ATB20" s="129"/>
      <c r="ATC20" s="129"/>
      <c r="ATD20" s="129"/>
      <c r="ATE20" s="129"/>
      <c r="ATF20" s="129"/>
      <c r="ATG20" s="129"/>
      <c r="ATH20" s="129"/>
      <c r="ATI20" s="129"/>
      <c r="ATJ20" s="129"/>
      <c r="ATK20" s="129"/>
      <c r="ATL20" s="129"/>
      <c r="ATM20" s="129"/>
      <c r="ATN20" s="129"/>
      <c r="ATO20" s="129"/>
      <c r="ATP20" s="129"/>
      <c r="ATQ20" s="129"/>
      <c r="ATR20" s="129"/>
      <c r="ATS20" s="129"/>
      <c r="ATT20" s="129"/>
      <c r="ATU20" s="129"/>
      <c r="ATV20" s="129"/>
      <c r="ATW20" s="129"/>
      <c r="ATX20" s="129"/>
      <c r="ATY20" s="129"/>
      <c r="ATZ20" s="129"/>
      <c r="AUA20" s="129"/>
      <c r="AUB20" s="129"/>
      <c r="AUC20" s="129"/>
      <c r="AUD20" s="129"/>
      <c r="AUE20" s="129"/>
      <c r="AUF20" s="129"/>
      <c r="AUG20" s="129"/>
      <c r="AUH20" s="129"/>
      <c r="AUI20" s="129"/>
      <c r="AUJ20" s="129"/>
      <c r="AUK20" s="129"/>
      <c r="AUL20" s="129"/>
      <c r="AUM20" s="129"/>
      <c r="AUN20" s="129"/>
      <c r="AUO20" s="129"/>
      <c r="AUP20" s="129"/>
      <c r="AUQ20" s="129"/>
      <c r="AUR20" s="129"/>
      <c r="AUS20" s="129"/>
      <c r="AUT20" s="129"/>
      <c r="AUU20" s="129"/>
      <c r="AUV20" s="129"/>
      <c r="AUW20" s="129"/>
      <c r="AUX20" s="129"/>
      <c r="AUY20" s="129"/>
      <c r="AUZ20" s="129"/>
      <c r="AVA20" s="129"/>
      <c r="AVB20" s="129"/>
      <c r="AVC20" s="129"/>
      <c r="AVD20" s="129"/>
      <c r="AVE20" s="129"/>
      <c r="AVF20" s="129"/>
      <c r="AVG20" s="129"/>
      <c r="AVH20" s="129"/>
      <c r="AVI20" s="129"/>
      <c r="AVJ20" s="129"/>
      <c r="AVK20" s="129"/>
      <c r="AVL20" s="129"/>
      <c r="AVM20" s="129"/>
      <c r="AVN20" s="129"/>
      <c r="AVO20" s="129"/>
      <c r="AVP20" s="129"/>
      <c r="AVQ20" s="129"/>
      <c r="AVR20" s="129"/>
      <c r="AVS20" s="129"/>
      <c r="AVT20" s="129"/>
      <c r="AVU20" s="129"/>
      <c r="AVV20" s="129"/>
      <c r="AVW20" s="129"/>
      <c r="AVX20" s="129"/>
      <c r="AVY20" s="129"/>
      <c r="AVZ20" s="129"/>
      <c r="AWA20" s="129"/>
      <c r="AWB20" s="129"/>
      <c r="AWC20" s="129"/>
      <c r="AWD20" s="129"/>
      <c r="AWE20" s="129"/>
      <c r="AWF20" s="129"/>
      <c r="AWG20" s="129"/>
      <c r="AWH20" s="129"/>
      <c r="AWI20" s="129"/>
      <c r="AWJ20" s="129"/>
      <c r="AWK20" s="129"/>
      <c r="AWL20" s="129"/>
      <c r="AWM20" s="129"/>
      <c r="AWN20" s="129"/>
      <c r="AWO20" s="129"/>
      <c r="AWP20" s="129"/>
      <c r="AWQ20" s="129"/>
      <c r="AWR20" s="129"/>
      <c r="AWS20" s="129"/>
      <c r="AWT20" s="129"/>
      <c r="AWU20" s="129"/>
      <c r="AWV20" s="129"/>
      <c r="AWW20" s="129"/>
      <c r="AWX20" s="129"/>
      <c r="AWY20" s="129"/>
      <c r="AWZ20" s="129"/>
      <c r="AXA20" s="129"/>
      <c r="AXB20" s="129"/>
      <c r="AXC20" s="129"/>
      <c r="AXD20" s="129"/>
      <c r="AXE20" s="129"/>
      <c r="AXF20" s="129"/>
      <c r="AXG20" s="129"/>
      <c r="AXH20" s="129"/>
      <c r="AXI20" s="129"/>
      <c r="AXJ20" s="129"/>
      <c r="AXK20" s="129"/>
      <c r="AXL20" s="129"/>
      <c r="AXM20" s="129"/>
      <c r="AXN20" s="129"/>
      <c r="AXO20" s="129"/>
      <c r="AXP20" s="129"/>
      <c r="AXQ20" s="129"/>
      <c r="AXR20" s="129"/>
      <c r="AXS20" s="129"/>
      <c r="AXT20" s="129"/>
      <c r="AXU20" s="129"/>
      <c r="AXV20" s="129"/>
      <c r="AXW20" s="129"/>
      <c r="AXX20" s="129"/>
      <c r="AXY20" s="129"/>
      <c r="AXZ20" s="129"/>
      <c r="AYA20" s="129"/>
      <c r="AYB20" s="129"/>
      <c r="AYC20" s="129"/>
      <c r="AYD20" s="129"/>
      <c r="AYE20" s="129"/>
      <c r="AYF20" s="129"/>
      <c r="AYG20" s="129"/>
      <c r="AYH20" s="129"/>
      <c r="AYI20" s="129"/>
      <c r="AYJ20" s="129"/>
      <c r="AYK20" s="129"/>
      <c r="AYL20" s="129"/>
      <c r="AYM20" s="129"/>
      <c r="AYN20" s="129"/>
      <c r="AYO20" s="129"/>
      <c r="AYP20" s="129"/>
      <c r="AYQ20" s="129"/>
      <c r="AYR20" s="129"/>
      <c r="AYS20" s="129"/>
      <c r="AYT20" s="129"/>
      <c r="AYU20" s="129"/>
      <c r="AYV20" s="129"/>
      <c r="AYW20" s="129"/>
      <c r="AYX20" s="129"/>
      <c r="AYY20" s="129"/>
      <c r="AYZ20" s="129"/>
      <c r="AZA20" s="129"/>
      <c r="AZB20" s="129"/>
      <c r="AZC20" s="129"/>
      <c r="AZD20" s="129"/>
      <c r="AZE20" s="129"/>
      <c r="AZF20" s="129"/>
      <c r="AZG20" s="129"/>
      <c r="AZH20" s="129"/>
      <c r="AZI20" s="129"/>
      <c r="AZJ20" s="129"/>
      <c r="AZK20" s="129"/>
      <c r="AZL20" s="129"/>
      <c r="AZM20" s="129"/>
      <c r="AZN20" s="129"/>
      <c r="AZO20" s="129"/>
      <c r="AZP20" s="129"/>
      <c r="AZQ20" s="129"/>
      <c r="AZR20" s="129"/>
      <c r="AZS20" s="129"/>
      <c r="AZT20" s="129"/>
      <c r="AZU20" s="129"/>
      <c r="AZV20" s="129"/>
      <c r="AZW20" s="129"/>
      <c r="AZX20" s="129"/>
      <c r="AZY20" s="129"/>
      <c r="AZZ20" s="129"/>
      <c r="BAA20" s="129"/>
      <c r="BAB20" s="129"/>
      <c r="BAC20" s="129"/>
      <c r="BAD20" s="129"/>
      <c r="BAE20" s="129"/>
      <c r="BAF20" s="129"/>
      <c r="BAG20" s="129"/>
      <c r="BAH20" s="129"/>
      <c r="BAI20" s="129"/>
      <c r="BAJ20" s="129"/>
      <c r="BAK20" s="129"/>
      <c r="BAL20" s="129"/>
      <c r="BAM20" s="129"/>
      <c r="BAN20" s="129"/>
      <c r="BAO20" s="129"/>
      <c r="BAP20" s="129"/>
      <c r="BAQ20" s="129"/>
      <c r="BAR20" s="129"/>
      <c r="BAS20" s="129"/>
      <c r="BAT20" s="129"/>
      <c r="BAU20" s="129"/>
      <c r="BAV20" s="129"/>
      <c r="BAW20" s="129"/>
      <c r="BAX20" s="129"/>
      <c r="BAY20" s="129"/>
      <c r="BAZ20" s="129"/>
      <c r="BBA20" s="129"/>
      <c r="BBB20" s="129"/>
      <c r="BBC20" s="129"/>
      <c r="BBD20" s="129"/>
      <c r="BBE20" s="129"/>
      <c r="BBF20" s="129"/>
      <c r="BBG20" s="129"/>
      <c r="BBH20" s="129"/>
      <c r="BBI20" s="129"/>
      <c r="BBJ20" s="129"/>
      <c r="BBK20" s="129"/>
      <c r="BBL20" s="129"/>
      <c r="BBM20" s="129"/>
      <c r="BBN20" s="129"/>
      <c r="BBO20" s="129"/>
      <c r="BBP20" s="129"/>
      <c r="BBQ20" s="129"/>
      <c r="BBR20" s="129"/>
      <c r="BBS20" s="129"/>
      <c r="BBT20" s="129"/>
      <c r="BBU20" s="129"/>
      <c r="BBV20" s="129"/>
      <c r="BBW20" s="129"/>
      <c r="BBX20" s="129"/>
      <c r="BBY20" s="129"/>
      <c r="BBZ20" s="129"/>
      <c r="BCA20" s="129"/>
      <c r="BCB20" s="129"/>
      <c r="BCC20" s="129"/>
      <c r="BCD20" s="129"/>
      <c r="BCE20" s="129"/>
      <c r="BCF20" s="129"/>
      <c r="BCG20" s="129"/>
      <c r="BCH20" s="129"/>
      <c r="BCI20" s="129"/>
      <c r="BCJ20" s="129"/>
      <c r="BCK20" s="129"/>
      <c r="BCL20" s="129"/>
      <c r="BCM20" s="129"/>
      <c r="BCN20" s="129"/>
      <c r="BCO20" s="129"/>
      <c r="BCP20" s="129"/>
      <c r="BCQ20" s="129"/>
      <c r="BCR20" s="129"/>
      <c r="BCS20" s="129"/>
      <c r="BCT20" s="129"/>
      <c r="BCU20" s="129"/>
      <c r="BCV20" s="129"/>
      <c r="BCW20" s="129"/>
      <c r="BCX20" s="129"/>
      <c r="BCY20" s="129"/>
      <c r="BCZ20" s="129"/>
      <c r="BDA20" s="129"/>
      <c r="BDB20" s="129"/>
      <c r="BDC20" s="129"/>
      <c r="BDD20" s="129"/>
      <c r="BDE20" s="129"/>
      <c r="BDF20" s="129"/>
      <c r="BDG20" s="129"/>
      <c r="BDH20" s="129"/>
      <c r="BDI20" s="129"/>
      <c r="BDJ20" s="129"/>
      <c r="BDK20" s="129"/>
      <c r="BDL20" s="129"/>
      <c r="BDM20" s="129"/>
      <c r="BDN20" s="129"/>
      <c r="BDO20" s="129"/>
      <c r="BDP20" s="129"/>
      <c r="BDQ20" s="129"/>
      <c r="BDR20" s="129"/>
      <c r="BDS20" s="129"/>
      <c r="BDT20" s="129"/>
      <c r="BDU20" s="129"/>
      <c r="BDV20" s="129"/>
      <c r="BDW20" s="129"/>
      <c r="BDX20" s="129"/>
      <c r="BDY20" s="129"/>
      <c r="BDZ20" s="129"/>
      <c r="BEA20" s="129"/>
      <c r="BEB20" s="129"/>
      <c r="BEC20" s="129"/>
      <c r="BED20" s="129"/>
      <c r="BEE20" s="129"/>
      <c r="BEF20" s="129"/>
      <c r="BEG20" s="129"/>
      <c r="BEH20" s="129"/>
      <c r="BEI20" s="129"/>
      <c r="BEJ20" s="129"/>
      <c r="BEK20" s="129"/>
      <c r="BEL20" s="129"/>
      <c r="BEM20" s="129"/>
      <c r="BEN20" s="129"/>
      <c r="BEO20" s="129"/>
      <c r="BEP20" s="129"/>
      <c r="BEQ20" s="129"/>
      <c r="BER20" s="129"/>
      <c r="BES20" s="129"/>
      <c r="BET20" s="129"/>
      <c r="BEU20" s="129"/>
      <c r="BEV20" s="129"/>
      <c r="BEW20" s="129"/>
      <c r="BEX20" s="129"/>
      <c r="BEY20" s="129"/>
      <c r="BEZ20" s="129"/>
      <c r="BFA20" s="129"/>
      <c r="BFB20" s="129"/>
      <c r="BFC20" s="129"/>
      <c r="BFD20" s="129"/>
      <c r="BFE20" s="129"/>
      <c r="BFF20" s="129"/>
      <c r="BFG20" s="129"/>
      <c r="BFH20" s="129"/>
      <c r="BFI20" s="129"/>
      <c r="BFJ20" s="129"/>
      <c r="BFK20" s="129"/>
      <c r="BFL20" s="129"/>
      <c r="BFM20" s="129"/>
      <c r="BFN20" s="129"/>
      <c r="BFO20" s="129"/>
      <c r="BFP20" s="129"/>
      <c r="BFQ20" s="129"/>
      <c r="BFR20" s="129"/>
      <c r="BFS20" s="129"/>
      <c r="BFT20" s="129"/>
      <c r="BFU20" s="129"/>
      <c r="BFV20" s="129"/>
      <c r="BFW20" s="129"/>
      <c r="BFX20" s="129"/>
      <c r="BFY20" s="129"/>
      <c r="BFZ20" s="129"/>
      <c r="BGA20" s="129"/>
      <c r="BGB20" s="129"/>
      <c r="BGC20" s="129"/>
      <c r="BGD20" s="129"/>
      <c r="BGE20" s="129"/>
      <c r="BGF20" s="129"/>
      <c r="BGG20" s="129"/>
      <c r="BGH20" s="129"/>
      <c r="BGI20" s="129"/>
      <c r="BGJ20" s="129"/>
      <c r="BGK20" s="129"/>
      <c r="BGL20" s="129"/>
      <c r="BGM20" s="129"/>
      <c r="BGN20" s="129"/>
      <c r="BGO20" s="129"/>
      <c r="BGP20" s="129"/>
      <c r="BGQ20" s="129"/>
      <c r="BGR20" s="129"/>
      <c r="BGS20" s="129"/>
      <c r="BGT20" s="129"/>
      <c r="BGU20" s="129"/>
      <c r="BGV20" s="129"/>
      <c r="BGW20" s="129"/>
      <c r="BGX20" s="129"/>
      <c r="BGY20" s="129"/>
      <c r="BGZ20" s="129"/>
      <c r="BHA20" s="129"/>
      <c r="BHB20" s="129"/>
      <c r="BHC20" s="129"/>
      <c r="BHD20" s="129"/>
      <c r="BHE20" s="129"/>
      <c r="BHF20" s="129"/>
      <c r="BHG20" s="129"/>
      <c r="BHH20" s="129"/>
      <c r="BHI20" s="129"/>
      <c r="BHJ20" s="129"/>
      <c r="BHK20" s="129"/>
      <c r="BHL20" s="129"/>
      <c r="BHM20" s="129"/>
      <c r="BHN20" s="129"/>
      <c r="BHO20" s="129"/>
      <c r="BHP20" s="129"/>
      <c r="BHQ20" s="129"/>
      <c r="BHR20" s="129"/>
      <c r="BHS20" s="129"/>
      <c r="BHT20" s="129"/>
      <c r="BHU20" s="129"/>
      <c r="BHV20" s="129"/>
      <c r="BHW20" s="129"/>
      <c r="BHX20" s="129"/>
      <c r="BHY20" s="129"/>
      <c r="BHZ20" s="129"/>
      <c r="BIA20" s="129"/>
      <c r="BIB20" s="129"/>
      <c r="BIC20" s="129"/>
      <c r="BID20" s="129"/>
      <c r="BIE20" s="129"/>
      <c r="BIF20" s="129"/>
      <c r="BIG20" s="129"/>
      <c r="BIH20" s="129"/>
      <c r="BII20" s="129"/>
      <c r="BIJ20" s="129"/>
      <c r="BIK20" s="129"/>
      <c r="BIL20" s="129"/>
      <c r="BIM20" s="129"/>
      <c r="BIN20" s="129"/>
      <c r="BIO20" s="129"/>
      <c r="BIP20" s="129"/>
      <c r="BIQ20" s="129"/>
      <c r="BIR20" s="129"/>
      <c r="BIS20" s="129"/>
      <c r="BIT20" s="129"/>
      <c r="BIU20" s="129"/>
      <c r="BIV20" s="129"/>
      <c r="BIW20" s="129"/>
      <c r="BIX20" s="129"/>
      <c r="BIY20" s="129"/>
      <c r="BIZ20" s="129"/>
      <c r="BJA20" s="129"/>
      <c r="BJB20" s="129"/>
      <c r="BJC20" s="129"/>
      <c r="BJD20" s="129"/>
      <c r="BJE20" s="129"/>
      <c r="BJF20" s="129"/>
      <c r="BJG20" s="129"/>
      <c r="BJH20" s="129"/>
      <c r="BJI20" s="129"/>
      <c r="BJJ20" s="129"/>
      <c r="BJK20" s="129"/>
      <c r="BJL20" s="129"/>
      <c r="BJM20" s="129"/>
      <c r="BJN20" s="129"/>
      <c r="BJO20" s="129"/>
      <c r="BJP20" s="129"/>
      <c r="BJQ20" s="129"/>
      <c r="BJR20" s="129"/>
      <c r="BJS20" s="129"/>
      <c r="BJT20" s="129"/>
      <c r="BJU20" s="129"/>
      <c r="BJV20" s="129"/>
      <c r="BJW20" s="129"/>
      <c r="BJX20" s="129"/>
      <c r="BJY20" s="129"/>
      <c r="BJZ20" s="129"/>
      <c r="BKA20" s="129"/>
      <c r="BKB20" s="129"/>
      <c r="BKC20" s="129"/>
      <c r="BKD20" s="129"/>
      <c r="BKE20" s="129"/>
      <c r="BKF20" s="129"/>
      <c r="BKG20" s="129"/>
      <c r="BKH20" s="129"/>
      <c r="BKI20" s="129"/>
      <c r="BKJ20" s="129"/>
      <c r="BKK20" s="129"/>
      <c r="BKL20" s="129"/>
      <c r="BKM20" s="129"/>
      <c r="BKN20" s="129"/>
      <c r="BKO20" s="129"/>
      <c r="BKP20" s="129"/>
      <c r="BKQ20" s="129"/>
      <c r="BKR20" s="129"/>
      <c r="BKS20" s="129"/>
      <c r="BKT20" s="129"/>
      <c r="BKU20" s="129"/>
      <c r="BKV20" s="129"/>
      <c r="BKW20" s="129"/>
      <c r="BKX20" s="129"/>
      <c r="BKY20" s="129"/>
      <c r="BKZ20" s="129"/>
      <c r="BLA20" s="129"/>
      <c r="BLB20" s="129"/>
      <c r="BLC20" s="129"/>
      <c r="BLD20" s="129"/>
      <c r="BLE20" s="129"/>
      <c r="BLF20" s="129"/>
      <c r="BLG20" s="129"/>
      <c r="BLH20" s="129"/>
      <c r="BLI20" s="129"/>
      <c r="BLJ20" s="129"/>
      <c r="BLK20" s="129"/>
      <c r="BLL20" s="129"/>
      <c r="BLM20" s="129"/>
      <c r="BLN20" s="129"/>
      <c r="BLO20" s="129"/>
      <c r="BLP20" s="129"/>
      <c r="BLQ20" s="129"/>
      <c r="BLR20" s="129"/>
      <c r="BLS20" s="129"/>
      <c r="BLT20" s="129"/>
      <c r="BLU20" s="129"/>
      <c r="BLV20" s="129"/>
      <c r="BLW20" s="129"/>
      <c r="BLX20" s="129"/>
      <c r="BLY20" s="129"/>
      <c r="BLZ20" s="129"/>
      <c r="BMA20" s="129"/>
      <c r="BMB20" s="129"/>
      <c r="BMC20" s="129"/>
      <c r="BMD20" s="129"/>
      <c r="BME20" s="129"/>
      <c r="BMF20" s="129"/>
      <c r="BMG20" s="129"/>
      <c r="BMH20" s="129"/>
      <c r="BMI20" s="129"/>
      <c r="BMJ20" s="129"/>
      <c r="BMK20" s="129"/>
      <c r="BML20" s="129"/>
      <c r="BMM20" s="129"/>
      <c r="BMN20" s="129"/>
      <c r="BMO20" s="129"/>
      <c r="BMP20" s="129"/>
      <c r="BMQ20" s="129"/>
      <c r="BMR20" s="129"/>
      <c r="BMS20" s="129"/>
      <c r="BMT20" s="129"/>
      <c r="BMU20" s="129"/>
      <c r="BMV20" s="129"/>
      <c r="BMW20" s="129"/>
      <c r="BMX20" s="129"/>
      <c r="BMY20" s="129"/>
      <c r="BMZ20" s="129"/>
      <c r="BNA20" s="129"/>
      <c r="BNB20" s="129"/>
      <c r="BNC20" s="129"/>
      <c r="BND20" s="129"/>
      <c r="BNE20" s="129"/>
      <c r="BNF20" s="129"/>
      <c r="BNG20" s="129"/>
      <c r="BNH20" s="129"/>
      <c r="BNI20" s="129"/>
      <c r="BNJ20" s="129"/>
      <c r="BNK20" s="129"/>
      <c r="BNL20" s="129"/>
      <c r="BNM20" s="129"/>
      <c r="BNN20" s="129"/>
      <c r="BNO20" s="129"/>
      <c r="BNP20" s="129"/>
      <c r="BNQ20" s="129"/>
      <c r="BNR20" s="129"/>
      <c r="BNS20" s="129"/>
      <c r="BNT20" s="129"/>
      <c r="BNU20" s="129"/>
      <c r="BNV20" s="129"/>
      <c r="BNW20" s="129"/>
      <c r="BNX20" s="129"/>
      <c r="BNY20" s="129"/>
      <c r="BNZ20" s="129"/>
      <c r="BOA20" s="129"/>
      <c r="BOB20" s="129"/>
      <c r="BOC20" s="129"/>
      <c r="BOD20" s="129"/>
      <c r="BOE20" s="129"/>
      <c r="BOF20" s="129"/>
      <c r="BOG20" s="129"/>
      <c r="BOH20" s="129"/>
      <c r="BOI20" s="129"/>
      <c r="BOJ20" s="129"/>
      <c r="BOK20" s="129"/>
      <c r="BOL20" s="129"/>
      <c r="BOM20" s="129"/>
      <c r="BON20" s="129"/>
      <c r="BOO20" s="129"/>
      <c r="BOP20" s="129"/>
      <c r="BOQ20" s="129"/>
      <c r="BOR20" s="129"/>
      <c r="BOS20" s="129"/>
      <c r="BOT20" s="129"/>
      <c r="BOU20" s="129"/>
      <c r="BOV20" s="129"/>
      <c r="BOW20" s="129"/>
      <c r="BOX20" s="129"/>
      <c r="BOY20" s="129"/>
      <c r="BOZ20" s="129"/>
      <c r="BPA20" s="129"/>
      <c r="BPB20" s="129"/>
      <c r="BPC20" s="129"/>
      <c r="BPD20" s="129"/>
      <c r="BPE20" s="129"/>
      <c r="BPF20" s="129"/>
      <c r="BPG20" s="129"/>
      <c r="BPH20" s="129"/>
      <c r="BPI20" s="129"/>
      <c r="BPJ20" s="129"/>
      <c r="BPK20" s="129"/>
      <c r="BPL20" s="129"/>
      <c r="BPM20" s="129"/>
      <c r="BPN20" s="129"/>
      <c r="BPO20" s="129"/>
      <c r="BPP20" s="129"/>
      <c r="BPQ20" s="129"/>
      <c r="BPR20" s="129"/>
      <c r="BPS20" s="129"/>
      <c r="BPT20" s="129"/>
      <c r="BPU20" s="129"/>
      <c r="BPV20" s="129"/>
      <c r="BPW20" s="129"/>
      <c r="BPX20" s="129"/>
      <c r="BPY20" s="129"/>
      <c r="BPZ20" s="129"/>
      <c r="BQA20" s="129"/>
      <c r="BQB20" s="129"/>
      <c r="BQC20" s="129"/>
      <c r="BQD20" s="129"/>
      <c r="BQE20" s="129"/>
      <c r="BQF20" s="129"/>
      <c r="BQG20" s="129"/>
      <c r="BQH20" s="129"/>
      <c r="BQI20" s="129"/>
      <c r="BQJ20" s="129"/>
      <c r="BQK20" s="129"/>
      <c r="BQL20" s="129"/>
      <c r="BQM20" s="129"/>
      <c r="BQN20" s="129"/>
      <c r="BQO20" s="129"/>
      <c r="BQP20" s="129"/>
      <c r="BQQ20" s="129"/>
      <c r="BQR20" s="129"/>
      <c r="BQS20" s="129"/>
      <c r="BQT20" s="129"/>
      <c r="BQU20" s="129"/>
      <c r="BQV20" s="129"/>
      <c r="BQW20" s="129"/>
      <c r="BQX20" s="129"/>
      <c r="BQY20" s="129"/>
      <c r="BQZ20" s="129"/>
      <c r="BRA20" s="129"/>
      <c r="BRB20" s="129"/>
      <c r="BRC20" s="129"/>
      <c r="BRD20" s="129"/>
      <c r="BRE20" s="129"/>
      <c r="BRF20" s="129"/>
      <c r="BRG20" s="129"/>
      <c r="BRH20" s="129"/>
      <c r="BRI20" s="129"/>
      <c r="BRJ20" s="129"/>
      <c r="BRK20" s="129"/>
      <c r="BRL20" s="129"/>
      <c r="BRM20" s="129"/>
      <c r="BRN20" s="129"/>
      <c r="BRO20" s="129"/>
      <c r="BRP20" s="129"/>
      <c r="BRQ20" s="129"/>
      <c r="BRR20" s="129"/>
      <c r="BRS20" s="129"/>
      <c r="BRT20" s="129"/>
      <c r="BRU20" s="129"/>
      <c r="BRV20" s="129"/>
      <c r="BRW20" s="129"/>
      <c r="BRX20" s="129"/>
      <c r="BRY20" s="129"/>
      <c r="BRZ20" s="129"/>
      <c r="BSA20" s="129"/>
      <c r="BSB20" s="129"/>
      <c r="BSC20" s="129"/>
      <c r="BSD20" s="129"/>
      <c r="BSE20" s="129"/>
      <c r="BSF20" s="129"/>
      <c r="BSG20" s="129"/>
      <c r="BSH20" s="129"/>
      <c r="BSI20" s="129"/>
      <c r="BSJ20" s="129"/>
      <c r="BSK20" s="129"/>
      <c r="BSL20" s="129"/>
      <c r="BSM20" s="129"/>
      <c r="BSN20" s="129"/>
      <c r="BSO20" s="129"/>
      <c r="BSP20" s="129"/>
      <c r="BSQ20" s="129"/>
      <c r="BSR20" s="129"/>
      <c r="BSS20" s="129"/>
      <c r="BST20" s="129"/>
      <c r="BSU20" s="129"/>
      <c r="BSV20" s="129"/>
      <c r="BSW20" s="129"/>
      <c r="BSX20" s="129"/>
      <c r="BSY20" s="129"/>
      <c r="BSZ20" s="129"/>
      <c r="BTA20" s="129"/>
      <c r="BTB20" s="129"/>
      <c r="BTC20" s="129"/>
      <c r="BTD20" s="129"/>
      <c r="BTE20" s="129"/>
      <c r="BTF20" s="129"/>
      <c r="BTG20" s="129"/>
      <c r="BTH20" s="129"/>
      <c r="BTI20" s="129"/>
      <c r="BTJ20" s="129"/>
      <c r="BTK20" s="129"/>
      <c r="BTL20" s="129"/>
      <c r="BTM20" s="129"/>
      <c r="BTN20" s="129"/>
      <c r="BTO20" s="129"/>
      <c r="BTP20" s="129"/>
      <c r="BTQ20" s="129"/>
      <c r="BTR20" s="129"/>
      <c r="BTS20" s="129"/>
      <c r="BTT20" s="129"/>
      <c r="BTU20" s="129"/>
      <c r="BTV20" s="129"/>
      <c r="BTW20" s="129"/>
      <c r="BTX20" s="129"/>
      <c r="BTY20" s="129"/>
      <c r="BTZ20" s="129"/>
      <c r="BUA20" s="129"/>
      <c r="BUB20" s="129"/>
      <c r="BUC20" s="129"/>
      <c r="BUD20" s="129"/>
      <c r="BUE20" s="129"/>
      <c r="BUF20" s="129"/>
      <c r="BUG20" s="129"/>
      <c r="BUH20" s="129"/>
      <c r="BUI20" s="129"/>
      <c r="BUJ20" s="129"/>
      <c r="BUK20" s="129"/>
      <c r="BUL20" s="129"/>
      <c r="BUM20" s="129"/>
      <c r="BUN20" s="129"/>
      <c r="BUO20" s="129"/>
      <c r="BUP20" s="129"/>
      <c r="BUQ20" s="129"/>
      <c r="BUR20" s="129"/>
      <c r="BUS20" s="129"/>
      <c r="BUT20" s="129"/>
      <c r="BUU20" s="129"/>
      <c r="BUV20" s="129"/>
      <c r="BUW20" s="129"/>
      <c r="BUX20" s="129"/>
      <c r="BUY20" s="129"/>
      <c r="BUZ20" s="129"/>
      <c r="BVA20" s="129"/>
      <c r="BVB20" s="129"/>
      <c r="BVC20" s="129"/>
      <c r="BVD20" s="129"/>
      <c r="BVE20" s="129"/>
      <c r="BVF20" s="129"/>
      <c r="BVG20" s="129"/>
      <c r="BVH20" s="129"/>
      <c r="BVI20" s="129"/>
      <c r="BVJ20" s="129"/>
      <c r="BVK20" s="129"/>
      <c r="BVL20" s="129"/>
      <c r="BVM20" s="129"/>
      <c r="BVN20" s="129"/>
      <c r="BVO20" s="129"/>
      <c r="BVP20" s="129"/>
      <c r="BVQ20" s="129"/>
      <c r="BVR20" s="129"/>
      <c r="BVS20" s="129"/>
      <c r="BVT20" s="129"/>
      <c r="BVU20" s="129"/>
      <c r="BVV20" s="129"/>
      <c r="BVW20" s="129"/>
      <c r="BVX20" s="129"/>
      <c r="BVY20" s="129"/>
      <c r="BVZ20" s="129"/>
      <c r="BWA20" s="129"/>
      <c r="BWB20" s="129"/>
      <c r="BWC20" s="129"/>
      <c r="BWD20" s="129"/>
      <c r="BWE20" s="129"/>
      <c r="BWF20" s="129"/>
      <c r="BWG20" s="129"/>
      <c r="BWH20" s="129"/>
      <c r="BWI20" s="129"/>
      <c r="BWJ20" s="129"/>
      <c r="BWK20" s="129"/>
      <c r="BWL20" s="129"/>
      <c r="BWM20" s="129"/>
      <c r="BWN20" s="129"/>
      <c r="BWO20" s="129"/>
      <c r="BWP20" s="129"/>
      <c r="BWQ20" s="129"/>
      <c r="BWR20" s="129"/>
      <c r="BWS20" s="129"/>
      <c r="BWT20" s="129"/>
      <c r="BWU20" s="129"/>
      <c r="BWV20" s="129"/>
      <c r="BWW20" s="129"/>
      <c r="BWX20" s="129"/>
      <c r="BWY20" s="129"/>
      <c r="BWZ20" s="129"/>
      <c r="BXA20" s="129"/>
      <c r="BXB20" s="129"/>
      <c r="BXC20" s="129"/>
      <c r="BXD20" s="129"/>
      <c r="BXE20" s="129"/>
      <c r="BXF20" s="129"/>
      <c r="BXG20" s="129"/>
      <c r="BXH20" s="129"/>
      <c r="BXI20" s="129"/>
      <c r="BXJ20" s="129"/>
      <c r="BXK20" s="129"/>
      <c r="BXL20" s="129"/>
      <c r="BXM20" s="129"/>
      <c r="BXN20" s="129"/>
      <c r="BXO20" s="129"/>
      <c r="BXP20" s="129"/>
      <c r="BXQ20" s="129"/>
      <c r="BXR20" s="129"/>
      <c r="BXS20" s="129"/>
      <c r="BXT20" s="129"/>
      <c r="BXU20" s="129"/>
      <c r="BXV20" s="129"/>
      <c r="BXW20" s="129"/>
      <c r="BXX20" s="129"/>
      <c r="BXY20" s="129"/>
      <c r="BXZ20" s="129"/>
      <c r="BYA20" s="129"/>
      <c r="BYB20" s="129"/>
      <c r="BYC20" s="129"/>
      <c r="BYD20" s="129"/>
      <c r="BYE20" s="129"/>
      <c r="BYF20" s="129"/>
      <c r="BYG20" s="129"/>
      <c r="BYH20" s="129"/>
      <c r="BYI20" s="129"/>
      <c r="BYJ20" s="129"/>
      <c r="BYK20" s="129"/>
      <c r="BYL20" s="129"/>
      <c r="BYM20" s="129"/>
      <c r="BYN20" s="129"/>
      <c r="BYO20" s="129"/>
      <c r="BYP20" s="129"/>
      <c r="BYQ20" s="129"/>
      <c r="BYR20" s="129"/>
      <c r="BYS20" s="129"/>
      <c r="BYT20" s="129"/>
      <c r="BYU20" s="129"/>
      <c r="BYV20" s="129"/>
      <c r="BYW20" s="129"/>
      <c r="BYX20" s="129"/>
      <c r="BYY20" s="129"/>
      <c r="BYZ20" s="129"/>
      <c r="BZA20" s="129"/>
      <c r="BZB20" s="129"/>
      <c r="BZC20" s="129"/>
      <c r="BZD20" s="129"/>
      <c r="BZE20" s="129"/>
      <c r="BZF20" s="129"/>
      <c r="BZG20" s="129"/>
      <c r="BZH20" s="129"/>
      <c r="BZI20" s="129"/>
      <c r="BZJ20" s="129"/>
      <c r="BZK20" s="129"/>
      <c r="BZL20" s="129"/>
      <c r="BZM20" s="129"/>
      <c r="BZN20" s="129"/>
      <c r="BZO20" s="129"/>
      <c r="BZP20" s="129"/>
      <c r="BZQ20" s="129"/>
      <c r="BZR20" s="129"/>
      <c r="BZS20" s="129"/>
      <c r="BZT20" s="129"/>
      <c r="BZU20" s="129"/>
      <c r="BZV20" s="129"/>
      <c r="BZW20" s="129"/>
      <c r="BZX20" s="129"/>
      <c r="BZY20" s="129"/>
      <c r="BZZ20" s="129"/>
      <c r="CAA20" s="129"/>
      <c r="CAB20" s="129"/>
      <c r="CAC20" s="129"/>
      <c r="CAD20" s="129"/>
      <c r="CAE20" s="129"/>
      <c r="CAF20" s="129"/>
      <c r="CAG20" s="129"/>
      <c r="CAH20" s="129"/>
      <c r="CAI20" s="129"/>
      <c r="CAJ20" s="129"/>
      <c r="CAK20" s="129"/>
      <c r="CAL20" s="129"/>
      <c r="CAM20" s="129"/>
      <c r="CAN20" s="129"/>
      <c r="CAO20" s="129"/>
      <c r="CAP20" s="129"/>
      <c r="CAQ20" s="129"/>
      <c r="CAR20" s="129"/>
      <c r="CAS20" s="129"/>
      <c r="CAT20" s="129"/>
      <c r="CAU20" s="129"/>
      <c r="CAV20" s="129"/>
      <c r="CAW20" s="129"/>
      <c r="CAX20" s="129"/>
      <c r="CAY20" s="129"/>
      <c r="CAZ20" s="129"/>
      <c r="CBA20" s="129"/>
      <c r="CBB20" s="129"/>
      <c r="CBC20" s="129"/>
      <c r="CBD20" s="129"/>
      <c r="CBE20" s="129"/>
      <c r="CBF20" s="129"/>
      <c r="CBG20" s="129"/>
      <c r="CBH20" s="129"/>
      <c r="CBI20" s="129"/>
      <c r="CBJ20" s="129"/>
      <c r="CBK20" s="129"/>
      <c r="CBL20" s="129"/>
      <c r="CBM20" s="129"/>
      <c r="CBN20" s="129"/>
      <c r="CBO20" s="129"/>
      <c r="CBP20" s="129"/>
      <c r="CBQ20" s="129"/>
      <c r="CBR20" s="129"/>
      <c r="CBS20" s="129"/>
      <c r="CBT20" s="129"/>
      <c r="CBU20" s="129"/>
      <c r="CBV20" s="129"/>
      <c r="CBW20" s="129"/>
      <c r="CBX20" s="129"/>
      <c r="CBY20" s="129"/>
      <c r="CBZ20" s="129"/>
      <c r="CCA20" s="129"/>
      <c r="CCB20" s="129"/>
      <c r="CCC20" s="129"/>
      <c r="CCD20" s="129"/>
      <c r="CCE20" s="129"/>
      <c r="CCF20" s="129"/>
      <c r="CCG20" s="129"/>
      <c r="CCH20" s="129"/>
      <c r="CCI20" s="129"/>
      <c r="CCJ20" s="129"/>
      <c r="CCK20" s="129"/>
      <c r="CCL20" s="129"/>
      <c r="CCM20" s="129"/>
      <c r="CCN20" s="129"/>
      <c r="CCO20" s="129"/>
      <c r="CCP20" s="129"/>
      <c r="CCQ20" s="129"/>
      <c r="CCR20" s="129"/>
      <c r="CCS20" s="129"/>
      <c r="CCT20" s="129"/>
      <c r="CCU20" s="129"/>
      <c r="CCV20" s="129"/>
      <c r="CCW20" s="129"/>
      <c r="CCX20" s="129"/>
      <c r="CCY20" s="129"/>
      <c r="CCZ20" s="129"/>
      <c r="CDA20" s="129"/>
      <c r="CDB20" s="129"/>
      <c r="CDC20" s="129"/>
      <c r="CDD20" s="129"/>
      <c r="CDE20" s="129"/>
      <c r="CDF20" s="129"/>
      <c r="CDG20" s="129"/>
      <c r="CDH20" s="129"/>
      <c r="CDI20" s="129"/>
      <c r="CDJ20" s="129"/>
      <c r="CDK20" s="129"/>
      <c r="CDL20" s="129"/>
      <c r="CDM20" s="129"/>
      <c r="CDN20" s="129"/>
      <c r="CDO20" s="129"/>
      <c r="CDP20" s="129"/>
      <c r="CDQ20" s="129"/>
      <c r="CDR20" s="129"/>
      <c r="CDS20" s="129"/>
      <c r="CDT20" s="129"/>
      <c r="CDU20" s="129"/>
      <c r="CDV20" s="129"/>
      <c r="CDW20" s="129"/>
      <c r="CDX20" s="129"/>
      <c r="CDY20" s="129"/>
      <c r="CDZ20" s="129"/>
      <c r="CEA20" s="129"/>
      <c r="CEB20" s="129"/>
      <c r="CEC20" s="129"/>
      <c r="CED20" s="129"/>
      <c r="CEE20" s="129"/>
      <c r="CEF20" s="129"/>
      <c r="CEG20" s="129"/>
      <c r="CEH20" s="129"/>
      <c r="CEI20" s="129"/>
      <c r="CEJ20" s="129"/>
      <c r="CEK20" s="129"/>
      <c r="CEL20" s="129"/>
      <c r="CEM20" s="129"/>
      <c r="CEN20" s="129"/>
      <c r="CEO20" s="129"/>
      <c r="CEP20" s="129"/>
      <c r="CEQ20" s="129"/>
      <c r="CER20" s="129"/>
      <c r="CES20" s="129"/>
      <c r="CET20" s="129"/>
      <c r="CEU20" s="129"/>
      <c r="CEV20" s="129"/>
      <c r="CEW20" s="129"/>
      <c r="CEX20" s="129"/>
      <c r="CEY20" s="129"/>
      <c r="CEZ20" s="129"/>
      <c r="CFA20" s="129"/>
      <c r="CFB20" s="129"/>
      <c r="CFC20" s="129"/>
      <c r="CFD20" s="129"/>
      <c r="CFE20" s="129"/>
      <c r="CFF20" s="129"/>
      <c r="CFG20" s="129"/>
      <c r="CFH20" s="129"/>
      <c r="CFI20" s="129"/>
      <c r="CFJ20" s="129"/>
      <c r="CFK20" s="129"/>
      <c r="CFL20" s="129"/>
      <c r="CFM20" s="129"/>
      <c r="CFN20" s="129"/>
      <c r="CFO20" s="129"/>
      <c r="CFP20" s="129"/>
      <c r="CFQ20" s="129"/>
      <c r="CFR20" s="129"/>
      <c r="CFS20" s="129"/>
      <c r="CFT20" s="129"/>
      <c r="CFU20" s="129"/>
      <c r="CFV20" s="129"/>
      <c r="CFW20" s="129"/>
      <c r="CFX20" s="129"/>
      <c r="CFY20" s="129"/>
      <c r="CFZ20" s="129"/>
      <c r="CGA20" s="129"/>
      <c r="CGB20" s="129"/>
      <c r="CGC20" s="129"/>
      <c r="CGD20" s="129"/>
      <c r="CGE20" s="129"/>
      <c r="CGF20" s="129"/>
      <c r="CGG20" s="129"/>
      <c r="CGH20" s="129"/>
      <c r="CGI20" s="129"/>
      <c r="CGJ20" s="129"/>
      <c r="CGK20" s="129"/>
      <c r="CGL20" s="129"/>
      <c r="CGM20" s="129"/>
      <c r="CGN20" s="129"/>
      <c r="CGO20" s="129"/>
      <c r="CGP20" s="129"/>
      <c r="CGQ20" s="129"/>
      <c r="CGR20" s="129"/>
      <c r="CGS20" s="129"/>
      <c r="CGT20" s="129"/>
      <c r="CGU20" s="129"/>
      <c r="CGV20" s="129"/>
      <c r="CGW20" s="129"/>
      <c r="CGX20" s="129"/>
      <c r="CGY20" s="129"/>
      <c r="CGZ20" s="129"/>
      <c r="CHA20" s="129"/>
      <c r="CHB20" s="129"/>
      <c r="CHC20" s="129"/>
      <c r="CHD20" s="129"/>
      <c r="CHE20" s="129"/>
      <c r="CHF20" s="129"/>
      <c r="CHG20" s="129"/>
      <c r="CHH20" s="129"/>
      <c r="CHI20" s="129"/>
      <c r="CHJ20" s="129"/>
      <c r="CHK20" s="129"/>
      <c r="CHL20" s="129"/>
      <c r="CHM20" s="129"/>
      <c r="CHN20" s="129"/>
      <c r="CHO20" s="129"/>
      <c r="CHP20" s="129"/>
      <c r="CHQ20" s="129"/>
      <c r="CHR20" s="129"/>
      <c r="CHS20" s="129"/>
      <c r="CHT20" s="129"/>
      <c r="CHU20" s="129"/>
      <c r="CHV20" s="129"/>
      <c r="CHW20" s="129"/>
      <c r="CHX20" s="129"/>
      <c r="CHY20" s="129"/>
      <c r="CHZ20" s="129"/>
      <c r="CIA20" s="129"/>
      <c r="CIB20" s="129"/>
      <c r="CIC20" s="129"/>
      <c r="CID20" s="129"/>
      <c r="CIE20" s="129"/>
      <c r="CIF20" s="129"/>
      <c r="CIG20" s="129"/>
      <c r="CIH20" s="129"/>
      <c r="CII20" s="129"/>
      <c r="CIJ20" s="129"/>
      <c r="CIK20" s="129"/>
      <c r="CIL20" s="129"/>
      <c r="CIM20" s="129"/>
      <c r="CIN20" s="129"/>
      <c r="CIO20" s="129"/>
      <c r="CIP20" s="129"/>
      <c r="CIQ20" s="129"/>
      <c r="CIR20" s="129"/>
      <c r="CIS20" s="129"/>
      <c r="CIT20" s="129"/>
      <c r="CIU20" s="129"/>
      <c r="CIV20" s="129"/>
      <c r="CIW20" s="129"/>
      <c r="CIX20" s="129"/>
      <c r="CIY20" s="129"/>
      <c r="CIZ20" s="129"/>
      <c r="CJA20" s="129"/>
      <c r="CJB20" s="129"/>
      <c r="CJC20" s="129"/>
      <c r="CJD20" s="129"/>
      <c r="CJE20" s="129"/>
      <c r="CJF20" s="129"/>
      <c r="CJG20" s="129"/>
      <c r="CJH20" s="129"/>
      <c r="CJI20" s="129"/>
      <c r="CJJ20" s="129"/>
      <c r="CJK20" s="129"/>
      <c r="CJL20" s="129"/>
      <c r="CJM20" s="129"/>
      <c r="CJN20" s="129"/>
      <c r="CJO20" s="129"/>
      <c r="CJP20" s="129"/>
      <c r="CJQ20" s="129"/>
      <c r="CJR20" s="129"/>
      <c r="CJS20" s="129"/>
      <c r="CJT20" s="129"/>
      <c r="CJU20" s="129"/>
      <c r="CJV20" s="129"/>
      <c r="CJW20" s="129"/>
      <c r="CJX20" s="129"/>
      <c r="CJY20" s="129"/>
      <c r="CJZ20" s="129"/>
      <c r="CKA20" s="129"/>
      <c r="CKB20" s="129"/>
      <c r="CKC20" s="129"/>
      <c r="CKD20" s="129"/>
      <c r="CKE20" s="129"/>
      <c r="CKF20" s="129"/>
      <c r="CKG20" s="129"/>
      <c r="CKH20" s="129"/>
      <c r="CKI20" s="129"/>
      <c r="CKJ20" s="129"/>
      <c r="CKK20" s="129"/>
      <c r="CKL20" s="129"/>
      <c r="CKM20" s="129"/>
      <c r="CKN20" s="129"/>
      <c r="CKO20" s="129"/>
      <c r="CKP20" s="129"/>
      <c r="CKQ20" s="129"/>
      <c r="CKR20" s="129"/>
      <c r="CKS20" s="129"/>
      <c r="CKT20" s="129"/>
      <c r="CKU20" s="129"/>
      <c r="CKV20" s="129"/>
      <c r="CKW20" s="129"/>
      <c r="CKX20" s="129"/>
      <c r="CKY20" s="129"/>
      <c r="CKZ20" s="129"/>
      <c r="CLA20" s="129"/>
      <c r="CLB20" s="129"/>
      <c r="CLC20" s="129"/>
      <c r="CLD20" s="129"/>
      <c r="CLE20" s="129"/>
      <c r="CLF20" s="129"/>
      <c r="CLG20" s="129"/>
      <c r="CLH20" s="129"/>
      <c r="CLI20" s="129"/>
      <c r="CLJ20" s="129"/>
      <c r="CLK20" s="129"/>
      <c r="CLL20" s="129"/>
      <c r="CLM20" s="129"/>
      <c r="CLN20" s="129"/>
      <c r="CLO20" s="129"/>
      <c r="CLP20" s="129"/>
      <c r="CLQ20" s="129"/>
      <c r="CLR20" s="129"/>
      <c r="CLS20" s="129"/>
      <c r="CLT20" s="129"/>
      <c r="CLU20" s="129"/>
      <c r="CLV20" s="129"/>
      <c r="CLW20" s="129"/>
      <c r="CLX20" s="129"/>
      <c r="CLY20" s="129"/>
      <c r="CLZ20" s="129"/>
      <c r="CMA20" s="129"/>
      <c r="CMB20" s="129"/>
      <c r="CMC20" s="129"/>
      <c r="CMD20" s="129"/>
      <c r="CME20" s="129"/>
      <c r="CMF20" s="129"/>
      <c r="CMG20" s="129"/>
      <c r="CMH20" s="129"/>
      <c r="CMI20" s="129"/>
      <c r="CMJ20" s="129"/>
      <c r="CMK20" s="129"/>
      <c r="CML20" s="129"/>
      <c r="CMM20" s="129"/>
      <c r="CMN20" s="129"/>
      <c r="CMO20" s="129"/>
      <c r="CMP20" s="129"/>
      <c r="CMQ20" s="129"/>
      <c r="CMR20" s="129"/>
      <c r="CMS20" s="129"/>
      <c r="CMT20" s="129"/>
      <c r="CMU20" s="129"/>
      <c r="CMV20" s="129"/>
      <c r="CMW20" s="129"/>
      <c r="CMX20" s="129"/>
      <c r="CMY20" s="129"/>
      <c r="CMZ20" s="129"/>
      <c r="CNA20" s="129"/>
      <c r="CNB20" s="129"/>
      <c r="CNC20" s="129"/>
      <c r="CND20" s="129"/>
      <c r="CNE20" s="129"/>
      <c r="CNF20" s="129"/>
      <c r="CNG20" s="129"/>
      <c r="CNH20" s="129"/>
      <c r="CNI20" s="129"/>
      <c r="CNJ20" s="129"/>
      <c r="CNK20" s="129"/>
      <c r="CNL20" s="129"/>
      <c r="CNM20" s="129"/>
      <c r="CNN20" s="129"/>
      <c r="CNO20" s="129"/>
      <c r="CNP20" s="129"/>
      <c r="CNQ20" s="129"/>
      <c r="CNR20" s="129"/>
      <c r="CNS20" s="129"/>
      <c r="CNT20" s="129"/>
      <c r="CNU20" s="129"/>
      <c r="CNV20" s="129"/>
      <c r="CNW20" s="129"/>
      <c r="CNX20" s="129"/>
      <c r="CNY20" s="129"/>
      <c r="CNZ20" s="129"/>
      <c r="COA20" s="129"/>
      <c r="COB20" s="129"/>
      <c r="COC20" s="129"/>
      <c r="COD20" s="129"/>
      <c r="COE20" s="129"/>
      <c r="COF20" s="129"/>
      <c r="COG20" s="129"/>
      <c r="COH20" s="129"/>
      <c r="COI20" s="129"/>
      <c r="COJ20" s="129"/>
      <c r="COK20" s="129"/>
      <c r="COL20" s="129"/>
      <c r="COM20" s="129"/>
      <c r="CON20" s="129"/>
      <c r="COO20" s="129"/>
      <c r="COP20" s="129"/>
      <c r="COQ20" s="129"/>
      <c r="COR20" s="129"/>
      <c r="COS20" s="129"/>
      <c r="COT20" s="129"/>
      <c r="COU20" s="129"/>
      <c r="COV20" s="129"/>
      <c r="COW20" s="129"/>
      <c r="COX20" s="129"/>
      <c r="COY20" s="129"/>
      <c r="COZ20" s="129"/>
      <c r="CPA20" s="129"/>
      <c r="CPB20" s="129"/>
      <c r="CPC20" s="129"/>
      <c r="CPD20" s="129"/>
      <c r="CPE20" s="129"/>
      <c r="CPF20" s="129"/>
      <c r="CPG20" s="129"/>
      <c r="CPH20" s="129"/>
      <c r="CPI20" s="129"/>
      <c r="CPJ20" s="129"/>
      <c r="CPK20" s="129"/>
      <c r="CPL20" s="129"/>
      <c r="CPM20" s="129"/>
      <c r="CPN20" s="129"/>
      <c r="CPO20" s="129"/>
      <c r="CPP20" s="129"/>
      <c r="CPQ20" s="129"/>
      <c r="CPR20" s="129"/>
      <c r="CPS20" s="129"/>
      <c r="CPT20" s="129"/>
      <c r="CPU20" s="129"/>
      <c r="CPV20" s="129"/>
      <c r="CPW20" s="129"/>
      <c r="CPX20" s="129"/>
      <c r="CPY20" s="129"/>
      <c r="CPZ20" s="129"/>
      <c r="CQA20" s="129"/>
      <c r="CQB20" s="129"/>
      <c r="CQC20" s="129"/>
      <c r="CQD20" s="129"/>
      <c r="CQE20" s="129"/>
      <c r="CQF20" s="129"/>
      <c r="CQG20" s="129"/>
      <c r="CQH20" s="129"/>
      <c r="CQI20" s="129"/>
      <c r="CQJ20" s="129"/>
      <c r="CQK20" s="129"/>
      <c r="CQL20" s="129"/>
      <c r="CQM20" s="129"/>
      <c r="CQN20" s="129"/>
      <c r="CQO20" s="129"/>
      <c r="CQP20" s="129"/>
      <c r="CQQ20" s="129"/>
      <c r="CQR20" s="129"/>
      <c r="CQS20" s="129"/>
      <c r="CQT20" s="129"/>
      <c r="CQU20" s="129"/>
      <c r="CQV20" s="129"/>
      <c r="CQW20" s="129"/>
      <c r="CQX20" s="129"/>
      <c r="CQY20" s="129"/>
      <c r="CQZ20" s="129"/>
      <c r="CRA20" s="129"/>
      <c r="CRB20" s="129"/>
      <c r="CRC20" s="129"/>
      <c r="CRD20" s="129"/>
      <c r="CRE20" s="129"/>
      <c r="CRF20" s="129"/>
      <c r="CRG20" s="129"/>
      <c r="CRH20" s="129"/>
      <c r="CRI20" s="129"/>
      <c r="CRJ20" s="129"/>
      <c r="CRK20" s="129"/>
      <c r="CRL20" s="129"/>
      <c r="CRM20" s="129"/>
      <c r="CRN20" s="129"/>
      <c r="CRO20" s="129"/>
      <c r="CRP20" s="129"/>
      <c r="CRQ20" s="129"/>
      <c r="CRR20" s="129"/>
      <c r="CRS20" s="129"/>
      <c r="CRT20" s="129"/>
      <c r="CRU20" s="129"/>
      <c r="CRV20" s="129"/>
      <c r="CRW20" s="129"/>
      <c r="CRX20" s="129"/>
      <c r="CRY20" s="129"/>
      <c r="CRZ20" s="129"/>
      <c r="CSA20" s="129"/>
      <c r="CSB20" s="129"/>
      <c r="CSC20" s="129"/>
      <c r="CSD20" s="129"/>
      <c r="CSE20" s="129"/>
      <c r="CSF20" s="129"/>
      <c r="CSG20" s="129"/>
      <c r="CSH20" s="129"/>
      <c r="CSI20" s="129"/>
      <c r="CSJ20" s="129"/>
      <c r="CSK20" s="129"/>
      <c r="CSL20" s="129"/>
      <c r="CSM20" s="129"/>
      <c r="CSN20" s="129"/>
      <c r="CSO20" s="129"/>
      <c r="CSP20" s="129"/>
      <c r="CSQ20" s="129"/>
      <c r="CSR20" s="129"/>
      <c r="CSS20" s="129"/>
      <c r="CST20" s="129"/>
      <c r="CSU20" s="129"/>
      <c r="CSV20" s="129"/>
      <c r="CSW20" s="129"/>
      <c r="CSX20" s="129"/>
      <c r="CSY20" s="129"/>
      <c r="CSZ20" s="129"/>
      <c r="CTA20" s="129"/>
      <c r="CTB20" s="129"/>
      <c r="CTC20" s="129"/>
      <c r="CTD20" s="129"/>
      <c r="CTE20" s="129"/>
      <c r="CTF20" s="129"/>
      <c r="CTG20" s="129"/>
      <c r="CTH20" s="129"/>
      <c r="CTI20" s="129"/>
      <c r="CTJ20" s="129"/>
      <c r="CTK20" s="129"/>
      <c r="CTL20" s="129"/>
      <c r="CTM20" s="129"/>
      <c r="CTN20" s="129"/>
      <c r="CTO20" s="129"/>
      <c r="CTP20" s="129"/>
      <c r="CTQ20" s="129"/>
      <c r="CTR20" s="129"/>
      <c r="CTS20" s="129"/>
      <c r="CTT20" s="129"/>
      <c r="CTU20" s="129"/>
      <c r="CTV20" s="129"/>
      <c r="CTW20" s="129"/>
      <c r="CTX20" s="129"/>
      <c r="CTY20" s="129"/>
      <c r="CTZ20" s="129"/>
      <c r="CUA20" s="129"/>
      <c r="CUB20" s="129"/>
      <c r="CUC20" s="129"/>
      <c r="CUD20" s="129"/>
      <c r="CUE20" s="129"/>
      <c r="CUF20" s="129"/>
      <c r="CUG20" s="129"/>
      <c r="CUH20" s="129"/>
      <c r="CUI20" s="129"/>
      <c r="CUJ20" s="129"/>
      <c r="CUK20" s="129"/>
      <c r="CUL20" s="129"/>
      <c r="CUM20" s="129"/>
      <c r="CUN20" s="129"/>
      <c r="CUO20" s="129"/>
      <c r="CUP20" s="129"/>
      <c r="CUQ20" s="129"/>
      <c r="CUR20" s="129"/>
      <c r="CUS20" s="129"/>
      <c r="CUT20" s="129"/>
      <c r="CUU20" s="129"/>
      <c r="CUV20" s="129"/>
      <c r="CUW20" s="129"/>
      <c r="CUX20" s="129"/>
      <c r="CUY20" s="129"/>
      <c r="CUZ20" s="129"/>
      <c r="CVA20" s="129"/>
      <c r="CVB20" s="129"/>
      <c r="CVC20" s="129"/>
      <c r="CVD20" s="129"/>
      <c r="CVE20" s="129"/>
      <c r="CVF20" s="129"/>
      <c r="CVG20" s="129"/>
      <c r="CVH20" s="129"/>
      <c r="CVI20" s="129"/>
      <c r="CVJ20" s="129"/>
      <c r="CVK20" s="129"/>
      <c r="CVL20" s="129"/>
      <c r="CVM20" s="129"/>
      <c r="CVN20" s="129"/>
      <c r="CVO20" s="129"/>
      <c r="CVP20" s="129"/>
      <c r="CVQ20" s="129"/>
      <c r="CVR20" s="129"/>
      <c r="CVS20" s="129"/>
      <c r="CVT20" s="129"/>
      <c r="CVU20" s="129"/>
      <c r="CVV20" s="129"/>
      <c r="CVW20" s="129"/>
      <c r="CVX20" s="129"/>
      <c r="CVY20" s="129"/>
      <c r="CVZ20" s="129"/>
      <c r="CWA20" s="129"/>
      <c r="CWB20" s="129"/>
      <c r="CWC20" s="129"/>
      <c r="CWD20" s="129"/>
      <c r="CWE20" s="129"/>
      <c r="CWF20" s="129"/>
      <c r="CWG20" s="129"/>
      <c r="CWH20" s="129"/>
      <c r="CWI20" s="129"/>
      <c r="CWJ20" s="129"/>
      <c r="CWK20" s="129"/>
      <c r="CWL20" s="129"/>
      <c r="CWM20" s="129"/>
      <c r="CWN20" s="129"/>
      <c r="CWO20" s="129"/>
      <c r="CWP20" s="129"/>
      <c r="CWQ20" s="129"/>
      <c r="CWR20" s="129"/>
      <c r="CWS20" s="129"/>
      <c r="CWT20" s="129"/>
      <c r="CWU20" s="129"/>
      <c r="CWV20" s="129"/>
      <c r="CWW20" s="129"/>
      <c r="CWX20" s="129"/>
      <c r="CWY20" s="129"/>
      <c r="CWZ20" s="129"/>
      <c r="CXA20" s="129"/>
      <c r="CXB20" s="129"/>
      <c r="CXC20" s="129"/>
      <c r="CXD20" s="129"/>
      <c r="CXE20" s="129"/>
      <c r="CXF20" s="129"/>
      <c r="CXG20" s="129"/>
      <c r="CXH20" s="129"/>
      <c r="CXI20" s="129"/>
      <c r="CXJ20" s="129"/>
      <c r="CXK20" s="129"/>
      <c r="CXL20" s="129"/>
      <c r="CXM20" s="129"/>
      <c r="CXN20" s="129"/>
      <c r="CXO20" s="129"/>
      <c r="CXP20" s="129"/>
      <c r="CXQ20" s="129"/>
      <c r="CXR20" s="129"/>
      <c r="CXS20" s="129"/>
      <c r="CXT20" s="129"/>
      <c r="CXU20" s="129"/>
      <c r="CXV20" s="129"/>
      <c r="CXW20" s="129"/>
      <c r="CXX20" s="129"/>
      <c r="CXY20" s="129"/>
      <c r="CXZ20" s="129"/>
      <c r="CYA20" s="129"/>
      <c r="CYB20" s="129"/>
      <c r="CYC20" s="129"/>
      <c r="CYD20" s="129"/>
      <c r="CYE20" s="129"/>
      <c r="CYF20" s="129"/>
      <c r="CYG20" s="129"/>
      <c r="CYH20" s="129"/>
      <c r="CYI20" s="129"/>
      <c r="CYJ20" s="129"/>
      <c r="CYK20" s="129"/>
      <c r="CYL20" s="129"/>
      <c r="CYM20" s="129"/>
      <c r="CYN20" s="129"/>
      <c r="CYO20" s="129"/>
      <c r="CYP20" s="129"/>
      <c r="CYQ20" s="129"/>
      <c r="CYR20" s="129"/>
      <c r="CYS20" s="129"/>
      <c r="CYT20" s="129"/>
      <c r="CYU20" s="129"/>
      <c r="CYV20" s="129"/>
      <c r="CYW20" s="129"/>
      <c r="CYX20" s="129"/>
      <c r="CYY20" s="129"/>
      <c r="CYZ20" s="129"/>
      <c r="CZA20" s="129"/>
      <c r="CZB20" s="129"/>
      <c r="CZC20" s="129"/>
      <c r="CZD20" s="129"/>
      <c r="CZE20" s="129"/>
      <c r="CZF20" s="129"/>
      <c r="CZG20" s="129"/>
      <c r="CZH20" s="129"/>
      <c r="CZI20" s="129"/>
      <c r="CZJ20" s="129"/>
      <c r="CZK20" s="129"/>
      <c r="CZL20" s="129"/>
      <c r="CZM20" s="129"/>
      <c r="CZN20" s="129"/>
      <c r="CZO20" s="129"/>
      <c r="CZP20" s="129"/>
      <c r="CZQ20" s="129"/>
      <c r="CZR20" s="129"/>
      <c r="CZS20" s="129"/>
      <c r="CZT20" s="129"/>
      <c r="CZU20" s="129"/>
      <c r="CZV20" s="129"/>
      <c r="CZW20" s="129"/>
      <c r="CZX20" s="129"/>
      <c r="CZY20" s="129"/>
      <c r="CZZ20" s="129"/>
      <c r="DAA20" s="129"/>
      <c r="DAB20" s="129"/>
      <c r="DAC20" s="129"/>
      <c r="DAD20" s="129"/>
      <c r="DAE20" s="129"/>
      <c r="DAF20" s="129"/>
      <c r="DAG20" s="129"/>
      <c r="DAH20" s="129"/>
      <c r="DAI20" s="129"/>
      <c r="DAJ20" s="129"/>
      <c r="DAK20" s="129"/>
      <c r="DAL20" s="129"/>
      <c r="DAM20" s="129"/>
      <c r="DAN20" s="129"/>
      <c r="DAO20" s="129"/>
      <c r="DAP20" s="129"/>
      <c r="DAQ20" s="129"/>
      <c r="DAR20" s="129"/>
      <c r="DAS20" s="129"/>
      <c r="DAT20" s="129"/>
      <c r="DAU20" s="129"/>
      <c r="DAV20" s="129"/>
      <c r="DAW20" s="129"/>
      <c r="DAX20" s="129"/>
      <c r="DAY20" s="129"/>
      <c r="DAZ20" s="129"/>
      <c r="DBA20" s="129"/>
      <c r="DBB20" s="129"/>
      <c r="DBC20" s="129"/>
      <c r="DBD20" s="129"/>
      <c r="DBE20" s="129"/>
      <c r="DBF20" s="129"/>
      <c r="DBG20" s="129"/>
      <c r="DBH20" s="129"/>
      <c r="DBI20" s="129"/>
      <c r="DBJ20" s="129"/>
      <c r="DBK20" s="129"/>
      <c r="DBL20" s="129"/>
      <c r="DBM20" s="129"/>
      <c r="DBN20" s="129"/>
      <c r="DBO20" s="129"/>
      <c r="DBP20" s="129"/>
      <c r="DBQ20" s="129"/>
      <c r="DBR20" s="129"/>
      <c r="DBS20" s="129"/>
      <c r="DBT20" s="129"/>
      <c r="DBU20" s="129"/>
      <c r="DBV20" s="129"/>
      <c r="DBW20" s="129"/>
      <c r="DBX20" s="129"/>
      <c r="DBY20" s="129"/>
      <c r="DBZ20" s="129"/>
      <c r="DCA20" s="129"/>
      <c r="DCB20" s="129"/>
      <c r="DCC20" s="129"/>
      <c r="DCD20" s="129"/>
      <c r="DCE20" s="129"/>
      <c r="DCF20" s="129"/>
      <c r="DCG20" s="129"/>
      <c r="DCH20" s="129"/>
      <c r="DCI20" s="129"/>
      <c r="DCJ20" s="129"/>
      <c r="DCK20" s="129"/>
      <c r="DCL20" s="129"/>
      <c r="DCM20" s="129"/>
      <c r="DCN20" s="129"/>
      <c r="DCO20" s="129"/>
      <c r="DCP20" s="129"/>
      <c r="DCQ20" s="129"/>
      <c r="DCR20" s="129"/>
      <c r="DCS20" s="129"/>
      <c r="DCT20" s="129"/>
      <c r="DCU20" s="129"/>
      <c r="DCV20" s="129"/>
      <c r="DCW20" s="129"/>
      <c r="DCX20" s="129"/>
      <c r="DCY20" s="129"/>
      <c r="DCZ20" s="129"/>
      <c r="DDA20" s="129"/>
      <c r="DDB20" s="129"/>
      <c r="DDC20" s="129"/>
      <c r="DDD20" s="129"/>
      <c r="DDE20" s="129"/>
      <c r="DDF20" s="129"/>
      <c r="DDG20" s="129"/>
      <c r="DDH20" s="129"/>
      <c r="DDI20" s="129"/>
      <c r="DDJ20" s="129"/>
      <c r="DDK20" s="129"/>
      <c r="DDL20" s="129"/>
      <c r="DDM20" s="129"/>
      <c r="DDN20" s="129"/>
      <c r="DDO20" s="129"/>
      <c r="DDP20" s="129"/>
      <c r="DDQ20" s="129"/>
      <c r="DDR20" s="129"/>
      <c r="DDS20" s="129"/>
      <c r="DDT20" s="129"/>
      <c r="DDU20" s="129"/>
      <c r="DDV20" s="129"/>
      <c r="DDW20" s="129"/>
      <c r="DDX20" s="129"/>
      <c r="DDY20" s="129"/>
      <c r="DDZ20" s="129"/>
      <c r="DEA20" s="129"/>
      <c r="DEB20" s="129"/>
      <c r="DEC20" s="129"/>
      <c r="DED20" s="129"/>
      <c r="DEE20" s="129"/>
      <c r="DEF20" s="129"/>
      <c r="DEG20" s="129"/>
      <c r="DEH20" s="129"/>
      <c r="DEI20" s="129"/>
      <c r="DEJ20" s="129"/>
      <c r="DEK20" s="129"/>
      <c r="DEL20" s="129"/>
      <c r="DEM20" s="129"/>
      <c r="DEN20" s="129"/>
      <c r="DEO20" s="129"/>
      <c r="DEP20" s="129"/>
      <c r="DEQ20" s="129"/>
      <c r="DER20" s="129"/>
      <c r="DES20" s="129"/>
      <c r="DET20" s="129"/>
      <c r="DEU20" s="129"/>
      <c r="DEV20" s="129"/>
      <c r="DEW20" s="129"/>
      <c r="DEX20" s="129"/>
      <c r="DEY20" s="129"/>
      <c r="DEZ20" s="129"/>
      <c r="DFA20" s="129"/>
      <c r="DFB20" s="129"/>
      <c r="DFC20" s="129"/>
      <c r="DFD20" s="129"/>
      <c r="DFE20" s="129"/>
      <c r="DFF20" s="129"/>
      <c r="DFG20" s="129"/>
      <c r="DFH20" s="129"/>
      <c r="DFI20" s="129"/>
      <c r="DFJ20" s="129"/>
      <c r="DFK20" s="129"/>
      <c r="DFL20" s="129"/>
      <c r="DFM20" s="129"/>
      <c r="DFN20" s="129"/>
      <c r="DFO20" s="129"/>
      <c r="DFP20" s="129"/>
      <c r="DFQ20" s="129"/>
      <c r="DFR20" s="129"/>
      <c r="DFS20" s="129"/>
      <c r="DFT20" s="129"/>
      <c r="DFU20" s="129"/>
      <c r="DFV20" s="129"/>
      <c r="DFW20" s="129"/>
      <c r="DFX20" s="129"/>
      <c r="DFY20" s="129"/>
      <c r="DFZ20" s="129"/>
      <c r="DGA20" s="129"/>
      <c r="DGB20" s="129"/>
      <c r="DGC20" s="129"/>
      <c r="DGD20" s="129"/>
      <c r="DGE20" s="129"/>
      <c r="DGF20" s="129"/>
      <c r="DGG20" s="129"/>
      <c r="DGH20" s="129"/>
      <c r="DGI20" s="129"/>
      <c r="DGJ20" s="129"/>
      <c r="DGK20" s="129"/>
      <c r="DGL20" s="129"/>
      <c r="DGM20" s="129"/>
      <c r="DGN20" s="129"/>
      <c r="DGO20" s="129"/>
      <c r="DGP20" s="129"/>
      <c r="DGQ20" s="129"/>
      <c r="DGR20" s="129"/>
      <c r="DGS20" s="129"/>
      <c r="DGT20" s="129"/>
      <c r="DGU20" s="129"/>
      <c r="DGV20" s="129"/>
      <c r="DGW20" s="129"/>
      <c r="DGX20" s="129"/>
      <c r="DGY20" s="129"/>
      <c r="DGZ20" s="129"/>
      <c r="DHA20" s="129"/>
      <c r="DHB20" s="129"/>
      <c r="DHC20" s="129"/>
      <c r="DHD20" s="129"/>
      <c r="DHE20" s="129"/>
      <c r="DHF20" s="129"/>
      <c r="DHG20" s="129"/>
      <c r="DHH20" s="129"/>
      <c r="DHI20" s="129"/>
      <c r="DHJ20" s="129"/>
      <c r="DHK20" s="129"/>
      <c r="DHL20" s="129"/>
      <c r="DHM20" s="129"/>
      <c r="DHN20" s="129"/>
      <c r="DHO20" s="129"/>
      <c r="DHP20" s="129"/>
      <c r="DHQ20" s="129"/>
      <c r="DHR20" s="129"/>
      <c r="DHS20" s="129"/>
      <c r="DHT20" s="129"/>
      <c r="DHU20" s="129"/>
      <c r="DHV20" s="129"/>
      <c r="DHW20" s="129"/>
      <c r="DHX20" s="129"/>
      <c r="DHY20" s="129"/>
      <c r="DHZ20" s="129"/>
      <c r="DIA20" s="129"/>
      <c r="DIB20" s="129"/>
      <c r="DIC20" s="129"/>
      <c r="DID20" s="129"/>
      <c r="DIE20" s="129"/>
      <c r="DIF20" s="129"/>
      <c r="DIG20" s="129"/>
      <c r="DIH20" s="129"/>
      <c r="DII20" s="129"/>
      <c r="DIJ20" s="129"/>
      <c r="DIK20" s="129"/>
      <c r="DIL20" s="129"/>
      <c r="DIM20" s="129"/>
      <c r="DIN20" s="129"/>
      <c r="DIO20" s="129"/>
      <c r="DIP20" s="129"/>
      <c r="DIQ20" s="129"/>
      <c r="DIR20" s="129"/>
      <c r="DIS20" s="129"/>
      <c r="DIT20" s="129"/>
      <c r="DIU20" s="129"/>
      <c r="DIV20" s="129"/>
      <c r="DIW20" s="129"/>
      <c r="DIX20" s="129"/>
      <c r="DIY20" s="129"/>
      <c r="DIZ20" s="129"/>
      <c r="DJA20" s="129"/>
      <c r="DJB20" s="129"/>
      <c r="DJC20" s="129"/>
      <c r="DJD20" s="129"/>
      <c r="DJE20" s="129"/>
      <c r="DJF20" s="129"/>
      <c r="DJG20" s="129"/>
      <c r="DJH20" s="129"/>
      <c r="DJI20" s="129"/>
      <c r="DJJ20" s="129"/>
      <c r="DJK20" s="129"/>
      <c r="DJL20" s="129"/>
      <c r="DJM20" s="129"/>
      <c r="DJN20" s="129"/>
      <c r="DJO20" s="129"/>
      <c r="DJP20" s="129"/>
      <c r="DJQ20" s="129"/>
      <c r="DJR20" s="129"/>
      <c r="DJS20" s="129"/>
      <c r="DJT20" s="129"/>
      <c r="DJU20" s="129"/>
      <c r="DJV20" s="129"/>
      <c r="DJW20" s="129"/>
      <c r="DJX20" s="129"/>
      <c r="DJY20" s="129"/>
      <c r="DJZ20" s="129"/>
      <c r="DKA20" s="129"/>
      <c r="DKB20" s="129"/>
      <c r="DKC20" s="129"/>
      <c r="DKD20" s="129"/>
      <c r="DKE20" s="129"/>
      <c r="DKF20" s="129"/>
      <c r="DKG20" s="129"/>
      <c r="DKH20" s="129"/>
      <c r="DKI20" s="129"/>
      <c r="DKJ20" s="129"/>
      <c r="DKK20" s="129"/>
      <c r="DKL20" s="129"/>
      <c r="DKM20" s="129"/>
      <c r="DKN20" s="129"/>
      <c r="DKO20" s="129"/>
      <c r="DKP20" s="129"/>
      <c r="DKQ20" s="129"/>
      <c r="DKR20" s="129"/>
      <c r="DKS20" s="129"/>
      <c r="DKT20" s="129"/>
      <c r="DKU20" s="129"/>
      <c r="DKV20" s="129"/>
      <c r="DKW20" s="129"/>
      <c r="DKX20" s="129"/>
      <c r="DKY20" s="129"/>
      <c r="DKZ20" s="129"/>
      <c r="DLA20" s="129"/>
      <c r="DLB20" s="129"/>
      <c r="DLC20" s="129"/>
      <c r="DLD20" s="129"/>
      <c r="DLE20" s="129"/>
      <c r="DLF20" s="129"/>
      <c r="DLG20" s="129"/>
      <c r="DLH20" s="129"/>
      <c r="DLI20" s="129"/>
      <c r="DLJ20" s="129"/>
      <c r="DLK20" s="129"/>
      <c r="DLL20" s="129"/>
      <c r="DLM20" s="129"/>
      <c r="DLN20" s="129"/>
      <c r="DLO20" s="129"/>
      <c r="DLP20" s="129"/>
      <c r="DLQ20" s="129"/>
      <c r="DLR20" s="129"/>
      <c r="DLS20" s="129"/>
      <c r="DLT20" s="129"/>
      <c r="DLU20" s="129"/>
      <c r="DLV20" s="129"/>
      <c r="DLW20" s="129"/>
      <c r="DLX20" s="129"/>
      <c r="DLY20" s="129"/>
      <c r="DLZ20" s="129"/>
      <c r="DMA20" s="129"/>
      <c r="DMB20" s="129"/>
      <c r="DMC20" s="129"/>
      <c r="DMD20" s="129"/>
      <c r="DME20" s="129"/>
      <c r="DMF20" s="129"/>
      <c r="DMG20" s="129"/>
      <c r="DMH20" s="129"/>
      <c r="DMI20" s="129"/>
      <c r="DMJ20" s="129"/>
      <c r="DMK20" s="129"/>
      <c r="DML20" s="129"/>
      <c r="DMM20" s="129"/>
      <c r="DMN20" s="129"/>
      <c r="DMO20" s="129"/>
      <c r="DMP20" s="129"/>
      <c r="DMQ20" s="129"/>
      <c r="DMR20" s="129"/>
      <c r="DMS20" s="129"/>
      <c r="DMT20" s="129"/>
      <c r="DMU20" s="129"/>
      <c r="DMV20" s="129"/>
      <c r="DMW20" s="129"/>
      <c r="DMX20" s="129"/>
      <c r="DMY20" s="129"/>
      <c r="DMZ20" s="129"/>
      <c r="DNA20" s="129"/>
      <c r="DNB20" s="129"/>
      <c r="DNC20" s="129"/>
      <c r="DND20" s="129"/>
      <c r="DNE20" s="129"/>
      <c r="DNF20" s="129"/>
      <c r="DNG20" s="129"/>
      <c r="DNH20" s="129"/>
      <c r="DNI20" s="129"/>
      <c r="DNJ20" s="129"/>
      <c r="DNK20" s="129"/>
      <c r="DNL20" s="129"/>
      <c r="DNM20" s="129"/>
      <c r="DNN20" s="129"/>
      <c r="DNO20" s="129"/>
      <c r="DNP20" s="129"/>
      <c r="DNQ20" s="129"/>
      <c r="DNR20" s="129"/>
      <c r="DNS20" s="129"/>
      <c r="DNT20" s="129"/>
      <c r="DNU20" s="129"/>
      <c r="DNV20" s="129"/>
      <c r="DNW20" s="129"/>
      <c r="DNX20" s="129"/>
      <c r="DNY20" s="129"/>
      <c r="DNZ20" s="129"/>
      <c r="DOA20" s="129"/>
      <c r="DOB20" s="129"/>
      <c r="DOC20" s="129"/>
      <c r="DOD20" s="129"/>
      <c r="DOE20" s="129"/>
      <c r="DOF20" s="129"/>
      <c r="DOG20" s="129"/>
      <c r="DOH20" s="129"/>
      <c r="DOI20" s="129"/>
      <c r="DOJ20" s="129"/>
      <c r="DOK20" s="129"/>
      <c r="DOL20" s="129"/>
      <c r="DOM20" s="129"/>
      <c r="DON20" s="129"/>
      <c r="DOO20" s="129"/>
      <c r="DOP20" s="129"/>
      <c r="DOQ20" s="129"/>
      <c r="DOR20" s="129"/>
      <c r="DOS20" s="129"/>
      <c r="DOT20" s="129"/>
      <c r="DOU20" s="129"/>
      <c r="DOV20" s="129"/>
      <c r="DOW20" s="129"/>
      <c r="DOX20" s="129"/>
      <c r="DOY20" s="129"/>
      <c r="DOZ20" s="129"/>
      <c r="DPA20" s="129"/>
      <c r="DPB20" s="129"/>
      <c r="DPC20" s="129"/>
      <c r="DPD20" s="129"/>
      <c r="DPE20" s="129"/>
      <c r="DPF20" s="129"/>
      <c r="DPG20" s="129"/>
      <c r="DPH20" s="129"/>
      <c r="DPI20" s="129"/>
      <c r="DPJ20" s="129"/>
      <c r="DPK20" s="129"/>
      <c r="DPL20" s="129"/>
      <c r="DPM20" s="129"/>
      <c r="DPN20" s="129"/>
      <c r="DPO20" s="129"/>
      <c r="DPP20" s="129"/>
      <c r="DPQ20" s="129"/>
      <c r="DPR20" s="129"/>
      <c r="DPS20" s="129"/>
      <c r="DPT20" s="129"/>
      <c r="DPU20" s="129"/>
      <c r="DPV20" s="129"/>
      <c r="DPW20" s="129"/>
      <c r="DPX20" s="129"/>
      <c r="DPY20" s="129"/>
      <c r="DPZ20" s="129"/>
      <c r="DQA20" s="129"/>
      <c r="DQB20" s="129"/>
      <c r="DQC20" s="129"/>
      <c r="DQD20" s="129"/>
      <c r="DQE20" s="129"/>
      <c r="DQF20" s="129"/>
      <c r="DQG20" s="129"/>
      <c r="DQH20" s="129"/>
      <c r="DQI20" s="129"/>
      <c r="DQJ20" s="129"/>
      <c r="DQK20" s="129"/>
      <c r="DQL20" s="129"/>
      <c r="DQM20" s="129"/>
      <c r="DQN20" s="129"/>
      <c r="DQO20" s="129"/>
      <c r="DQP20" s="129"/>
      <c r="DQQ20" s="129"/>
      <c r="DQR20" s="129"/>
      <c r="DQS20" s="129"/>
      <c r="DQT20" s="129"/>
      <c r="DQU20" s="129"/>
      <c r="DQV20" s="129"/>
      <c r="DQW20" s="129"/>
      <c r="DQX20" s="129"/>
      <c r="DQY20" s="129"/>
      <c r="DQZ20" s="129"/>
      <c r="DRA20" s="129"/>
      <c r="DRB20" s="129"/>
      <c r="DRC20" s="129"/>
      <c r="DRD20" s="129"/>
      <c r="DRE20" s="129"/>
      <c r="DRF20" s="129"/>
      <c r="DRG20" s="129"/>
      <c r="DRH20" s="129"/>
      <c r="DRI20" s="129"/>
      <c r="DRJ20" s="129"/>
      <c r="DRK20" s="129"/>
      <c r="DRL20" s="129"/>
      <c r="DRM20" s="129"/>
      <c r="DRN20" s="129"/>
      <c r="DRO20" s="129"/>
      <c r="DRP20" s="129"/>
      <c r="DRQ20" s="129"/>
      <c r="DRR20" s="129"/>
      <c r="DRS20" s="129"/>
      <c r="DRT20" s="129"/>
      <c r="DRU20" s="129"/>
      <c r="DRV20" s="129"/>
      <c r="DRW20" s="129"/>
      <c r="DRX20" s="129"/>
      <c r="DRY20" s="129"/>
      <c r="DRZ20" s="129"/>
      <c r="DSA20" s="129"/>
      <c r="DSB20" s="129"/>
      <c r="DSC20" s="129"/>
      <c r="DSD20" s="129"/>
      <c r="DSE20" s="129"/>
      <c r="DSF20" s="129"/>
      <c r="DSG20" s="129"/>
      <c r="DSH20" s="129"/>
      <c r="DSI20" s="129"/>
      <c r="DSJ20" s="129"/>
      <c r="DSK20" s="129"/>
      <c r="DSL20" s="129"/>
      <c r="DSM20" s="129"/>
      <c r="DSN20" s="129"/>
      <c r="DSO20" s="129"/>
      <c r="DSP20" s="129"/>
      <c r="DSQ20" s="129"/>
      <c r="DSR20" s="129"/>
      <c r="DSS20" s="129"/>
      <c r="DST20" s="129"/>
      <c r="DSU20" s="129"/>
      <c r="DSV20" s="129"/>
      <c r="DSW20" s="129"/>
      <c r="DSX20" s="129"/>
      <c r="DSY20" s="129"/>
      <c r="DSZ20" s="129"/>
      <c r="DTA20" s="129"/>
      <c r="DTB20" s="129"/>
      <c r="DTC20" s="129"/>
      <c r="DTD20" s="129"/>
      <c r="DTE20" s="129"/>
      <c r="DTF20" s="129"/>
      <c r="DTG20" s="129"/>
      <c r="DTH20" s="129"/>
      <c r="DTI20" s="129"/>
      <c r="DTJ20" s="129"/>
      <c r="DTK20" s="129"/>
      <c r="DTL20" s="129"/>
      <c r="DTM20" s="129"/>
      <c r="DTN20" s="129"/>
      <c r="DTO20" s="129"/>
      <c r="DTP20" s="129"/>
      <c r="DTQ20" s="129"/>
      <c r="DTR20" s="129"/>
      <c r="DTS20" s="129"/>
      <c r="DTT20" s="129"/>
      <c r="DTU20" s="129"/>
      <c r="DTV20" s="129"/>
      <c r="DTW20" s="129"/>
      <c r="DTX20" s="129"/>
      <c r="DTY20" s="129"/>
      <c r="DTZ20" s="129"/>
      <c r="DUA20" s="129"/>
      <c r="DUB20" s="129"/>
      <c r="DUC20" s="129"/>
      <c r="DUD20" s="129"/>
      <c r="DUE20" s="129"/>
      <c r="DUF20" s="129"/>
      <c r="DUG20" s="129"/>
      <c r="DUH20" s="129"/>
      <c r="DUI20" s="129"/>
      <c r="DUJ20" s="129"/>
      <c r="DUK20" s="129"/>
      <c r="DUL20" s="129"/>
      <c r="DUM20" s="129"/>
      <c r="DUN20" s="129"/>
      <c r="DUO20" s="129"/>
      <c r="DUP20" s="129"/>
      <c r="DUQ20" s="129"/>
      <c r="DUR20" s="129"/>
      <c r="DUS20" s="129"/>
      <c r="DUT20" s="129"/>
      <c r="DUU20" s="129"/>
      <c r="DUV20" s="129"/>
      <c r="DUW20" s="129"/>
      <c r="DUX20" s="129"/>
      <c r="DUY20" s="129"/>
      <c r="DUZ20" s="129"/>
      <c r="DVA20" s="129"/>
      <c r="DVB20" s="129"/>
      <c r="DVC20" s="129"/>
      <c r="DVD20" s="129"/>
      <c r="DVE20" s="129"/>
      <c r="DVF20" s="129"/>
      <c r="DVG20" s="129"/>
      <c r="DVH20" s="129"/>
      <c r="DVI20" s="129"/>
      <c r="DVJ20" s="129"/>
      <c r="DVK20" s="129"/>
      <c r="DVL20" s="129"/>
      <c r="DVM20" s="129"/>
      <c r="DVN20" s="129"/>
      <c r="DVO20" s="129"/>
      <c r="DVP20" s="129"/>
      <c r="DVQ20" s="129"/>
      <c r="DVR20" s="129"/>
      <c r="DVS20" s="129"/>
      <c r="DVT20" s="129"/>
      <c r="DVU20" s="129"/>
      <c r="DVV20" s="129"/>
      <c r="DVW20" s="129"/>
      <c r="DVX20" s="129"/>
      <c r="DVY20" s="129"/>
      <c r="DVZ20" s="129"/>
      <c r="DWA20" s="129"/>
      <c r="DWB20" s="129"/>
      <c r="DWC20" s="129"/>
      <c r="DWD20" s="129"/>
      <c r="DWE20" s="129"/>
      <c r="DWF20" s="129"/>
      <c r="DWG20" s="129"/>
      <c r="DWH20" s="129"/>
      <c r="DWI20" s="129"/>
      <c r="DWJ20" s="129"/>
      <c r="DWK20" s="129"/>
      <c r="DWL20" s="129"/>
      <c r="DWM20" s="129"/>
      <c r="DWN20" s="129"/>
      <c r="DWO20" s="129"/>
      <c r="DWP20" s="129"/>
      <c r="DWQ20" s="129"/>
      <c r="DWR20" s="129"/>
      <c r="DWS20" s="129"/>
      <c r="DWT20" s="129"/>
      <c r="DWU20" s="129"/>
      <c r="DWV20" s="129"/>
      <c r="DWW20" s="129"/>
      <c r="DWX20" s="129"/>
      <c r="DWY20" s="129"/>
      <c r="DWZ20" s="129"/>
      <c r="DXA20" s="129"/>
      <c r="DXB20" s="129"/>
      <c r="DXC20" s="129"/>
      <c r="DXD20" s="129"/>
      <c r="DXE20" s="129"/>
      <c r="DXF20" s="129"/>
      <c r="DXG20" s="129"/>
      <c r="DXH20" s="129"/>
      <c r="DXI20" s="129"/>
      <c r="DXJ20" s="129"/>
      <c r="DXK20" s="129"/>
      <c r="DXL20" s="129"/>
      <c r="DXM20" s="129"/>
      <c r="DXN20" s="129"/>
      <c r="DXO20" s="129"/>
      <c r="DXP20" s="129"/>
      <c r="DXQ20" s="129"/>
      <c r="DXR20" s="129"/>
      <c r="DXS20" s="129"/>
      <c r="DXT20" s="129"/>
      <c r="DXU20" s="129"/>
      <c r="DXV20" s="129"/>
      <c r="DXW20" s="129"/>
      <c r="DXX20" s="129"/>
      <c r="DXY20" s="129"/>
      <c r="DXZ20" s="129"/>
      <c r="DYA20" s="129"/>
      <c r="DYB20" s="129"/>
      <c r="DYC20" s="129"/>
      <c r="DYD20" s="129"/>
      <c r="DYE20" s="129"/>
      <c r="DYF20" s="129"/>
      <c r="DYG20" s="129"/>
      <c r="DYH20" s="129"/>
      <c r="DYI20" s="129"/>
      <c r="DYJ20" s="129"/>
      <c r="DYK20" s="129"/>
      <c r="DYL20" s="129"/>
      <c r="DYM20" s="129"/>
      <c r="DYN20" s="129"/>
      <c r="DYO20" s="129"/>
      <c r="DYP20" s="129"/>
      <c r="DYQ20" s="129"/>
      <c r="DYR20" s="129"/>
      <c r="DYS20" s="129"/>
      <c r="DYT20" s="129"/>
      <c r="DYU20" s="129"/>
      <c r="DYV20" s="129"/>
      <c r="DYW20" s="129"/>
      <c r="DYX20" s="129"/>
      <c r="DYY20" s="129"/>
      <c r="DYZ20" s="129"/>
      <c r="DZA20" s="129"/>
      <c r="DZB20" s="129"/>
      <c r="DZC20" s="129"/>
      <c r="DZD20" s="129"/>
      <c r="DZE20" s="129"/>
      <c r="DZF20" s="129"/>
      <c r="DZG20" s="129"/>
      <c r="DZH20" s="129"/>
      <c r="DZI20" s="129"/>
      <c r="DZJ20" s="129"/>
      <c r="DZK20" s="129"/>
      <c r="DZL20" s="129"/>
      <c r="DZM20" s="129"/>
      <c r="DZN20" s="129"/>
      <c r="DZO20" s="129"/>
      <c r="DZP20" s="129"/>
      <c r="DZQ20" s="129"/>
      <c r="DZR20" s="129"/>
      <c r="DZS20" s="129"/>
      <c r="DZT20" s="129"/>
      <c r="DZU20" s="129"/>
      <c r="DZV20" s="129"/>
      <c r="DZW20" s="129"/>
      <c r="DZX20" s="129"/>
      <c r="DZY20" s="129"/>
      <c r="DZZ20" s="129"/>
      <c r="EAA20" s="129"/>
      <c r="EAB20" s="129"/>
      <c r="EAC20" s="129"/>
      <c r="EAD20" s="129"/>
      <c r="EAE20" s="129"/>
      <c r="EAF20" s="129"/>
      <c r="EAG20" s="129"/>
      <c r="EAH20" s="129"/>
      <c r="EAI20" s="129"/>
      <c r="EAJ20" s="129"/>
      <c r="EAK20" s="129"/>
      <c r="EAL20" s="129"/>
      <c r="EAM20" s="129"/>
      <c r="EAN20" s="129"/>
      <c r="EAO20" s="129"/>
      <c r="EAP20" s="129"/>
      <c r="EAQ20" s="129"/>
      <c r="EAR20" s="129"/>
      <c r="EAS20" s="129"/>
      <c r="EAT20" s="129"/>
      <c r="EAU20" s="129"/>
      <c r="EAV20" s="129"/>
      <c r="EAW20" s="129"/>
      <c r="EAX20" s="129"/>
      <c r="EAY20" s="129"/>
      <c r="EAZ20" s="129"/>
      <c r="EBA20" s="129"/>
      <c r="EBB20" s="129"/>
      <c r="EBC20" s="129"/>
      <c r="EBD20" s="129"/>
      <c r="EBE20" s="129"/>
      <c r="EBF20" s="129"/>
      <c r="EBG20" s="129"/>
      <c r="EBH20" s="129"/>
      <c r="EBI20" s="129"/>
      <c r="EBJ20" s="129"/>
      <c r="EBK20" s="129"/>
      <c r="EBL20" s="129"/>
      <c r="EBM20" s="129"/>
      <c r="EBN20" s="129"/>
      <c r="EBO20" s="129"/>
      <c r="EBP20" s="129"/>
      <c r="EBQ20" s="129"/>
      <c r="EBR20" s="129"/>
      <c r="EBS20" s="129"/>
      <c r="EBT20" s="129"/>
      <c r="EBU20" s="129"/>
      <c r="EBV20" s="129"/>
      <c r="EBW20" s="129"/>
      <c r="EBX20" s="129"/>
      <c r="EBY20" s="129"/>
      <c r="EBZ20" s="129"/>
      <c r="ECA20" s="129"/>
      <c r="ECB20" s="129"/>
      <c r="ECC20" s="129"/>
      <c r="ECD20" s="129"/>
      <c r="ECE20" s="129"/>
      <c r="ECF20" s="129"/>
      <c r="ECG20" s="129"/>
      <c r="ECH20" s="129"/>
      <c r="ECI20" s="129"/>
      <c r="ECJ20" s="129"/>
      <c r="ECK20" s="129"/>
      <c r="ECL20" s="129"/>
      <c r="ECM20" s="129"/>
      <c r="ECN20" s="129"/>
      <c r="ECO20" s="129"/>
      <c r="ECP20" s="129"/>
      <c r="ECQ20" s="129"/>
      <c r="ECR20" s="129"/>
      <c r="ECS20" s="129"/>
      <c r="ECT20" s="129"/>
      <c r="ECU20" s="129"/>
      <c r="ECV20" s="129"/>
      <c r="ECW20" s="129"/>
      <c r="ECX20" s="129"/>
      <c r="ECY20" s="129"/>
      <c r="ECZ20" s="129"/>
      <c r="EDA20" s="129"/>
      <c r="EDB20" s="129"/>
      <c r="EDC20" s="129"/>
      <c r="EDD20" s="129"/>
      <c r="EDE20" s="129"/>
      <c r="EDF20" s="129"/>
      <c r="EDG20" s="129"/>
      <c r="EDH20" s="129"/>
      <c r="EDI20" s="129"/>
      <c r="EDJ20" s="129"/>
      <c r="EDK20" s="129"/>
      <c r="EDL20" s="129"/>
      <c r="EDM20" s="129"/>
      <c r="EDN20" s="129"/>
      <c r="EDO20" s="129"/>
      <c r="EDP20" s="129"/>
      <c r="EDQ20" s="129"/>
      <c r="EDR20" s="129"/>
      <c r="EDS20" s="129"/>
      <c r="EDT20" s="129"/>
      <c r="EDU20" s="129"/>
      <c r="EDV20" s="129"/>
      <c r="EDW20" s="129"/>
      <c r="EDX20" s="129"/>
      <c r="EDY20" s="129"/>
      <c r="EDZ20" s="129"/>
      <c r="EEA20" s="129"/>
      <c r="EEB20" s="129"/>
      <c r="EEC20" s="129"/>
      <c r="EED20" s="129"/>
      <c r="EEE20" s="129"/>
      <c r="EEF20" s="129"/>
      <c r="EEG20" s="129"/>
      <c r="EEH20" s="129"/>
      <c r="EEI20" s="129"/>
      <c r="EEJ20" s="129"/>
      <c r="EEK20" s="129"/>
      <c r="EEL20" s="129"/>
      <c r="EEM20" s="129"/>
      <c r="EEN20" s="129"/>
      <c r="EEO20" s="129"/>
      <c r="EEP20" s="129"/>
      <c r="EEQ20" s="129"/>
      <c r="EER20" s="129"/>
      <c r="EES20" s="129"/>
      <c r="EET20" s="129"/>
      <c r="EEU20" s="129"/>
      <c r="EEV20" s="129"/>
      <c r="EEW20" s="129"/>
      <c r="EEX20" s="129"/>
      <c r="EEY20" s="129"/>
      <c r="EEZ20" s="129"/>
      <c r="EFA20" s="129"/>
      <c r="EFB20" s="129"/>
      <c r="EFC20" s="129"/>
      <c r="EFD20" s="129"/>
      <c r="EFE20" s="129"/>
      <c r="EFF20" s="129"/>
      <c r="EFG20" s="129"/>
      <c r="EFH20" s="129"/>
      <c r="EFI20" s="129"/>
      <c r="EFJ20" s="129"/>
      <c r="EFK20" s="129"/>
      <c r="EFL20" s="129"/>
      <c r="EFM20" s="129"/>
      <c r="EFN20" s="129"/>
      <c r="EFO20" s="129"/>
      <c r="EFP20" s="129"/>
      <c r="EFQ20" s="129"/>
      <c r="EFR20" s="129"/>
      <c r="EFS20" s="129"/>
      <c r="EFT20" s="129"/>
      <c r="EFU20" s="129"/>
      <c r="EFV20" s="129"/>
      <c r="EFW20" s="129"/>
      <c r="EFX20" s="129"/>
      <c r="EFY20" s="129"/>
      <c r="EFZ20" s="129"/>
      <c r="EGA20" s="129"/>
      <c r="EGB20" s="129"/>
      <c r="EGC20" s="129"/>
      <c r="EGD20" s="129"/>
      <c r="EGE20" s="129"/>
      <c r="EGF20" s="129"/>
      <c r="EGG20" s="129"/>
      <c r="EGH20" s="129"/>
      <c r="EGI20" s="129"/>
      <c r="EGJ20" s="129"/>
      <c r="EGK20" s="129"/>
      <c r="EGL20" s="129"/>
      <c r="EGM20" s="129"/>
      <c r="EGN20" s="129"/>
      <c r="EGO20" s="129"/>
      <c r="EGP20" s="129"/>
      <c r="EGQ20" s="129"/>
      <c r="EGR20" s="129"/>
      <c r="EGS20" s="129"/>
      <c r="EGT20" s="129"/>
      <c r="EGU20" s="129"/>
      <c r="EGV20" s="129"/>
      <c r="EGW20" s="129"/>
      <c r="EGX20" s="129"/>
      <c r="EGY20" s="129"/>
      <c r="EGZ20" s="129"/>
      <c r="EHA20" s="129"/>
      <c r="EHB20" s="129"/>
      <c r="EHC20" s="129"/>
      <c r="EHD20" s="129"/>
      <c r="EHE20" s="129"/>
      <c r="EHF20" s="129"/>
      <c r="EHG20" s="129"/>
      <c r="EHH20" s="129"/>
      <c r="EHI20" s="129"/>
      <c r="EHJ20" s="129"/>
      <c r="EHK20" s="129"/>
      <c r="EHL20" s="129"/>
      <c r="EHM20" s="129"/>
      <c r="EHN20" s="129"/>
      <c r="EHO20" s="129"/>
      <c r="EHP20" s="129"/>
      <c r="EHQ20" s="129"/>
      <c r="EHR20" s="129"/>
      <c r="EHS20" s="129"/>
      <c r="EHT20" s="129"/>
      <c r="EHU20" s="129"/>
      <c r="EHV20" s="129"/>
      <c r="EHW20" s="129"/>
      <c r="EHX20" s="129"/>
      <c r="EHY20" s="129"/>
      <c r="EHZ20" s="129"/>
      <c r="EIA20" s="129"/>
      <c r="EIB20" s="129"/>
      <c r="EIC20" s="129"/>
      <c r="EID20" s="129"/>
      <c r="EIE20" s="129"/>
      <c r="EIF20" s="129"/>
      <c r="EIG20" s="129"/>
      <c r="EIH20" s="129"/>
      <c r="EII20" s="129"/>
      <c r="EIJ20" s="129"/>
      <c r="EIK20" s="129"/>
      <c r="EIL20" s="129"/>
      <c r="EIM20" s="129"/>
      <c r="EIN20" s="129"/>
      <c r="EIO20" s="129"/>
      <c r="EIP20" s="129"/>
      <c r="EIQ20" s="129"/>
      <c r="EIR20" s="129"/>
      <c r="EIS20" s="129"/>
      <c r="EIT20" s="129"/>
      <c r="EIU20" s="129"/>
      <c r="EIV20" s="129"/>
      <c r="EIW20" s="129"/>
      <c r="EIX20" s="129"/>
      <c r="EIY20" s="129"/>
      <c r="EIZ20" s="129"/>
      <c r="EJA20" s="129"/>
      <c r="EJB20" s="129"/>
      <c r="EJC20" s="129"/>
      <c r="EJD20" s="129"/>
      <c r="EJE20" s="129"/>
      <c r="EJF20" s="129"/>
      <c r="EJG20" s="129"/>
      <c r="EJH20" s="129"/>
      <c r="EJI20" s="129"/>
      <c r="EJJ20" s="129"/>
      <c r="EJK20" s="129"/>
      <c r="EJL20" s="129"/>
      <c r="EJM20" s="129"/>
      <c r="EJN20" s="129"/>
      <c r="EJO20" s="129"/>
      <c r="EJP20" s="129"/>
      <c r="EJQ20" s="129"/>
      <c r="EJR20" s="129"/>
      <c r="EJS20" s="129"/>
      <c r="EJT20" s="129"/>
      <c r="EJU20" s="129"/>
      <c r="EJV20" s="129"/>
      <c r="EJW20" s="129"/>
      <c r="EJX20" s="129"/>
      <c r="EJY20" s="129"/>
      <c r="EJZ20" s="129"/>
      <c r="EKA20" s="129"/>
      <c r="EKB20" s="129"/>
      <c r="EKC20" s="129"/>
      <c r="EKD20" s="129"/>
      <c r="EKE20" s="129"/>
      <c r="EKF20" s="129"/>
      <c r="EKG20" s="129"/>
      <c r="EKH20" s="129"/>
      <c r="EKI20" s="129"/>
      <c r="EKJ20" s="129"/>
      <c r="EKK20" s="129"/>
      <c r="EKL20" s="129"/>
      <c r="EKM20" s="129"/>
      <c r="EKN20" s="129"/>
      <c r="EKO20" s="129"/>
      <c r="EKP20" s="129"/>
      <c r="EKQ20" s="129"/>
      <c r="EKR20" s="129"/>
      <c r="EKS20" s="129"/>
      <c r="EKT20" s="129"/>
      <c r="EKU20" s="129"/>
      <c r="EKV20" s="129"/>
      <c r="EKW20" s="129"/>
      <c r="EKX20" s="129"/>
      <c r="EKY20" s="129"/>
      <c r="EKZ20" s="129"/>
      <c r="ELA20" s="129"/>
      <c r="ELB20" s="129"/>
      <c r="ELC20" s="129"/>
      <c r="ELD20" s="129"/>
      <c r="ELE20" s="129"/>
      <c r="ELF20" s="129"/>
      <c r="ELG20" s="129"/>
      <c r="ELH20" s="129"/>
      <c r="ELI20" s="129"/>
      <c r="ELJ20" s="129"/>
      <c r="ELK20" s="129"/>
      <c r="ELL20" s="129"/>
      <c r="ELM20" s="129"/>
      <c r="ELN20" s="129"/>
      <c r="ELO20" s="129"/>
      <c r="ELP20" s="129"/>
      <c r="ELQ20" s="129"/>
      <c r="ELR20" s="129"/>
      <c r="ELS20" s="129"/>
      <c r="ELT20" s="129"/>
      <c r="ELU20" s="129"/>
      <c r="ELV20" s="129"/>
      <c r="ELW20" s="129"/>
      <c r="ELX20" s="129"/>
      <c r="ELY20" s="129"/>
      <c r="ELZ20" s="129"/>
      <c r="EMA20" s="129"/>
      <c r="EMB20" s="129"/>
      <c r="EMC20" s="129"/>
      <c r="EMD20" s="129"/>
      <c r="EME20" s="129"/>
      <c r="EMF20" s="129"/>
      <c r="EMG20" s="129"/>
      <c r="EMH20" s="129"/>
      <c r="EMI20" s="129"/>
      <c r="EMJ20" s="129"/>
      <c r="EMK20" s="129"/>
      <c r="EML20" s="129"/>
      <c r="EMM20" s="129"/>
      <c r="EMN20" s="129"/>
      <c r="EMO20" s="129"/>
      <c r="EMP20" s="129"/>
      <c r="EMQ20" s="129"/>
      <c r="EMR20" s="129"/>
      <c r="EMS20" s="129"/>
      <c r="EMT20" s="129"/>
      <c r="EMU20" s="129"/>
      <c r="EMV20" s="129"/>
      <c r="EMW20" s="129"/>
      <c r="EMX20" s="129"/>
      <c r="EMY20" s="129"/>
      <c r="EMZ20" s="129"/>
      <c r="ENA20" s="129"/>
      <c r="ENB20" s="129"/>
      <c r="ENC20" s="129"/>
      <c r="END20" s="129"/>
      <c r="ENE20" s="129"/>
      <c r="ENF20" s="129"/>
      <c r="ENG20" s="129"/>
      <c r="ENH20" s="129"/>
      <c r="ENI20" s="129"/>
      <c r="ENJ20" s="129"/>
      <c r="ENK20" s="129"/>
      <c r="ENL20" s="129"/>
      <c r="ENM20" s="129"/>
      <c r="ENN20" s="129"/>
      <c r="ENO20" s="129"/>
      <c r="ENP20" s="129"/>
      <c r="ENQ20" s="129"/>
      <c r="ENR20" s="129"/>
      <c r="ENS20" s="129"/>
      <c r="ENT20" s="129"/>
      <c r="ENU20" s="129"/>
      <c r="ENV20" s="129"/>
      <c r="ENW20" s="129"/>
      <c r="ENX20" s="129"/>
      <c r="ENY20" s="129"/>
      <c r="ENZ20" s="129"/>
      <c r="EOA20" s="129"/>
      <c r="EOB20" s="129"/>
      <c r="EOC20" s="129"/>
      <c r="EOD20" s="129"/>
      <c r="EOE20" s="129"/>
      <c r="EOF20" s="129"/>
      <c r="EOG20" s="129"/>
      <c r="EOH20" s="129"/>
      <c r="EOI20" s="129"/>
      <c r="EOJ20" s="129"/>
      <c r="EOK20" s="129"/>
      <c r="EOL20" s="129"/>
      <c r="EOM20" s="129"/>
      <c r="EON20" s="129"/>
      <c r="EOO20" s="129"/>
      <c r="EOP20" s="129"/>
      <c r="EOQ20" s="129"/>
      <c r="EOR20" s="129"/>
      <c r="EOS20" s="129"/>
      <c r="EOT20" s="129"/>
      <c r="EOU20" s="129"/>
      <c r="EOV20" s="129"/>
      <c r="EOW20" s="129"/>
      <c r="EOX20" s="129"/>
      <c r="EOY20" s="129"/>
      <c r="EOZ20" s="129"/>
      <c r="EPA20" s="129"/>
      <c r="EPB20" s="129"/>
      <c r="EPC20" s="129"/>
      <c r="EPD20" s="129"/>
      <c r="EPE20" s="129"/>
      <c r="EPF20" s="129"/>
      <c r="EPG20" s="129"/>
      <c r="EPH20" s="129"/>
      <c r="EPI20" s="129"/>
      <c r="EPJ20" s="129"/>
      <c r="EPK20" s="129"/>
      <c r="EPL20" s="129"/>
      <c r="EPM20" s="129"/>
      <c r="EPN20" s="129"/>
      <c r="EPO20" s="129"/>
      <c r="EPP20" s="129"/>
      <c r="EPQ20" s="129"/>
      <c r="EPR20" s="129"/>
      <c r="EPS20" s="129"/>
      <c r="EPT20" s="129"/>
      <c r="EPU20" s="129"/>
      <c r="EPV20" s="129"/>
      <c r="EPW20" s="129"/>
      <c r="EPX20" s="129"/>
      <c r="EPY20" s="129"/>
      <c r="EPZ20" s="129"/>
      <c r="EQA20" s="129"/>
      <c r="EQB20" s="129"/>
      <c r="EQC20" s="129"/>
      <c r="EQD20" s="129"/>
      <c r="EQE20" s="129"/>
      <c r="EQF20" s="129"/>
      <c r="EQG20" s="129"/>
      <c r="EQH20" s="129"/>
      <c r="EQI20" s="129"/>
      <c r="EQJ20" s="129"/>
      <c r="EQK20" s="129"/>
      <c r="EQL20" s="129"/>
      <c r="EQM20" s="129"/>
      <c r="EQN20" s="129"/>
      <c r="EQO20" s="129"/>
      <c r="EQP20" s="129"/>
      <c r="EQQ20" s="129"/>
      <c r="EQR20" s="129"/>
      <c r="EQS20" s="129"/>
      <c r="EQT20" s="129"/>
      <c r="EQU20" s="129"/>
      <c r="EQV20" s="129"/>
      <c r="EQW20" s="129"/>
      <c r="EQX20" s="129"/>
      <c r="EQY20" s="129"/>
      <c r="EQZ20" s="129"/>
      <c r="ERA20" s="129"/>
      <c r="ERB20" s="129"/>
      <c r="ERC20" s="129"/>
      <c r="ERD20" s="129"/>
      <c r="ERE20" s="129"/>
      <c r="ERF20" s="129"/>
      <c r="ERG20" s="129"/>
      <c r="ERH20" s="129"/>
      <c r="ERI20" s="129"/>
      <c r="ERJ20" s="129"/>
      <c r="ERK20" s="129"/>
      <c r="ERL20" s="129"/>
      <c r="ERM20" s="129"/>
      <c r="ERN20" s="129"/>
      <c r="ERO20" s="129"/>
      <c r="ERP20" s="129"/>
      <c r="ERQ20" s="129"/>
      <c r="ERR20" s="129"/>
      <c r="ERS20" s="129"/>
      <c r="ERT20" s="129"/>
      <c r="ERU20" s="129"/>
      <c r="ERV20" s="129"/>
      <c r="ERW20" s="129"/>
      <c r="ERX20" s="129"/>
      <c r="ERY20" s="129"/>
      <c r="ERZ20" s="129"/>
      <c r="ESA20" s="129"/>
      <c r="ESB20" s="129"/>
      <c r="ESC20" s="129"/>
      <c r="ESD20" s="129"/>
      <c r="ESE20" s="129"/>
      <c r="ESF20" s="129"/>
      <c r="ESG20" s="129"/>
      <c r="ESH20" s="129"/>
      <c r="ESI20" s="129"/>
      <c r="ESJ20" s="129"/>
      <c r="ESK20" s="129"/>
      <c r="ESL20" s="129"/>
      <c r="ESM20" s="129"/>
      <c r="ESN20" s="129"/>
      <c r="ESO20" s="129"/>
      <c r="ESP20" s="129"/>
      <c r="ESQ20" s="129"/>
      <c r="ESR20" s="129"/>
      <c r="ESS20" s="129"/>
      <c r="EST20" s="129"/>
      <c r="ESU20" s="129"/>
      <c r="ESV20" s="129"/>
      <c r="ESW20" s="129"/>
      <c r="ESX20" s="129"/>
      <c r="ESY20" s="129"/>
      <c r="ESZ20" s="129"/>
      <c r="ETA20" s="129"/>
      <c r="ETB20" s="129"/>
      <c r="ETC20" s="129"/>
      <c r="ETD20" s="129"/>
      <c r="ETE20" s="129"/>
      <c r="ETF20" s="129"/>
      <c r="ETG20" s="129"/>
      <c r="ETH20" s="129"/>
      <c r="ETI20" s="129"/>
      <c r="ETJ20" s="129"/>
      <c r="ETK20" s="129"/>
      <c r="ETL20" s="129"/>
      <c r="ETM20" s="129"/>
      <c r="ETN20" s="129"/>
      <c r="ETO20" s="129"/>
      <c r="ETP20" s="129"/>
      <c r="ETQ20" s="129"/>
      <c r="ETR20" s="129"/>
      <c r="ETS20" s="129"/>
      <c r="ETT20" s="129"/>
      <c r="ETU20" s="129"/>
      <c r="ETV20" s="129"/>
      <c r="ETW20" s="129"/>
      <c r="ETX20" s="129"/>
      <c r="ETY20" s="129"/>
      <c r="ETZ20" s="129"/>
      <c r="EUA20" s="129"/>
      <c r="EUB20" s="129"/>
      <c r="EUC20" s="129"/>
      <c r="EUD20" s="129"/>
      <c r="EUE20" s="129"/>
      <c r="EUF20" s="129"/>
      <c r="EUG20" s="129"/>
      <c r="EUH20" s="129"/>
      <c r="EUI20" s="129"/>
      <c r="EUJ20" s="129"/>
      <c r="EUK20" s="129"/>
      <c r="EUL20" s="129"/>
      <c r="EUM20" s="129"/>
      <c r="EUN20" s="129"/>
      <c r="EUO20" s="129"/>
      <c r="EUP20" s="129"/>
      <c r="EUQ20" s="129"/>
      <c r="EUR20" s="129"/>
      <c r="EUS20" s="129"/>
      <c r="EUT20" s="129"/>
      <c r="EUU20" s="129"/>
      <c r="EUV20" s="129"/>
      <c r="EUW20" s="129"/>
      <c r="EUX20" s="129"/>
      <c r="EUY20" s="129"/>
      <c r="EUZ20" s="129"/>
      <c r="EVA20" s="129"/>
      <c r="EVB20" s="129"/>
      <c r="EVC20" s="129"/>
      <c r="EVD20" s="129"/>
      <c r="EVE20" s="129"/>
      <c r="EVF20" s="129"/>
      <c r="EVG20" s="129"/>
      <c r="EVH20" s="129"/>
      <c r="EVI20" s="129"/>
      <c r="EVJ20" s="129"/>
      <c r="EVK20" s="129"/>
      <c r="EVL20" s="129"/>
      <c r="EVM20" s="129"/>
      <c r="EVN20" s="129"/>
      <c r="EVO20" s="129"/>
      <c r="EVP20" s="129"/>
      <c r="EVQ20" s="129"/>
      <c r="EVR20" s="129"/>
      <c r="EVS20" s="129"/>
      <c r="EVT20" s="129"/>
      <c r="EVU20" s="129"/>
      <c r="EVV20" s="129"/>
      <c r="EVW20" s="129"/>
      <c r="EVX20" s="129"/>
      <c r="EVY20" s="129"/>
      <c r="EVZ20" s="129"/>
      <c r="EWA20" s="129"/>
      <c r="EWB20" s="129"/>
      <c r="EWC20" s="129"/>
      <c r="EWD20" s="129"/>
      <c r="EWE20" s="129"/>
      <c r="EWF20" s="129"/>
      <c r="EWG20" s="129"/>
      <c r="EWH20" s="129"/>
      <c r="EWI20" s="129"/>
      <c r="EWJ20" s="129"/>
      <c r="EWK20" s="129"/>
      <c r="EWL20" s="129"/>
      <c r="EWM20" s="129"/>
      <c r="EWN20" s="129"/>
      <c r="EWO20" s="129"/>
      <c r="EWP20" s="129"/>
      <c r="EWQ20" s="129"/>
      <c r="EWR20" s="129"/>
      <c r="EWS20" s="129"/>
      <c r="EWT20" s="129"/>
      <c r="EWU20" s="129"/>
      <c r="EWV20" s="129"/>
      <c r="EWW20" s="129"/>
      <c r="EWX20" s="129"/>
      <c r="EWY20" s="129"/>
      <c r="EWZ20" s="129"/>
      <c r="EXA20" s="129"/>
      <c r="EXB20" s="129"/>
      <c r="EXC20" s="129"/>
      <c r="EXD20" s="129"/>
      <c r="EXE20" s="129"/>
      <c r="EXF20" s="129"/>
      <c r="EXG20" s="129"/>
      <c r="EXH20" s="129"/>
      <c r="EXI20" s="129"/>
      <c r="EXJ20" s="129"/>
      <c r="EXK20" s="129"/>
      <c r="EXL20" s="129"/>
      <c r="EXM20" s="129"/>
      <c r="EXN20" s="129"/>
      <c r="EXO20" s="129"/>
      <c r="EXP20" s="129"/>
      <c r="EXQ20" s="129"/>
      <c r="EXR20" s="129"/>
      <c r="EXS20" s="129"/>
      <c r="EXT20" s="129"/>
      <c r="EXU20" s="129"/>
      <c r="EXV20" s="129"/>
      <c r="EXW20" s="129"/>
      <c r="EXX20" s="129"/>
      <c r="EXY20" s="129"/>
      <c r="EXZ20" s="129"/>
      <c r="EYA20" s="129"/>
      <c r="EYB20" s="129"/>
      <c r="EYC20" s="129"/>
      <c r="EYD20" s="129"/>
      <c r="EYE20" s="129"/>
      <c r="EYF20" s="129"/>
      <c r="EYG20" s="129"/>
      <c r="EYH20" s="129"/>
      <c r="EYI20" s="129"/>
      <c r="EYJ20" s="129"/>
      <c r="EYK20" s="129"/>
      <c r="EYL20" s="129"/>
      <c r="EYM20" s="129"/>
      <c r="EYN20" s="129"/>
      <c r="EYO20" s="129"/>
      <c r="EYP20" s="129"/>
      <c r="EYQ20" s="129"/>
      <c r="EYR20" s="129"/>
      <c r="EYS20" s="129"/>
      <c r="EYT20" s="129"/>
      <c r="EYU20" s="129"/>
      <c r="EYV20" s="129"/>
      <c r="EYW20" s="129"/>
      <c r="EYX20" s="129"/>
      <c r="EYY20" s="129"/>
      <c r="EYZ20" s="129"/>
      <c r="EZA20" s="129"/>
      <c r="EZB20" s="129"/>
      <c r="EZC20" s="129"/>
      <c r="EZD20" s="129"/>
      <c r="EZE20" s="129"/>
      <c r="EZF20" s="129"/>
      <c r="EZG20" s="129"/>
      <c r="EZH20" s="129"/>
      <c r="EZI20" s="129"/>
      <c r="EZJ20" s="129"/>
      <c r="EZK20" s="129"/>
      <c r="EZL20" s="129"/>
      <c r="EZM20" s="129"/>
      <c r="EZN20" s="129"/>
      <c r="EZO20" s="129"/>
      <c r="EZP20" s="129"/>
      <c r="EZQ20" s="129"/>
      <c r="EZR20" s="129"/>
      <c r="EZS20" s="129"/>
      <c r="EZT20" s="129"/>
      <c r="EZU20" s="129"/>
      <c r="EZV20" s="129"/>
      <c r="EZW20" s="129"/>
      <c r="EZX20" s="129"/>
      <c r="EZY20" s="129"/>
      <c r="EZZ20" s="129"/>
      <c r="FAA20" s="129"/>
      <c r="FAB20" s="129"/>
      <c r="FAC20" s="129"/>
      <c r="FAD20" s="129"/>
      <c r="FAE20" s="129"/>
      <c r="FAF20" s="129"/>
      <c r="FAG20" s="129"/>
      <c r="FAH20" s="129"/>
      <c r="FAI20" s="129"/>
      <c r="FAJ20" s="129"/>
      <c r="FAK20" s="129"/>
      <c r="FAL20" s="129"/>
      <c r="FAM20" s="129"/>
      <c r="FAN20" s="129"/>
      <c r="FAO20" s="129"/>
      <c r="FAP20" s="129"/>
      <c r="FAQ20" s="129"/>
      <c r="FAR20" s="129"/>
      <c r="FAS20" s="129"/>
      <c r="FAT20" s="129"/>
      <c r="FAU20" s="129"/>
      <c r="FAV20" s="129"/>
      <c r="FAW20" s="129"/>
      <c r="FAX20" s="129"/>
      <c r="FAY20" s="129"/>
      <c r="FAZ20" s="129"/>
      <c r="FBA20" s="129"/>
      <c r="FBB20" s="129"/>
      <c r="FBC20" s="129"/>
      <c r="FBD20" s="129"/>
      <c r="FBE20" s="129"/>
      <c r="FBF20" s="129"/>
      <c r="FBG20" s="129"/>
      <c r="FBH20" s="129"/>
      <c r="FBI20" s="129"/>
      <c r="FBJ20" s="129"/>
      <c r="FBK20" s="129"/>
      <c r="FBL20" s="129"/>
      <c r="FBM20" s="129"/>
      <c r="FBN20" s="129"/>
      <c r="FBO20" s="129"/>
      <c r="FBP20" s="129"/>
      <c r="FBQ20" s="129"/>
      <c r="FBR20" s="129"/>
      <c r="FBS20" s="129"/>
      <c r="FBT20" s="129"/>
      <c r="FBU20" s="129"/>
      <c r="FBV20" s="129"/>
      <c r="FBW20" s="129"/>
      <c r="FBX20" s="129"/>
      <c r="FBY20" s="129"/>
      <c r="FBZ20" s="129"/>
      <c r="FCA20" s="129"/>
      <c r="FCB20" s="129"/>
      <c r="FCC20" s="129"/>
      <c r="FCD20" s="129"/>
      <c r="FCE20" s="129"/>
      <c r="FCF20" s="129"/>
      <c r="FCG20" s="129"/>
      <c r="FCH20" s="129"/>
      <c r="FCI20" s="129"/>
      <c r="FCJ20" s="129"/>
      <c r="FCK20" s="129"/>
      <c r="FCL20" s="129"/>
      <c r="FCM20" s="129"/>
      <c r="FCN20" s="129"/>
      <c r="FCO20" s="129"/>
      <c r="FCP20" s="129"/>
      <c r="FCQ20" s="129"/>
      <c r="FCR20" s="129"/>
      <c r="FCS20" s="129"/>
      <c r="FCT20" s="129"/>
      <c r="FCU20" s="129"/>
      <c r="FCV20" s="129"/>
      <c r="FCW20" s="129"/>
      <c r="FCX20" s="129"/>
      <c r="FCY20" s="129"/>
      <c r="FCZ20" s="129"/>
      <c r="FDA20" s="129"/>
      <c r="FDB20" s="129"/>
      <c r="FDC20" s="129"/>
      <c r="FDD20" s="129"/>
      <c r="FDE20" s="129"/>
      <c r="FDF20" s="129"/>
      <c r="FDG20" s="129"/>
      <c r="FDH20" s="129"/>
      <c r="FDI20" s="129"/>
      <c r="FDJ20" s="129"/>
      <c r="FDK20" s="129"/>
      <c r="FDL20" s="129"/>
      <c r="FDM20" s="129"/>
      <c r="FDN20" s="129"/>
      <c r="FDO20" s="129"/>
      <c r="FDP20" s="129"/>
      <c r="FDQ20" s="129"/>
      <c r="FDR20" s="129"/>
      <c r="FDS20" s="129"/>
      <c r="FDT20" s="129"/>
      <c r="FDU20" s="129"/>
      <c r="FDV20" s="129"/>
      <c r="FDW20" s="129"/>
      <c r="FDX20" s="129"/>
      <c r="FDY20" s="129"/>
      <c r="FDZ20" s="129"/>
      <c r="FEA20" s="129"/>
      <c r="FEB20" s="129"/>
      <c r="FEC20" s="129"/>
      <c r="FED20" s="129"/>
      <c r="FEE20" s="129"/>
      <c r="FEF20" s="129"/>
      <c r="FEG20" s="129"/>
      <c r="FEH20" s="129"/>
      <c r="FEI20" s="129"/>
      <c r="FEJ20" s="129"/>
      <c r="FEK20" s="129"/>
      <c r="FEL20" s="129"/>
      <c r="FEM20" s="129"/>
      <c r="FEN20" s="129"/>
      <c r="FEO20" s="129"/>
      <c r="FEP20" s="129"/>
      <c r="FEQ20" s="129"/>
      <c r="FER20" s="129"/>
      <c r="FES20" s="129"/>
      <c r="FET20" s="129"/>
      <c r="FEU20" s="129"/>
      <c r="FEV20" s="129"/>
      <c r="FEW20" s="129"/>
      <c r="FEX20" s="129"/>
      <c r="FEY20" s="129"/>
      <c r="FEZ20" s="129"/>
      <c r="FFA20" s="129"/>
      <c r="FFB20" s="129"/>
      <c r="FFC20" s="129"/>
      <c r="FFD20" s="129"/>
      <c r="FFE20" s="129"/>
      <c r="FFF20" s="129"/>
      <c r="FFG20" s="129"/>
      <c r="FFH20" s="129"/>
      <c r="FFI20" s="129"/>
      <c r="FFJ20" s="129"/>
      <c r="FFK20" s="129"/>
      <c r="FFL20" s="129"/>
      <c r="FFM20" s="129"/>
      <c r="FFN20" s="129"/>
      <c r="FFO20" s="129"/>
      <c r="FFP20" s="129"/>
      <c r="FFQ20" s="129"/>
      <c r="FFR20" s="129"/>
      <c r="FFS20" s="129"/>
      <c r="FFT20" s="129"/>
      <c r="FFU20" s="129"/>
      <c r="FFV20" s="129"/>
      <c r="FFW20" s="129"/>
      <c r="FFX20" s="129"/>
      <c r="FFY20" s="129"/>
      <c r="FFZ20" s="129"/>
      <c r="FGA20" s="129"/>
      <c r="FGB20" s="129"/>
      <c r="FGC20" s="129"/>
      <c r="FGD20" s="129"/>
      <c r="FGE20" s="129"/>
      <c r="FGF20" s="129"/>
      <c r="FGG20" s="129"/>
      <c r="FGH20" s="129"/>
      <c r="FGI20" s="129"/>
      <c r="FGJ20" s="129"/>
      <c r="FGK20" s="129"/>
      <c r="FGL20" s="129"/>
      <c r="FGM20" s="129"/>
      <c r="FGN20" s="129"/>
      <c r="FGO20" s="129"/>
      <c r="FGP20" s="129"/>
      <c r="FGQ20" s="129"/>
      <c r="FGR20" s="129"/>
      <c r="FGS20" s="129"/>
      <c r="FGT20" s="129"/>
      <c r="FGU20" s="129"/>
      <c r="FGV20" s="129"/>
      <c r="FGW20" s="129"/>
      <c r="FGX20" s="129"/>
      <c r="FGY20" s="129"/>
      <c r="FGZ20" s="129"/>
      <c r="FHA20" s="129"/>
      <c r="FHB20" s="129"/>
      <c r="FHC20" s="129"/>
      <c r="FHD20" s="129"/>
      <c r="FHE20" s="129"/>
      <c r="FHF20" s="129"/>
      <c r="FHG20" s="129"/>
      <c r="FHH20" s="129"/>
      <c r="FHI20" s="129"/>
      <c r="FHJ20" s="129"/>
      <c r="FHK20" s="129"/>
      <c r="FHL20" s="129"/>
      <c r="FHM20" s="129"/>
      <c r="FHN20" s="129"/>
      <c r="FHO20" s="129"/>
      <c r="FHP20" s="129"/>
      <c r="FHQ20" s="129"/>
      <c r="FHR20" s="129"/>
      <c r="FHS20" s="129"/>
      <c r="FHT20" s="129"/>
      <c r="FHU20" s="129"/>
      <c r="FHV20" s="129"/>
      <c r="FHW20" s="129"/>
      <c r="FHX20" s="129"/>
      <c r="FHY20" s="129"/>
      <c r="FHZ20" s="129"/>
      <c r="FIA20" s="129"/>
      <c r="FIB20" s="129"/>
      <c r="FIC20" s="129"/>
      <c r="FID20" s="129"/>
      <c r="FIE20" s="129"/>
      <c r="FIF20" s="129"/>
      <c r="FIG20" s="129"/>
      <c r="FIH20" s="129"/>
      <c r="FII20" s="129"/>
      <c r="FIJ20" s="129"/>
      <c r="FIK20" s="129"/>
      <c r="FIL20" s="129"/>
      <c r="FIM20" s="129"/>
      <c r="FIN20" s="129"/>
      <c r="FIO20" s="129"/>
      <c r="FIP20" s="129"/>
      <c r="FIQ20" s="129"/>
      <c r="FIR20" s="129"/>
      <c r="FIS20" s="129"/>
      <c r="FIT20" s="129"/>
      <c r="FIU20" s="129"/>
      <c r="FIV20" s="129"/>
      <c r="FIW20" s="129"/>
      <c r="FIX20" s="129"/>
      <c r="FIY20" s="129"/>
      <c r="FIZ20" s="129"/>
      <c r="FJA20" s="129"/>
      <c r="FJB20" s="129"/>
      <c r="FJC20" s="129"/>
      <c r="FJD20" s="129"/>
      <c r="FJE20" s="129"/>
      <c r="FJF20" s="129"/>
      <c r="FJG20" s="129"/>
      <c r="FJH20" s="129"/>
      <c r="FJI20" s="129"/>
      <c r="FJJ20" s="129"/>
      <c r="FJK20" s="129"/>
      <c r="FJL20" s="129"/>
      <c r="FJM20" s="129"/>
      <c r="FJN20" s="129"/>
      <c r="FJO20" s="129"/>
      <c r="FJP20" s="129"/>
      <c r="FJQ20" s="129"/>
      <c r="FJR20" s="129"/>
      <c r="FJS20" s="129"/>
      <c r="FJT20" s="129"/>
      <c r="FJU20" s="129"/>
      <c r="FJV20" s="129"/>
      <c r="FJW20" s="129"/>
      <c r="FJX20" s="129"/>
      <c r="FJY20" s="129"/>
      <c r="FJZ20" s="129"/>
      <c r="FKA20" s="129"/>
      <c r="FKB20" s="129"/>
      <c r="FKC20" s="129"/>
      <c r="FKD20" s="129"/>
      <c r="FKE20" s="129"/>
      <c r="FKF20" s="129"/>
      <c r="FKG20" s="129"/>
      <c r="FKH20" s="129"/>
      <c r="FKI20" s="129"/>
      <c r="FKJ20" s="129"/>
      <c r="FKK20" s="129"/>
      <c r="FKL20" s="129"/>
      <c r="FKM20" s="129"/>
      <c r="FKN20" s="129"/>
      <c r="FKO20" s="129"/>
      <c r="FKP20" s="129"/>
      <c r="FKQ20" s="129"/>
      <c r="FKR20" s="129"/>
      <c r="FKS20" s="129"/>
      <c r="FKT20" s="129"/>
      <c r="FKU20" s="129"/>
      <c r="FKV20" s="129"/>
      <c r="FKW20" s="129"/>
      <c r="FKX20" s="129"/>
      <c r="FKY20" s="129"/>
      <c r="FKZ20" s="129"/>
      <c r="FLA20" s="129"/>
      <c r="FLB20" s="129"/>
      <c r="FLC20" s="129"/>
      <c r="FLD20" s="129"/>
      <c r="FLE20" s="129"/>
      <c r="FLF20" s="129"/>
      <c r="FLG20" s="129"/>
      <c r="FLH20" s="129"/>
      <c r="FLI20" s="129"/>
      <c r="FLJ20" s="129"/>
      <c r="FLK20" s="129"/>
      <c r="FLL20" s="129"/>
      <c r="FLM20" s="129"/>
      <c r="FLN20" s="129"/>
      <c r="FLO20" s="129"/>
      <c r="FLP20" s="129"/>
      <c r="FLQ20" s="129"/>
      <c r="FLR20" s="129"/>
      <c r="FLS20" s="129"/>
      <c r="FLT20" s="129"/>
      <c r="FLU20" s="129"/>
      <c r="FLV20" s="129"/>
      <c r="FLW20" s="129"/>
      <c r="FLX20" s="129"/>
      <c r="FLY20" s="129"/>
      <c r="FLZ20" s="129"/>
      <c r="FMA20" s="129"/>
      <c r="FMB20" s="129"/>
      <c r="FMC20" s="129"/>
      <c r="FMD20" s="129"/>
      <c r="FME20" s="129"/>
      <c r="FMF20" s="129"/>
      <c r="FMG20" s="129"/>
      <c r="FMH20" s="129"/>
      <c r="FMI20" s="129"/>
      <c r="FMJ20" s="129"/>
      <c r="FMK20" s="129"/>
      <c r="FML20" s="129"/>
      <c r="FMM20" s="129"/>
      <c r="FMN20" s="129"/>
      <c r="FMO20" s="129"/>
      <c r="FMP20" s="129"/>
      <c r="FMQ20" s="129"/>
      <c r="FMR20" s="129"/>
      <c r="FMS20" s="129"/>
      <c r="FMT20" s="129"/>
      <c r="FMU20" s="129"/>
      <c r="FMV20" s="129"/>
      <c r="FMW20" s="129"/>
      <c r="FMX20" s="129"/>
      <c r="FMY20" s="129"/>
      <c r="FMZ20" s="129"/>
      <c r="FNA20" s="129"/>
      <c r="FNB20" s="129"/>
      <c r="FNC20" s="129"/>
      <c r="FND20" s="129"/>
      <c r="FNE20" s="129"/>
      <c r="FNF20" s="129"/>
      <c r="FNG20" s="129"/>
      <c r="FNH20" s="129"/>
      <c r="FNI20" s="129"/>
      <c r="FNJ20" s="129"/>
      <c r="FNK20" s="129"/>
      <c r="FNL20" s="129"/>
      <c r="FNM20" s="129"/>
      <c r="FNN20" s="129"/>
      <c r="FNO20" s="129"/>
      <c r="FNP20" s="129"/>
      <c r="FNQ20" s="129"/>
      <c r="FNR20" s="129"/>
      <c r="FNS20" s="129"/>
      <c r="FNT20" s="129"/>
      <c r="FNU20" s="129"/>
      <c r="FNV20" s="129"/>
      <c r="FNW20" s="129"/>
      <c r="FNX20" s="129"/>
      <c r="FNY20" s="129"/>
      <c r="FNZ20" s="129"/>
      <c r="FOA20" s="129"/>
      <c r="FOB20" s="129"/>
      <c r="FOC20" s="129"/>
      <c r="FOD20" s="129"/>
      <c r="FOE20" s="129"/>
      <c r="FOF20" s="129"/>
      <c r="FOG20" s="129"/>
      <c r="FOH20" s="129"/>
      <c r="FOI20" s="129"/>
      <c r="FOJ20" s="129"/>
      <c r="FOK20" s="129"/>
      <c r="FOL20" s="129"/>
      <c r="FOM20" s="129"/>
      <c r="FON20" s="129"/>
      <c r="FOO20" s="129"/>
      <c r="FOP20" s="129"/>
      <c r="FOQ20" s="129"/>
      <c r="FOR20" s="129"/>
      <c r="FOS20" s="129"/>
      <c r="FOT20" s="129"/>
      <c r="FOU20" s="129"/>
      <c r="FOV20" s="129"/>
      <c r="FOW20" s="129"/>
      <c r="FOX20" s="129"/>
      <c r="FOY20" s="129"/>
      <c r="FOZ20" s="129"/>
      <c r="FPA20" s="129"/>
      <c r="FPB20" s="129"/>
      <c r="FPC20" s="129"/>
      <c r="FPD20" s="129"/>
      <c r="FPE20" s="129"/>
      <c r="FPF20" s="129"/>
      <c r="FPG20" s="129"/>
      <c r="FPH20" s="129"/>
      <c r="FPI20" s="129"/>
      <c r="FPJ20" s="129"/>
      <c r="FPK20" s="129"/>
      <c r="FPL20" s="129"/>
      <c r="FPM20" s="129"/>
      <c r="FPN20" s="129"/>
      <c r="FPO20" s="129"/>
      <c r="FPP20" s="129"/>
      <c r="FPQ20" s="129"/>
      <c r="FPR20" s="129"/>
      <c r="FPS20" s="129"/>
      <c r="FPT20" s="129"/>
      <c r="FPU20" s="129"/>
      <c r="FPV20" s="129"/>
      <c r="FPW20" s="129"/>
      <c r="FPX20" s="129"/>
      <c r="FPY20" s="129"/>
      <c r="FPZ20" s="129"/>
      <c r="FQA20" s="129"/>
      <c r="FQB20" s="129"/>
      <c r="FQC20" s="129"/>
      <c r="FQD20" s="129"/>
      <c r="FQE20" s="129"/>
      <c r="FQF20" s="129"/>
      <c r="FQG20" s="129"/>
      <c r="FQH20" s="129"/>
      <c r="FQI20" s="129"/>
      <c r="FQJ20" s="129"/>
      <c r="FQK20" s="129"/>
      <c r="FQL20" s="129"/>
      <c r="FQM20" s="129"/>
      <c r="FQN20" s="129"/>
      <c r="FQO20" s="129"/>
      <c r="FQP20" s="129"/>
      <c r="FQQ20" s="129"/>
      <c r="FQR20" s="129"/>
      <c r="FQS20" s="129"/>
      <c r="FQT20" s="129"/>
      <c r="FQU20" s="129"/>
      <c r="FQV20" s="129"/>
      <c r="FQW20" s="129"/>
      <c r="FQX20" s="129"/>
      <c r="FQY20" s="129"/>
      <c r="FQZ20" s="129"/>
      <c r="FRA20" s="129"/>
      <c r="FRB20" s="129"/>
      <c r="FRC20" s="129"/>
      <c r="FRD20" s="129"/>
      <c r="FRE20" s="129"/>
      <c r="FRF20" s="129"/>
      <c r="FRG20" s="129"/>
      <c r="FRH20" s="129"/>
      <c r="FRI20" s="129"/>
      <c r="FRJ20" s="129"/>
      <c r="FRK20" s="129"/>
      <c r="FRL20" s="129"/>
      <c r="FRM20" s="129"/>
      <c r="FRN20" s="129"/>
      <c r="FRO20" s="129"/>
      <c r="FRP20" s="129"/>
      <c r="FRQ20" s="129"/>
      <c r="FRR20" s="129"/>
      <c r="FRS20" s="129"/>
      <c r="FRT20" s="129"/>
      <c r="FRU20" s="129"/>
      <c r="FRV20" s="129"/>
      <c r="FRW20" s="129"/>
      <c r="FRX20" s="129"/>
      <c r="FRY20" s="129"/>
      <c r="FRZ20" s="129"/>
      <c r="FSA20" s="129"/>
      <c r="FSB20" s="129"/>
      <c r="FSC20" s="129"/>
      <c r="FSD20" s="129"/>
      <c r="FSE20" s="129"/>
      <c r="FSF20" s="129"/>
      <c r="FSG20" s="129"/>
      <c r="FSH20" s="129"/>
      <c r="FSI20" s="129"/>
      <c r="FSJ20" s="129"/>
      <c r="FSK20" s="129"/>
      <c r="FSL20" s="129"/>
      <c r="FSM20" s="129"/>
      <c r="FSN20" s="129"/>
      <c r="FSO20" s="129"/>
      <c r="FSP20" s="129"/>
      <c r="FSQ20" s="129"/>
      <c r="FSR20" s="129"/>
      <c r="FSS20" s="129"/>
      <c r="FST20" s="129"/>
      <c r="FSU20" s="129"/>
      <c r="FSV20" s="129"/>
      <c r="FSW20" s="129"/>
      <c r="FSX20" s="129"/>
      <c r="FSY20" s="129"/>
      <c r="FSZ20" s="129"/>
      <c r="FTA20" s="129"/>
      <c r="FTB20" s="129"/>
      <c r="FTC20" s="129"/>
      <c r="FTD20" s="129"/>
      <c r="FTE20" s="129"/>
      <c r="FTF20" s="129"/>
      <c r="FTG20" s="129"/>
      <c r="FTH20" s="129"/>
      <c r="FTI20" s="129"/>
      <c r="FTJ20" s="129"/>
      <c r="FTK20" s="129"/>
      <c r="FTL20" s="129"/>
      <c r="FTM20" s="129"/>
      <c r="FTN20" s="129"/>
      <c r="FTO20" s="129"/>
      <c r="FTP20" s="129"/>
      <c r="FTQ20" s="129"/>
      <c r="FTR20" s="129"/>
      <c r="FTS20" s="129"/>
      <c r="FTT20" s="129"/>
      <c r="FTU20" s="129"/>
      <c r="FTV20" s="129"/>
      <c r="FTW20" s="129"/>
      <c r="FTX20" s="129"/>
      <c r="FTY20" s="129"/>
      <c r="FTZ20" s="129"/>
      <c r="FUA20" s="129"/>
      <c r="FUB20" s="129"/>
      <c r="FUC20" s="129"/>
      <c r="FUD20" s="129"/>
      <c r="FUE20" s="129"/>
      <c r="FUF20" s="129"/>
      <c r="FUG20" s="129"/>
      <c r="FUH20" s="129"/>
      <c r="FUI20" s="129"/>
      <c r="FUJ20" s="129"/>
      <c r="FUK20" s="129"/>
      <c r="FUL20" s="129"/>
      <c r="FUM20" s="129"/>
      <c r="FUN20" s="129"/>
      <c r="FUO20" s="129"/>
      <c r="FUP20" s="129"/>
      <c r="FUQ20" s="129"/>
      <c r="FUR20" s="129"/>
      <c r="FUS20" s="129"/>
      <c r="FUT20" s="129"/>
      <c r="FUU20" s="129"/>
      <c r="FUV20" s="129"/>
      <c r="FUW20" s="129"/>
      <c r="FUX20" s="129"/>
      <c r="FUY20" s="129"/>
      <c r="FUZ20" s="129"/>
      <c r="FVA20" s="129"/>
      <c r="FVB20" s="129"/>
      <c r="FVC20" s="129"/>
      <c r="FVD20" s="129"/>
      <c r="FVE20" s="129"/>
      <c r="FVF20" s="129"/>
      <c r="FVG20" s="129"/>
      <c r="FVH20" s="129"/>
      <c r="FVI20" s="129"/>
      <c r="FVJ20" s="129"/>
      <c r="FVK20" s="129"/>
      <c r="FVL20" s="129"/>
      <c r="FVM20" s="129"/>
      <c r="FVN20" s="129"/>
      <c r="FVO20" s="129"/>
      <c r="FVP20" s="129"/>
      <c r="FVQ20" s="129"/>
      <c r="FVR20" s="129"/>
      <c r="FVS20" s="129"/>
      <c r="FVT20" s="129"/>
      <c r="FVU20" s="129"/>
      <c r="FVV20" s="129"/>
      <c r="FVW20" s="129"/>
      <c r="FVX20" s="129"/>
      <c r="FVY20" s="129"/>
      <c r="FVZ20" s="129"/>
      <c r="FWA20" s="129"/>
      <c r="FWB20" s="129"/>
      <c r="FWC20" s="129"/>
      <c r="FWD20" s="129"/>
      <c r="FWE20" s="129"/>
      <c r="FWF20" s="129"/>
      <c r="FWG20" s="129"/>
      <c r="FWH20" s="129"/>
      <c r="FWI20" s="129"/>
      <c r="FWJ20" s="129"/>
      <c r="FWK20" s="129"/>
      <c r="FWL20" s="129"/>
      <c r="FWM20" s="129"/>
      <c r="FWN20" s="129"/>
      <c r="FWO20" s="129"/>
      <c r="FWP20" s="129"/>
      <c r="FWQ20" s="129"/>
      <c r="FWR20" s="129"/>
      <c r="FWS20" s="129"/>
      <c r="FWT20" s="129"/>
      <c r="FWU20" s="129"/>
      <c r="FWV20" s="129"/>
      <c r="FWW20" s="129"/>
      <c r="FWX20" s="129"/>
      <c r="FWY20" s="129"/>
      <c r="FWZ20" s="129"/>
      <c r="FXA20" s="129"/>
      <c r="FXB20" s="129"/>
      <c r="FXC20" s="129"/>
      <c r="FXD20" s="129"/>
      <c r="FXE20" s="129"/>
      <c r="FXF20" s="129"/>
      <c r="FXG20" s="129"/>
      <c r="FXH20" s="129"/>
      <c r="FXI20" s="129"/>
      <c r="FXJ20" s="129"/>
      <c r="FXK20" s="129"/>
      <c r="FXL20" s="129"/>
      <c r="FXM20" s="129"/>
      <c r="FXN20" s="129"/>
      <c r="FXO20" s="129"/>
      <c r="FXP20" s="129"/>
      <c r="FXQ20" s="129"/>
      <c r="FXR20" s="129"/>
      <c r="FXS20" s="129"/>
      <c r="FXT20" s="129"/>
      <c r="FXU20" s="129"/>
      <c r="FXV20" s="129"/>
      <c r="FXW20" s="129"/>
      <c r="FXX20" s="129"/>
      <c r="FXY20" s="129"/>
      <c r="FXZ20" s="129"/>
      <c r="FYA20" s="129"/>
      <c r="FYB20" s="129"/>
      <c r="FYC20" s="129"/>
      <c r="FYD20" s="129"/>
      <c r="FYE20" s="129"/>
      <c r="FYF20" s="129"/>
      <c r="FYG20" s="129"/>
      <c r="FYH20" s="129"/>
      <c r="FYI20" s="129"/>
      <c r="FYJ20" s="129"/>
      <c r="FYK20" s="129"/>
      <c r="FYL20" s="129"/>
      <c r="FYM20" s="129"/>
      <c r="FYN20" s="129"/>
      <c r="FYO20" s="129"/>
      <c r="FYP20" s="129"/>
      <c r="FYQ20" s="129"/>
      <c r="FYR20" s="129"/>
      <c r="FYS20" s="129"/>
      <c r="FYT20" s="129"/>
      <c r="FYU20" s="129"/>
      <c r="FYV20" s="129"/>
      <c r="FYW20" s="129"/>
      <c r="FYX20" s="129"/>
      <c r="FYY20" s="129"/>
      <c r="FYZ20" s="129"/>
      <c r="FZA20" s="129"/>
      <c r="FZB20" s="129"/>
      <c r="FZC20" s="129"/>
      <c r="FZD20" s="129"/>
      <c r="FZE20" s="129"/>
      <c r="FZF20" s="129"/>
      <c r="FZG20" s="129"/>
      <c r="FZH20" s="129"/>
      <c r="FZI20" s="129"/>
      <c r="FZJ20" s="129"/>
      <c r="FZK20" s="129"/>
      <c r="FZL20" s="129"/>
      <c r="FZM20" s="129"/>
      <c r="FZN20" s="129"/>
      <c r="FZO20" s="129"/>
      <c r="FZP20" s="129"/>
      <c r="FZQ20" s="129"/>
      <c r="FZR20" s="129"/>
      <c r="FZS20" s="129"/>
      <c r="FZT20" s="129"/>
      <c r="FZU20" s="129"/>
      <c r="FZV20" s="129"/>
      <c r="FZW20" s="129"/>
      <c r="FZX20" s="129"/>
      <c r="FZY20" s="129"/>
      <c r="FZZ20" s="129"/>
      <c r="GAA20" s="129"/>
      <c r="GAB20" s="129"/>
      <c r="GAC20" s="129"/>
      <c r="GAD20" s="129"/>
      <c r="GAE20" s="129"/>
      <c r="GAF20" s="129"/>
      <c r="GAG20" s="129"/>
      <c r="GAH20" s="129"/>
      <c r="GAI20" s="129"/>
      <c r="GAJ20" s="129"/>
      <c r="GAK20" s="129"/>
      <c r="GAL20" s="129"/>
      <c r="GAM20" s="129"/>
      <c r="GAN20" s="129"/>
      <c r="GAO20" s="129"/>
      <c r="GAP20" s="129"/>
      <c r="GAQ20" s="129"/>
      <c r="GAR20" s="129"/>
      <c r="GAS20" s="129"/>
      <c r="GAT20" s="129"/>
      <c r="GAU20" s="129"/>
      <c r="GAV20" s="129"/>
      <c r="GAW20" s="129"/>
      <c r="GAX20" s="129"/>
      <c r="GAY20" s="129"/>
      <c r="GAZ20" s="129"/>
      <c r="GBA20" s="129"/>
      <c r="GBB20" s="129"/>
      <c r="GBC20" s="129"/>
      <c r="GBD20" s="129"/>
      <c r="GBE20" s="129"/>
      <c r="GBF20" s="129"/>
      <c r="GBG20" s="129"/>
      <c r="GBH20" s="129"/>
      <c r="GBI20" s="129"/>
      <c r="GBJ20" s="129"/>
      <c r="GBK20" s="129"/>
      <c r="GBL20" s="129"/>
      <c r="GBM20" s="129"/>
      <c r="GBN20" s="129"/>
      <c r="GBO20" s="129"/>
      <c r="GBP20" s="129"/>
      <c r="GBQ20" s="129"/>
      <c r="GBR20" s="129"/>
      <c r="GBS20" s="129"/>
      <c r="GBT20" s="129"/>
      <c r="GBU20" s="129"/>
      <c r="GBV20" s="129"/>
      <c r="GBW20" s="129"/>
      <c r="GBX20" s="129"/>
      <c r="GBY20" s="129"/>
      <c r="GBZ20" s="129"/>
      <c r="GCA20" s="129"/>
      <c r="GCB20" s="129"/>
      <c r="GCC20" s="129"/>
      <c r="GCD20" s="129"/>
      <c r="GCE20" s="129"/>
      <c r="GCF20" s="129"/>
      <c r="GCG20" s="129"/>
      <c r="GCH20" s="129"/>
      <c r="GCI20" s="129"/>
      <c r="GCJ20" s="129"/>
      <c r="GCK20" s="129"/>
      <c r="GCL20" s="129"/>
      <c r="GCM20" s="129"/>
      <c r="GCN20" s="129"/>
      <c r="GCO20" s="129"/>
      <c r="GCP20" s="129"/>
      <c r="GCQ20" s="129"/>
      <c r="GCR20" s="129"/>
      <c r="GCS20" s="129"/>
      <c r="GCT20" s="129"/>
      <c r="GCU20" s="129"/>
      <c r="GCV20" s="129"/>
      <c r="GCW20" s="129"/>
      <c r="GCX20" s="129"/>
      <c r="GCY20" s="129"/>
      <c r="GCZ20" s="129"/>
      <c r="GDA20" s="129"/>
      <c r="GDB20" s="129"/>
      <c r="GDC20" s="129"/>
      <c r="GDD20" s="129"/>
      <c r="GDE20" s="129"/>
      <c r="GDF20" s="129"/>
      <c r="GDG20" s="129"/>
      <c r="GDH20" s="129"/>
      <c r="GDI20" s="129"/>
      <c r="GDJ20" s="129"/>
      <c r="GDK20" s="129"/>
      <c r="GDL20" s="129"/>
      <c r="GDM20" s="129"/>
      <c r="GDN20" s="129"/>
      <c r="GDO20" s="129"/>
      <c r="GDP20" s="129"/>
      <c r="GDQ20" s="129"/>
      <c r="GDR20" s="129"/>
      <c r="GDS20" s="129"/>
      <c r="GDT20" s="129"/>
      <c r="GDU20" s="129"/>
      <c r="GDV20" s="129"/>
      <c r="GDW20" s="129"/>
      <c r="GDX20" s="129"/>
      <c r="GDY20" s="129"/>
      <c r="GDZ20" s="129"/>
      <c r="GEA20" s="129"/>
      <c r="GEB20" s="129"/>
      <c r="GEC20" s="129"/>
      <c r="GED20" s="129"/>
      <c r="GEE20" s="129"/>
      <c r="GEF20" s="129"/>
      <c r="GEG20" s="129"/>
      <c r="GEH20" s="129"/>
      <c r="GEI20" s="129"/>
      <c r="GEJ20" s="129"/>
      <c r="GEK20" s="129"/>
      <c r="GEL20" s="129"/>
      <c r="GEM20" s="129"/>
      <c r="GEN20" s="129"/>
      <c r="GEO20" s="129"/>
      <c r="GEP20" s="129"/>
      <c r="GEQ20" s="129"/>
      <c r="GER20" s="129"/>
      <c r="GES20" s="129"/>
      <c r="GET20" s="129"/>
      <c r="GEU20" s="129"/>
      <c r="GEV20" s="129"/>
      <c r="GEW20" s="129"/>
      <c r="GEX20" s="129"/>
      <c r="GEY20" s="129"/>
      <c r="GEZ20" s="129"/>
      <c r="GFA20" s="129"/>
      <c r="GFB20" s="129"/>
      <c r="GFC20" s="129"/>
      <c r="GFD20" s="129"/>
      <c r="GFE20" s="129"/>
      <c r="GFF20" s="129"/>
      <c r="GFG20" s="129"/>
      <c r="GFH20" s="129"/>
      <c r="GFI20" s="129"/>
      <c r="GFJ20" s="129"/>
      <c r="GFK20" s="129"/>
      <c r="GFL20" s="129"/>
      <c r="GFM20" s="129"/>
      <c r="GFN20" s="129"/>
      <c r="GFO20" s="129"/>
      <c r="GFP20" s="129"/>
      <c r="GFQ20" s="129"/>
      <c r="GFR20" s="129"/>
      <c r="GFS20" s="129"/>
      <c r="GFT20" s="129"/>
      <c r="GFU20" s="129"/>
      <c r="GFV20" s="129"/>
      <c r="GFW20" s="129"/>
      <c r="GFX20" s="129"/>
      <c r="GFY20" s="129"/>
      <c r="GFZ20" s="129"/>
      <c r="GGA20" s="129"/>
      <c r="GGB20" s="129"/>
      <c r="GGC20" s="129"/>
      <c r="GGD20" s="129"/>
      <c r="GGE20" s="129"/>
      <c r="GGF20" s="129"/>
      <c r="GGG20" s="129"/>
      <c r="GGH20" s="129"/>
      <c r="GGI20" s="129"/>
      <c r="GGJ20" s="129"/>
      <c r="GGK20" s="129"/>
      <c r="GGL20" s="129"/>
      <c r="GGM20" s="129"/>
      <c r="GGN20" s="129"/>
      <c r="GGO20" s="129"/>
      <c r="GGP20" s="129"/>
      <c r="GGQ20" s="129"/>
      <c r="GGR20" s="129"/>
      <c r="GGS20" s="129"/>
      <c r="GGT20" s="129"/>
      <c r="GGU20" s="129"/>
      <c r="GGV20" s="129"/>
      <c r="GGW20" s="129"/>
      <c r="GGX20" s="129"/>
      <c r="GGY20" s="129"/>
      <c r="GGZ20" s="129"/>
      <c r="GHA20" s="129"/>
      <c r="GHB20" s="129"/>
      <c r="GHC20" s="129"/>
      <c r="GHD20" s="129"/>
      <c r="GHE20" s="129"/>
      <c r="GHF20" s="129"/>
      <c r="GHG20" s="129"/>
      <c r="GHH20" s="129"/>
      <c r="GHI20" s="129"/>
      <c r="GHJ20" s="129"/>
      <c r="GHK20" s="129"/>
      <c r="GHL20" s="129"/>
      <c r="GHM20" s="129"/>
      <c r="GHN20" s="129"/>
      <c r="GHO20" s="129"/>
      <c r="GHP20" s="129"/>
      <c r="GHQ20" s="129"/>
      <c r="GHR20" s="129"/>
      <c r="GHS20" s="129"/>
      <c r="GHT20" s="129"/>
      <c r="GHU20" s="129"/>
      <c r="GHV20" s="129"/>
      <c r="GHW20" s="129"/>
      <c r="GHX20" s="129"/>
      <c r="GHY20" s="129"/>
      <c r="GHZ20" s="129"/>
      <c r="GIA20" s="129"/>
      <c r="GIB20" s="129"/>
      <c r="GIC20" s="129"/>
      <c r="GID20" s="129"/>
      <c r="GIE20" s="129"/>
      <c r="GIF20" s="129"/>
      <c r="GIG20" s="129"/>
      <c r="GIH20" s="129"/>
      <c r="GII20" s="129"/>
      <c r="GIJ20" s="129"/>
      <c r="GIK20" s="129"/>
      <c r="GIL20" s="129"/>
      <c r="GIM20" s="129"/>
      <c r="GIN20" s="129"/>
      <c r="GIO20" s="129"/>
      <c r="GIP20" s="129"/>
      <c r="GIQ20" s="129"/>
      <c r="GIR20" s="129"/>
      <c r="GIS20" s="129"/>
      <c r="GIT20" s="129"/>
      <c r="GIU20" s="129"/>
      <c r="GIV20" s="129"/>
      <c r="GIW20" s="129"/>
      <c r="GIX20" s="129"/>
      <c r="GIY20" s="129"/>
      <c r="GIZ20" s="129"/>
      <c r="GJA20" s="129"/>
      <c r="GJB20" s="129"/>
      <c r="GJC20" s="129"/>
      <c r="GJD20" s="129"/>
      <c r="GJE20" s="129"/>
      <c r="GJF20" s="129"/>
      <c r="GJG20" s="129"/>
      <c r="GJH20" s="129"/>
      <c r="GJI20" s="129"/>
      <c r="GJJ20" s="129"/>
      <c r="GJK20" s="129"/>
      <c r="GJL20" s="129"/>
      <c r="GJM20" s="129"/>
      <c r="GJN20" s="129"/>
      <c r="GJO20" s="129"/>
      <c r="GJP20" s="129"/>
      <c r="GJQ20" s="129"/>
      <c r="GJR20" s="129"/>
      <c r="GJS20" s="129"/>
      <c r="GJT20" s="129"/>
      <c r="GJU20" s="129"/>
      <c r="GJV20" s="129"/>
      <c r="GJW20" s="129"/>
      <c r="GJX20" s="129"/>
      <c r="GJY20" s="129"/>
      <c r="GJZ20" s="129"/>
      <c r="GKA20" s="129"/>
      <c r="GKB20" s="129"/>
      <c r="GKC20" s="129"/>
      <c r="GKD20" s="129"/>
      <c r="GKE20" s="129"/>
      <c r="GKF20" s="129"/>
      <c r="GKG20" s="129"/>
      <c r="GKH20" s="129"/>
      <c r="GKI20" s="129"/>
      <c r="GKJ20" s="129"/>
      <c r="GKK20" s="129"/>
      <c r="GKL20" s="129"/>
      <c r="GKM20" s="129"/>
      <c r="GKN20" s="129"/>
      <c r="GKO20" s="129"/>
      <c r="GKP20" s="129"/>
      <c r="GKQ20" s="129"/>
      <c r="GKR20" s="129"/>
      <c r="GKS20" s="129"/>
      <c r="GKT20" s="129"/>
      <c r="GKU20" s="129"/>
      <c r="GKV20" s="129"/>
      <c r="GKW20" s="129"/>
      <c r="GKX20" s="129"/>
      <c r="GKY20" s="129"/>
      <c r="GKZ20" s="129"/>
      <c r="GLA20" s="129"/>
      <c r="GLB20" s="129"/>
      <c r="GLC20" s="129"/>
      <c r="GLD20" s="129"/>
      <c r="GLE20" s="129"/>
      <c r="GLF20" s="129"/>
      <c r="GLG20" s="129"/>
      <c r="GLH20" s="129"/>
      <c r="GLI20" s="129"/>
      <c r="GLJ20" s="129"/>
      <c r="GLK20" s="129"/>
      <c r="GLL20" s="129"/>
      <c r="GLM20" s="129"/>
      <c r="GLN20" s="129"/>
      <c r="GLO20" s="129"/>
      <c r="GLP20" s="129"/>
      <c r="GLQ20" s="129"/>
      <c r="GLR20" s="129"/>
      <c r="GLS20" s="129"/>
      <c r="GLT20" s="129"/>
      <c r="GLU20" s="129"/>
      <c r="GLV20" s="129"/>
      <c r="GLW20" s="129"/>
      <c r="GLX20" s="129"/>
      <c r="GLY20" s="129"/>
      <c r="GLZ20" s="129"/>
      <c r="GMA20" s="129"/>
      <c r="GMB20" s="129"/>
      <c r="GMC20" s="129"/>
      <c r="GMD20" s="129"/>
      <c r="GME20" s="129"/>
      <c r="GMF20" s="129"/>
      <c r="GMG20" s="129"/>
      <c r="GMH20" s="129"/>
      <c r="GMI20" s="129"/>
      <c r="GMJ20" s="129"/>
      <c r="GMK20" s="129"/>
      <c r="GML20" s="129"/>
      <c r="GMM20" s="129"/>
      <c r="GMN20" s="129"/>
      <c r="GMO20" s="129"/>
      <c r="GMP20" s="129"/>
      <c r="GMQ20" s="129"/>
      <c r="GMR20" s="129"/>
      <c r="GMS20" s="129"/>
      <c r="GMT20" s="129"/>
      <c r="GMU20" s="129"/>
      <c r="GMV20" s="129"/>
      <c r="GMW20" s="129"/>
      <c r="GMX20" s="129"/>
      <c r="GMY20" s="129"/>
      <c r="GMZ20" s="129"/>
      <c r="GNA20" s="129"/>
      <c r="GNB20" s="129"/>
      <c r="GNC20" s="129"/>
      <c r="GND20" s="129"/>
      <c r="GNE20" s="129"/>
      <c r="GNF20" s="129"/>
      <c r="GNG20" s="129"/>
      <c r="GNH20" s="129"/>
      <c r="GNI20" s="129"/>
      <c r="GNJ20" s="129"/>
      <c r="GNK20" s="129"/>
      <c r="GNL20" s="129"/>
      <c r="GNM20" s="129"/>
      <c r="GNN20" s="129"/>
      <c r="GNO20" s="129"/>
      <c r="GNP20" s="129"/>
      <c r="GNQ20" s="129"/>
      <c r="GNR20" s="129"/>
      <c r="GNS20" s="129"/>
      <c r="GNT20" s="129"/>
      <c r="GNU20" s="129"/>
      <c r="GNV20" s="129"/>
      <c r="GNW20" s="129"/>
      <c r="GNX20" s="129"/>
      <c r="GNY20" s="129"/>
      <c r="GNZ20" s="129"/>
      <c r="GOA20" s="129"/>
      <c r="GOB20" s="129"/>
      <c r="GOC20" s="129"/>
      <c r="GOD20" s="129"/>
      <c r="GOE20" s="129"/>
      <c r="GOF20" s="129"/>
      <c r="GOG20" s="129"/>
      <c r="GOH20" s="129"/>
      <c r="GOI20" s="129"/>
      <c r="GOJ20" s="129"/>
      <c r="GOK20" s="129"/>
      <c r="GOL20" s="129"/>
      <c r="GOM20" s="129"/>
      <c r="GON20" s="129"/>
      <c r="GOO20" s="129"/>
      <c r="GOP20" s="129"/>
      <c r="GOQ20" s="129"/>
      <c r="GOR20" s="129"/>
      <c r="GOS20" s="129"/>
      <c r="GOT20" s="129"/>
      <c r="GOU20" s="129"/>
      <c r="GOV20" s="129"/>
      <c r="GOW20" s="129"/>
      <c r="GOX20" s="129"/>
      <c r="GOY20" s="129"/>
      <c r="GOZ20" s="129"/>
      <c r="GPA20" s="129"/>
      <c r="GPB20" s="129"/>
      <c r="GPC20" s="129"/>
      <c r="GPD20" s="129"/>
      <c r="GPE20" s="129"/>
      <c r="GPF20" s="129"/>
      <c r="GPG20" s="129"/>
      <c r="GPH20" s="129"/>
      <c r="GPI20" s="129"/>
      <c r="GPJ20" s="129"/>
      <c r="GPK20" s="129"/>
      <c r="GPL20" s="129"/>
      <c r="GPM20" s="129"/>
      <c r="GPN20" s="129"/>
      <c r="GPO20" s="129"/>
      <c r="GPP20" s="129"/>
      <c r="GPQ20" s="129"/>
      <c r="GPR20" s="129"/>
      <c r="GPS20" s="129"/>
      <c r="GPT20" s="129"/>
      <c r="GPU20" s="129"/>
      <c r="GPV20" s="129"/>
      <c r="GPW20" s="129"/>
      <c r="GPX20" s="129"/>
      <c r="GPY20" s="129"/>
      <c r="GPZ20" s="129"/>
      <c r="GQA20" s="129"/>
      <c r="GQB20" s="129"/>
      <c r="GQC20" s="129"/>
      <c r="GQD20" s="129"/>
      <c r="GQE20" s="129"/>
      <c r="GQF20" s="129"/>
      <c r="GQG20" s="129"/>
      <c r="GQH20" s="129"/>
      <c r="GQI20" s="129"/>
      <c r="GQJ20" s="129"/>
      <c r="GQK20" s="129"/>
      <c r="GQL20" s="129"/>
      <c r="GQM20" s="129"/>
      <c r="GQN20" s="129"/>
      <c r="GQO20" s="129"/>
      <c r="GQP20" s="129"/>
      <c r="GQQ20" s="129"/>
      <c r="GQR20" s="129"/>
      <c r="GQS20" s="129"/>
      <c r="GQT20" s="129"/>
      <c r="GQU20" s="129"/>
      <c r="GQV20" s="129"/>
      <c r="GQW20" s="129"/>
      <c r="GQX20" s="129"/>
      <c r="GQY20" s="129"/>
      <c r="GQZ20" s="129"/>
      <c r="GRA20" s="129"/>
      <c r="GRB20" s="129"/>
      <c r="GRC20" s="129"/>
      <c r="GRD20" s="129"/>
      <c r="GRE20" s="129"/>
      <c r="GRF20" s="129"/>
      <c r="GRG20" s="129"/>
      <c r="GRH20" s="129"/>
      <c r="GRI20" s="129"/>
      <c r="GRJ20" s="129"/>
      <c r="GRK20" s="129"/>
      <c r="GRL20" s="129"/>
      <c r="GRM20" s="129"/>
      <c r="GRN20" s="129"/>
      <c r="GRO20" s="129"/>
      <c r="GRP20" s="129"/>
      <c r="GRQ20" s="129"/>
      <c r="GRR20" s="129"/>
      <c r="GRS20" s="129"/>
      <c r="GRT20" s="129"/>
      <c r="GRU20" s="129"/>
      <c r="GRV20" s="129"/>
      <c r="GRW20" s="129"/>
      <c r="GRX20" s="129"/>
      <c r="GRY20" s="129"/>
      <c r="GRZ20" s="129"/>
      <c r="GSA20" s="129"/>
      <c r="GSB20" s="129"/>
      <c r="GSC20" s="129"/>
      <c r="GSD20" s="129"/>
      <c r="GSE20" s="129"/>
      <c r="GSF20" s="129"/>
      <c r="GSG20" s="129"/>
      <c r="GSH20" s="129"/>
      <c r="GSI20" s="129"/>
      <c r="GSJ20" s="129"/>
      <c r="GSK20" s="129"/>
      <c r="GSL20" s="129"/>
      <c r="GSM20" s="129"/>
      <c r="GSN20" s="129"/>
      <c r="GSO20" s="129"/>
      <c r="GSP20" s="129"/>
      <c r="GSQ20" s="129"/>
      <c r="GSR20" s="129"/>
      <c r="GSS20" s="129"/>
      <c r="GST20" s="129"/>
      <c r="GSU20" s="129"/>
      <c r="GSV20" s="129"/>
      <c r="GSW20" s="129"/>
      <c r="GSX20" s="129"/>
      <c r="GSY20" s="129"/>
      <c r="GSZ20" s="129"/>
      <c r="GTA20" s="129"/>
      <c r="GTB20" s="129"/>
      <c r="GTC20" s="129"/>
      <c r="GTD20" s="129"/>
      <c r="GTE20" s="129"/>
      <c r="GTF20" s="129"/>
      <c r="GTG20" s="129"/>
      <c r="GTH20" s="129"/>
      <c r="GTI20" s="129"/>
      <c r="GTJ20" s="129"/>
      <c r="GTK20" s="129"/>
      <c r="GTL20" s="129"/>
      <c r="GTM20" s="129"/>
      <c r="GTN20" s="129"/>
      <c r="GTO20" s="129"/>
      <c r="GTP20" s="129"/>
      <c r="GTQ20" s="129"/>
      <c r="GTR20" s="129"/>
      <c r="GTS20" s="129"/>
      <c r="GTT20" s="129"/>
      <c r="GTU20" s="129"/>
      <c r="GTV20" s="129"/>
      <c r="GTW20" s="129"/>
      <c r="GTX20" s="129"/>
      <c r="GTY20" s="129"/>
      <c r="GTZ20" s="129"/>
      <c r="GUA20" s="129"/>
      <c r="GUB20" s="129"/>
      <c r="GUC20" s="129"/>
      <c r="GUD20" s="129"/>
      <c r="GUE20" s="129"/>
      <c r="GUF20" s="129"/>
      <c r="GUG20" s="129"/>
      <c r="GUH20" s="129"/>
      <c r="GUI20" s="129"/>
      <c r="GUJ20" s="129"/>
      <c r="GUK20" s="129"/>
      <c r="GUL20" s="129"/>
      <c r="GUM20" s="129"/>
      <c r="GUN20" s="129"/>
      <c r="GUO20" s="129"/>
      <c r="GUP20" s="129"/>
      <c r="GUQ20" s="129"/>
      <c r="GUR20" s="129"/>
      <c r="GUS20" s="129"/>
      <c r="GUT20" s="129"/>
      <c r="GUU20" s="129"/>
      <c r="GUV20" s="129"/>
      <c r="GUW20" s="129"/>
      <c r="GUX20" s="129"/>
      <c r="GUY20" s="129"/>
      <c r="GUZ20" s="129"/>
      <c r="GVA20" s="129"/>
      <c r="GVB20" s="129"/>
      <c r="GVC20" s="129"/>
      <c r="GVD20" s="129"/>
      <c r="GVE20" s="129"/>
      <c r="GVF20" s="129"/>
      <c r="GVG20" s="129"/>
      <c r="GVH20" s="129"/>
      <c r="GVI20" s="129"/>
      <c r="GVJ20" s="129"/>
      <c r="GVK20" s="129"/>
      <c r="GVL20" s="129"/>
      <c r="GVM20" s="129"/>
      <c r="GVN20" s="129"/>
      <c r="GVO20" s="129"/>
      <c r="GVP20" s="129"/>
      <c r="GVQ20" s="129"/>
      <c r="GVR20" s="129"/>
      <c r="GVS20" s="129"/>
      <c r="GVT20" s="129"/>
      <c r="GVU20" s="129"/>
      <c r="GVV20" s="129"/>
      <c r="GVW20" s="129"/>
      <c r="GVX20" s="129"/>
      <c r="GVY20" s="129"/>
      <c r="GVZ20" s="129"/>
      <c r="GWA20" s="129"/>
      <c r="GWB20" s="129"/>
      <c r="GWC20" s="129"/>
      <c r="GWD20" s="129"/>
      <c r="GWE20" s="129"/>
      <c r="GWF20" s="129"/>
      <c r="GWG20" s="129"/>
      <c r="GWH20" s="129"/>
      <c r="GWI20" s="129"/>
      <c r="GWJ20" s="129"/>
      <c r="GWK20" s="129"/>
      <c r="GWL20" s="129"/>
      <c r="GWM20" s="129"/>
      <c r="GWN20" s="129"/>
      <c r="GWO20" s="129"/>
      <c r="GWP20" s="129"/>
      <c r="GWQ20" s="129"/>
      <c r="GWR20" s="129"/>
      <c r="GWS20" s="129"/>
      <c r="GWT20" s="129"/>
      <c r="GWU20" s="129"/>
      <c r="GWV20" s="129"/>
      <c r="GWW20" s="129"/>
      <c r="GWX20" s="129"/>
      <c r="GWY20" s="129"/>
      <c r="GWZ20" s="129"/>
      <c r="GXA20" s="129"/>
      <c r="GXB20" s="129"/>
      <c r="GXC20" s="129"/>
      <c r="GXD20" s="129"/>
      <c r="GXE20" s="129"/>
      <c r="GXF20" s="129"/>
      <c r="GXG20" s="129"/>
      <c r="GXH20" s="129"/>
      <c r="GXI20" s="129"/>
      <c r="GXJ20" s="129"/>
      <c r="GXK20" s="129"/>
      <c r="GXL20" s="129"/>
      <c r="GXM20" s="129"/>
      <c r="GXN20" s="129"/>
      <c r="GXO20" s="129"/>
      <c r="GXP20" s="129"/>
      <c r="GXQ20" s="129"/>
      <c r="GXR20" s="129"/>
      <c r="GXS20" s="129"/>
      <c r="GXT20" s="129"/>
      <c r="GXU20" s="129"/>
      <c r="GXV20" s="129"/>
      <c r="GXW20" s="129"/>
      <c r="GXX20" s="129"/>
      <c r="GXY20" s="129"/>
      <c r="GXZ20" s="129"/>
      <c r="GYA20" s="129"/>
      <c r="GYB20" s="129"/>
      <c r="GYC20" s="129"/>
      <c r="GYD20" s="129"/>
      <c r="GYE20" s="129"/>
      <c r="GYF20" s="129"/>
      <c r="GYG20" s="129"/>
      <c r="GYH20" s="129"/>
      <c r="GYI20" s="129"/>
      <c r="GYJ20" s="129"/>
      <c r="GYK20" s="129"/>
      <c r="GYL20" s="129"/>
      <c r="GYM20" s="129"/>
      <c r="GYN20" s="129"/>
      <c r="GYO20" s="129"/>
      <c r="GYP20" s="129"/>
      <c r="GYQ20" s="129"/>
      <c r="GYR20" s="129"/>
      <c r="GYS20" s="129"/>
      <c r="GYT20" s="129"/>
      <c r="GYU20" s="129"/>
      <c r="GYV20" s="129"/>
      <c r="GYW20" s="129"/>
      <c r="GYX20" s="129"/>
      <c r="GYY20" s="129"/>
      <c r="GYZ20" s="129"/>
      <c r="GZA20" s="129"/>
      <c r="GZB20" s="129"/>
      <c r="GZC20" s="129"/>
      <c r="GZD20" s="129"/>
      <c r="GZE20" s="129"/>
      <c r="GZF20" s="129"/>
      <c r="GZG20" s="129"/>
      <c r="GZH20" s="129"/>
      <c r="GZI20" s="129"/>
      <c r="GZJ20" s="129"/>
      <c r="GZK20" s="129"/>
      <c r="GZL20" s="129"/>
      <c r="GZM20" s="129"/>
      <c r="GZN20" s="129"/>
      <c r="GZO20" s="129"/>
      <c r="GZP20" s="129"/>
      <c r="GZQ20" s="129"/>
      <c r="GZR20" s="129"/>
      <c r="GZS20" s="129"/>
      <c r="GZT20" s="129"/>
      <c r="GZU20" s="129"/>
      <c r="GZV20" s="129"/>
      <c r="GZW20" s="129"/>
      <c r="GZX20" s="129"/>
      <c r="GZY20" s="129"/>
      <c r="GZZ20" s="129"/>
      <c r="HAA20" s="129"/>
      <c r="HAB20" s="129"/>
      <c r="HAC20" s="129"/>
      <c r="HAD20" s="129"/>
      <c r="HAE20" s="129"/>
      <c r="HAF20" s="129"/>
      <c r="HAG20" s="129"/>
      <c r="HAH20" s="129"/>
      <c r="HAI20" s="129"/>
      <c r="HAJ20" s="129"/>
      <c r="HAK20" s="129"/>
      <c r="HAL20" s="129"/>
      <c r="HAM20" s="129"/>
      <c r="HAN20" s="129"/>
      <c r="HAO20" s="129"/>
      <c r="HAP20" s="129"/>
      <c r="HAQ20" s="129"/>
      <c r="HAR20" s="129"/>
      <c r="HAS20" s="129"/>
      <c r="HAT20" s="129"/>
      <c r="HAU20" s="129"/>
      <c r="HAV20" s="129"/>
      <c r="HAW20" s="129"/>
      <c r="HAX20" s="129"/>
      <c r="HAY20" s="129"/>
      <c r="HAZ20" s="129"/>
      <c r="HBA20" s="129"/>
      <c r="HBB20" s="129"/>
      <c r="HBC20" s="129"/>
      <c r="HBD20" s="129"/>
      <c r="HBE20" s="129"/>
      <c r="HBF20" s="129"/>
      <c r="HBG20" s="129"/>
      <c r="HBH20" s="129"/>
      <c r="HBI20" s="129"/>
      <c r="HBJ20" s="129"/>
      <c r="HBK20" s="129"/>
      <c r="HBL20" s="129"/>
      <c r="HBM20" s="129"/>
      <c r="HBN20" s="129"/>
      <c r="HBO20" s="129"/>
      <c r="HBP20" s="129"/>
      <c r="HBQ20" s="129"/>
      <c r="HBR20" s="129"/>
      <c r="HBS20" s="129"/>
      <c r="HBT20" s="129"/>
      <c r="HBU20" s="129"/>
      <c r="HBV20" s="129"/>
      <c r="HBW20" s="129"/>
      <c r="HBX20" s="129"/>
      <c r="HBY20" s="129"/>
      <c r="HBZ20" s="129"/>
      <c r="HCA20" s="129"/>
      <c r="HCB20" s="129"/>
      <c r="HCC20" s="129"/>
      <c r="HCD20" s="129"/>
      <c r="HCE20" s="129"/>
      <c r="HCF20" s="129"/>
      <c r="HCG20" s="129"/>
      <c r="HCH20" s="129"/>
      <c r="HCI20" s="129"/>
      <c r="HCJ20" s="129"/>
      <c r="HCK20" s="129"/>
      <c r="HCL20" s="129"/>
      <c r="HCM20" s="129"/>
      <c r="HCN20" s="129"/>
      <c r="HCO20" s="129"/>
      <c r="HCP20" s="129"/>
      <c r="HCQ20" s="129"/>
      <c r="HCR20" s="129"/>
      <c r="HCS20" s="129"/>
      <c r="HCT20" s="129"/>
      <c r="HCU20" s="129"/>
      <c r="HCV20" s="129"/>
      <c r="HCW20" s="129"/>
      <c r="HCX20" s="129"/>
      <c r="HCY20" s="129"/>
      <c r="HCZ20" s="129"/>
      <c r="HDA20" s="129"/>
      <c r="HDB20" s="129"/>
      <c r="HDC20" s="129"/>
      <c r="HDD20" s="129"/>
      <c r="HDE20" s="129"/>
      <c r="HDF20" s="129"/>
      <c r="HDG20" s="129"/>
      <c r="HDH20" s="129"/>
      <c r="HDI20" s="129"/>
      <c r="HDJ20" s="129"/>
      <c r="HDK20" s="129"/>
      <c r="HDL20" s="129"/>
      <c r="HDM20" s="129"/>
      <c r="HDN20" s="129"/>
      <c r="HDO20" s="129"/>
      <c r="HDP20" s="129"/>
      <c r="HDQ20" s="129"/>
      <c r="HDR20" s="129"/>
      <c r="HDS20" s="129"/>
      <c r="HDT20" s="129"/>
      <c r="HDU20" s="129"/>
      <c r="HDV20" s="129"/>
      <c r="HDW20" s="129"/>
      <c r="HDX20" s="129"/>
      <c r="HDY20" s="129"/>
      <c r="HDZ20" s="129"/>
      <c r="HEA20" s="129"/>
      <c r="HEB20" s="129"/>
      <c r="HEC20" s="129"/>
      <c r="HED20" s="129"/>
      <c r="HEE20" s="129"/>
      <c r="HEF20" s="129"/>
      <c r="HEG20" s="129"/>
      <c r="HEH20" s="129"/>
      <c r="HEI20" s="129"/>
      <c r="HEJ20" s="129"/>
      <c r="HEK20" s="129"/>
      <c r="HEL20" s="129"/>
      <c r="HEM20" s="129"/>
      <c r="HEN20" s="129"/>
      <c r="HEO20" s="129"/>
      <c r="HEP20" s="129"/>
      <c r="HEQ20" s="129"/>
      <c r="HER20" s="129"/>
      <c r="HES20" s="129"/>
      <c r="HET20" s="129"/>
      <c r="HEU20" s="129"/>
      <c r="HEV20" s="129"/>
      <c r="HEW20" s="129"/>
      <c r="HEX20" s="129"/>
      <c r="HEY20" s="129"/>
      <c r="HEZ20" s="129"/>
      <c r="HFA20" s="129"/>
      <c r="HFB20" s="129"/>
      <c r="HFC20" s="129"/>
      <c r="HFD20" s="129"/>
      <c r="HFE20" s="129"/>
      <c r="HFF20" s="129"/>
      <c r="HFG20" s="129"/>
      <c r="HFH20" s="129"/>
      <c r="HFI20" s="129"/>
      <c r="HFJ20" s="129"/>
      <c r="HFK20" s="129"/>
      <c r="HFL20" s="129"/>
      <c r="HFM20" s="129"/>
      <c r="HFN20" s="129"/>
      <c r="HFO20" s="129"/>
      <c r="HFP20" s="129"/>
      <c r="HFQ20" s="129"/>
      <c r="HFR20" s="129"/>
      <c r="HFS20" s="129"/>
      <c r="HFT20" s="129"/>
      <c r="HFU20" s="129"/>
      <c r="HFV20" s="129"/>
      <c r="HFW20" s="129"/>
      <c r="HFX20" s="129"/>
      <c r="HFY20" s="129"/>
      <c r="HFZ20" s="129"/>
      <c r="HGA20" s="129"/>
      <c r="HGB20" s="129"/>
      <c r="HGC20" s="129"/>
      <c r="HGD20" s="129"/>
      <c r="HGE20" s="129"/>
      <c r="HGF20" s="129"/>
      <c r="HGG20" s="129"/>
      <c r="HGH20" s="129"/>
      <c r="HGI20" s="129"/>
      <c r="HGJ20" s="129"/>
      <c r="HGK20" s="129"/>
      <c r="HGL20" s="129"/>
      <c r="HGM20" s="129"/>
      <c r="HGN20" s="129"/>
      <c r="HGO20" s="129"/>
      <c r="HGP20" s="129"/>
      <c r="HGQ20" s="129"/>
      <c r="HGR20" s="129"/>
      <c r="HGS20" s="129"/>
      <c r="HGT20" s="129"/>
      <c r="HGU20" s="129"/>
      <c r="HGV20" s="129"/>
      <c r="HGW20" s="129"/>
      <c r="HGX20" s="129"/>
      <c r="HGY20" s="129"/>
      <c r="HGZ20" s="129"/>
      <c r="HHA20" s="129"/>
      <c r="HHB20" s="129"/>
      <c r="HHC20" s="129"/>
      <c r="HHD20" s="129"/>
      <c r="HHE20" s="129"/>
      <c r="HHF20" s="129"/>
      <c r="HHG20" s="129"/>
      <c r="HHH20" s="129"/>
      <c r="HHI20" s="129"/>
      <c r="HHJ20" s="129"/>
      <c r="HHK20" s="129"/>
      <c r="HHL20" s="129"/>
      <c r="HHM20" s="129"/>
      <c r="HHN20" s="129"/>
      <c r="HHO20" s="129"/>
      <c r="HHP20" s="129"/>
      <c r="HHQ20" s="129"/>
      <c r="HHR20" s="129"/>
      <c r="HHS20" s="129"/>
      <c r="HHT20" s="129"/>
      <c r="HHU20" s="129"/>
      <c r="HHV20" s="129"/>
      <c r="HHW20" s="129"/>
      <c r="HHX20" s="129"/>
      <c r="HHY20" s="129"/>
      <c r="HHZ20" s="129"/>
      <c r="HIA20" s="129"/>
      <c r="HIB20" s="129"/>
      <c r="HIC20" s="129"/>
      <c r="HID20" s="129"/>
      <c r="HIE20" s="129"/>
      <c r="HIF20" s="129"/>
      <c r="HIG20" s="129"/>
      <c r="HIH20" s="129"/>
      <c r="HII20" s="129"/>
      <c r="HIJ20" s="129"/>
      <c r="HIK20" s="129"/>
      <c r="HIL20" s="129"/>
      <c r="HIM20" s="129"/>
      <c r="HIN20" s="129"/>
      <c r="HIO20" s="129"/>
      <c r="HIP20" s="129"/>
      <c r="HIQ20" s="129"/>
      <c r="HIR20" s="129"/>
      <c r="HIS20" s="129"/>
      <c r="HIT20" s="129"/>
      <c r="HIU20" s="129"/>
      <c r="HIV20" s="129"/>
      <c r="HIW20" s="129"/>
      <c r="HIX20" s="129"/>
      <c r="HIY20" s="129"/>
      <c r="HIZ20" s="129"/>
      <c r="HJA20" s="129"/>
      <c r="HJB20" s="129"/>
      <c r="HJC20" s="129"/>
      <c r="HJD20" s="129"/>
      <c r="HJE20" s="129"/>
      <c r="HJF20" s="129"/>
      <c r="HJG20" s="129"/>
      <c r="HJH20" s="129"/>
      <c r="HJI20" s="129"/>
      <c r="HJJ20" s="129"/>
      <c r="HJK20" s="129"/>
      <c r="HJL20" s="129"/>
      <c r="HJM20" s="129"/>
      <c r="HJN20" s="129"/>
      <c r="HJO20" s="129"/>
      <c r="HJP20" s="129"/>
      <c r="HJQ20" s="129"/>
      <c r="HJR20" s="129"/>
      <c r="HJS20" s="129"/>
      <c r="HJT20" s="129"/>
      <c r="HJU20" s="129"/>
      <c r="HJV20" s="129"/>
      <c r="HJW20" s="129"/>
      <c r="HJX20" s="129"/>
      <c r="HJY20" s="129"/>
      <c r="HJZ20" s="129"/>
      <c r="HKA20" s="129"/>
      <c r="HKB20" s="129"/>
      <c r="HKC20" s="129"/>
      <c r="HKD20" s="129"/>
      <c r="HKE20" s="129"/>
      <c r="HKF20" s="129"/>
      <c r="HKG20" s="129"/>
      <c r="HKH20" s="129"/>
      <c r="HKI20" s="129"/>
      <c r="HKJ20" s="129"/>
      <c r="HKK20" s="129"/>
      <c r="HKL20" s="129"/>
      <c r="HKM20" s="129"/>
      <c r="HKN20" s="129"/>
      <c r="HKO20" s="129"/>
      <c r="HKP20" s="129"/>
      <c r="HKQ20" s="129"/>
      <c r="HKR20" s="129"/>
      <c r="HKS20" s="129"/>
      <c r="HKT20" s="129"/>
      <c r="HKU20" s="129"/>
      <c r="HKV20" s="129"/>
      <c r="HKW20" s="129"/>
      <c r="HKX20" s="129"/>
      <c r="HKY20" s="129"/>
      <c r="HKZ20" s="129"/>
      <c r="HLA20" s="129"/>
      <c r="HLB20" s="129"/>
      <c r="HLC20" s="129"/>
      <c r="HLD20" s="129"/>
      <c r="HLE20" s="129"/>
      <c r="HLF20" s="129"/>
      <c r="HLG20" s="129"/>
      <c r="HLH20" s="129"/>
      <c r="HLI20" s="129"/>
      <c r="HLJ20" s="129"/>
      <c r="HLK20" s="129"/>
      <c r="HLL20" s="129"/>
      <c r="HLM20" s="129"/>
      <c r="HLN20" s="129"/>
      <c r="HLO20" s="129"/>
      <c r="HLP20" s="129"/>
      <c r="HLQ20" s="129"/>
      <c r="HLR20" s="129"/>
      <c r="HLS20" s="129"/>
      <c r="HLT20" s="129"/>
      <c r="HLU20" s="129"/>
      <c r="HLV20" s="129"/>
      <c r="HLW20" s="129"/>
      <c r="HLX20" s="129"/>
      <c r="HLY20" s="129"/>
      <c r="HLZ20" s="129"/>
      <c r="HMA20" s="129"/>
      <c r="HMB20" s="129"/>
      <c r="HMC20" s="129"/>
      <c r="HMD20" s="129"/>
      <c r="HME20" s="129"/>
      <c r="HMF20" s="129"/>
      <c r="HMG20" s="129"/>
      <c r="HMH20" s="129"/>
      <c r="HMI20" s="129"/>
      <c r="HMJ20" s="129"/>
      <c r="HMK20" s="129"/>
      <c r="HML20" s="129"/>
      <c r="HMM20" s="129"/>
      <c r="HMN20" s="129"/>
      <c r="HMO20" s="129"/>
      <c r="HMP20" s="129"/>
      <c r="HMQ20" s="129"/>
      <c r="HMR20" s="129"/>
      <c r="HMS20" s="129"/>
      <c r="HMT20" s="129"/>
      <c r="HMU20" s="129"/>
      <c r="HMV20" s="129"/>
      <c r="HMW20" s="129"/>
      <c r="HMX20" s="129"/>
      <c r="HMY20" s="129"/>
      <c r="HMZ20" s="129"/>
      <c r="HNA20" s="129"/>
      <c r="HNB20" s="129"/>
      <c r="HNC20" s="129"/>
      <c r="HND20" s="129"/>
      <c r="HNE20" s="129"/>
      <c r="HNF20" s="129"/>
      <c r="HNG20" s="129"/>
      <c r="HNH20" s="129"/>
      <c r="HNI20" s="129"/>
      <c r="HNJ20" s="129"/>
      <c r="HNK20" s="129"/>
      <c r="HNL20" s="129"/>
      <c r="HNM20" s="129"/>
      <c r="HNN20" s="129"/>
      <c r="HNO20" s="129"/>
      <c r="HNP20" s="129"/>
      <c r="HNQ20" s="129"/>
      <c r="HNR20" s="129"/>
      <c r="HNS20" s="129"/>
      <c r="HNT20" s="129"/>
      <c r="HNU20" s="129"/>
      <c r="HNV20" s="129"/>
      <c r="HNW20" s="129"/>
      <c r="HNX20" s="129"/>
      <c r="HNY20" s="129"/>
      <c r="HNZ20" s="129"/>
      <c r="HOA20" s="129"/>
      <c r="HOB20" s="129"/>
      <c r="HOC20" s="129"/>
      <c r="HOD20" s="129"/>
      <c r="HOE20" s="129"/>
      <c r="HOF20" s="129"/>
      <c r="HOG20" s="129"/>
      <c r="HOH20" s="129"/>
      <c r="HOI20" s="129"/>
      <c r="HOJ20" s="129"/>
      <c r="HOK20" s="129"/>
      <c r="HOL20" s="129"/>
      <c r="HOM20" s="129"/>
      <c r="HON20" s="129"/>
      <c r="HOO20" s="129"/>
      <c r="HOP20" s="129"/>
      <c r="HOQ20" s="129"/>
      <c r="HOR20" s="129"/>
      <c r="HOS20" s="129"/>
      <c r="HOT20" s="129"/>
      <c r="HOU20" s="129"/>
      <c r="HOV20" s="129"/>
      <c r="HOW20" s="129"/>
      <c r="HOX20" s="129"/>
      <c r="HOY20" s="129"/>
      <c r="HOZ20" s="129"/>
      <c r="HPA20" s="129"/>
      <c r="HPB20" s="129"/>
      <c r="HPC20" s="129"/>
      <c r="HPD20" s="129"/>
      <c r="HPE20" s="129"/>
      <c r="HPF20" s="129"/>
      <c r="HPG20" s="129"/>
      <c r="HPH20" s="129"/>
      <c r="HPI20" s="129"/>
      <c r="HPJ20" s="129"/>
      <c r="HPK20" s="129"/>
      <c r="HPL20" s="129"/>
      <c r="HPM20" s="129"/>
      <c r="HPN20" s="129"/>
      <c r="HPO20" s="129"/>
      <c r="HPP20" s="129"/>
      <c r="HPQ20" s="129"/>
      <c r="HPR20" s="129"/>
      <c r="HPS20" s="129"/>
      <c r="HPT20" s="129"/>
      <c r="HPU20" s="129"/>
      <c r="HPV20" s="129"/>
      <c r="HPW20" s="129"/>
      <c r="HPX20" s="129"/>
      <c r="HPY20" s="129"/>
      <c r="HPZ20" s="129"/>
      <c r="HQA20" s="129"/>
      <c r="HQB20" s="129"/>
      <c r="HQC20" s="129"/>
      <c r="HQD20" s="129"/>
      <c r="HQE20" s="129"/>
      <c r="HQF20" s="129"/>
      <c r="HQG20" s="129"/>
      <c r="HQH20" s="129"/>
      <c r="HQI20" s="129"/>
      <c r="HQJ20" s="129"/>
      <c r="HQK20" s="129"/>
      <c r="HQL20" s="129"/>
      <c r="HQM20" s="129"/>
      <c r="HQN20" s="129"/>
      <c r="HQO20" s="129"/>
      <c r="HQP20" s="129"/>
      <c r="HQQ20" s="129"/>
      <c r="HQR20" s="129"/>
      <c r="HQS20" s="129"/>
      <c r="HQT20" s="129"/>
      <c r="HQU20" s="129"/>
      <c r="HQV20" s="129"/>
      <c r="HQW20" s="129"/>
      <c r="HQX20" s="129"/>
      <c r="HQY20" s="129"/>
      <c r="HQZ20" s="129"/>
      <c r="HRA20" s="129"/>
      <c r="HRB20" s="129"/>
      <c r="HRC20" s="129"/>
      <c r="HRD20" s="129"/>
      <c r="HRE20" s="129"/>
      <c r="HRF20" s="129"/>
      <c r="HRG20" s="129"/>
      <c r="HRH20" s="129"/>
      <c r="HRI20" s="129"/>
      <c r="HRJ20" s="129"/>
      <c r="HRK20" s="129"/>
      <c r="HRL20" s="129"/>
      <c r="HRM20" s="129"/>
      <c r="HRN20" s="129"/>
      <c r="HRO20" s="129"/>
      <c r="HRP20" s="129"/>
      <c r="HRQ20" s="129"/>
      <c r="HRR20" s="129"/>
      <c r="HRS20" s="129"/>
      <c r="HRT20" s="129"/>
      <c r="HRU20" s="129"/>
      <c r="HRV20" s="129"/>
      <c r="HRW20" s="129"/>
      <c r="HRX20" s="129"/>
      <c r="HRY20" s="129"/>
      <c r="HRZ20" s="129"/>
      <c r="HSA20" s="129"/>
      <c r="HSB20" s="129"/>
      <c r="HSC20" s="129"/>
      <c r="HSD20" s="129"/>
      <c r="HSE20" s="129"/>
      <c r="HSF20" s="129"/>
      <c r="HSG20" s="129"/>
      <c r="HSH20" s="129"/>
      <c r="HSI20" s="129"/>
      <c r="HSJ20" s="129"/>
      <c r="HSK20" s="129"/>
      <c r="HSL20" s="129"/>
      <c r="HSM20" s="129"/>
      <c r="HSN20" s="129"/>
      <c r="HSO20" s="129"/>
      <c r="HSP20" s="129"/>
      <c r="HSQ20" s="129"/>
      <c r="HSR20" s="129"/>
      <c r="HSS20" s="129"/>
      <c r="HST20" s="129"/>
      <c r="HSU20" s="129"/>
      <c r="HSV20" s="129"/>
      <c r="HSW20" s="129"/>
      <c r="HSX20" s="129"/>
      <c r="HSY20" s="129"/>
      <c r="HSZ20" s="129"/>
      <c r="HTA20" s="129"/>
      <c r="HTB20" s="129"/>
      <c r="HTC20" s="129"/>
      <c r="HTD20" s="129"/>
      <c r="HTE20" s="129"/>
      <c r="HTF20" s="129"/>
      <c r="HTG20" s="129"/>
      <c r="HTH20" s="129"/>
      <c r="HTI20" s="129"/>
      <c r="HTJ20" s="129"/>
      <c r="HTK20" s="129"/>
      <c r="HTL20" s="129"/>
      <c r="HTM20" s="129"/>
      <c r="HTN20" s="129"/>
      <c r="HTO20" s="129"/>
      <c r="HTP20" s="129"/>
      <c r="HTQ20" s="129"/>
      <c r="HTR20" s="129"/>
      <c r="HTS20" s="129"/>
      <c r="HTT20" s="129"/>
      <c r="HTU20" s="129"/>
      <c r="HTV20" s="129"/>
      <c r="HTW20" s="129"/>
      <c r="HTX20" s="129"/>
      <c r="HTY20" s="129"/>
      <c r="HTZ20" s="129"/>
      <c r="HUA20" s="129"/>
      <c r="HUB20" s="129"/>
      <c r="HUC20" s="129"/>
      <c r="HUD20" s="129"/>
      <c r="HUE20" s="129"/>
      <c r="HUF20" s="129"/>
      <c r="HUG20" s="129"/>
      <c r="HUH20" s="129"/>
      <c r="HUI20" s="129"/>
      <c r="HUJ20" s="129"/>
      <c r="HUK20" s="129"/>
      <c r="HUL20" s="129"/>
      <c r="HUM20" s="129"/>
      <c r="HUN20" s="129"/>
      <c r="HUO20" s="129"/>
      <c r="HUP20" s="129"/>
      <c r="HUQ20" s="129"/>
      <c r="HUR20" s="129"/>
      <c r="HUS20" s="129"/>
      <c r="HUT20" s="129"/>
      <c r="HUU20" s="129"/>
      <c r="HUV20" s="129"/>
      <c r="HUW20" s="129"/>
      <c r="HUX20" s="129"/>
      <c r="HUY20" s="129"/>
      <c r="HUZ20" s="129"/>
      <c r="HVA20" s="129"/>
      <c r="HVB20" s="129"/>
      <c r="HVC20" s="129"/>
      <c r="HVD20" s="129"/>
      <c r="HVE20" s="129"/>
      <c r="HVF20" s="129"/>
      <c r="HVG20" s="129"/>
      <c r="HVH20" s="129"/>
      <c r="HVI20" s="129"/>
      <c r="HVJ20" s="129"/>
      <c r="HVK20" s="129"/>
      <c r="HVL20" s="129"/>
      <c r="HVM20" s="129"/>
      <c r="HVN20" s="129"/>
      <c r="HVO20" s="129"/>
      <c r="HVP20" s="129"/>
      <c r="HVQ20" s="129"/>
      <c r="HVR20" s="129"/>
      <c r="HVS20" s="129"/>
      <c r="HVT20" s="129"/>
      <c r="HVU20" s="129"/>
      <c r="HVV20" s="129"/>
      <c r="HVW20" s="129"/>
      <c r="HVX20" s="129"/>
      <c r="HVY20" s="129"/>
      <c r="HVZ20" s="129"/>
      <c r="HWA20" s="129"/>
      <c r="HWB20" s="129"/>
      <c r="HWC20" s="129"/>
      <c r="HWD20" s="129"/>
      <c r="HWE20" s="129"/>
      <c r="HWF20" s="129"/>
      <c r="HWG20" s="129"/>
      <c r="HWH20" s="129"/>
      <c r="HWI20" s="129"/>
      <c r="HWJ20" s="129"/>
      <c r="HWK20" s="129"/>
      <c r="HWL20" s="129"/>
      <c r="HWM20" s="129"/>
      <c r="HWN20" s="129"/>
      <c r="HWO20" s="129"/>
      <c r="HWP20" s="129"/>
      <c r="HWQ20" s="129"/>
      <c r="HWR20" s="129"/>
      <c r="HWS20" s="129"/>
      <c r="HWT20" s="129"/>
      <c r="HWU20" s="129"/>
      <c r="HWV20" s="129"/>
      <c r="HWW20" s="129"/>
      <c r="HWX20" s="129"/>
      <c r="HWY20" s="129"/>
      <c r="HWZ20" s="129"/>
      <c r="HXA20" s="129"/>
      <c r="HXB20" s="129"/>
      <c r="HXC20" s="129"/>
      <c r="HXD20" s="129"/>
      <c r="HXE20" s="129"/>
      <c r="HXF20" s="129"/>
      <c r="HXG20" s="129"/>
      <c r="HXH20" s="129"/>
      <c r="HXI20" s="129"/>
      <c r="HXJ20" s="129"/>
      <c r="HXK20" s="129"/>
      <c r="HXL20" s="129"/>
      <c r="HXM20" s="129"/>
      <c r="HXN20" s="129"/>
      <c r="HXO20" s="129"/>
      <c r="HXP20" s="129"/>
      <c r="HXQ20" s="129"/>
      <c r="HXR20" s="129"/>
      <c r="HXS20" s="129"/>
      <c r="HXT20" s="129"/>
      <c r="HXU20" s="129"/>
      <c r="HXV20" s="129"/>
      <c r="HXW20" s="129"/>
      <c r="HXX20" s="129"/>
      <c r="HXY20" s="129"/>
      <c r="HXZ20" s="129"/>
      <c r="HYA20" s="129"/>
      <c r="HYB20" s="129"/>
      <c r="HYC20" s="129"/>
      <c r="HYD20" s="129"/>
      <c r="HYE20" s="129"/>
      <c r="HYF20" s="129"/>
      <c r="HYG20" s="129"/>
      <c r="HYH20" s="129"/>
      <c r="HYI20" s="129"/>
      <c r="HYJ20" s="129"/>
      <c r="HYK20" s="129"/>
      <c r="HYL20" s="129"/>
      <c r="HYM20" s="129"/>
      <c r="HYN20" s="129"/>
      <c r="HYO20" s="129"/>
      <c r="HYP20" s="129"/>
      <c r="HYQ20" s="129"/>
      <c r="HYR20" s="129"/>
      <c r="HYS20" s="129"/>
      <c r="HYT20" s="129"/>
      <c r="HYU20" s="129"/>
      <c r="HYV20" s="129"/>
      <c r="HYW20" s="129"/>
      <c r="HYX20" s="129"/>
      <c r="HYY20" s="129"/>
      <c r="HYZ20" s="129"/>
      <c r="HZA20" s="129"/>
      <c r="HZB20" s="129"/>
      <c r="HZC20" s="129"/>
      <c r="HZD20" s="129"/>
      <c r="HZE20" s="129"/>
      <c r="HZF20" s="129"/>
      <c r="HZG20" s="129"/>
      <c r="HZH20" s="129"/>
      <c r="HZI20" s="129"/>
      <c r="HZJ20" s="129"/>
      <c r="HZK20" s="129"/>
      <c r="HZL20" s="129"/>
      <c r="HZM20" s="129"/>
      <c r="HZN20" s="129"/>
      <c r="HZO20" s="129"/>
      <c r="HZP20" s="129"/>
      <c r="HZQ20" s="129"/>
      <c r="HZR20" s="129"/>
      <c r="HZS20" s="129"/>
      <c r="HZT20" s="129"/>
      <c r="HZU20" s="129"/>
      <c r="HZV20" s="129"/>
      <c r="HZW20" s="129"/>
      <c r="HZX20" s="129"/>
      <c r="HZY20" s="129"/>
      <c r="HZZ20" s="129"/>
      <c r="IAA20" s="129"/>
      <c r="IAB20" s="129"/>
      <c r="IAC20" s="129"/>
      <c r="IAD20" s="129"/>
      <c r="IAE20" s="129"/>
      <c r="IAF20" s="129"/>
      <c r="IAG20" s="129"/>
      <c r="IAH20" s="129"/>
      <c r="IAI20" s="129"/>
      <c r="IAJ20" s="129"/>
      <c r="IAK20" s="129"/>
      <c r="IAL20" s="129"/>
      <c r="IAM20" s="129"/>
      <c r="IAN20" s="129"/>
      <c r="IAO20" s="129"/>
      <c r="IAP20" s="129"/>
      <c r="IAQ20" s="129"/>
      <c r="IAR20" s="129"/>
      <c r="IAS20" s="129"/>
      <c r="IAT20" s="129"/>
      <c r="IAU20" s="129"/>
      <c r="IAV20" s="129"/>
      <c r="IAW20" s="129"/>
      <c r="IAX20" s="129"/>
      <c r="IAY20" s="129"/>
      <c r="IAZ20" s="129"/>
      <c r="IBA20" s="129"/>
      <c r="IBB20" s="129"/>
      <c r="IBC20" s="129"/>
      <c r="IBD20" s="129"/>
      <c r="IBE20" s="129"/>
      <c r="IBF20" s="129"/>
      <c r="IBG20" s="129"/>
      <c r="IBH20" s="129"/>
      <c r="IBI20" s="129"/>
      <c r="IBJ20" s="129"/>
      <c r="IBK20" s="129"/>
      <c r="IBL20" s="129"/>
      <c r="IBM20" s="129"/>
      <c r="IBN20" s="129"/>
      <c r="IBO20" s="129"/>
      <c r="IBP20" s="129"/>
      <c r="IBQ20" s="129"/>
      <c r="IBR20" s="129"/>
      <c r="IBS20" s="129"/>
      <c r="IBT20" s="129"/>
      <c r="IBU20" s="129"/>
      <c r="IBV20" s="129"/>
      <c r="IBW20" s="129"/>
      <c r="IBX20" s="129"/>
      <c r="IBY20" s="129"/>
      <c r="IBZ20" s="129"/>
      <c r="ICA20" s="129"/>
      <c r="ICB20" s="129"/>
      <c r="ICC20" s="129"/>
      <c r="ICD20" s="129"/>
      <c r="ICE20" s="129"/>
      <c r="ICF20" s="129"/>
      <c r="ICG20" s="129"/>
      <c r="ICH20" s="129"/>
      <c r="ICI20" s="129"/>
      <c r="ICJ20" s="129"/>
      <c r="ICK20" s="129"/>
      <c r="ICL20" s="129"/>
      <c r="ICM20" s="129"/>
      <c r="ICN20" s="129"/>
      <c r="ICO20" s="129"/>
      <c r="ICP20" s="129"/>
      <c r="ICQ20" s="129"/>
      <c r="ICR20" s="129"/>
      <c r="ICS20" s="129"/>
      <c r="ICT20" s="129"/>
      <c r="ICU20" s="129"/>
      <c r="ICV20" s="129"/>
      <c r="ICW20" s="129"/>
      <c r="ICX20" s="129"/>
      <c r="ICY20" s="129"/>
      <c r="ICZ20" s="129"/>
      <c r="IDA20" s="129"/>
      <c r="IDB20" s="129"/>
      <c r="IDC20" s="129"/>
      <c r="IDD20" s="129"/>
      <c r="IDE20" s="129"/>
      <c r="IDF20" s="129"/>
      <c r="IDG20" s="129"/>
      <c r="IDH20" s="129"/>
      <c r="IDI20" s="129"/>
      <c r="IDJ20" s="129"/>
      <c r="IDK20" s="129"/>
      <c r="IDL20" s="129"/>
      <c r="IDM20" s="129"/>
      <c r="IDN20" s="129"/>
      <c r="IDO20" s="129"/>
      <c r="IDP20" s="129"/>
      <c r="IDQ20" s="129"/>
      <c r="IDR20" s="129"/>
      <c r="IDS20" s="129"/>
      <c r="IDT20" s="129"/>
      <c r="IDU20" s="129"/>
      <c r="IDV20" s="129"/>
      <c r="IDW20" s="129"/>
      <c r="IDX20" s="129"/>
      <c r="IDY20" s="129"/>
      <c r="IDZ20" s="129"/>
      <c r="IEA20" s="129"/>
      <c r="IEB20" s="129"/>
      <c r="IEC20" s="129"/>
      <c r="IED20" s="129"/>
      <c r="IEE20" s="129"/>
      <c r="IEF20" s="129"/>
      <c r="IEG20" s="129"/>
      <c r="IEH20" s="129"/>
      <c r="IEI20" s="129"/>
      <c r="IEJ20" s="129"/>
      <c r="IEK20" s="129"/>
      <c r="IEL20" s="129"/>
      <c r="IEM20" s="129"/>
      <c r="IEN20" s="129"/>
      <c r="IEO20" s="129"/>
      <c r="IEP20" s="129"/>
      <c r="IEQ20" s="129"/>
      <c r="IER20" s="129"/>
      <c r="IES20" s="129"/>
      <c r="IET20" s="129"/>
      <c r="IEU20" s="129"/>
      <c r="IEV20" s="129"/>
      <c r="IEW20" s="129"/>
      <c r="IEX20" s="129"/>
      <c r="IEY20" s="129"/>
      <c r="IEZ20" s="129"/>
      <c r="IFA20" s="129"/>
      <c r="IFB20" s="129"/>
      <c r="IFC20" s="129"/>
      <c r="IFD20" s="129"/>
      <c r="IFE20" s="129"/>
      <c r="IFF20" s="129"/>
      <c r="IFG20" s="129"/>
      <c r="IFH20" s="129"/>
      <c r="IFI20" s="129"/>
      <c r="IFJ20" s="129"/>
      <c r="IFK20" s="129"/>
      <c r="IFL20" s="129"/>
      <c r="IFM20" s="129"/>
      <c r="IFN20" s="129"/>
      <c r="IFO20" s="129"/>
      <c r="IFP20" s="129"/>
      <c r="IFQ20" s="129"/>
      <c r="IFR20" s="129"/>
      <c r="IFS20" s="129"/>
      <c r="IFT20" s="129"/>
      <c r="IFU20" s="129"/>
      <c r="IFV20" s="129"/>
      <c r="IFW20" s="129"/>
      <c r="IFX20" s="129"/>
      <c r="IFY20" s="129"/>
      <c r="IFZ20" s="129"/>
      <c r="IGA20" s="129"/>
      <c r="IGB20" s="129"/>
      <c r="IGC20" s="129"/>
      <c r="IGD20" s="129"/>
      <c r="IGE20" s="129"/>
      <c r="IGF20" s="129"/>
      <c r="IGG20" s="129"/>
      <c r="IGH20" s="129"/>
      <c r="IGI20" s="129"/>
      <c r="IGJ20" s="129"/>
      <c r="IGK20" s="129"/>
      <c r="IGL20" s="129"/>
      <c r="IGM20" s="129"/>
      <c r="IGN20" s="129"/>
      <c r="IGO20" s="129"/>
      <c r="IGP20" s="129"/>
      <c r="IGQ20" s="129"/>
      <c r="IGR20" s="129"/>
      <c r="IGS20" s="129"/>
      <c r="IGT20" s="129"/>
      <c r="IGU20" s="129"/>
      <c r="IGV20" s="129"/>
      <c r="IGW20" s="129"/>
      <c r="IGX20" s="129"/>
      <c r="IGY20" s="129"/>
      <c r="IGZ20" s="129"/>
      <c r="IHA20" s="129"/>
      <c r="IHB20" s="129"/>
      <c r="IHC20" s="129"/>
      <c r="IHD20" s="129"/>
      <c r="IHE20" s="129"/>
      <c r="IHF20" s="129"/>
      <c r="IHG20" s="129"/>
      <c r="IHH20" s="129"/>
      <c r="IHI20" s="129"/>
      <c r="IHJ20" s="129"/>
      <c r="IHK20" s="129"/>
      <c r="IHL20" s="129"/>
      <c r="IHM20" s="129"/>
      <c r="IHN20" s="129"/>
      <c r="IHO20" s="129"/>
      <c r="IHP20" s="129"/>
      <c r="IHQ20" s="129"/>
      <c r="IHR20" s="129"/>
      <c r="IHS20" s="129"/>
      <c r="IHT20" s="129"/>
      <c r="IHU20" s="129"/>
      <c r="IHV20" s="129"/>
      <c r="IHW20" s="129"/>
      <c r="IHX20" s="129"/>
      <c r="IHY20" s="129"/>
      <c r="IHZ20" s="129"/>
      <c r="IIA20" s="129"/>
      <c r="IIB20" s="129"/>
      <c r="IIC20" s="129"/>
      <c r="IID20" s="129"/>
      <c r="IIE20" s="129"/>
      <c r="IIF20" s="129"/>
      <c r="IIG20" s="129"/>
      <c r="IIH20" s="129"/>
      <c r="III20" s="129"/>
      <c r="IIJ20" s="129"/>
      <c r="IIK20" s="129"/>
      <c r="IIL20" s="129"/>
      <c r="IIM20" s="129"/>
      <c r="IIN20" s="129"/>
      <c r="IIO20" s="129"/>
      <c r="IIP20" s="129"/>
      <c r="IIQ20" s="129"/>
      <c r="IIR20" s="129"/>
      <c r="IIS20" s="129"/>
      <c r="IIT20" s="129"/>
      <c r="IIU20" s="129"/>
      <c r="IIV20" s="129"/>
      <c r="IIW20" s="129"/>
      <c r="IIX20" s="129"/>
      <c r="IIY20" s="129"/>
      <c r="IIZ20" s="129"/>
      <c r="IJA20" s="129"/>
      <c r="IJB20" s="129"/>
      <c r="IJC20" s="129"/>
      <c r="IJD20" s="129"/>
      <c r="IJE20" s="129"/>
      <c r="IJF20" s="129"/>
      <c r="IJG20" s="129"/>
      <c r="IJH20" s="129"/>
      <c r="IJI20" s="129"/>
      <c r="IJJ20" s="129"/>
      <c r="IJK20" s="129"/>
      <c r="IJL20" s="129"/>
      <c r="IJM20" s="129"/>
      <c r="IJN20" s="129"/>
      <c r="IJO20" s="129"/>
      <c r="IJP20" s="129"/>
      <c r="IJQ20" s="129"/>
      <c r="IJR20" s="129"/>
      <c r="IJS20" s="129"/>
      <c r="IJT20" s="129"/>
      <c r="IJU20" s="129"/>
      <c r="IJV20" s="129"/>
      <c r="IJW20" s="129"/>
      <c r="IJX20" s="129"/>
      <c r="IJY20" s="129"/>
      <c r="IJZ20" s="129"/>
      <c r="IKA20" s="129"/>
      <c r="IKB20" s="129"/>
      <c r="IKC20" s="129"/>
      <c r="IKD20" s="129"/>
      <c r="IKE20" s="129"/>
      <c r="IKF20" s="129"/>
      <c r="IKG20" s="129"/>
      <c r="IKH20" s="129"/>
      <c r="IKI20" s="129"/>
      <c r="IKJ20" s="129"/>
      <c r="IKK20" s="129"/>
      <c r="IKL20" s="129"/>
      <c r="IKM20" s="129"/>
      <c r="IKN20" s="129"/>
      <c r="IKO20" s="129"/>
      <c r="IKP20" s="129"/>
      <c r="IKQ20" s="129"/>
      <c r="IKR20" s="129"/>
      <c r="IKS20" s="129"/>
      <c r="IKT20" s="129"/>
      <c r="IKU20" s="129"/>
      <c r="IKV20" s="129"/>
      <c r="IKW20" s="129"/>
      <c r="IKX20" s="129"/>
      <c r="IKY20" s="129"/>
      <c r="IKZ20" s="129"/>
      <c r="ILA20" s="129"/>
      <c r="ILB20" s="129"/>
      <c r="ILC20" s="129"/>
      <c r="ILD20" s="129"/>
      <c r="ILE20" s="129"/>
      <c r="ILF20" s="129"/>
      <c r="ILG20" s="129"/>
      <c r="ILH20" s="129"/>
      <c r="ILI20" s="129"/>
      <c r="ILJ20" s="129"/>
      <c r="ILK20" s="129"/>
      <c r="ILL20" s="129"/>
      <c r="ILM20" s="129"/>
      <c r="ILN20" s="129"/>
      <c r="ILO20" s="129"/>
      <c r="ILP20" s="129"/>
      <c r="ILQ20" s="129"/>
      <c r="ILR20" s="129"/>
      <c r="ILS20" s="129"/>
      <c r="ILT20" s="129"/>
      <c r="ILU20" s="129"/>
      <c r="ILV20" s="129"/>
      <c r="ILW20" s="129"/>
      <c r="ILX20" s="129"/>
      <c r="ILY20" s="129"/>
      <c r="ILZ20" s="129"/>
      <c r="IMA20" s="129"/>
      <c r="IMB20" s="129"/>
      <c r="IMC20" s="129"/>
      <c r="IMD20" s="129"/>
      <c r="IME20" s="129"/>
      <c r="IMF20" s="129"/>
      <c r="IMG20" s="129"/>
      <c r="IMH20" s="129"/>
      <c r="IMI20" s="129"/>
      <c r="IMJ20" s="129"/>
      <c r="IMK20" s="129"/>
      <c r="IML20" s="129"/>
      <c r="IMM20" s="129"/>
      <c r="IMN20" s="129"/>
      <c r="IMO20" s="129"/>
      <c r="IMP20" s="129"/>
      <c r="IMQ20" s="129"/>
      <c r="IMR20" s="129"/>
      <c r="IMS20" s="129"/>
      <c r="IMT20" s="129"/>
      <c r="IMU20" s="129"/>
      <c r="IMV20" s="129"/>
      <c r="IMW20" s="129"/>
      <c r="IMX20" s="129"/>
      <c r="IMY20" s="129"/>
      <c r="IMZ20" s="129"/>
      <c r="INA20" s="129"/>
      <c r="INB20" s="129"/>
      <c r="INC20" s="129"/>
      <c r="IND20" s="129"/>
      <c r="INE20" s="129"/>
      <c r="INF20" s="129"/>
      <c r="ING20" s="129"/>
      <c r="INH20" s="129"/>
      <c r="INI20" s="129"/>
      <c r="INJ20" s="129"/>
      <c r="INK20" s="129"/>
      <c r="INL20" s="129"/>
      <c r="INM20" s="129"/>
      <c r="INN20" s="129"/>
      <c r="INO20" s="129"/>
      <c r="INP20" s="129"/>
      <c r="INQ20" s="129"/>
      <c r="INR20" s="129"/>
      <c r="INS20" s="129"/>
      <c r="INT20" s="129"/>
      <c r="INU20" s="129"/>
      <c r="INV20" s="129"/>
      <c r="INW20" s="129"/>
      <c r="INX20" s="129"/>
      <c r="INY20" s="129"/>
      <c r="INZ20" s="129"/>
      <c r="IOA20" s="129"/>
      <c r="IOB20" s="129"/>
      <c r="IOC20" s="129"/>
      <c r="IOD20" s="129"/>
      <c r="IOE20" s="129"/>
      <c r="IOF20" s="129"/>
      <c r="IOG20" s="129"/>
      <c r="IOH20" s="129"/>
      <c r="IOI20" s="129"/>
      <c r="IOJ20" s="129"/>
      <c r="IOK20" s="129"/>
      <c r="IOL20" s="129"/>
      <c r="IOM20" s="129"/>
      <c r="ION20" s="129"/>
      <c r="IOO20" s="129"/>
      <c r="IOP20" s="129"/>
      <c r="IOQ20" s="129"/>
      <c r="IOR20" s="129"/>
      <c r="IOS20" s="129"/>
      <c r="IOT20" s="129"/>
      <c r="IOU20" s="129"/>
      <c r="IOV20" s="129"/>
      <c r="IOW20" s="129"/>
      <c r="IOX20" s="129"/>
      <c r="IOY20" s="129"/>
      <c r="IOZ20" s="129"/>
      <c r="IPA20" s="129"/>
      <c r="IPB20" s="129"/>
      <c r="IPC20" s="129"/>
      <c r="IPD20" s="129"/>
      <c r="IPE20" s="129"/>
      <c r="IPF20" s="129"/>
      <c r="IPG20" s="129"/>
      <c r="IPH20" s="129"/>
      <c r="IPI20" s="129"/>
      <c r="IPJ20" s="129"/>
      <c r="IPK20" s="129"/>
      <c r="IPL20" s="129"/>
      <c r="IPM20" s="129"/>
      <c r="IPN20" s="129"/>
      <c r="IPO20" s="129"/>
      <c r="IPP20" s="129"/>
      <c r="IPQ20" s="129"/>
      <c r="IPR20" s="129"/>
      <c r="IPS20" s="129"/>
      <c r="IPT20" s="129"/>
      <c r="IPU20" s="129"/>
      <c r="IPV20" s="129"/>
      <c r="IPW20" s="129"/>
      <c r="IPX20" s="129"/>
      <c r="IPY20" s="129"/>
      <c r="IPZ20" s="129"/>
      <c r="IQA20" s="129"/>
      <c r="IQB20" s="129"/>
      <c r="IQC20" s="129"/>
      <c r="IQD20" s="129"/>
      <c r="IQE20" s="129"/>
      <c r="IQF20" s="129"/>
      <c r="IQG20" s="129"/>
      <c r="IQH20" s="129"/>
      <c r="IQI20" s="129"/>
      <c r="IQJ20" s="129"/>
      <c r="IQK20" s="129"/>
      <c r="IQL20" s="129"/>
      <c r="IQM20" s="129"/>
      <c r="IQN20" s="129"/>
      <c r="IQO20" s="129"/>
      <c r="IQP20" s="129"/>
      <c r="IQQ20" s="129"/>
      <c r="IQR20" s="129"/>
      <c r="IQS20" s="129"/>
      <c r="IQT20" s="129"/>
      <c r="IQU20" s="129"/>
      <c r="IQV20" s="129"/>
      <c r="IQW20" s="129"/>
      <c r="IQX20" s="129"/>
      <c r="IQY20" s="129"/>
      <c r="IQZ20" s="129"/>
      <c r="IRA20" s="129"/>
      <c r="IRB20" s="129"/>
      <c r="IRC20" s="129"/>
      <c r="IRD20" s="129"/>
      <c r="IRE20" s="129"/>
      <c r="IRF20" s="129"/>
      <c r="IRG20" s="129"/>
      <c r="IRH20" s="129"/>
      <c r="IRI20" s="129"/>
      <c r="IRJ20" s="129"/>
      <c r="IRK20" s="129"/>
      <c r="IRL20" s="129"/>
      <c r="IRM20" s="129"/>
      <c r="IRN20" s="129"/>
      <c r="IRO20" s="129"/>
      <c r="IRP20" s="129"/>
      <c r="IRQ20" s="129"/>
      <c r="IRR20" s="129"/>
      <c r="IRS20" s="129"/>
      <c r="IRT20" s="129"/>
      <c r="IRU20" s="129"/>
      <c r="IRV20" s="129"/>
      <c r="IRW20" s="129"/>
      <c r="IRX20" s="129"/>
      <c r="IRY20" s="129"/>
      <c r="IRZ20" s="129"/>
      <c r="ISA20" s="129"/>
      <c r="ISB20" s="129"/>
      <c r="ISC20" s="129"/>
      <c r="ISD20" s="129"/>
      <c r="ISE20" s="129"/>
      <c r="ISF20" s="129"/>
      <c r="ISG20" s="129"/>
      <c r="ISH20" s="129"/>
      <c r="ISI20" s="129"/>
      <c r="ISJ20" s="129"/>
      <c r="ISK20" s="129"/>
      <c r="ISL20" s="129"/>
      <c r="ISM20" s="129"/>
      <c r="ISN20" s="129"/>
      <c r="ISO20" s="129"/>
      <c r="ISP20" s="129"/>
      <c r="ISQ20" s="129"/>
      <c r="ISR20" s="129"/>
      <c r="ISS20" s="129"/>
      <c r="IST20" s="129"/>
      <c r="ISU20" s="129"/>
      <c r="ISV20" s="129"/>
      <c r="ISW20" s="129"/>
      <c r="ISX20" s="129"/>
      <c r="ISY20" s="129"/>
      <c r="ISZ20" s="129"/>
      <c r="ITA20" s="129"/>
      <c r="ITB20" s="129"/>
      <c r="ITC20" s="129"/>
      <c r="ITD20" s="129"/>
      <c r="ITE20" s="129"/>
      <c r="ITF20" s="129"/>
      <c r="ITG20" s="129"/>
      <c r="ITH20" s="129"/>
      <c r="ITI20" s="129"/>
      <c r="ITJ20" s="129"/>
      <c r="ITK20" s="129"/>
      <c r="ITL20" s="129"/>
      <c r="ITM20" s="129"/>
      <c r="ITN20" s="129"/>
      <c r="ITO20" s="129"/>
      <c r="ITP20" s="129"/>
      <c r="ITQ20" s="129"/>
      <c r="ITR20" s="129"/>
      <c r="ITS20" s="129"/>
      <c r="ITT20" s="129"/>
      <c r="ITU20" s="129"/>
      <c r="ITV20" s="129"/>
      <c r="ITW20" s="129"/>
      <c r="ITX20" s="129"/>
      <c r="ITY20" s="129"/>
      <c r="ITZ20" s="129"/>
      <c r="IUA20" s="129"/>
      <c r="IUB20" s="129"/>
      <c r="IUC20" s="129"/>
      <c r="IUD20" s="129"/>
      <c r="IUE20" s="129"/>
      <c r="IUF20" s="129"/>
      <c r="IUG20" s="129"/>
      <c r="IUH20" s="129"/>
      <c r="IUI20" s="129"/>
      <c r="IUJ20" s="129"/>
      <c r="IUK20" s="129"/>
      <c r="IUL20" s="129"/>
      <c r="IUM20" s="129"/>
      <c r="IUN20" s="129"/>
      <c r="IUO20" s="129"/>
      <c r="IUP20" s="129"/>
      <c r="IUQ20" s="129"/>
      <c r="IUR20" s="129"/>
      <c r="IUS20" s="129"/>
      <c r="IUT20" s="129"/>
      <c r="IUU20" s="129"/>
      <c r="IUV20" s="129"/>
      <c r="IUW20" s="129"/>
      <c r="IUX20" s="129"/>
      <c r="IUY20" s="129"/>
      <c r="IUZ20" s="129"/>
      <c r="IVA20" s="129"/>
      <c r="IVB20" s="129"/>
      <c r="IVC20" s="129"/>
      <c r="IVD20" s="129"/>
      <c r="IVE20" s="129"/>
      <c r="IVF20" s="129"/>
      <c r="IVG20" s="129"/>
      <c r="IVH20" s="129"/>
      <c r="IVI20" s="129"/>
      <c r="IVJ20" s="129"/>
      <c r="IVK20" s="129"/>
      <c r="IVL20" s="129"/>
      <c r="IVM20" s="129"/>
      <c r="IVN20" s="129"/>
      <c r="IVO20" s="129"/>
      <c r="IVP20" s="129"/>
      <c r="IVQ20" s="129"/>
      <c r="IVR20" s="129"/>
      <c r="IVS20" s="129"/>
      <c r="IVT20" s="129"/>
      <c r="IVU20" s="129"/>
      <c r="IVV20" s="129"/>
      <c r="IVW20" s="129"/>
      <c r="IVX20" s="129"/>
      <c r="IVY20" s="129"/>
      <c r="IVZ20" s="129"/>
      <c r="IWA20" s="129"/>
      <c r="IWB20" s="129"/>
      <c r="IWC20" s="129"/>
      <c r="IWD20" s="129"/>
      <c r="IWE20" s="129"/>
      <c r="IWF20" s="129"/>
      <c r="IWG20" s="129"/>
      <c r="IWH20" s="129"/>
      <c r="IWI20" s="129"/>
      <c r="IWJ20" s="129"/>
      <c r="IWK20" s="129"/>
      <c r="IWL20" s="129"/>
      <c r="IWM20" s="129"/>
      <c r="IWN20" s="129"/>
      <c r="IWO20" s="129"/>
      <c r="IWP20" s="129"/>
      <c r="IWQ20" s="129"/>
      <c r="IWR20" s="129"/>
      <c r="IWS20" s="129"/>
      <c r="IWT20" s="129"/>
      <c r="IWU20" s="129"/>
      <c r="IWV20" s="129"/>
      <c r="IWW20" s="129"/>
      <c r="IWX20" s="129"/>
      <c r="IWY20" s="129"/>
      <c r="IWZ20" s="129"/>
      <c r="IXA20" s="129"/>
      <c r="IXB20" s="129"/>
      <c r="IXC20" s="129"/>
      <c r="IXD20" s="129"/>
      <c r="IXE20" s="129"/>
      <c r="IXF20" s="129"/>
      <c r="IXG20" s="129"/>
      <c r="IXH20" s="129"/>
      <c r="IXI20" s="129"/>
      <c r="IXJ20" s="129"/>
      <c r="IXK20" s="129"/>
      <c r="IXL20" s="129"/>
      <c r="IXM20" s="129"/>
      <c r="IXN20" s="129"/>
      <c r="IXO20" s="129"/>
      <c r="IXP20" s="129"/>
      <c r="IXQ20" s="129"/>
      <c r="IXR20" s="129"/>
      <c r="IXS20" s="129"/>
      <c r="IXT20" s="129"/>
      <c r="IXU20" s="129"/>
      <c r="IXV20" s="129"/>
      <c r="IXW20" s="129"/>
      <c r="IXX20" s="129"/>
      <c r="IXY20" s="129"/>
      <c r="IXZ20" s="129"/>
      <c r="IYA20" s="129"/>
      <c r="IYB20" s="129"/>
      <c r="IYC20" s="129"/>
      <c r="IYD20" s="129"/>
      <c r="IYE20" s="129"/>
      <c r="IYF20" s="129"/>
      <c r="IYG20" s="129"/>
      <c r="IYH20" s="129"/>
      <c r="IYI20" s="129"/>
      <c r="IYJ20" s="129"/>
      <c r="IYK20" s="129"/>
      <c r="IYL20" s="129"/>
      <c r="IYM20" s="129"/>
      <c r="IYN20" s="129"/>
      <c r="IYO20" s="129"/>
      <c r="IYP20" s="129"/>
      <c r="IYQ20" s="129"/>
      <c r="IYR20" s="129"/>
      <c r="IYS20" s="129"/>
      <c r="IYT20" s="129"/>
      <c r="IYU20" s="129"/>
      <c r="IYV20" s="129"/>
      <c r="IYW20" s="129"/>
      <c r="IYX20" s="129"/>
      <c r="IYY20" s="129"/>
      <c r="IYZ20" s="129"/>
      <c r="IZA20" s="129"/>
      <c r="IZB20" s="129"/>
      <c r="IZC20" s="129"/>
      <c r="IZD20" s="129"/>
      <c r="IZE20" s="129"/>
      <c r="IZF20" s="129"/>
      <c r="IZG20" s="129"/>
      <c r="IZH20" s="129"/>
      <c r="IZI20" s="129"/>
      <c r="IZJ20" s="129"/>
      <c r="IZK20" s="129"/>
      <c r="IZL20" s="129"/>
      <c r="IZM20" s="129"/>
      <c r="IZN20" s="129"/>
      <c r="IZO20" s="129"/>
      <c r="IZP20" s="129"/>
      <c r="IZQ20" s="129"/>
      <c r="IZR20" s="129"/>
      <c r="IZS20" s="129"/>
      <c r="IZT20" s="129"/>
      <c r="IZU20" s="129"/>
      <c r="IZV20" s="129"/>
      <c r="IZW20" s="129"/>
      <c r="IZX20" s="129"/>
      <c r="IZY20" s="129"/>
      <c r="IZZ20" s="129"/>
      <c r="JAA20" s="129"/>
      <c r="JAB20" s="129"/>
      <c r="JAC20" s="129"/>
      <c r="JAD20" s="129"/>
      <c r="JAE20" s="129"/>
      <c r="JAF20" s="129"/>
      <c r="JAG20" s="129"/>
      <c r="JAH20" s="129"/>
      <c r="JAI20" s="129"/>
      <c r="JAJ20" s="129"/>
      <c r="JAK20" s="129"/>
      <c r="JAL20" s="129"/>
      <c r="JAM20" s="129"/>
      <c r="JAN20" s="129"/>
      <c r="JAO20" s="129"/>
      <c r="JAP20" s="129"/>
      <c r="JAQ20" s="129"/>
      <c r="JAR20" s="129"/>
      <c r="JAS20" s="129"/>
      <c r="JAT20" s="129"/>
      <c r="JAU20" s="129"/>
      <c r="JAV20" s="129"/>
      <c r="JAW20" s="129"/>
      <c r="JAX20" s="129"/>
      <c r="JAY20" s="129"/>
      <c r="JAZ20" s="129"/>
      <c r="JBA20" s="129"/>
      <c r="JBB20" s="129"/>
      <c r="JBC20" s="129"/>
      <c r="JBD20" s="129"/>
      <c r="JBE20" s="129"/>
      <c r="JBF20" s="129"/>
      <c r="JBG20" s="129"/>
      <c r="JBH20" s="129"/>
      <c r="JBI20" s="129"/>
      <c r="JBJ20" s="129"/>
      <c r="JBK20" s="129"/>
      <c r="JBL20" s="129"/>
      <c r="JBM20" s="129"/>
      <c r="JBN20" s="129"/>
      <c r="JBO20" s="129"/>
      <c r="JBP20" s="129"/>
      <c r="JBQ20" s="129"/>
      <c r="JBR20" s="129"/>
      <c r="JBS20" s="129"/>
      <c r="JBT20" s="129"/>
      <c r="JBU20" s="129"/>
      <c r="JBV20" s="129"/>
      <c r="JBW20" s="129"/>
      <c r="JBX20" s="129"/>
      <c r="JBY20" s="129"/>
      <c r="JBZ20" s="129"/>
      <c r="JCA20" s="129"/>
      <c r="JCB20" s="129"/>
      <c r="JCC20" s="129"/>
      <c r="JCD20" s="129"/>
      <c r="JCE20" s="129"/>
      <c r="JCF20" s="129"/>
      <c r="JCG20" s="129"/>
      <c r="JCH20" s="129"/>
      <c r="JCI20" s="129"/>
      <c r="JCJ20" s="129"/>
      <c r="JCK20" s="129"/>
      <c r="JCL20" s="129"/>
      <c r="JCM20" s="129"/>
      <c r="JCN20" s="129"/>
      <c r="JCO20" s="129"/>
      <c r="JCP20" s="129"/>
      <c r="JCQ20" s="129"/>
      <c r="JCR20" s="129"/>
      <c r="JCS20" s="129"/>
      <c r="JCT20" s="129"/>
      <c r="JCU20" s="129"/>
      <c r="JCV20" s="129"/>
      <c r="JCW20" s="129"/>
      <c r="JCX20" s="129"/>
      <c r="JCY20" s="129"/>
      <c r="JCZ20" s="129"/>
      <c r="JDA20" s="129"/>
      <c r="JDB20" s="129"/>
      <c r="JDC20" s="129"/>
      <c r="JDD20" s="129"/>
      <c r="JDE20" s="129"/>
      <c r="JDF20" s="129"/>
      <c r="JDG20" s="129"/>
      <c r="JDH20" s="129"/>
      <c r="JDI20" s="129"/>
      <c r="JDJ20" s="129"/>
      <c r="JDK20" s="129"/>
      <c r="JDL20" s="129"/>
      <c r="JDM20" s="129"/>
      <c r="JDN20" s="129"/>
      <c r="JDO20" s="129"/>
      <c r="JDP20" s="129"/>
      <c r="JDQ20" s="129"/>
      <c r="JDR20" s="129"/>
      <c r="JDS20" s="129"/>
      <c r="JDT20" s="129"/>
      <c r="JDU20" s="129"/>
      <c r="JDV20" s="129"/>
      <c r="JDW20" s="129"/>
      <c r="JDX20" s="129"/>
      <c r="JDY20" s="129"/>
      <c r="JDZ20" s="129"/>
      <c r="JEA20" s="129"/>
      <c r="JEB20" s="129"/>
      <c r="JEC20" s="129"/>
      <c r="JED20" s="129"/>
      <c r="JEE20" s="129"/>
      <c r="JEF20" s="129"/>
      <c r="JEG20" s="129"/>
      <c r="JEH20" s="129"/>
      <c r="JEI20" s="129"/>
      <c r="JEJ20" s="129"/>
      <c r="JEK20" s="129"/>
      <c r="JEL20" s="129"/>
      <c r="JEM20" s="129"/>
      <c r="JEN20" s="129"/>
      <c r="JEO20" s="129"/>
      <c r="JEP20" s="129"/>
      <c r="JEQ20" s="129"/>
      <c r="JER20" s="129"/>
      <c r="JES20" s="129"/>
      <c r="JET20" s="129"/>
      <c r="JEU20" s="129"/>
      <c r="JEV20" s="129"/>
      <c r="JEW20" s="129"/>
      <c r="JEX20" s="129"/>
      <c r="JEY20" s="129"/>
      <c r="JEZ20" s="129"/>
      <c r="JFA20" s="129"/>
      <c r="JFB20" s="129"/>
      <c r="JFC20" s="129"/>
      <c r="JFD20" s="129"/>
      <c r="JFE20" s="129"/>
      <c r="JFF20" s="129"/>
      <c r="JFG20" s="129"/>
      <c r="JFH20" s="129"/>
      <c r="JFI20" s="129"/>
      <c r="JFJ20" s="129"/>
      <c r="JFK20" s="129"/>
      <c r="JFL20" s="129"/>
      <c r="JFM20" s="129"/>
      <c r="JFN20" s="129"/>
      <c r="JFO20" s="129"/>
      <c r="JFP20" s="129"/>
      <c r="JFQ20" s="129"/>
      <c r="JFR20" s="129"/>
      <c r="JFS20" s="129"/>
      <c r="JFT20" s="129"/>
      <c r="JFU20" s="129"/>
      <c r="JFV20" s="129"/>
      <c r="JFW20" s="129"/>
      <c r="JFX20" s="129"/>
      <c r="JFY20" s="129"/>
      <c r="JFZ20" s="129"/>
      <c r="JGA20" s="129"/>
      <c r="JGB20" s="129"/>
      <c r="JGC20" s="129"/>
      <c r="JGD20" s="129"/>
      <c r="JGE20" s="129"/>
      <c r="JGF20" s="129"/>
      <c r="JGG20" s="129"/>
      <c r="JGH20" s="129"/>
      <c r="JGI20" s="129"/>
      <c r="JGJ20" s="129"/>
      <c r="JGK20" s="129"/>
      <c r="JGL20" s="129"/>
      <c r="JGM20" s="129"/>
      <c r="JGN20" s="129"/>
      <c r="JGO20" s="129"/>
      <c r="JGP20" s="129"/>
      <c r="JGQ20" s="129"/>
      <c r="JGR20" s="129"/>
      <c r="JGS20" s="129"/>
      <c r="JGT20" s="129"/>
      <c r="JGU20" s="129"/>
      <c r="JGV20" s="129"/>
      <c r="JGW20" s="129"/>
      <c r="JGX20" s="129"/>
      <c r="JGY20" s="129"/>
      <c r="JGZ20" s="129"/>
      <c r="JHA20" s="129"/>
      <c r="JHB20" s="129"/>
      <c r="JHC20" s="129"/>
      <c r="JHD20" s="129"/>
      <c r="JHE20" s="129"/>
      <c r="JHF20" s="129"/>
      <c r="JHG20" s="129"/>
      <c r="JHH20" s="129"/>
      <c r="JHI20" s="129"/>
      <c r="JHJ20" s="129"/>
      <c r="JHK20" s="129"/>
      <c r="JHL20" s="129"/>
      <c r="JHM20" s="129"/>
      <c r="JHN20" s="129"/>
      <c r="JHO20" s="129"/>
      <c r="JHP20" s="129"/>
      <c r="JHQ20" s="129"/>
      <c r="JHR20" s="129"/>
      <c r="JHS20" s="129"/>
      <c r="JHT20" s="129"/>
      <c r="JHU20" s="129"/>
      <c r="JHV20" s="129"/>
      <c r="JHW20" s="129"/>
      <c r="JHX20" s="129"/>
      <c r="JHY20" s="129"/>
      <c r="JHZ20" s="129"/>
      <c r="JIA20" s="129"/>
      <c r="JIB20" s="129"/>
      <c r="JIC20" s="129"/>
      <c r="JID20" s="129"/>
      <c r="JIE20" s="129"/>
      <c r="JIF20" s="129"/>
      <c r="JIG20" s="129"/>
      <c r="JIH20" s="129"/>
      <c r="JII20" s="129"/>
      <c r="JIJ20" s="129"/>
      <c r="JIK20" s="129"/>
      <c r="JIL20" s="129"/>
      <c r="JIM20" s="129"/>
      <c r="JIN20" s="129"/>
      <c r="JIO20" s="129"/>
      <c r="JIP20" s="129"/>
      <c r="JIQ20" s="129"/>
      <c r="JIR20" s="129"/>
      <c r="JIS20" s="129"/>
      <c r="JIT20" s="129"/>
      <c r="JIU20" s="129"/>
      <c r="JIV20" s="129"/>
      <c r="JIW20" s="129"/>
      <c r="JIX20" s="129"/>
      <c r="JIY20" s="129"/>
      <c r="JIZ20" s="129"/>
      <c r="JJA20" s="129"/>
      <c r="JJB20" s="129"/>
      <c r="JJC20" s="129"/>
      <c r="JJD20" s="129"/>
      <c r="JJE20" s="129"/>
      <c r="JJF20" s="129"/>
      <c r="JJG20" s="129"/>
      <c r="JJH20" s="129"/>
      <c r="JJI20" s="129"/>
      <c r="JJJ20" s="129"/>
      <c r="JJK20" s="129"/>
      <c r="JJL20" s="129"/>
      <c r="JJM20" s="129"/>
      <c r="JJN20" s="129"/>
      <c r="JJO20" s="129"/>
      <c r="JJP20" s="129"/>
      <c r="JJQ20" s="129"/>
      <c r="JJR20" s="129"/>
      <c r="JJS20" s="129"/>
      <c r="JJT20" s="129"/>
      <c r="JJU20" s="129"/>
      <c r="JJV20" s="129"/>
      <c r="JJW20" s="129"/>
      <c r="JJX20" s="129"/>
      <c r="JJY20" s="129"/>
      <c r="JJZ20" s="129"/>
      <c r="JKA20" s="129"/>
      <c r="JKB20" s="129"/>
      <c r="JKC20" s="129"/>
      <c r="JKD20" s="129"/>
      <c r="JKE20" s="129"/>
      <c r="JKF20" s="129"/>
      <c r="JKG20" s="129"/>
      <c r="JKH20" s="129"/>
      <c r="JKI20" s="129"/>
      <c r="JKJ20" s="129"/>
      <c r="JKK20" s="129"/>
      <c r="JKL20" s="129"/>
      <c r="JKM20" s="129"/>
      <c r="JKN20" s="129"/>
      <c r="JKO20" s="129"/>
      <c r="JKP20" s="129"/>
      <c r="JKQ20" s="129"/>
      <c r="JKR20" s="129"/>
      <c r="JKS20" s="129"/>
      <c r="JKT20" s="129"/>
      <c r="JKU20" s="129"/>
      <c r="JKV20" s="129"/>
      <c r="JKW20" s="129"/>
      <c r="JKX20" s="129"/>
      <c r="JKY20" s="129"/>
      <c r="JKZ20" s="129"/>
      <c r="JLA20" s="129"/>
      <c r="JLB20" s="129"/>
      <c r="JLC20" s="129"/>
      <c r="JLD20" s="129"/>
      <c r="JLE20" s="129"/>
      <c r="JLF20" s="129"/>
      <c r="JLG20" s="129"/>
      <c r="JLH20" s="129"/>
      <c r="JLI20" s="129"/>
      <c r="JLJ20" s="129"/>
      <c r="JLK20" s="129"/>
      <c r="JLL20" s="129"/>
      <c r="JLM20" s="129"/>
      <c r="JLN20" s="129"/>
      <c r="JLO20" s="129"/>
      <c r="JLP20" s="129"/>
      <c r="JLQ20" s="129"/>
      <c r="JLR20" s="129"/>
      <c r="JLS20" s="129"/>
      <c r="JLT20" s="129"/>
      <c r="JLU20" s="129"/>
      <c r="JLV20" s="129"/>
      <c r="JLW20" s="129"/>
      <c r="JLX20" s="129"/>
      <c r="JLY20" s="129"/>
      <c r="JLZ20" s="129"/>
      <c r="JMA20" s="129"/>
      <c r="JMB20" s="129"/>
      <c r="JMC20" s="129"/>
      <c r="JMD20" s="129"/>
      <c r="JME20" s="129"/>
      <c r="JMF20" s="129"/>
      <c r="JMG20" s="129"/>
      <c r="JMH20" s="129"/>
      <c r="JMI20" s="129"/>
      <c r="JMJ20" s="129"/>
      <c r="JMK20" s="129"/>
      <c r="JML20" s="129"/>
      <c r="JMM20" s="129"/>
      <c r="JMN20" s="129"/>
      <c r="JMO20" s="129"/>
      <c r="JMP20" s="129"/>
      <c r="JMQ20" s="129"/>
      <c r="JMR20" s="129"/>
      <c r="JMS20" s="129"/>
      <c r="JMT20" s="129"/>
      <c r="JMU20" s="129"/>
      <c r="JMV20" s="129"/>
      <c r="JMW20" s="129"/>
      <c r="JMX20" s="129"/>
      <c r="JMY20" s="129"/>
      <c r="JMZ20" s="129"/>
      <c r="JNA20" s="129"/>
      <c r="JNB20" s="129"/>
      <c r="JNC20" s="129"/>
      <c r="JND20" s="129"/>
      <c r="JNE20" s="129"/>
      <c r="JNF20" s="129"/>
      <c r="JNG20" s="129"/>
      <c r="JNH20" s="129"/>
      <c r="JNI20" s="129"/>
      <c r="JNJ20" s="129"/>
      <c r="JNK20" s="129"/>
      <c r="JNL20" s="129"/>
      <c r="JNM20" s="129"/>
      <c r="JNN20" s="129"/>
      <c r="JNO20" s="129"/>
      <c r="JNP20" s="129"/>
      <c r="JNQ20" s="129"/>
      <c r="JNR20" s="129"/>
      <c r="JNS20" s="129"/>
      <c r="JNT20" s="129"/>
      <c r="JNU20" s="129"/>
      <c r="JNV20" s="129"/>
      <c r="JNW20" s="129"/>
      <c r="JNX20" s="129"/>
      <c r="JNY20" s="129"/>
      <c r="JNZ20" s="129"/>
      <c r="JOA20" s="129"/>
      <c r="JOB20" s="129"/>
      <c r="JOC20" s="129"/>
      <c r="JOD20" s="129"/>
      <c r="JOE20" s="129"/>
      <c r="JOF20" s="129"/>
      <c r="JOG20" s="129"/>
      <c r="JOH20" s="129"/>
      <c r="JOI20" s="129"/>
      <c r="JOJ20" s="129"/>
      <c r="JOK20" s="129"/>
      <c r="JOL20" s="129"/>
      <c r="JOM20" s="129"/>
      <c r="JON20" s="129"/>
      <c r="JOO20" s="129"/>
      <c r="JOP20" s="129"/>
      <c r="JOQ20" s="129"/>
      <c r="JOR20" s="129"/>
      <c r="JOS20" s="129"/>
      <c r="JOT20" s="129"/>
      <c r="JOU20" s="129"/>
      <c r="JOV20" s="129"/>
      <c r="JOW20" s="129"/>
      <c r="JOX20" s="129"/>
      <c r="JOY20" s="129"/>
      <c r="JOZ20" s="129"/>
      <c r="JPA20" s="129"/>
      <c r="JPB20" s="129"/>
      <c r="JPC20" s="129"/>
      <c r="JPD20" s="129"/>
      <c r="JPE20" s="129"/>
      <c r="JPF20" s="129"/>
      <c r="JPG20" s="129"/>
      <c r="JPH20" s="129"/>
      <c r="JPI20" s="129"/>
      <c r="JPJ20" s="129"/>
      <c r="JPK20" s="129"/>
      <c r="JPL20" s="129"/>
      <c r="JPM20" s="129"/>
      <c r="JPN20" s="129"/>
      <c r="JPO20" s="129"/>
      <c r="JPP20" s="129"/>
      <c r="JPQ20" s="129"/>
      <c r="JPR20" s="129"/>
      <c r="JPS20" s="129"/>
      <c r="JPT20" s="129"/>
      <c r="JPU20" s="129"/>
      <c r="JPV20" s="129"/>
      <c r="JPW20" s="129"/>
      <c r="JPX20" s="129"/>
      <c r="JPY20" s="129"/>
      <c r="JPZ20" s="129"/>
      <c r="JQA20" s="129"/>
      <c r="JQB20" s="129"/>
      <c r="JQC20" s="129"/>
      <c r="JQD20" s="129"/>
      <c r="JQE20" s="129"/>
      <c r="JQF20" s="129"/>
      <c r="JQG20" s="129"/>
      <c r="JQH20" s="129"/>
      <c r="JQI20" s="129"/>
      <c r="JQJ20" s="129"/>
      <c r="JQK20" s="129"/>
      <c r="JQL20" s="129"/>
      <c r="JQM20" s="129"/>
      <c r="JQN20" s="129"/>
      <c r="JQO20" s="129"/>
      <c r="JQP20" s="129"/>
      <c r="JQQ20" s="129"/>
      <c r="JQR20" s="129"/>
      <c r="JQS20" s="129"/>
      <c r="JQT20" s="129"/>
      <c r="JQU20" s="129"/>
      <c r="JQV20" s="129"/>
      <c r="JQW20" s="129"/>
      <c r="JQX20" s="129"/>
      <c r="JQY20" s="129"/>
      <c r="JQZ20" s="129"/>
      <c r="JRA20" s="129"/>
      <c r="JRB20" s="129"/>
      <c r="JRC20" s="129"/>
      <c r="JRD20" s="129"/>
      <c r="JRE20" s="129"/>
      <c r="JRF20" s="129"/>
      <c r="JRG20" s="129"/>
      <c r="JRH20" s="129"/>
      <c r="JRI20" s="129"/>
      <c r="JRJ20" s="129"/>
      <c r="JRK20" s="129"/>
      <c r="JRL20" s="129"/>
      <c r="JRM20" s="129"/>
      <c r="JRN20" s="129"/>
      <c r="JRO20" s="129"/>
      <c r="JRP20" s="129"/>
      <c r="JRQ20" s="129"/>
      <c r="JRR20" s="129"/>
      <c r="JRS20" s="129"/>
      <c r="JRT20" s="129"/>
      <c r="JRU20" s="129"/>
      <c r="JRV20" s="129"/>
      <c r="JRW20" s="129"/>
      <c r="JRX20" s="129"/>
      <c r="JRY20" s="129"/>
      <c r="JRZ20" s="129"/>
      <c r="JSA20" s="129"/>
      <c r="JSB20" s="129"/>
      <c r="JSC20" s="129"/>
      <c r="JSD20" s="129"/>
      <c r="JSE20" s="129"/>
      <c r="JSF20" s="129"/>
      <c r="JSG20" s="129"/>
      <c r="JSH20" s="129"/>
      <c r="JSI20" s="129"/>
      <c r="JSJ20" s="129"/>
      <c r="JSK20" s="129"/>
      <c r="JSL20" s="129"/>
      <c r="JSM20" s="129"/>
      <c r="JSN20" s="129"/>
      <c r="JSO20" s="129"/>
      <c r="JSP20" s="129"/>
      <c r="JSQ20" s="129"/>
      <c r="JSR20" s="129"/>
      <c r="JSS20" s="129"/>
      <c r="JST20" s="129"/>
      <c r="JSU20" s="129"/>
      <c r="JSV20" s="129"/>
      <c r="JSW20" s="129"/>
      <c r="JSX20" s="129"/>
      <c r="JSY20" s="129"/>
      <c r="JSZ20" s="129"/>
      <c r="JTA20" s="129"/>
      <c r="JTB20" s="129"/>
      <c r="JTC20" s="129"/>
      <c r="JTD20" s="129"/>
      <c r="JTE20" s="129"/>
      <c r="JTF20" s="129"/>
      <c r="JTG20" s="129"/>
      <c r="JTH20" s="129"/>
      <c r="JTI20" s="129"/>
      <c r="JTJ20" s="129"/>
      <c r="JTK20" s="129"/>
      <c r="JTL20" s="129"/>
      <c r="JTM20" s="129"/>
      <c r="JTN20" s="129"/>
      <c r="JTO20" s="129"/>
      <c r="JTP20" s="129"/>
      <c r="JTQ20" s="129"/>
      <c r="JTR20" s="129"/>
      <c r="JTS20" s="129"/>
      <c r="JTT20" s="129"/>
      <c r="JTU20" s="129"/>
      <c r="JTV20" s="129"/>
      <c r="JTW20" s="129"/>
      <c r="JTX20" s="129"/>
      <c r="JTY20" s="129"/>
      <c r="JTZ20" s="129"/>
      <c r="JUA20" s="129"/>
      <c r="JUB20" s="129"/>
      <c r="JUC20" s="129"/>
      <c r="JUD20" s="129"/>
      <c r="JUE20" s="129"/>
      <c r="JUF20" s="129"/>
      <c r="JUG20" s="129"/>
      <c r="JUH20" s="129"/>
      <c r="JUI20" s="129"/>
      <c r="JUJ20" s="129"/>
      <c r="JUK20" s="129"/>
      <c r="JUL20" s="129"/>
      <c r="JUM20" s="129"/>
      <c r="JUN20" s="129"/>
      <c r="JUO20" s="129"/>
      <c r="JUP20" s="129"/>
      <c r="JUQ20" s="129"/>
      <c r="JUR20" s="129"/>
      <c r="JUS20" s="129"/>
      <c r="JUT20" s="129"/>
      <c r="JUU20" s="129"/>
      <c r="JUV20" s="129"/>
      <c r="JUW20" s="129"/>
      <c r="JUX20" s="129"/>
      <c r="JUY20" s="129"/>
      <c r="JUZ20" s="129"/>
      <c r="JVA20" s="129"/>
      <c r="JVB20" s="129"/>
      <c r="JVC20" s="129"/>
      <c r="JVD20" s="129"/>
      <c r="JVE20" s="129"/>
      <c r="JVF20" s="129"/>
      <c r="JVG20" s="129"/>
      <c r="JVH20" s="129"/>
      <c r="JVI20" s="129"/>
      <c r="JVJ20" s="129"/>
      <c r="JVK20" s="129"/>
      <c r="JVL20" s="129"/>
      <c r="JVM20" s="129"/>
      <c r="JVN20" s="129"/>
      <c r="JVO20" s="129"/>
      <c r="JVP20" s="129"/>
      <c r="JVQ20" s="129"/>
      <c r="JVR20" s="129"/>
      <c r="JVS20" s="129"/>
      <c r="JVT20" s="129"/>
      <c r="JVU20" s="129"/>
      <c r="JVV20" s="129"/>
      <c r="JVW20" s="129"/>
      <c r="JVX20" s="129"/>
      <c r="JVY20" s="129"/>
      <c r="JVZ20" s="129"/>
      <c r="JWA20" s="129"/>
      <c r="JWB20" s="129"/>
      <c r="JWC20" s="129"/>
      <c r="JWD20" s="129"/>
      <c r="JWE20" s="129"/>
      <c r="JWF20" s="129"/>
      <c r="JWG20" s="129"/>
      <c r="JWH20" s="129"/>
      <c r="JWI20" s="129"/>
      <c r="JWJ20" s="129"/>
      <c r="JWK20" s="129"/>
      <c r="JWL20" s="129"/>
      <c r="JWM20" s="129"/>
      <c r="JWN20" s="129"/>
      <c r="JWO20" s="129"/>
      <c r="JWP20" s="129"/>
      <c r="JWQ20" s="129"/>
      <c r="JWR20" s="129"/>
      <c r="JWS20" s="129"/>
      <c r="JWT20" s="129"/>
      <c r="JWU20" s="129"/>
      <c r="JWV20" s="129"/>
      <c r="JWW20" s="129"/>
      <c r="JWX20" s="129"/>
      <c r="JWY20" s="129"/>
      <c r="JWZ20" s="129"/>
      <c r="JXA20" s="129"/>
      <c r="JXB20" s="129"/>
      <c r="JXC20" s="129"/>
      <c r="JXD20" s="129"/>
      <c r="JXE20" s="129"/>
      <c r="JXF20" s="129"/>
      <c r="JXG20" s="129"/>
      <c r="JXH20" s="129"/>
      <c r="JXI20" s="129"/>
      <c r="JXJ20" s="129"/>
      <c r="JXK20" s="129"/>
      <c r="JXL20" s="129"/>
      <c r="JXM20" s="129"/>
      <c r="JXN20" s="129"/>
      <c r="JXO20" s="129"/>
      <c r="JXP20" s="129"/>
      <c r="JXQ20" s="129"/>
      <c r="JXR20" s="129"/>
      <c r="JXS20" s="129"/>
      <c r="JXT20" s="129"/>
      <c r="JXU20" s="129"/>
      <c r="JXV20" s="129"/>
      <c r="JXW20" s="129"/>
      <c r="JXX20" s="129"/>
      <c r="JXY20" s="129"/>
      <c r="JXZ20" s="129"/>
      <c r="JYA20" s="129"/>
      <c r="JYB20" s="129"/>
      <c r="JYC20" s="129"/>
      <c r="JYD20" s="129"/>
      <c r="JYE20" s="129"/>
      <c r="JYF20" s="129"/>
      <c r="JYG20" s="129"/>
      <c r="JYH20" s="129"/>
      <c r="JYI20" s="129"/>
      <c r="JYJ20" s="129"/>
      <c r="JYK20" s="129"/>
      <c r="JYL20" s="129"/>
      <c r="JYM20" s="129"/>
      <c r="JYN20" s="129"/>
      <c r="JYO20" s="129"/>
      <c r="JYP20" s="129"/>
      <c r="JYQ20" s="129"/>
      <c r="JYR20" s="129"/>
      <c r="JYS20" s="129"/>
      <c r="JYT20" s="129"/>
      <c r="JYU20" s="129"/>
      <c r="JYV20" s="129"/>
      <c r="JYW20" s="129"/>
      <c r="JYX20" s="129"/>
      <c r="JYY20" s="129"/>
      <c r="JYZ20" s="129"/>
      <c r="JZA20" s="129"/>
      <c r="JZB20" s="129"/>
      <c r="JZC20" s="129"/>
      <c r="JZD20" s="129"/>
      <c r="JZE20" s="129"/>
      <c r="JZF20" s="129"/>
      <c r="JZG20" s="129"/>
      <c r="JZH20" s="129"/>
      <c r="JZI20" s="129"/>
      <c r="JZJ20" s="129"/>
      <c r="JZK20" s="129"/>
      <c r="JZL20" s="129"/>
      <c r="JZM20" s="129"/>
      <c r="JZN20" s="129"/>
      <c r="JZO20" s="129"/>
      <c r="JZP20" s="129"/>
      <c r="JZQ20" s="129"/>
      <c r="JZR20" s="129"/>
      <c r="JZS20" s="129"/>
      <c r="JZT20" s="129"/>
      <c r="JZU20" s="129"/>
      <c r="JZV20" s="129"/>
      <c r="JZW20" s="129"/>
      <c r="JZX20" s="129"/>
      <c r="JZY20" s="129"/>
      <c r="JZZ20" s="129"/>
      <c r="KAA20" s="129"/>
      <c r="KAB20" s="129"/>
      <c r="KAC20" s="129"/>
      <c r="KAD20" s="129"/>
      <c r="KAE20" s="129"/>
      <c r="KAF20" s="129"/>
      <c r="KAG20" s="129"/>
      <c r="KAH20" s="129"/>
      <c r="KAI20" s="129"/>
      <c r="KAJ20" s="129"/>
      <c r="KAK20" s="129"/>
      <c r="KAL20" s="129"/>
      <c r="KAM20" s="129"/>
      <c r="KAN20" s="129"/>
      <c r="KAO20" s="129"/>
      <c r="KAP20" s="129"/>
      <c r="KAQ20" s="129"/>
      <c r="KAR20" s="129"/>
      <c r="KAS20" s="129"/>
      <c r="KAT20" s="129"/>
      <c r="KAU20" s="129"/>
      <c r="KAV20" s="129"/>
      <c r="KAW20" s="129"/>
      <c r="KAX20" s="129"/>
      <c r="KAY20" s="129"/>
      <c r="KAZ20" s="129"/>
      <c r="KBA20" s="129"/>
      <c r="KBB20" s="129"/>
      <c r="KBC20" s="129"/>
      <c r="KBD20" s="129"/>
      <c r="KBE20" s="129"/>
      <c r="KBF20" s="129"/>
      <c r="KBG20" s="129"/>
      <c r="KBH20" s="129"/>
      <c r="KBI20" s="129"/>
      <c r="KBJ20" s="129"/>
      <c r="KBK20" s="129"/>
      <c r="KBL20" s="129"/>
      <c r="KBM20" s="129"/>
      <c r="KBN20" s="129"/>
      <c r="KBO20" s="129"/>
      <c r="KBP20" s="129"/>
      <c r="KBQ20" s="129"/>
      <c r="KBR20" s="129"/>
      <c r="KBS20" s="129"/>
      <c r="KBT20" s="129"/>
      <c r="KBU20" s="129"/>
      <c r="KBV20" s="129"/>
      <c r="KBW20" s="129"/>
      <c r="KBX20" s="129"/>
      <c r="KBY20" s="129"/>
      <c r="KBZ20" s="129"/>
      <c r="KCA20" s="129"/>
      <c r="KCB20" s="129"/>
      <c r="KCC20" s="129"/>
      <c r="KCD20" s="129"/>
      <c r="KCE20" s="129"/>
      <c r="KCF20" s="129"/>
      <c r="KCG20" s="129"/>
      <c r="KCH20" s="129"/>
      <c r="KCI20" s="129"/>
      <c r="KCJ20" s="129"/>
      <c r="KCK20" s="129"/>
      <c r="KCL20" s="129"/>
      <c r="KCM20" s="129"/>
      <c r="KCN20" s="129"/>
      <c r="KCO20" s="129"/>
      <c r="KCP20" s="129"/>
      <c r="KCQ20" s="129"/>
      <c r="KCR20" s="129"/>
      <c r="KCS20" s="129"/>
      <c r="KCT20" s="129"/>
      <c r="KCU20" s="129"/>
      <c r="KCV20" s="129"/>
      <c r="KCW20" s="129"/>
      <c r="KCX20" s="129"/>
      <c r="KCY20" s="129"/>
      <c r="KCZ20" s="129"/>
      <c r="KDA20" s="129"/>
      <c r="KDB20" s="129"/>
      <c r="KDC20" s="129"/>
      <c r="KDD20" s="129"/>
      <c r="KDE20" s="129"/>
      <c r="KDF20" s="129"/>
      <c r="KDG20" s="129"/>
      <c r="KDH20" s="129"/>
      <c r="KDI20" s="129"/>
      <c r="KDJ20" s="129"/>
      <c r="KDK20" s="129"/>
      <c r="KDL20" s="129"/>
      <c r="KDM20" s="129"/>
      <c r="KDN20" s="129"/>
      <c r="KDO20" s="129"/>
      <c r="KDP20" s="129"/>
      <c r="KDQ20" s="129"/>
      <c r="KDR20" s="129"/>
      <c r="KDS20" s="129"/>
      <c r="KDT20" s="129"/>
      <c r="KDU20" s="129"/>
      <c r="KDV20" s="129"/>
      <c r="KDW20" s="129"/>
      <c r="KDX20" s="129"/>
      <c r="KDY20" s="129"/>
      <c r="KDZ20" s="129"/>
      <c r="KEA20" s="129"/>
      <c r="KEB20" s="129"/>
      <c r="KEC20" s="129"/>
      <c r="KED20" s="129"/>
      <c r="KEE20" s="129"/>
      <c r="KEF20" s="129"/>
      <c r="KEG20" s="129"/>
      <c r="KEH20" s="129"/>
      <c r="KEI20" s="129"/>
      <c r="KEJ20" s="129"/>
      <c r="KEK20" s="129"/>
      <c r="KEL20" s="129"/>
      <c r="KEM20" s="129"/>
      <c r="KEN20" s="129"/>
      <c r="KEO20" s="129"/>
      <c r="KEP20" s="129"/>
      <c r="KEQ20" s="129"/>
      <c r="KER20" s="129"/>
      <c r="KES20" s="129"/>
      <c r="KET20" s="129"/>
      <c r="KEU20" s="129"/>
      <c r="KEV20" s="129"/>
      <c r="KEW20" s="129"/>
      <c r="KEX20" s="129"/>
      <c r="KEY20" s="129"/>
      <c r="KEZ20" s="129"/>
      <c r="KFA20" s="129"/>
      <c r="KFB20" s="129"/>
      <c r="KFC20" s="129"/>
      <c r="KFD20" s="129"/>
      <c r="KFE20" s="129"/>
      <c r="KFF20" s="129"/>
      <c r="KFG20" s="129"/>
      <c r="KFH20" s="129"/>
      <c r="KFI20" s="129"/>
      <c r="KFJ20" s="129"/>
      <c r="KFK20" s="129"/>
      <c r="KFL20" s="129"/>
      <c r="KFM20" s="129"/>
      <c r="KFN20" s="129"/>
      <c r="KFO20" s="129"/>
      <c r="KFP20" s="129"/>
      <c r="KFQ20" s="129"/>
      <c r="KFR20" s="129"/>
      <c r="KFS20" s="129"/>
      <c r="KFT20" s="129"/>
      <c r="KFU20" s="129"/>
      <c r="KFV20" s="129"/>
      <c r="KFW20" s="129"/>
      <c r="KFX20" s="129"/>
      <c r="KFY20" s="129"/>
      <c r="KFZ20" s="129"/>
      <c r="KGA20" s="129"/>
      <c r="KGB20" s="129"/>
      <c r="KGC20" s="129"/>
      <c r="KGD20" s="129"/>
      <c r="KGE20" s="129"/>
      <c r="KGF20" s="129"/>
      <c r="KGG20" s="129"/>
      <c r="KGH20" s="129"/>
      <c r="KGI20" s="129"/>
      <c r="KGJ20" s="129"/>
      <c r="KGK20" s="129"/>
      <c r="KGL20" s="129"/>
      <c r="KGM20" s="129"/>
      <c r="KGN20" s="129"/>
      <c r="KGO20" s="129"/>
      <c r="KGP20" s="129"/>
      <c r="KGQ20" s="129"/>
      <c r="KGR20" s="129"/>
      <c r="KGS20" s="129"/>
      <c r="KGT20" s="129"/>
      <c r="KGU20" s="129"/>
      <c r="KGV20" s="129"/>
      <c r="KGW20" s="129"/>
      <c r="KGX20" s="129"/>
      <c r="KGY20" s="129"/>
      <c r="KGZ20" s="129"/>
      <c r="KHA20" s="129"/>
      <c r="KHB20" s="129"/>
      <c r="KHC20" s="129"/>
      <c r="KHD20" s="129"/>
      <c r="KHE20" s="129"/>
      <c r="KHF20" s="129"/>
      <c r="KHG20" s="129"/>
      <c r="KHH20" s="129"/>
      <c r="KHI20" s="129"/>
      <c r="KHJ20" s="129"/>
      <c r="KHK20" s="129"/>
      <c r="KHL20" s="129"/>
      <c r="KHM20" s="129"/>
      <c r="KHN20" s="129"/>
      <c r="KHO20" s="129"/>
      <c r="KHP20" s="129"/>
      <c r="KHQ20" s="129"/>
      <c r="KHR20" s="129"/>
      <c r="KHS20" s="129"/>
      <c r="KHT20" s="129"/>
      <c r="KHU20" s="129"/>
      <c r="KHV20" s="129"/>
      <c r="KHW20" s="129"/>
      <c r="KHX20" s="129"/>
      <c r="KHY20" s="129"/>
      <c r="KHZ20" s="129"/>
      <c r="KIA20" s="129"/>
      <c r="KIB20" s="129"/>
      <c r="KIC20" s="129"/>
      <c r="KID20" s="129"/>
      <c r="KIE20" s="129"/>
      <c r="KIF20" s="129"/>
      <c r="KIG20" s="129"/>
      <c r="KIH20" s="129"/>
      <c r="KII20" s="129"/>
      <c r="KIJ20" s="129"/>
      <c r="KIK20" s="129"/>
      <c r="KIL20" s="129"/>
      <c r="KIM20" s="129"/>
      <c r="KIN20" s="129"/>
      <c r="KIO20" s="129"/>
      <c r="KIP20" s="129"/>
      <c r="KIQ20" s="129"/>
      <c r="KIR20" s="129"/>
      <c r="KIS20" s="129"/>
      <c r="KIT20" s="129"/>
      <c r="KIU20" s="129"/>
      <c r="KIV20" s="129"/>
      <c r="KIW20" s="129"/>
      <c r="KIX20" s="129"/>
      <c r="KIY20" s="129"/>
      <c r="KIZ20" s="129"/>
      <c r="KJA20" s="129"/>
      <c r="KJB20" s="129"/>
      <c r="KJC20" s="129"/>
      <c r="KJD20" s="129"/>
      <c r="KJE20" s="129"/>
      <c r="KJF20" s="129"/>
      <c r="KJG20" s="129"/>
      <c r="KJH20" s="129"/>
      <c r="KJI20" s="129"/>
      <c r="KJJ20" s="129"/>
      <c r="KJK20" s="129"/>
      <c r="KJL20" s="129"/>
      <c r="KJM20" s="129"/>
      <c r="KJN20" s="129"/>
      <c r="KJO20" s="129"/>
      <c r="KJP20" s="129"/>
      <c r="KJQ20" s="129"/>
      <c r="KJR20" s="129"/>
      <c r="KJS20" s="129"/>
      <c r="KJT20" s="129"/>
      <c r="KJU20" s="129"/>
      <c r="KJV20" s="129"/>
      <c r="KJW20" s="129"/>
      <c r="KJX20" s="129"/>
      <c r="KJY20" s="129"/>
      <c r="KJZ20" s="129"/>
      <c r="KKA20" s="129"/>
      <c r="KKB20" s="129"/>
      <c r="KKC20" s="129"/>
      <c r="KKD20" s="129"/>
      <c r="KKE20" s="129"/>
      <c r="KKF20" s="129"/>
      <c r="KKG20" s="129"/>
      <c r="KKH20" s="129"/>
      <c r="KKI20" s="129"/>
      <c r="KKJ20" s="129"/>
      <c r="KKK20" s="129"/>
      <c r="KKL20" s="129"/>
      <c r="KKM20" s="129"/>
      <c r="KKN20" s="129"/>
      <c r="KKO20" s="129"/>
      <c r="KKP20" s="129"/>
      <c r="KKQ20" s="129"/>
      <c r="KKR20" s="129"/>
      <c r="KKS20" s="129"/>
      <c r="KKT20" s="129"/>
      <c r="KKU20" s="129"/>
      <c r="KKV20" s="129"/>
      <c r="KKW20" s="129"/>
      <c r="KKX20" s="129"/>
      <c r="KKY20" s="129"/>
      <c r="KKZ20" s="129"/>
      <c r="KLA20" s="129"/>
      <c r="KLB20" s="129"/>
      <c r="KLC20" s="129"/>
      <c r="KLD20" s="129"/>
      <c r="KLE20" s="129"/>
      <c r="KLF20" s="129"/>
      <c r="KLG20" s="129"/>
      <c r="KLH20" s="129"/>
      <c r="KLI20" s="129"/>
      <c r="KLJ20" s="129"/>
      <c r="KLK20" s="129"/>
      <c r="KLL20" s="129"/>
      <c r="KLM20" s="129"/>
      <c r="KLN20" s="129"/>
      <c r="KLO20" s="129"/>
      <c r="KLP20" s="129"/>
      <c r="KLQ20" s="129"/>
      <c r="KLR20" s="129"/>
      <c r="KLS20" s="129"/>
      <c r="KLT20" s="129"/>
      <c r="KLU20" s="129"/>
      <c r="KLV20" s="129"/>
      <c r="KLW20" s="129"/>
      <c r="KLX20" s="129"/>
      <c r="KLY20" s="129"/>
      <c r="KLZ20" s="129"/>
      <c r="KMA20" s="129"/>
      <c r="KMB20" s="129"/>
      <c r="KMC20" s="129"/>
      <c r="KMD20" s="129"/>
      <c r="KME20" s="129"/>
      <c r="KMF20" s="129"/>
      <c r="KMG20" s="129"/>
      <c r="KMH20" s="129"/>
      <c r="KMI20" s="129"/>
      <c r="KMJ20" s="129"/>
      <c r="KMK20" s="129"/>
      <c r="KML20" s="129"/>
      <c r="KMM20" s="129"/>
      <c r="KMN20" s="129"/>
      <c r="KMO20" s="129"/>
      <c r="KMP20" s="129"/>
      <c r="KMQ20" s="129"/>
      <c r="KMR20" s="129"/>
      <c r="KMS20" s="129"/>
      <c r="KMT20" s="129"/>
      <c r="KMU20" s="129"/>
      <c r="KMV20" s="129"/>
      <c r="KMW20" s="129"/>
      <c r="KMX20" s="129"/>
      <c r="KMY20" s="129"/>
      <c r="KMZ20" s="129"/>
      <c r="KNA20" s="129"/>
      <c r="KNB20" s="129"/>
      <c r="KNC20" s="129"/>
      <c r="KND20" s="129"/>
      <c r="KNE20" s="129"/>
      <c r="KNF20" s="129"/>
      <c r="KNG20" s="129"/>
      <c r="KNH20" s="129"/>
      <c r="KNI20" s="129"/>
      <c r="KNJ20" s="129"/>
      <c r="KNK20" s="129"/>
      <c r="KNL20" s="129"/>
      <c r="KNM20" s="129"/>
      <c r="KNN20" s="129"/>
      <c r="KNO20" s="129"/>
      <c r="KNP20" s="129"/>
      <c r="KNQ20" s="129"/>
      <c r="KNR20" s="129"/>
      <c r="KNS20" s="129"/>
      <c r="KNT20" s="129"/>
      <c r="KNU20" s="129"/>
      <c r="KNV20" s="129"/>
      <c r="KNW20" s="129"/>
      <c r="KNX20" s="129"/>
      <c r="KNY20" s="129"/>
      <c r="KNZ20" s="129"/>
      <c r="KOA20" s="129"/>
      <c r="KOB20" s="129"/>
      <c r="KOC20" s="129"/>
      <c r="KOD20" s="129"/>
      <c r="KOE20" s="129"/>
      <c r="KOF20" s="129"/>
      <c r="KOG20" s="129"/>
      <c r="KOH20" s="129"/>
      <c r="KOI20" s="129"/>
      <c r="KOJ20" s="129"/>
      <c r="KOK20" s="129"/>
      <c r="KOL20" s="129"/>
      <c r="KOM20" s="129"/>
      <c r="KON20" s="129"/>
      <c r="KOO20" s="129"/>
      <c r="KOP20" s="129"/>
      <c r="KOQ20" s="129"/>
      <c r="KOR20" s="129"/>
      <c r="KOS20" s="129"/>
      <c r="KOT20" s="129"/>
      <c r="KOU20" s="129"/>
      <c r="KOV20" s="129"/>
      <c r="KOW20" s="129"/>
      <c r="KOX20" s="129"/>
      <c r="KOY20" s="129"/>
      <c r="KOZ20" s="129"/>
      <c r="KPA20" s="129"/>
      <c r="KPB20" s="129"/>
      <c r="KPC20" s="129"/>
      <c r="KPD20" s="129"/>
      <c r="KPE20" s="129"/>
      <c r="KPF20" s="129"/>
      <c r="KPG20" s="129"/>
      <c r="KPH20" s="129"/>
      <c r="KPI20" s="129"/>
      <c r="KPJ20" s="129"/>
      <c r="KPK20" s="129"/>
      <c r="KPL20" s="129"/>
      <c r="KPM20" s="129"/>
      <c r="KPN20" s="129"/>
      <c r="KPO20" s="129"/>
      <c r="KPP20" s="129"/>
      <c r="KPQ20" s="129"/>
      <c r="KPR20" s="129"/>
      <c r="KPS20" s="129"/>
      <c r="KPT20" s="129"/>
      <c r="KPU20" s="129"/>
      <c r="KPV20" s="129"/>
      <c r="KPW20" s="129"/>
      <c r="KPX20" s="129"/>
      <c r="KPY20" s="129"/>
      <c r="KPZ20" s="129"/>
      <c r="KQA20" s="129"/>
      <c r="KQB20" s="129"/>
      <c r="KQC20" s="129"/>
      <c r="KQD20" s="129"/>
      <c r="KQE20" s="129"/>
      <c r="KQF20" s="129"/>
      <c r="KQG20" s="129"/>
      <c r="KQH20" s="129"/>
      <c r="KQI20" s="129"/>
      <c r="KQJ20" s="129"/>
      <c r="KQK20" s="129"/>
      <c r="KQL20" s="129"/>
      <c r="KQM20" s="129"/>
      <c r="KQN20" s="129"/>
      <c r="KQO20" s="129"/>
      <c r="KQP20" s="129"/>
      <c r="KQQ20" s="129"/>
      <c r="KQR20" s="129"/>
      <c r="KQS20" s="129"/>
      <c r="KQT20" s="129"/>
      <c r="KQU20" s="129"/>
      <c r="KQV20" s="129"/>
      <c r="KQW20" s="129"/>
      <c r="KQX20" s="129"/>
      <c r="KQY20" s="129"/>
      <c r="KQZ20" s="129"/>
      <c r="KRA20" s="129"/>
      <c r="KRB20" s="129"/>
      <c r="KRC20" s="129"/>
      <c r="KRD20" s="129"/>
      <c r="KRE20" s="129"/>
      <c r="KRF20" s="129"/>
      <c r="KRG20" s="129"/>
      <c r="KRH20" s="129"/>
      <c r="KRI20" s="129"/>
      <c r="KRJ20" s="129"/>
      <c r="KRK20" s="129"/>
      <c r="KRL20" s="129"/>
      <c r="KRM20" s="129"/>
      <c r="KRN20" s="129"/>
      <c r="KRO20" s="129"/>
      <c r="KRP20" s="129"/>
      <c r="KRQ20" s="129"/>
      <c r="KRR20" s="129"/>
      <c r="KRS20" s="129"/>
      <c r="KRT20" s="129"/>
      <c r="KRU20" s="129"/>
      <c r="KRV20" s="129"/>
      <c r="KRW20" s="129"/>
      <c r="KRX20" s="129"/>
      <c r="KRY20" s="129"/>
      <c r="KRZ20" s="129"/>
      <c r="KSA20" s="129"/>
      <c r="KSB20" s="129"/>
      <c r="KSC20" s="129"/>
      <c r="KSD20" s="129"/>
      <c r="KSE20" s="129"/>
      <c r="KSF20" s="129"/>
      <c r="KSG20" s="129"/>
      <c r="KSH20" s="129"/>
      <c r="KSI20" s="129"/>
      <c r="KSJ20" s="129"/>
      <c r="KSK20" s="129"/>
      <c r="KSL20" s="129"/>
      <c r="KSM20" s="129"/>
      <c r="KSN20" s="129"/>
      <c r="KSO20" s="129"/>
      <c r="KSP20" s="129"/>
      <c r="KSQ20" s="129"/>
      <c r="KSR20" s="129"/>
      <c r="KSS20" s="129"/>
      <c r="KST20" s="129"/>
      <c r="KSU20" s="129"/>
      <c r="KSV20" s="129"/>
      <c r="KSW20" s="129"/>
      <c r="KSX20" s="129"/>
      <c r="KSY20" s="129"/>
      <c r="KSZ20" s="129"/>
      <c r="KTA20" s="129"/>
      <c r="KTB20" s="129"/>
      <c r="KTC20" s="129"/>
      <c r="KTD20" s="129"/>
      <c r="KTE20" s="129"/>
      <c r="KTF20" s="129"/>
      <c r="KTG20" s="129"/>
      <c r="KTH20" s="129"/>
      <c r="KTI20" s="129"/>
      <c r="KTJ20" s="129"/>
      <c r="KTK20" s="129"/>
      <c r="KTL20" s="129"/>
      <c r="KTM20" s="129"/>
      <c r="KTN20" s="129"/>
      <c r="KTO20" s="129"/>
      <c r="KTP20" s="129"/>
      <c r="KTQ20" s="129"/>
      <c r="KTR20" s="129"/>
      <c r="KTS20" s="129"/>
      <c r="KTT20" s="129"/>
      <c r="KTU20" s="129"/>
      <c r="KTV20" s="129"/>
      <c r="KTW20" s="129"/>
      <c r="KTX20" s="129"/>
      <c r="KTY20" s="129"/>
      <c r="KTZ20" s="129"/>
      <c r="KUA20" s="129"/>
      <c r="KUB20" s="129"/>
      <c r="KUC20" s="129"/>
      <c r="KUD20" s="129"/>
      <c r="KUE20" s="129"/>
      <c r="KUF20" s="129"/>
      <c r="KUG20" s="129"/>
      <c r="KUH20" s="129"/>
      <c r="KUI20" s="129"/>
      <c r="KUJ20" s="129"/>
      <c r="KUK20" s="129"/>
      <c r="KUL20" s="129"/>
      <c r="KUM20" s="129"/>
      <c r="KUN20" s="129"/>
      <c r="KUO20" s="129"/>
      <c r="KUP20" s="129"/>
      <c r="KUQ20" s="129"/>
      <c r="KUR20" s="129"/>
      <c r="KUS20" s="129"/>
      <c r="KUT20" s="129"/>
      <c r="KUU20" s="129"/>
      <c r="KUV20" s="129"/>
      <c r="KUW20" s="129"/>
      <c r="KUX20" s="129"/>
      <c r="KUY20" s="129"/>
      <c r="KUZ20" s="129"/>
      <c r="KVA20" s="129"/>
      <c r="KVB20" s="129"/>
      <c r="KVC20" s="129"/>
      <c r="KVD20" s="129"/>
      <c r="KVE20" s="129"/>
      <c r="KVF20" s="129"/>
      <c r="KVG20" s="129"/>
      <c r="KVH20" s="129"/>
      <c r="KVI20" s="129"/>
      <c r="KVJ20" s="129"/>
      <c r="KVK20" s="129"/>
      <c r="KVL20" s="129"/>
      <c r="KVM20" s="129"/>
      <c r="KVN20" s="129"/>
      <c r="KVO20" s="129"/>
      <c r="KVP20" s="129"/>
      <c r="KVQ20" s="129"/>
      <c r="KVR20" s="129"/>
      <c r="KVS20" s="129"/>
      <c r="KVT20" s="129"/>
      <c r="KVU20" s="129"/>
      <c r="KVV20" s="129"/>
      <c r="KVW20" s="129"/>
      <c r="KVX20" s="129"/>
      <c r="KVY20" s="129"/>
      <c r="KVZ20" s="129"/>
      <c r="KWA20" s="129"/>
      <c r="KWB20" s="129"/>
      <c r="KWC20" s="129"/>
      <c r="KWD20" s="129"/>
      <c r="KWE20" s="129"/>
      <c r="KWF20" s="129"/>
      <c r="KWG20" s="129"/>
      <c r="KWH20" s="129"/>
      <c r="KWI20" s="129"/>
      <c r="KWJ20" s="129"/>
      <c r="KWK20" s="129"/>
      <c r="KWL20" s="129"/>
      <c r="KWM20" s="129"/>
      <c r="KWN20" s="129"/>
      <c r="KWO20" s="129"/>
      <c r="KWP20" s="129"/>
      <c r="KWQ20" s="129"/>
      <c r="KWR20" s="129"/>
      <c r="KWS20" s="129"/>
      <c r="KWT20" s="129"/>
      <c r="KWU20" s="129"/>
      <c r="KWV20" s="129"/>
      <c r="KWW20" s="129"/>
      <c r="KWX20" s="129"/>
      <c r="KWY20" s="129"/>
      <c r="KWZ20" s="129"/>
      <c r="KXA20" s="129"/>
      <c r="KXB20" s="129"/>
      <c r="KXC20" s="129"/>
      <c r="KXD20" s="129"/>
      <c r="KXE20" s="129"/>
      <c r="KXF20" s="129"/>
      <c r="KXG20" s="129"/>
      <c r="KXH20" s="129"/>
      <c r="KXI20" s="129"/>
      <c r="KXJ20" s="129"/>
      <c r="KXK20" s="129"/>
      <c r="KXL20" s="129"/>
      <c r="KXM20" s="129"/>
      <c r="KXN20" s="129"/>
      <c r="KXO20" s="129"/>
      <c r="KXP20" s="129"/>
      <c r="KXQ20" s="129"/>
      <c r="KXR20" s="129"/>
      <c r="KXS20" s="129"/>
      <c r="KXT20" s="129"/>
      <c r="KXU20" s="129"/>
      <c r="KXV20" s="129"/>
      <c r="KXW20" s="129"/>
      <c r="KXX20" s="129"/>
      <c r="KXY20" s="129"/>
      <c r="KXZ20" s="129"/>
      <c r="KYA20" s="129"/>
      <c r="KYB20" s="129"/>
      <c r="KYC20" s="129"/>
      <c r="KYD20" s="129"/>
      <c r="KYE20" s="129"/>
      <c r="KYF20" s="129"/>
      <c r="KYG20" s="129"/>
      <c r="KYH20" s="129"/>
      <c r="KYI20" s="129"/>
      <c r="KYJ20" s="129"/>
      <c r="KYK20" s="129"/>
      <c r="KYL20" s="129"/>
      <c r="KYM20" s="129"/>
      <c r="KYN20" s="129"/>
      <c r="KYO20" s="129"/>
      <c r="KYP20" s="129"/>
      <c r="KYQ20" s="129"/>
      <c r="KYR20" s="129"/>
      <c r="KYS20" s="129"/>
      <c r="KYT20" s="129"/>
      <c r="KYU20" s="129"/>
      <c r="KYV20" s="129"/>
      <c r="KYW20" s="129"/>
      <c r="KYX20" s="129"/>
      <c r="KYY20" s="129"/>
      <c r="KYZ20" s="129"/>
      <c r="KZA20" s="129"/>
      <c r="KZB20" s="129"/>
      <c r="KZC20" s="129"/>
      <c r="KZD20" s="129"/>
      <c r="KZE20" s="129"/>
      <c r="KZF20" s="129"/>
      <c r="KZG20" s="129"/>
      <c r="KZH20" s="129"/>
      <c r="KZI20" s="129"/>
      <c r="KZJ20" s="129"/>
      <c r="KZK20" s="129"/>
      <c r="KZL20" s="129"/>
      <c r="KZM20" s="129"/>
      <c r="KZN20" s="129"/>
      <c r="KZO20" s="129"/>
      <c r="KZP20" s="129"/>
      <c r="KZQ20" s="129"/>
      <c r="KZR20" s="129"/>
      <c r="KZS20" s="129"/>
      <c r="KZT20" s="129"/>
      <c r="KZU20" s="129"/>
      <c r="KZV20" s="129"/>
      <c r="KZW20" s="129"/>
      <c r="KZX20" s="129"/>
      <c r="KZY20" s="129"/>
      <c r="KZZ20" s="129"/>
      <c r="LAA20" s="129"/>
      <c r="LAB20" s="129"/>
      <c r="LAC20" s="129"/>
      <c r="LAD20" s="129"/>
      <c r="LAE20" s="129"/>
      <c r="LAF20" s="129"/>
      <c r="LAG20" s="129"/>
      <c r="LAH20" s="129"/>
      <c r="LAI20" s="129"/>
      <c r="LAJ20" s="129"/>
      <c r="LAK20" s="129"/>
      <c r="LAL20" s="129"/>
      <c r="LAM20" s="129"/>
      <c r="LAN20" s="129"/>
      <c r="LAO20" s="129"/>
      <c r="LAP20" s="129"/>
      <c r="LAQ20" s="129"/>
      <c r="LAR20" s="129"/>
      <c r="LAS20" s="129"/>
      <c r="LAT20" s="129"/>
      <c r="LAU20" s="129"/>
      <c r="LAV20" s="129"/>
      <c r="LAW20" s="129"/>
      <c r="LAX20" s="129"/>
      <c r="LAY20" s="129"/>
      <c r="LAZ20" s="129"/>
      <c r="LBA20" s="129"/>
      <c r="LBB20" s="129"/>
      <c r="LBC20" s="129"/>
      <c r="LBD20" s="129"/>
      <c r="LBE20" s="129"/>
      <c r="LBF20" s="129"/>
      <c r="LBG20" s="129"/>
      <c r="LBH20" s="129"/>
      <c r="LBI20" s="129"/>
      <c r="LBJ20" s="129"/>
      <c r="LBK20" s="129"/>
      <c r="LBL20" s="129"/>
      <c r="LBM20" s="129"/>
      <c r="LBN20" s="129"/>
      <c r="LBO20" s="129"/>
      <c r="LBP20" s="129"/>
      <c r="LBQ20" s="129"/>
      <c r="LBR20" s="129"/>
      <c r="LBS20" s="129"/>
      <c r="LBT20" s="129"/>
      <c r="LBU20" s="129"/>
      <c r="LBV20" s="129"/>
      <c r="LBW20" s="129"/>
      <c r="LBX20" s="129"/>
      <c r="LBY20" s="129"/>
      <c r="LBZ20" s="129"/>
      <c r="LCA20" s="129"/>
      <c r="LCB20" s="129"/>
      <c r="LCC20" s="129"/>
      <c r="LCD20" s="129"/>
      <c r="LCE20" s="129"/>
      <c r="LCF20" s="129"/>
      <c r="LCG20" s="129"/>
      <c r="LCH20" s="129"/>
      <c r="LCI20" s="129"/>
      <c r="LCJ20" s="129"/>
      <c r="LCK20" s="129"/>
      <c r="LCL20" s="129"/>
      <c r="LCM20" s="129"/>
      <c r="LCN20" s="129"/>
      <c r="LCO20" s="129"/>
      <c r="LCP20" s="129"/>
      <c r="LCQ20" s="129"/>
      <c r="LCR20" s="129"/>
      <c r="LCS20" s="129"/>
      <c r="LCT20" s="129"/>
      <c r="LCU20" s="129"/>
      <c r="LCV20" s="129"/>
      <c r="LCW20" s="129"/>
      <c r="LCX20" s="129"/>
      <c r="LCY20" s="129"/>
      <c r="LCZ20" s="129"/>
      <c r="LDA20" s="129"/>
      <c r="LDB20" s="129"/>
      <c r="LDC20" s="129"/>
      <c r="LDD20" s="129"/>
      <c r="LDE20" s="129"/>
      <c r="LDF20" s="129"/>
      <c r="LDG20" s="129"/>
      <c r="LDH20" s="129"/>
      <c r="LDI20" s="129"/>
      <c r="LDJ20" s="129"/>
      <c r="LDK20" s="129"/>
      <c r="LDL20" s="129"/>
      <c r="LDM20" s="129"/>
      <c r="LDN20" s="129"/>
      <c r="LDO20" s="129"/>
      <c r="LDP20" s="129"/>
      <c r="LDQ20" s="129"/>
      <c r="LDR20" s="129"/>
      <c r="LDS20" s="129"/>
      <c r="LDT20" s="129"/>
      <c r="LDU20" s="129"/>
      <c r="LDV20" s="129"/>
      <c r="LDW20" s="129"/>
      <c r="LDX20" s="129"/>
      <c r="LDY20" s="129"/>
      <c r="LDZ20" s="129"/>
      <c r="LEA20" s="129"/>
      <c r="LEB20" s="129"/>
      <c r="LEC20" s="129"/>
      <c r="LED20" s="129"/>
      <c r="LEE20" s="129"/>
      <c r="LEF20" s="129"/>
      <c r="LEG20" s="129"/>
      <c r="LEH20" s="129"/>
      <c r="LEI20" s="129"/>
      <c r="LEJ20" s="129"/>
      <c r="LEK20" s="129"/>
      <c r="LEL20" s="129"/>
      <c r="LEM20" s="129"/>
      <c r="LEN20" s="129"/>
      <c r="LEO20" s="129"/>
      <c r="LEP20" s="129"/>
      <c r="LEQ20" s="129"/>
      <c r="LER20" s="129"/>
      <c r="LES20" s="129"/>
      <c r="LET20" s="129"/>
      <c r="LEU20" s="129"/>
      <c r="LEV20" s="129"/>
      <c r="LEW20" s="129"/>
      <c r="LEX20" s="129"/>
      <c r="LEY20" s="129"/>
      <c r="LEZ20" s="129"/>
      <c r="LFA20" s="129"/>
      <c r="LFB20" s="129"/>
      <c r="LFC20" s="129"/>
      <c r="LFD20" s="129"/>
      <c r="LFE20" s="129"/>
      <c r="LFF20" s="129"/>
      <c r="LFG20" s="129"/>
      <c r="LFH20" s="129"/>
      <c r="LFI20" s="129"/>
      <c r="LFJ20" s="129"/>
      <c r="LFK20" s="129"/>
      <c r="LFL20" s="129"/>
      <c r="LFM20" s="129"/>
      <c r="LFN20" s="129"/>
      <c r="LFO20" s="129"/>
      <c r="LFP20" s="129"/>
      <c r="LFQ20" s="129"/>
      <c r="LFR20" s="129"/>
      <c r="LFS20" s="129"/>
      <c r="LFT20" s="129"/>
      <c r="LFU20" s="129"/>
      <c r="LFV20" s="129"/>
      <c r="LFW20" s="129"/>
      <c r="LFX20" s="129"/>
      <c r="LFY20" s="129"/>
      <c r="LFZ20" s="129"/>
      <c r="LGA20" s="129"/>
      <c r="LGB20" s="129"/>
      <c r="LGC20" s="129"/>
      <c r="LGD20" s="129"/>
      <c r="LGE20" s="129"/>
      <c r="LGF20" s="129"/>
      <c r="LGG20" s="129"/>
      <c r="LGH20" s="129"/>
      <c r="LGI20" s="129"/>
      <c r="LGJ20" s="129"/>
      <c r="LGK20" s="129"/>
      <c r="LGL20" s="129"/>
      <c r="LGM20" s="129"/>
      <c r="LGN20" s="129"/>
      <c r="LGO20" s="129"/>
      <c r="LGP20" s="129"/>
      <c r="LGQ20" s="129"/>
      <c r="LGR20" s="129"/>
      <c r="LGS20" s="129"/>
      <c r="LGT20" s="129"/>
      <c r="LGU20" s="129"/>
      <c r="LGV20" s="129"/>
      <c r="LGW20" s="129"/>
      <c r="LGX20" s="129"/>
      <c r="LGY20" s="129"/>
      <c r="LGZ20" s="129"/>
      <c r="LHA20" s="129"/>
      <c r="LHB20" s="129"/>
      <c r="LHC20" s="129"/>
      <c r="LHD20" s="129"/>
      <c r="LHE20" s="129"/>
      <c r="LHF20" s="129"/>
      <c r="LHG20" s="129"/>
      <c r="LHH20" s="129"/>
      <c r="LHI20" s="129"/>
      <c r="LHJ20" s="129"/>
      <c r="LHK20" s="129"/>
      <c r="LHL20" s="129"/>
      <c r="LHM20" s="129"/>
      <c r="LHN20" s="129"/>
      <c r="LHO20" s="129"/>
      <c r="LHP20" s="129"/>
      <c r="LHQ20" s="129"/>
      <c r="LHR20" s="129"/>
      <c r="LHS20" s="129"/>
      <c r="LHT20" s="129"/>
      <c r="LHU20" s="129"/>
      <c r="LHV20" s="129"/>
      <c r="LHW20" s="129"/>
      <c r="LHX20" s="129"/>
      <c r="LHY20" s="129"/>
      <c r="LHZ20" s="129"/>
      <c r="LIA20" s="129"/>
      <c r="LIB20" s="129"/>
      <c r="LIC20" s="129"/>
      <c r="LID20" s="129"/>
      <c r="LIE20" s="129"/>
      <c r="LIF20" s="129"/>
      <c r="LIG20" s="129"/>
      <c r="LIH20" s="129"/>
      <c r="LII20" s="129"/>
      <c r="LIJ20" s="129"/>
      <c r="LIK20" s="129"/>
      <c r="LIL20" s="129"/>
      <c r="LIM20" s="129"/>
      <c r="LIN20" s="129"/>
      <c r="LIO20" s="129"/>
      <c r="LIP20" s="129"/>
      <c r="LIQ20" s="129"/>
      <c r="LIR20" s="129"/>
      <c r="LIS20" s="129"/>
      <c r="LIT20" s="129"/>
      <c r="LIU20" s="129"/>
      <c r="LIV20" s="129"/>
      <c r="LIW20" s="129"/>
      <c r="LIX20" s="129"/>
      <c r="LIY20" s="129"/>
      <c r="LIZ20" s="129"/>
      <c r="LJA20" s="129"/>
      <c r="LJB20" s="129"/>
      <c r="LJC20" s="129"/>
      <c r="LJD20" s="129"/>
      <c r="LJE20" s="129"/>
      <c r="LJF20" s="129"/>
      <c r="LJG20" s="129"/>
      <c r="LJH20" s="129"/>
      <c r="LJI20" s="129"/>
      <c r="LJJ20" s="129"/>
      <c r="LJK20" s="129"/>
      <c r="LJL20" s="129"/>
      <c r="LJM20" s="129"/>
      <c r="LJN20" s="129"/>
      <c r="LJO20" s="129"/>
      <c r="LJP20" s="129"/>
      <c r="LJQ20" s="129"/>
      <c r="LJR20" s="129"/>
      <c r="LJS20" s="129"/>
      <c r="LJT20" s="129"/>
      <c r="LJU20" s="129"/>
      <c r="LJV20" s="129"/>
      <c r="LJW20" s="129"/>
      <c r="LJX20" s="129"/>
      <c r="LJY20" s="129"/>
      <c r="LJZ20" s="129"/>
      <c r="LKA20" s="129"/>
      <c r="LKB20" s="129"/>
      <c r="LKC20" s="129"/>
      <c r="LKD20" s="129"/>
      <c r="LKE20" s="129"/>
      <c r="LKF20" s="129"/>
      <c r="LKG20" s="129"/>
      <c r="LKH20" s="129"/>
      <c r="LKI20" s="129"/>
      <c r="LKJ20" s="129"/>
      <c r="LKK20" s="129"/>
      <c r="LKL20" s="129"/>
      <c r="LKM20" s="129"/>
      <c r="LKN20" s="129"/>
      <c r="LKO20" s="129"/>
      <c r="LKP20" s="129"/>
      <c r="LKQ20" s="129"/>
      <c r="LKR20" s="129"/>
      <c r="LKS20" s="129"/>
      <c r="LKT20" s="129"/>
      <c r="LKU20" s="129"/>
      <c r="LKV20" s="129"/>
      <c r="LKW20" s="129"/>
      <c r="LKX20" s="129"/>
      <c r="LKY20" s="129"/>
      <c r="LKZ20" s="129"/>
      <c r="LLA20" s="129"/>
      <c r="LLB20" s="129"/>
      <c r="LLC20" s="129"/>
      <c r="LLD20" s="129"/>
      <c r="LLE20" s="129"/>
      <c r="LLF20" s="129"/>
      <c r="LLG20" s="129"/>
      <c r="LLH20" s="129"/>
      <c r="LLI20" s="129"/>
      <c r="LLJ20" s="129"/>
      <c r="LLK20" s="129"/>
      <c r="LLL20" s="129"/>
      <c r="LLM20" s="129"/>
      <c r="LLN20" s="129"/>
      <c r="LLO20" s="129"/>
      <c r="LLP20" s="129"/>
      <c r="LLQ20" s="129"/>
      <c r="LLR20" s="129"/>
      <c r="LLS20" s="129"/>
      <c r="LLT20" s="129"/>
      <c r="LLU20" s="129"/>
      <c r="LLV20" s="129"/>
      <c r="LLW20" s="129"/>
      <c r="LLX20" s="129"/>
      <c r="LLY20" s="129"/>
      <c r="LLZ20" s="129"/>
      <c r="LMA20" s="129"/>
      <c r="LMB20" s="129"/>
      <c r="LMC20" s="129"/>
      <c r="LMD20" s="129"/>
      <c r="LME20" s="129"/>
      <c r="LMF20" s="129"/>
      <c r="LMG20" s="129"/>
      <c r="LMH20" s="129"/>
      <c r="LMI20" s="129"/>
      <c r="LMJ20" s="129"/>
      <c r="LMK20" s="129"/>
      <c r="LML20" s="129"/>
      <c r="LMM20" s="129"/>
      <c r="LMN20" s="129"/>
      <c r="LMO20" s="129"/>
      <c r="LMP20" s="129"/>
      <c r="LMQ20" s="129"/>
      <c r="LMR20" s="129"/>
      <c r="LMS20" s="129"/>
      <c r="LMT20" s="129"/>
      <c r="LMU20" s="129"/>
      <c r="LMV20" s="129"/>
      <c r="LMW20" s="129"/>
      <c r="LMX20" s="129"/>
      <c r="LMY20" s="129"/>
      <c r="LMZ20" s="129"/>
      <c r="LNA20" s="129"/>
      <c r="LNB20" s="129"/>
      <c r="LNC20" s="129"/>
      <c r="LND20" s="129"/>
      <c r="LNE20" s="129"/>
      <c r="LNF20" s="129"/>
      <c r="LNG20" s="129"/>
      <c r="LNH20" s="129"/>
      <c r="LNI20" s="129"/>
      <c r="LNJ20" s="129"/>
      <c r="LNK20" s="129"/>
      <c r="LNL20" s="129"/>
      <c r="LNM20" s="129"/>
      <c r="LNN20" s="129"/>
      <c r="LNO20" s="129"/>
      <c r="LNP20" s="129"/>
      <c r="LNQ20" s="129"/>
      <c r="LNR20" s="129"/>
      <c r="LNS20" s="129"/>
      <c r="LNT20" s="129"/>
      <c r="LNU20" s="129"/>
      <c r="LNV20" s="129"/>
      <c r="LNW20" s="129"/>
      <c r="LNX20" s="129"/>
      <c r="LNY20" s="129"/>
      <c r="LNZ20" s="129"/>
      <c r="LOA20" s="129"/>
      <c r="LOB20" s="129"/>
      <c r="LOC20" s="129"/>
      <c r="LOD20" s="129"/>
      <c r="LOE20" s="129"/>
      <c r="LOF20" s="129"/>
      <c r="LOG20" s="129"/>
      <c r="LOH20" s="129"/>
      <c r="LOI20" s="129"/>
      <c r="LOJ20" s="129"/>
      <c r="LOK20" s="129"/>
      <c r="LOL20" s="129"/>
      <c r="LOM20" s="129"/>
      <c r="LON20" s="129"/>
      <c r="LOO20" s="129"/>
      <c r="LOP20" s="129"/>
      <c r="LOQ20" s="129"/>
      <c r="LOR20" s="129"/>
      <c r="LOS20" s="129"/>
      <c r="LOT20" s="129"/>
      <c r="LOU20" s="129"/>
      <c r="LOV20" s="129"/>
      <c r="LOW20" s="129"/>
      <c r="LOX20" s="129"/>
      <c r="LOY20" s="129"/>
      <c r="LOZ20" s="129"/>
      <c r="LPA20" s="129"/>
      <c r="LPB20" s="129"/>
      <c r="LPC20" s="129"/>
      <c r="LPD20" s="129"/>
      <c r="LPE20" s="129"/>
      <c r="LPF20" s="129"/>
      <c r="LPG20" s="129"/>
      <c r="LPH20" s="129"/>
      <c r="LPI20" s="129"/>
      <c r="LPJ20" s="129"/>
      <c r="LPK20" s="129"/>
      <c r="LPL20" s="129"/>
      <c r="LPM20" s="129"/>
      <c r="LPN20" s="129"/>
      <c r="LPO20" s="129"/>
      <c r="LPP20" s="129"/>
      <c r="LPQ20" s="129"/>
      <c r="LPR20" s="129"/>
      <c r="LPS20" s="129"/>
      <c r="LPT20" s="129"/>
      <c r="LPU20" s="129"/>
      <c r="LPV20" s="129"/>
      <c r="LPW20" s="129"/>
      <c r="LPX20" s="129"/>
      <c r="LPY20" s="129"/>
      <c r="LPZ20" s="129"/>
      <c r="LQA20" s="129"/>
      <c r="LQB20" s="129"/>
      <c r="LQC20" s="129"/>
      <c r="LQD20" s="129"/>
      <c r="LQE20" s="129"/>
      <c r="LQF20" s="129"/>
      <c r="LQG20" s="129"/>
      <c r="LQH20" s="129"/>
      <c r="LQI20" s="129"/>
      <c r="LQJ20" s="129"/>
      <c r="LQK20" s="129"/>
      <c r="LQL20" s="129"/>
      <c r="LQM20" s="129"/>
      <c r="LQN20" s="129"/>
      <c r="LQO20" s="129"/>
      <c r="LQP20" s="129"/>
      <c r="LQQ20" s="129"/>
      <c r="LQR20" s="129"/>
      <c r="LQS20" s="129"/>
      <c r="LQT20" s="129"/>
      <c r="LQU20" s="129"/>
      <c r="LQV20" s="129"/>
      <c r="LQW20" s="129"/>
      <c r="LQX20" s="129"/>
      <c r="LQY20" s="129"/>
      <c r="LQZ20" s="129"/>
      <c r="LRA20" s="129"/>
      <c r="LRB20" s="129"/>
      <c r="LRC20" s="129"/>
      <c r="LRD20" s="129"/>
      <c r="LRE20" s="129"/>
      <c r="LRF20" s="129"/>
      <c r="LRG20" s="129"/>
      <c r="LRH20" s="129"/>
      <c r="LRI20" s="129"/>
      <c r="LRJ20" s="129"/>
      <c r="LRK20" s="129"/>
      <c r="LRL20" s="129"/>
      <c r="LRM20" s="129"/>
      <c r="LRN20" s="129"/>
      <c r="LRO20" s="129"/>
      <c r="LRP20" s="129"/>
      <c r="LRQ20" s="129"/>
      <c r="LRR20" s="129"/>
      <c r="LRS20" s="129"/>
      <c r="LRT20" s="129"/>
      <c r="LRU20" s="129"/>
      <c r="LRV20" s="129"/>
      <c r="LRW20" s="129"/>
      <c r="LRX20" s="129"/>
      <c r="LRY20" s="129"/>
      <c r="LRZ20" s="129"/>
      <c r="LSA20" s="129"/>
      <c r="LSB20" s="129"/>
      <c r="LSC20" s="129"/>
      <c r="LSD20" s="129"/>
      <c r="LSE20" s="129"/>
      <c r="LSF20" s="129"/>
      <c r="LSG20" s="129"/>
      <c r="LSH20" s="129"/>
      <c r="LSI20" s="129"/>
      <c r="LSJ20" s="129"/>
      <c r="LSK20" s="129"/>
      <c r="LSL20" s="129"/>
      <c r="LSM20" s="129"/>
      <c r="LSN20" s="129"/>
      <c r="LSO20" s="129"/>
      <c r="LSP20" s="129"/>
      <c r="LSQ20" s="129"/>
      <c r="LSR20" s="129"/>
      <c r="LSS20" s="129"/>
      <c r="LST20" s="129"/>
      <c r="LSU20" s="129"/>
      <c r="LSV20" s="129"/>
      <c r="LSW20" s="129"/>
      <c r="LSX20" s="129"/>
      <c r="LSY20" s="129"/>
      <c r="LSZ20" s="129"/>
      <c r="LTA20" s="129"/>
      <c r="LTB20" s="129"/>
      <c r="LTC20" s="129"/>
      <c r="LTD20" s="129"/>
      <c r="LTE20" s="129"/>
      <c r="LTF20" s="129"/>
      <c r="LTG20" s="129"/>
      <c r="LTH20" s="129"/>
      <c r="LTI20" s="129"/>
      <c r="LTJ20" s="129"/>
      <c r="LTK20" s="129"/>
      <c r="LTL20" s="129"/>
      <c r="LTM20" s="129"/>
      <c r="LTN20" s="129"/>
      <c r="LTO20" s="129"/>
      <c r="LTP20" s="129"/>
      <c r="LTQ20" s="129"/>
      <c r="LTR20" s="129"/>
      <c r="LTS20" s="129"/>
      <c r="LTT20" s="129"/>
      <c r="LTU20" s="129"/>
      <c r="LTV20" s="129"/>
      <c r="LTW20" s="129"/>
      <c r="LTX20" s="129"/>
      <c r="LTY20" s="129"/>
      <c r="LTZ20" s="129"/>
      <c r="LUA20" s="129"/>
      <c r="LUB20" s="129"/>
      <c r="LUC20" s="129"/>
      <c r="LUD20" s="129"/>
      <c r="LUE20" s="129"/>
      <c r="LUF20" s="129"/>
      <c r="LUG20" s="129"/>
      <c r="LUH20" s="129"/>
      <c r="LUI20" s="129"/>
      <c r="LUJ20" s="129"/>
      <c r="LUK20" s="129"/>
      <c r="LUL20" s="129"/>
      <c r="LUM20" s="129"/>
      <c r="LUN20" s="129"/>
      <c r="LUO20" s="129"/>
      <c r="LUP20" s="129"/>
      <c r="LUQ20" s="129"/>
      <c r="LUR20" s="129"/>
      <c r="LUS20" s="129"/>
      <c r="LUT20" s="129"/>
      <c r="LUU20" s="129"/>
      <c r="LUV20" s="129"/>
      <c r="LUW20" s="129"/>
      <c r="LUX20" s="129"/>
      <c r="LUY20" s="129"/>
      <c r="LUZ20" s="129"/>
      <c r="LVA20" s="129"/>
      <c r="LVB20" s="129"/>
      <c r="LVC20" s="129"/>
      <c r="LVD20" s="129"/>
      <c r="LVE20" s="129"/>
      <c r="LVF20" s="129"/>
      <c r="LVG20" s="129"/>
      <c r="LVH20" s="129"/>
      <c r="LVI20" s="129"/>
      <c r="LVJ20" s="129"/>
      <c r="LVK20" s="129"/>
      <c r="LVL20" s="129"/>
      <c r="LVM20" s="129"/>
      <c r="LVN20" s="129"/>
      <c r="LVO20" s="129"/>
      <c r="LVP20" s="129"/>
      <c r="LVQ20" s="129"/>
      <c r="LVR20" s="129"/>
      <c r="LVS20" s="129"/>
      <c r="LVT20" s="129"/>
      <c r="LVU20" s="129"/>
      <c r="LVV20" s="129"/>
      <c r="LVW20" s="129"/>
      <c r="LVX20" s="129"/>
      <c r="LVY20" s="129"/>
      <c r="LVZ20" s="129"/>
      <c r="LWA20" s="129"/>
      <c r="LWB20" s="129"/>
      <c r="LWC20" s="129"/>
      <c r="LWD20" s="129"/>
      <c r="LWE20" s="129"/>
      <c r="LWF20" s="129"/>
      <c r="LWG20" s="129"/>
      <c r="LWH20" s="129"/>
      <c r="LWI20" s="129"/>
      <c r="LWJ20" s="129"/>
      <c r="LWK20" s="129"/>
      <c r="LWL20" s="129"/>
      <c r="LWM20" s="129"/>
      <c r="LWN20" s="129"/>
      <c r="LWO20" s="129"/>
      <c r="LWP20" s="129"/>
      <c r="LWQ20" s="129"/>
      <c r="LWR20" s="129"/>
      <c r="LWS20" s="129"/>
      <c r="LWT20" s="129"/>
      <c r="LWU20" s="129"/>
      <c r="LWV20" s="129"/>
      <c r="LWW20" s="129"/>
      <c r="LWX20" s="129"/>
      <c r="LWY20" s="129"/>
      <c r="LWZ20" s="129"/>
      <c r="LXA20" s="129"/>
      <c r="LXB20" s="129"/>
      <c r="LXC20" s="129"/>
      <c r="LXD20" s="129"/>
      <c r="LXE20" s="129"/>
      <c r="LXF20" s="129"/>
      <c r="LXG20" s="129"/>
      <c r="LXH20" s="129"/>
      <c r="LXI20" s="129"/>
      <c r="LXJ20" s="129"/>
      <c r="LXK20" s="129"/>
      <c r="LXL20" s="129"/>
      <c r="LXM20" s="129"/>
      <c r="LXN20" s="129"/>
      <c r="LXO20" s="129"/>
      <c r="LXP20" s="129"/>
      <c r="LXQ20" s="129"/>
      <c r="LXR20" s="129"/>
      <c r="LXS20" s="129"/>
      <c r="LXT20" s="129"/>
      <c r="LXU20" s="129"/>
      <c r="LXV20" s="129"/>
      <c r="LXW20" s="129"/>
      <c r="LXX20" s="129"/>
      <c r="LXY20" s="129"/>
      <c r="LXZ20" s="129"/>
      <c r="LYA20" s="129"/>
      <c r="LYB20" s="129"/>
      <c r="LYC20" s="129"/>
      <c r="LYD20" s="129"/>
      <c r="LYE20" s="129"/>
      <c r="LYF20" s="129"/>
      <c r="LYG20" s="129"/>
      <c r="LYH20" s="129"/>
      <c r="LYI20" s="129"/>
      <c r="LYJ20" s="129"/>
      <c r="LYK20" s="129"/>
      <c r="LYL20" s="129"/>
      <c r="LYM20" s="129"/>
      <c r="LYN20" s="129"/>
      <c r="LYO20" s="129"/>
      <c r="LYP20" s="129"/>
      <c r="LYQ20" s="129"/>
      <c r="LYR20" s="129"/>
      <c r="LYS20" s="129"/>
      <c r="LYT20" s="129"/>
      <c r="LYU20" s="129"/>
      <c r="LYV20" s="129"/>
      <c r="LYW20" s="129"/>
      <c r="LYX20" s="129"/>
      <c r="LYY20" s="129"/>
      <c r="LYZ20" s="129"/>
      <c r="LZA20" s="129"/>
      <c r="LZB20" s="129"/>
      <c r="LZC20" s="129"/>
      <c r="LZD20" s="129"/>
      <c r="LZE20" s="129"/>
      <c r="LZF20" s="129"/>
      <c r="LZG20" s="129"/>
      <c r="LZH20" s="129"/>
      <c r="LZI20" s="129"/>
      <c r="LZJ20" s="129"/>
      <c r="LZK20" s="129"/>
      <c r="LZL20" s="129"/>
      <c r="LZM20" s="129"/>
      <c r="LZN20" s="129"/>
      <c r="LZO20" s="129"/>
      <c r="LZP20" s="129"/>
      <c r="LZQ20" s="129"/>
      <c r="LZR20" s="129"/>
      <c r="LZS20" s="129"/>
      <c r="LZT20" s="129"/>
      <c r="LZU20" s="129"/>
      <c r="LZV20" s="129"/>
      <c r="LZW20" s="129"/>
      <c r="LZX20" s="129"/>
      <c r="LZY20" s="129"/>
      <c r="LZZ20" s="129"/>
      <c r="MAA20" s="129"/>
      <c r="MAB20" s="129"/>
      <c r="MAC20" s="129"/>
      <c r="MAD20" s="129"/>
      <c r="MAE20" s="129"/>
      <c r="MAF20" s="129"/>
      <c r="MAG20" s="129"/>
      <c r="MAH20" s="129"/>
      <c r="MAI20" s="129"/>
      <c r="MAJ20" s="129"/>
      <c r="MAK20" s="129"/>
      <c r="MAL20" s="129"/>
      <c r="MAM20" s="129"/>
      <c r="MAN20" s="129"/>
      <c r="MAO20" s="129"/>
      <c r="MAP20" s="129"/>
      <c r="MAQ20" s="129"/>
      <c r="MAR20" s="129"/>
      <c r="MAS20" s="129"/>
      <c r="MAT20" s="129"/>
      <c r="MAU20" s="129"/>
      <c r="MAV20" s="129"/>
      <c r="MAW20" s="129"/>
      <c r="MAX20" s="129"/>
      <c r="MAY20" s="129"/>
      <c r="MAZ20" s="129"/>
      <c r="MBA20" s="129"/>
      <c r="MBB20" s="129"/>
      <c r="MBC20" s="129"/>
      <c r="MBD20" s="129"/>
      <c r="MBE20" s="129"/>
      <c r="MBF20" s="129"/>
      <c r="MBG20" s="129"/>
      <c r="MBH20" s="129"/>
      <c r="MBI20" s="129"/>
      <c r="MBJ20" s="129"/>
      <c r="MBK20" s="129"/>
      <c r="MBL20" s="129"/>
      <c r="MBM20" s="129"/>
      <c r="MBN20" s="129"/>
      <c r="MBO20" s="129"/>
      <c r="MBP20" s="129"/>
      <c r="MBQ20" s="129"/>
      <c r="MBR20" s="129"/>
      <c r="MBS20" s="129"/>
      <c r="MBT20" s="129"/>
      <c r="MBU20" s="129"/>
      <c r="MBV20" s="129"/>
      <c r="MBW20" s="129"/>
      <c r="MBX20" s="129"/>
      <c r="MBY20" s="129"/>
      <c r="MBZ20" s="129"/>
      <c r="MCA20" s="129"/>
      <c r="MCB20" s="129"/>
      <c r="MCC20" s="129"/>
      <c r="MCD20" s="129"/>
      <c r="MCE20" s="129"/>
      <c r="MCF20" s="129"/>
      <c r="MCG20" s="129"/>
      <c r="MCH20" s="129"/>
      <c r="MCI20" s="129"/>
      <c r="MCJ20" s="129"/>
      <c r="MCK20" s="129"/>
      <c r="MCL20" s="129"/>
      <c r="MCM20" s="129"/>
      <c r="MCN20" s="129"/>
      <c r="MCO20" s="129"/>
      <c r="MCP20" s="129"/>
      <c r="MCQ20" s="129"/>
      <c r="MCR20" s="129"/>
      <c r="MCS20" s="129"/>
      <c r="MCT20" s="129"/>
      <c r="MCU20" s="129"/>
      <c r="MCV20" s="129"/>
      <c r="MCW20" s="129"/>
      <c r="MCX20" s="129"/>
      <c r="MCY20" s="129"/>
      <c r="MCZ20" s="129"/>
      <c r="MDA20" s="129"/>
      <c r="MDB20" s="129"/>
      <c r="MDC20" s="129"/>
      <c r="MDD20" s="129"/>
      <c r="MDE20" s="129"/>
      <c r="MDF20" s="129"/>
      <c r="MDG20" s="129"/>
      <c r="MDH20" s="129"/>
      <c r="MDI20" s="129"/>
      <c r="MDJ20" s="129"/>
      <c r="MDK20" s="129"/>
      <c r="MDL20" s="129"/>
      <c r="MDM20" s="129"/>
      <c r="MDN20" s="129"/>
      <c r="MDO20" s="129"/>
      <c r="MDP20" s="129"/>
      <c r="MDQ20" s="129"/>
      <c r="MDR20" s="129"/>
      <c r="MDS20" s="129"/>
      <c r="MDT20" s="129"/>
      <c r="MDU20" s="129"/>
      <c r="MDV20" s="129"/>
      <c r="MDW20" s="129"/>
      <c r="MDX20" s="129"/>
      <c r="MDY20" s="129"/>
      <c r="MDZ20" s="129"/>
      <c r="MEA20" s="129"/>
      <c r="MEB20" s="129"/>
      <c r="MEC20" s="129"/>
      <c r="MED20" s="129"/>
      <c r="MEE20" s="129"/>
      <c r="MEF20" s="129"/>
      <c r="MEG20" s="129"/>
      <c r="MEH20" s="129"/>
      <c r="MEI20" s="129"/>
      <c r="MEJ20" s="129"/>
      <c r="MEK20" s="129"/>
      <c r="MEL20" s="129"/>
      <c r="MEM20" s="129"/>
      <c r="MEN20" s="129"/>
      <c r="MEO20" s="129"/>
      <c r="MEP20" s="129"/>
      <c r="MEQ20" s="129"/>
      <c r="MER20" s="129"/>
      <c r="MES20" s="129"/>
      <c r="MET20" s="129"/>
      <c r="MEU20" s="129"/>
      <c r="MEV20" s="129"/>
      <c r="MEW20" s="129"/>
      <c r="MEX20" s="129"/>
      <c r="MEY20" s="129"/>
      <c r="MEZ20" s="129"/>
      <c r="MFA20" s="129"/>
      <c r="MFB20" s="129"/>
      <c r="MFC20" s="129"/>
      <c r="MFD20" s="129"/>
      <c r="MFE20" s="129"/>
      <c r="MFF20" s="129"/>
      <c r="MFG20" s="129"/>
      <c r="MFH20" s="129"/>
      <c r="MFI20" s="129"/>
      <c r="MFJ20" s="129"/>
      <c r="MFK20" s="129"/>
      <c r="MFL20" s="129"/>
      <c r="MFM20" s="129"/>
      <c r="MFN20" s="129"/>
      <c r="MFO20" s="129"/>
      <c r="MFP20" s="129"/>
      <c r="MFQ20" s="129"/>
      <c r="MFR20" s="129"/>
      <c r="MFS20" s="129"/>
      <c r="MFT20" s="129"/>
      <c r="MFU20" s="129"/>
      <c r="MFV20" s="129"/>
      <c r="MFW20" s="129"/>
      <c r="MFX20" s="129"/>
      <c r="MFY20" s="129"/>
      <c r="MFZ20" s="129"/>
      <c r="MGA20" s="129"/>
      <c r="MGB20" s="129"/>
      <c r="MGC20" s="129"/>
      <c r="MGD20" s="129"/>
      <c r="MGE20" s="129"/>
      <c r="MGF20" s="129"/>
      <c r="MGG20" s="129"/>
      <c r="MGH20" s="129"/>
      <c r="MGI20" s="129"/>
      <c r="MGJ20" s="129"/>
      <c r="MGK20" s="129"/>
      <c r="MGL20" s="129"/>
      <c r="MGM20" s="129"/>
      <c r="MGN20" s="129"/>
      <c r="MGO20" s="129"/>
      <c r="MGP20" s="129"/>
      <c r="MGQ20" s="129"/>
      <c r="MGR20" s="129"/>
      <c r="MGS20" s="129"/>
      <c r="MGT20" s="129"/>
      <c r="MGU20" s="129"/>
      <c r="MGV20" s="129"/>
      <c r="MGW20" s="129"/>
      <c r="MGX20" s="129"/>
      <c r="MGY20" s="129"/>
      <c r="MGZ20" s="129"/>
      <c r="MHA20" s="129"/>
      <c r="MHB20" s="129"/>
      <c r="MHC20" s="129"/>
      <c r="MHD20" s="129"/>
      <c r="MHE20" s="129"/>
      <c r="MHF20" s="129"/>
      <c r="MHG20" s="129"/>
      <c r="MHH20" s="129"/>
      <c r="MHI20" s="129"/>
      <c r="MHJ20" s="129"/>
      <c r="MHK20" s="129"/>
      <c r="MHL20" s="129"/>
      <c r="MHM20" s="129"/>
      <c r="MHN20" s="129"/>
      <c r="MHO20" s="129"/>
      <c r="MHP20" s="129"/>
      <c r="MHQ20" s="129"/>
      <c r="MHR20" s="129"/>
      <c r="MHS20" s="129"/>
      <c r="MHT20" s="129"/>
      <c r="MHU20" s="129"/>
      <c r="MHV20" s="129"/>
      <c r="MHW20" s="129"/>
      <c r="MHX20" s="129"/>
      <c r="MHY20" s="129"/>
      <c r="MHZ20" s="129"/>
      <c r="MIA20" s="129"/>
      <c r="MIB20" s="129"/>
      <c r="MIC20" s="129"/>
      <c r="MID20" s="129"/>
      <c r="MIE20" s="129"/>
      <c r="MIF20" s="129"/>
      <c r="MIG20" s="129"/>
      <c r="MIH20" s="129"/>
      <c r="MII20" s="129"/>
      <c r="MIJ20" s="129"/>
      <c r="MIK20" s="129"/>
      <c r="MIL20" s="129"/>
      <c r="MIM20" s="129"/>
      <c r="MIN20" s="129"/>
      <c r="MIO20" s="129"/>
      <c r="MIP20" s="129"/>
      <c r="MIQ20" s="129"/>
      <c r="MIR20" s="129"/>
      <c r="MIS20" s="129"/>
      <c r="MIT20" s="129"/>
      <c r="MIU20" s="129"/>
      <c r="MIV20" s="129"/>
      <c r="MIW20" s="129"/>
      <c r="MIX20" s="129"/>
      <c r="MIY20" s="129"/>
      <c r="MIZ20" s="129"/>
      <c r="MJA20" s="129"/>
      <c r="MJB20" s="129"/>
      <c r="MJC20" s="129"/>
      <c r="MJD20" s="129"/>
      <c r="MJE20" s="129"/>
      <c r="MJF20" s="129"/>
      <c r="MJG20" s="129"/>
      <c r="MJH20" s="129"/>
      <c r="MJI20" s="129"/>
      <c r="MJJ20" s="129"/>
      <c r="MJK20" s="129"/>
      <c r="MJL20" s="129"/>
      <c r="MJM20" s="129"/>
      <c r="MJN20" s="129"/>
      <c r="MJO20" s="129"/>
      <c r="MJP20" s="129"/>
      <c r="MJQ20" s="129"/>
      <c r="MJR20" s="129"/>
      <c r="MJS20" s="129"/>
      <c r="MJT20" s="129"/>
      <c r="MJU20" s="129"/>
      <c r="MJV20" s="129"/>
      <c r="MJW20" s="129"/>
      <c r="MJX20" s="129"/>
      <c r="MJY20" s="129"/>
      <c r="MJZ20" s="129"/>
      <c r="MKA20" s="129"/>
      <c r="MKB20" s="129"/>
      <c r="MKC20" s="129"/>
      <c r="MKD20" s="129"/>
      <c r="MKE20" s="129"/>
      <c r="MKF20" s="129"/>
      <c r="MKG20" s="129"/>
      <c r="MKH20" s="129"/>
      <c r="MKI20" s="129"/>
      <c r="MKJ20" s="129"/>
      <c r="MKK20" s="129"/>
      <c r="MKL20" s="129"/>
      <c r="MKM20" s="129"/>
      <c r="MKN20" s="129"/>
      <c r="MKO20" s="129"/>
      <c r="MKP20" s="129"/>
      <c r="MKQ20" s="129"/>
      <c r="MKR20" s="129"/>
      <c r="MKS20" s="129"/>
      <c r="MKT20" s="129"/>
      <c r="MKU20" s="129"/>
      <c r="MKV20" s="129"/>
      <c r="MKW20" s="129"/>
      <c r="MKX20" s="129"/>
      <c r="MKY20" s="129"/>
      <c r="MKZ20" s="129"/>
      <c r="MLA20" s="129"/>
      <c r="MLB20" s="129"/>
      <c r="MLC20" s="129"/>
      <c r="MLD20" s="129"/>
      <c r="MLE20" s="129"/>
      <c r="MLF20" s="129"/>
      <c r="MLG20" s="129"/>
      <c r="MLH20" s="129"/>
      <c r="MLI20" s="129"/>
      <c r="MLJ20" s="129"/>
      <c r="MLK20" s="129"/>
      <c r="MLL20" s="129"/>
      <c r="MLM20" s="129"/>
      <c r="MLN20" s="129"/>
      <c r="MLO20" s="129"/>
      <c r="MLP20" s="129"/>
      <c r="MLQ20" s="129"/>
      <c r="MLR20" s="129"/>
      <c r="MLS20" s="129"/>
      <c r="MLT20" s="129"/>
      <c r="MLU20" s="129"/>
      <c r="MLV20" s="129"/>
      <c r="MLW20" s="129"/>
      <c r="MLX20" s="129"/>
      <c r="MLY20" s="129"/>
      <c r="MLZ20" s="129"/>
      <c r="MMA20" s="129"/>
      <c r="MMB20" s="129"/>
      <c r="MMC20" s="129"/>
      <c r="MMD20" s="129"/>
      <c r="MME20" s="129"/>
      <c r="MMF20" s="129"/>
      <c r="MMG20" s="129"/>
      <c r="MMH20" s="129"/>
      <c r="MMI20" s="129"/>
      <c r="MMJ20" s="129"/>
      <c r="MMK20" s="129"/>
      <c r="MML20" s="129"/>
      <c r="MMM20" s="129"/>
      <c r="MMN20" s="129"/>
      <c r="MMO20" s="129"/>
      <c r="MMP20" s="129"/>
      <c r="MMQ20" s="129"/>
      <c r="MMR20" s="129"/>
      <c r="MMS20" s="129"/>
      <c r="MMT20" s="129"/>
      <c r="MMU20" s="129"/>
      <c r="MMV20" s="129"/>
      <c r="MMW20" s="129"/>
      <c r="MMX20" s="129"/>
      <c r="MMY20" s="129"/>
      <c r="MMZ20" s="129"/>
      <c r="MNA20" s="129"/>
      <c r="MNB20" s="129"/>
      <c r="MNC20" s="129"/>
      <c r="MND20" s="129"/>
      <c r="MNE20" s="129"/>
      <c r="MNF20" s="129"/>
      <c r="MNG20" s="129"/>
      <c r="MNH20" s="129"/>
      <c r="MNI20" s="129"/>
      <c r="MNJ20" s="129"/>
      <c r="MNK20" s="129"/>
      <c r="MNL20" s="129"/>
      <c r="MNM20" s="129"/>
      <c r="MNN20" s="129"/>
      <c r="MNO20" s="129"/>
      <c r="MNP20" s="129"/>
      <c r="MNQ20" s="129"/>
      <c r="MNR20" s="129"/>
      <c r="MNS20" s="129"/>
      <c r="MNT20" s="129"/>
      <c r="MNU20" s="129"/>
      <c r="MNV20" s="129"/>
      <c r="MNW20" s="129"/>
      <c r="MNX20" s="129"/>
      <c r="MNY20" s="129"/>
      <c r="MNZ20" s="129"/>
      <c r="MOA20" s="129"/>
      <c r="MOB20" s="129"/>
      <c r="MOC20" s="129"/>
      <c r="MOD20" s="129"/>
      <c r="MOE20" s="129"/>
      <c r="MOF20" s="129"/>
      <c r="MOG20" s="129"/>
      <c r="MOH20" s="129"/>
      <c r="MOI20" s="129"/>
      <c r="MOJ20" s="129"/>
      <c r="MOK20" s="129"/>
      <c r="MOL20" s="129"/>
      <c r="MOM20" s="129"/>
      <c r="MON20" s="129"/>
      <c r="MOO20" s="129"/>
      <c r="MOP20" s="129"/>
      <c r="MOQ20" s="129"/>
      <c r="MOR20" s="129"/>
      <c r="MOS20" s="129"/>
      <c r="MOT20" s="129"/>
      <c r="MOU20" s="129"/>
      <c r="MOV20" s="129"/>
      <c r="MOW20" s="129"/>
      <c r="MOX20" s="129"/>
      <c r="MOY20" s="129"/>
      <c r="MOZ20" s="129"/>
      <c r="MPA20" s="129"/>
      <c r="MPB20" s="129"/>
      <c r="MPC20" s="129"/>
      <c r="MPD20" s="129"/>
      <c r="MPE20" s="129"/>
      <c r="MPF20" s="129"/>
      <c r="MPG20" s="129"/>
      <c r="MPH20" s="129"/>
      <c r="MPI20" s="129"/>
      <c r="MPJ20" s="129"/>
      <c r="MPK20" s="129"/>
      <c r="MPL20" s="129"/>
      <c r="MPM20" s="129"/>
      <c r="MPN20" s="129"/>
      <c r="MPO20" s="129"/>
      <c r="MPP20" s="129"/>
      <c r="MPQ20" s="129"/>
      <c r="MPR20" s="129"/>
      <c r="MPS20" s="129"/>
      <c r="MPT20" s="129"/>
      <c r="MPU20" s="129"/>
      <c r="MPV20" s="129"/>
      <c r="MPW20" s="129"/>
      <c r="MPX20" s="129"/>
      <c r="MPY20" s="129"/>
      <c r="MPZ20" s="129"/>
      <c r="MQA20" s="129"/>
      <c r="MQB20" s="129"/>
      <c r="MQC20" s="129"/>
      <c r="MQD20" s="129"/>
      <c r="MQE20" s="129"/>
      <c r="MQF20" s="129"/>
      <c r="MQG20" s="129"/>
      <c r="MQH20" s="129"/>
      <c r="MQI20" s="129"/>
      <c r="MQJ20" s="129"/>
      <c r="MQK20" s="129"/>
      <c r="MQL20" s="129"/>
      <c r="MQM20" s="129"/>
      <c r="MQN20" s="129"/>
      <c r="MQO20" s="129"/>
      <c r="MQP20" s="129"/>
      <c r="MQQ20" s="129"/>
      <c r="MQR20" s="129"/>
      <c r="MQS20" s="129"/>
      <c r="MQT20" s="129"/>
      <c r="MQU20" s="129"/>
      <c r="MQV20" s="129"/>
      <c r="MQW20" s="129"/>
      <c r="MQX20" s="129"/>
      <c r="MQY20" s="129"/>
      <c r="MQZ20" s="129"/>
      <c r="MRA20" s="129"/>
      <c r="MRB20" s="129"/>
      <c r="MRC20" s="129"/>
      <c r="MRD20" s="129"/>
      <c r="MRE20" s="129"/>
      <c r="MRF20" s="129"/>
      <c r="MRG20" s="129"/>
      <c r="MRH20" s="129"/>
      <c r="MRI20" s="129"/>
      <c r="MRJ20" s="129"/>
      <c r="MRK20" s="129"/>
      <c r="MRL20" s="129"/>
      <c r="MRM20" s="129"/>
      <c r="MRN20" s="129"/>
      <c r="MRO20" s="129"/>
      <c r="MRP20" s="129"/>
      <c r="MRQ20" s="129"/>
      <c r="MRR20" s="129"/>
      <c r="MRS20" s="129"/>
      <c r="MRT20" s="129"/>
      <c r="MRU20" s="129"/>
      <c r="MRV20" s="129"/>
      <c r="MRW20" s="129"/>
      <c r="MRX20" s="129"/>
      <c r="MRY20" s="129"/>
      <c r="MRZ20" s="129"/>
      <c r="MSA20" s="129"/>
      <c r="MSB20" s="129"/>
      <c r="MSC20" s="129"/>
      <c r="MSD20" s="129"/>
      <c r="MSE20" s="129"/>
      <c r="MSF20" s="129"/>
      <c r="MSG20" s="129"/>
      <c r="MSH20" s="129"/>
      <c r="MSI20" s="129"/>
      <c r="MSJ20" s="129"/>
      <c r="MSK20" s="129"/>
      <c r="MSL20" s="129"/>
      <c r="MSM20" s="129"/>
      <c r="MSN20" s="129"/>
      <c r="MSO20" s="129"/>
      <c r="MSP20" s="129"/>
      <c r="MSQ20" s="129"/>
      <c r="MSR20" s="129"/>
      <c r="MSS20" s="129"/>
      <c r="MST20" s="129"/>
      <c r="MSU20" s="129"/>
      <c r="MSV20" s="129"/>
      <c r="MSW20" s="129"/>
      <c r="MSX20" s="129"/>
      <c r="MSY20" s="129"/>
      <c r="MSZ20" s="129"/>
      <c r="MTA20" s="129"/>
      <c r="MTB20" s="129"/>
      <c r="MTC20" s="129"/>
      <c r="MTD20" s="129"/>
      <c r="MTE20" s="129"/>
      <c r="MTF20" s="129"/>
      <c r="MTG20" s="129"/>
      <c r="MTH20" s="129"/>
      <c r="MTI20" s="129"/>
      <c r="MTJ20" s="129"/>
      <c r="MTK20" s="129"/>
      <c r="MTL20" s="129"/>
      <c r="MTM20" s="129"/>
      <c r="MTN20" s="129"/>
      <c r="MTO20" s="129"/>
      <c r="MTP20" s="129"/>
      <c r="MTQ20" s="129"/>
      <c r="MTR20" s="129"/>
      <c r="MTS20" s="129"/>
      <c r="MTT20" s="129"/>
      <c r="MTU20" s="129"/>
      <c r="MTV20" s="129"/>
      <c r="MTW20" s="129"/>
      <c r="MTX20" s="129"/>
      <c r="MTY20" s="129"/>
      <c r="MTZ20" s="129"/>
      <c r="MUA20" s="129"/>
      <c r="MUB20" s="129"/>
      <c r="MUC20" s="129"/>
      <c r="MUD20" s="129"/>
      <c r="MUE20" s="129"/>
      <c r="MUF20" s="129"/>
      <c r="MUG20" s="129"/>
      <c r="MUH20" s="129"/>
      <c r="MUI20" s="129"/>
      <c r="MUJ20" s="129"/>
      <c r="MUK20" s="129"/>
      <c r="MUL20" s="129"/>
      <c r="MUM20" s="129"/>
      <c r="MUN20" s="129"/>
      <c r="MUO20" s="129"/>
      <c r="MUP20" s="129"/>
      <c r="MUQ20" s="129"/>
      <c r="MUR20" s="129"/>
      <c r="MUS20" s="129"/>
      <c r="MUT20" s="129"/>
      <c r="MUU20" s="129"/>
      <c r="MUV20" s="129"/>
      <c r="MUW20" s="129"/>
      <c r="MUX20" s="129"/>
      <c r="MUY20" s="129"/>
      <c r="MUZ20" s="129"/>
      <c r="MVA20" s="129"/>
      <c r="MVB20" s="129"/>
      <c r="MVC20" s="129"/>
      <c r="MVD20" s="129"/>
      <c r="MVE20" s="129"/>
      <c r="MVF20" s="129"/>
      <c r="MVG20" s="129"/>
      <c r="MVH20" s="129"/>
      <c r="MVI20" s="129"/>
      <c r="MVJ20" s="129"/>
      <c r="MVK20" s="129"/>
      <c r="MVL20" s="129"/>
      <c r="MVM20" s="129"/>
      <c r="MVN20" s="129"/>
      <c r="MVO20" s="129"/>
      <c r="MVP20" s="129"/>
      <c r="MVQ20" s="129"/>
      <c r="MVR20" s="129"/>
      <c r="MVS20" s="129"/>
      <c r="MVT20" s="129"/>
      <c r="MVU20" s="129"/>
      <c r="MVV20" s="129"/>
      <c r="MVW20" s="129"/>
      <c r="MVX20" s="129"/>
      <c r="MVY20" s="129"/>
      <c r="MVZ20" s="129"/>
      <c r="MWA20" s="129"/>
      <c r="MWB20" s="129"/>
      <c r="MWC20" s="129"/>
      <c r="MWD20" s="129"/>
      <c r="MWE20" s="129"/>
      <c r="MWF20" s="129"/>
      <c r="MWG20" s="129"/>
      <c r="MWH20" s="129"/>
      <c r="MWI20" s="129"/>
      <c r="MWJ20" s="129"/>
      <c r="MWK20" s="129"/>
      <c r="MWL20" s="129"/>
      <c r="MWM20" s="129"/>
      <c r="MWN20" s="129"/>
      <c r="MWO20" s="129"/>
      <c r="MWP20" s="129"/>
      <c r="MWQ20" s="129"/>
      <c r="MWR20" s="129"/>
      <c r="MWS20" s="129"/>
      <c r="MWT20" s="129"/>
      <c r="MWU20" s="129"/>
      <c r="MWV20" s="129"/>
      <c r="MWW20" s="129"/>
      <c r="MWX20" s="129"/>
      <c r="MWY20" s="129"/>
      <c r="MWZ20" s="129"/>
      <c r="MXA20" s="129"/>
      <c r="MXB20" s="129"/>
      <c r="MXC20" s="129"/>
      <c r="MXD20" s="129"/>
      <c r="MXE20" s="129"/>
      <c r="MXF20" s="129"/>
      <c r="MXG20" s="129"/>
      <c r="MXH20" s="129"/>
      <c r="MXI20" s="129"/>
      <c r="MXJ20" s="129"/>
      <c r="MXK20" s="129"/>
      <c r="MXL20" s="129"/>
      <c r="MXM20" s="129"/>
      <c r="MXN20" s="129"/>
      <c r="MXO20" s="129"/>
      <c r="MXP20" s="129"/>
      <c r="MXQ20" s="129"/>
      <c r="MXR20" s="129"/>
      <c r="MXS20" s="129"/>
      <c r="MXT20" s="129"/>
      <c r="MXU20" s="129"/>
      <c r="MXV20" s="129"/>
      <c r="MXW20" s="129"/>
      <c r="MXX20" s="129"/>
      <c r="MXY20" s="129"/>
      <c r="MXZ20" s="129"/>
      <c r="MYA20" s="129"/>
      <c r="MYB20" s="129"/>
      <c r="MYC20" s="129"/>
      <c r="MYD20" s="129"/>
      <c r="MYE20" s="129"/>
      <c r="MYF20" s="129"/>
      <c r="MYG20" s="129"/>
      <c r="MYH20" s="129"/>
      <c r="MYI20" s="129"/>
      <c r="MYJ20" s="129"/>
      <c r="MYK20" s="129"/>
      <c r="MYL20" s="129"/>
      <c r="MYM20" s="129"/>
      <c r="MYN20" s="129"/>
      <c r="MYO20" s="129"/>
      <c r="MYP20" s="129"/>
      <c r="MYQ20" s="129"/>
      <c r="MYR20" s="129"/>
      <c r="MYS20" s="129"/>
      <c r="MYT20" s="129"/>
      <c r="MYU20" s="129"/>
      <c r="MYV20" s="129"/>
      <c r="MYW20" s="129"/>
      <c r="MYX20" s="129"/>
      <c r="MYY20" s="129"/>
      <c r="MYZ20" s="129"/>
      <c r="MZA20" s="129"/>
      <c r="MZB20" s="129"/>
      <c r="MZC20" s="129"/>
      <c r="MZD20" s="129"/>
      <c r="MZE20" s="129"/>
      <c r="MZF20" s="129"/>
      <c r="MZG20" s="129"/>
      <c r="MZH20" s="129"/>
      <c r="MZI20" s="129"/>
      <c r="MZJ20" s="129"/>
      <c r="MZK20" s="129"/>
      <c r="MZL20" s="129"/>
      <c r="MZM20" s="129"/>
      <c r="MZN20" s="129"/>
      <c r="MZO20" s="129"/>
      <c r="MZP20" s="129"/>
      <c r="MZQ20" s="129"/>
      <c r="MZR20" s="129"/>
      <c r="MZS20" s="129"/>
      <c r="MZT20" s="129"/>
      <c r="MZU20" s="129"/>
      <c r="MZV20" s="129"/>
      <c r="MZW20" s="129"/>
      <c r="MZX20" s="129"/>
      <c r="MZY20" s="129"/>
      <c r="MZZ20" s="129"/>
      <c r="NAA20" s="129"/>
      <c r="NAB20" s="129"/>
      <c r="NAC20" s="129"/>
      <c r="NAD20" s="129"/>
      <c r="NAE20" s="129"/>
      <c r="NAF20" s="129"/>
      <c r="NAG20" s="129"/>
      <c r="NAH20" s="129"/>
      <c r="NAI20" s="129"/>
      <c r="NAJ20" s="129"/>
      <c r="NAK20" s="129"/>
      <c r="NAL20" s="129"/>
      <c r="NAM20" s="129"/>
      <c r="NAN20" s="129"/>
      <c r="NAO20" s="129"/>
      <c r="NAP20" s="129"/>
      <c r="NAQ20" s="129"/>
      <c r="NAR20" s="129"/>
      <c r="NAS20" s="129"/>
      <c r="NAT20" s="129"/>
      <c r="NAU20" s="129"/>
      <c r="NAV20" s="129"/>
      <c r="NAW20" s="129"/>
      <c r="NAX20" s="129"/>
      <c r="NAY20" s="129"/>
      <c r="NAZ20" s="129"/>
      <c r="NBA20" s="129"/>
      <c r="NBB20" s="129"/>
      <c r="NBC20" s="129"/>
      <c r="NBD20" s="129"/>
      <c r="NBE20" s="129"/>
      <c r="NBF20" s="129"/>
      <c r="NBG20" s="129"/>
      <c r="NBH20" s="129"/>
      <c r="NBI20" s="129"/>
      <c r="NBJ20" s="129"/>
      <c r="NBK20" s="129"/>
      <c r="NBL20" s="129"/>
      <c r="NBM20" s="129"/>
      <c r="NBN20" s="129"/>
      <c r="NBO20" s="129"/>
      <c r="NBP20" s="129"/>
      <c r="NBQ20" s="129"/>
      <c r="NBR20" s="129"/>
      <c r="NBS20" s="129"/>
      <c r="NBT20" s="129"/>
      <c r="NBU20" s="129"/>
      <c r="NBV20" s="129"/>
      <c r="NBW20" s="129"/>
      <c r="NBX20" s="129"/>
      <c r="NBY20" s="129"/>
      <c r="NBZ20" s="129"/>
      <c r="NCA20" s="129"/>
      <c r="NCB20" s="129"/>
      <c r="NCC20" s="129"/>
      <c r="NCD20" s="129"/>
      <c r="NCE20" s="129"/>
      <c r="NCF20" s="129"/>
      <c r="NCG20" s="129"/>
      <c r="NCH20" s="129"/>
      <c r="NCI20" s="129"/>
      <c r="NCJ20" s="129"/>
      <c r="NCK20" s="129"/>
      <c r="NCL20" s="129"/>
      <c r="NCM20" s="129"/>
      <c r="NCN20" s="129"/>
      <c r="NCO20" s="129"/>
      <c r="NCP20" s="129"/>
      <c r="NCQ20" s="129"/>
      <c r="NCR20" s="129"/>
      <c r="NCS20" s="129"/>
      <c r="NCT20" s="129"/>
      <c r="NCU20" s="129"/>
      <c r="NCV20" s="129"/>
      <c r="NCW20" s="129"/>
      <c r="NCX20" s="129"/>
      <c r="NCY20" s="129"/>
      <c r="NCZ20" s="129"/>
      <c r="NDA20" s="129"/>
      <c r="NDB20" s="129"/>
      <c r="NDC20" s="129"/>
      <c r="NDD20" s="129"/>
      <c r="NDE20" s="129"/>
      <c r="NDF20" s="129"/>
      <c r="NDG20" s="129"/>
      <c r="NDH20" s="129"/>
      <c r="NDI20" s="129"/>
      <c r="NDJ20" s="129"/>
      <c r="NDK20" s="129"/>
      <c r="NDL20" s="129"/>
      <c r="NDM20" s="129"/>
      <c r="NDN20" s="129"/>
      <c r="NDO20" s="129"/>
      <c r="NDP20" s="129"/>
      <c r="NDQ20" s="129"/>
      <c r="NDR20" s="129"/>
      <c r="NDS20" s="129"/>
      <c r="NDT20" s="129"/>
      <c r="NDU20" s="129"/>
      <c r="NDV20" s="129"/>
      <c r="NDW20" s="129"/>
      <c r="NDX20" s="129"/>
      <c r="NDY20" s="129"/>
      <c r="NDZ20" s="129"/>
      <c r="NEA20" s="129"/>
      <c r="NEB20" s="129"/>
      <c r="NEC20" s="129"/>
      <c r="NED20" s="129"/>
      <c r="NEE20" s="129"/>
      <c r="NEF20" s="129"/>
      <c r="NEG20" s="129"/>
      <c r="NEH20" s="129"/>
      <c r="NEI20" s="129"/>
      <c r="NEJ20" s="129"/>
      <c r="NEK20" s="129"/>
      <c r="NEL20" s="129"/>
      <c r="NEM20" s="129"/>
      <c r="NEN20" s="129"/>
      <c r="NEO20" s="129"/>
      <c r="NEP20" s="129"/>
      <c r="NEQ20" s="129"/>
      <c r="NER20" s="129"/>
      <c r="NES20" s="129"/>
      <c r="NET20" s="129"/>
      <c r="NEU20" s="129"/>
      <c r="NEV20" s="129"/>
      <c r="NEW20" s="129"/>
      <c r="NEX20" s="129"/>
      <c r="NEY20" s="129"/>
      <c r="NEZ20" s="129"/>
      <c r="NFA20" s="129"/>
      <c r="NFB20" s="129"/>
      <c r="NFC20" s="129"/>
      <c r="NFD20" s="129"/>
      <c r="NFE20" s="129"/>
      <c r="NFF20" s="129"/>
      <c r="NFG20" s="129"/>
      <c r="NFH20" s="129"/>
      <c r="NFI20" s="129"/>
      <c r="NFJ20" s="129"/>
      <c r="NFK20" s="129"/>
      <c r="NFL20" s="129"/>
      <c r="NFM20" s="129"/>
      <c r="NFN20" s="129"/>
      <c r="NFO20" s="129"/>
      <c r="NFP20" s="129"/>
      <c r="NFQ20" s="129"/>
      <c r="NFR20" s="129"/>
      <c r="NFS20" s="129"/>
      <c r="NFT20" s="129"/>
      <c r="NFU20" s="129"/>
      <c r="NFV20" s="129"/>
      <c r="NFW20" s="129"/>
      <c r="NFX20" s="129"/>
      <c r="NFY20" s="129"/>
      <c r="NFZ20" s="129"/>
      <c r="NGA20" s="129"/>
      <c r="NGB20" s="129"/>
      <c r="NGC20" s="129"/>
      <c r="NGD20" s="129"/>
      <c r="NGE20" s="129"/>
      <c r="NGF20" s="129"/>
      <c r="NGG20" s="129"/>
      <c r="NGH20" s="129"/>
      <c r="NGI20" s="129"/>
      <c r="NGJ20" s="129"/>
      <c r="NGK20" s="129"/>
      <c r="NGL20" s="129"/>
      <c r="NGM20" s="129"/>
      <c r="NGN20" s="129"/>
      <c r="NGO20" s="129"/>
      <c r="NGP20" s="129"/>
      <c r="NGQ20" s="129"/>
      <c r="NGR20" s="129"/>
      <c r="NGS20" s="129"/>
      <c r="NGT20" s="129"/>
      <c r="NGU20" s="129"/>
      <c r="NGV20" s="129"/>
      <c r="NGW20" s="129"/>
      <c r="NGX20" s="129"/>
      <c r="NGY20" s="129"/>
      <c r="NGZ20" s="129"/>
      <c r="NHA20" s="129"/>
      <c r="NHB20" s="129"/>
      <c r="NHC20" s="129"/>
      <c r="NHD20" s="129"/>
      <c r="NHE20" s="129"/>
      <c r="NHF20" s="129"/>
      <c r="NHG20" s="129"/>
      <c r="NHH20" s="129"/>
      <c r="NHI20" s="129"/>
      <c r="NHJ20" s="129"/>
      <c r="NHK20" s="129"/>
      <c r="NHL20" s="129"/>
      <c r="NHM20" s="129"/>
      <c r="NHN20" s="129"/>
      <c r="NHO20" s="129"/>
      <c r="NHP20" s="129"/>
      <c r="NHQ20" s="129"/>
      <c r="NHR20" s="129"/>
      <c r="NHS20" s="129"/>
      <c r="NHT20" s="129"/>
      <c r="NHU20" s="129"/>
      <c r="NHV20" s="129"/>
      <c r="NHW20" s="129"/>
      <c r="NHX20" s="129"/>
      <c r="NHY20" s="129"/>
      <c r="NHZ20" s="129"/>
      <c r="NIA20" s="129"/>
      <c r="NIB20" s="129"/>
      <c r="NIC20" s="129"/>
      <c r="NID20" s="129"/>
      <c r="NIE20" s="129"/>
      <c r="NIF20" s="129"/>
      <c r="NIG20" s="129"/>
      <c r="NIH20" s="129"/>
      <c r="NII20" s="129"/>
      <c r="NIJ20" s="129"/>
      <c r="NIK20" s="129"/>
      <c r="NIL20" s="129"/>
      <c r="NIM20" s="129"/>
      <c r="NIN20" s="129"/>
      <c r="NIO20" s="129"/>
      <c r="NIP20" s="129"/>
      <c r="NIQ20" s="129"/>
      <c r="NIR20" s="129"/>
      <c r="NIS20" s="129"/>
      <c r="NIT20" s="129"/>
      <c r="NIU20" s="129"/>
      <c r="NIV20" s="129"/>
      <c r="NIW20" s="129"/>
      <c r="NIX20" s="129"/>
      <c r="NIY20" s="129"/>
      <c r="NIZ20" s="129"/>
      <c r="NJA20" s="129"/>
      <c r="NJB20" s="129"/>
      <c r="NJC20" s="129"/>
      <c r="NJD20" s="129"/>
      <c r="NJE20" s="129"/>
      <c r="NJF20" s="129"/>
      <c r="NJG20" s="129"/>
      <c r="NJH20" s="129"/>
      <c r="NJI20" s="129"/>
      <c r="NJJ20" s="129"/>
      <c r="NJK20" s="129"/>
      <c r="NJL20" s="129"/>
      <c r="NJM20" s="129"/>
      <c r="NJN20" s="129"/>
      <c r="NJO20" s="129"/>
      <c r="NJP20" s="129"/>
      <c r="NJQ20" s="129"/>
      <c r="NJR20" s="129"/>
      <c r="NJS20" s="129"/>
      <c r="NJT20" s="129"/>
      <c r="NJU20" s="129"/>
      <c r="NJV20" s="129"/>
      <c r="NJW20" s="129"/>
      <c r="NJX20" s="129"/>
      <c r="NJY20" s="129"/>
      <c r="NJZ20" s="129"/>
      <c r="NKA20" s="129"/>
      <c r="NKB20" s="129"/>
      <c r="NKC20" s="129"/>
      <c r="NKD20" s="129"/>
      <c r="NKE20" s="129"/>
      <c r="NKF20" s="129"/>
      <c r="NKG20" s="129"/>
      <c r="NKH20" s="129"/>
      <c r="NKI20" s="129"/>
      <c r="NKJ20" s="129"/>
      <c r="NKK20" s="129"/>
      <c r="NKL20" s="129"/>
      <c r="NKM20" s="129"/>
      <c r="NKN20" s="129"/>
      <c r="NKO20" s="129"/>
      <c r="NKP20" s="129"/>
      <c r="NKQ20" s="129"/>
      <c r="NKR20" s="129"/>
      <c r="NKS20" s="129"/>
      <c r="NKT20" s="129"/>
      <c r="NKU20" s="129"/>
      <c r="NKV20" s="129"/>
      <c r="NKW20" s="129"/>
      <c r="NKX20" s="129"/>
      <c r="NKY20" s="129"/>
      <c r="NKZ20" s="129"/>
      <c r="NLA20" s="129"/>
      <c r="NLB20" s="129"/>
      <c r="NLC20" s="129"/>
      <c r="NLD20" s="129"/>
      <c r="NLE20" s="129"/>
      <c r="NLF20" s="129"/>
      <c r="NLG20" s="129"/>
      <c r="NLH20" s="129"/>
      <c r="NLI20" s="129"/>
      <c r="NLJ20" s="129"/>
      <c r="NLK20" s="129"/>
      <c r="NLL20" s="129"/>
      <c r="NLM20" s="129"/>
      <c r="NLN20" s="129"/>
      <c r="NLO20" s="129"/>
      <c r="NLP20" s="129"/>
      <c r="NLQ20" s="129"/>
      <c r="NLR20" s="129"/>
      <c r="NLS20" s="129"/>
      <c r="NLT20" s="129"/>
      <c r="NLU20" s="129"/>
      <c r="NLV20" s="129"/>
      <c r="NLW20" s="129"/>
      <c r="NLX20" s="129"/>
      <c r="NLY20" s="129"/>
      <c r="NLZ20" s="129"/>
      <c r="NMA20" s="129"/>
      <c r="NMB20" s="129"/>
      <c r="NMC20" s="129"/>
      <c r="NMD20" s="129"/>
      <c r="NME20" s="129"/>
      <c r="NMF20" s="129"/>
      <c r="NMG20" s="129"/>
      <c r="NMH20" s="129"/>
      <c r="NMI20" s="129"/>
      <c r="NMJ20" s="129"/>
      <c r="NMK20" s="129"/>
      <c r="NML20" s="129"/>
      <c r="NMM20" s="129"/>
      <c r="NMN20" s="129"/>
      <c r="NMO20" s="129"/>
      <c r="NMP20" s="129"/>
      <c r="NMQ20" s="129"/>
      <c r="NMR20" s="129"/>
      <c r="NMS20" s="129"/>
      <c r="NMT20" s="129"/>
      <c r="NMU20" s="129"/>
      <c r="NMV20" s="129"/>
      <c r="NMW20" s="129"/>
      <c r="NMX20" s="129"/>
      <c r="NMY20" s="129"/>
      <c r="NMZ20" s="129"/>
      <c r="NNA20" s="129"/>
      <c r="NNB20" s="129"/>
      <c r="NNC20" s="129"/>
      <c r="NND20" s="129"/>
      <c r="NNE20" s="129"/>
      <c r="NNF20" s="129"/>
      <c r="NNG20" s="129"/>
      <c r="NNH20" s="129"/>
      <c r="NNI20" s="129"/>
      <c r="NNJ20" s="129"/>
      <c r="NNK20" s="129"/>
      <c r="NNL20" s="129"/>
      <c r="NNM20" s="129"/>
      <c r="NNN20" s="129"/>
      <c r="NNO20" s="129"/>
      <c r="NNP20" s="129"/>
      <c r="NNQ20" s="129"/>
      <c r="NNR20" s="129"/>
      <c r="NNS20" s="129"/>
      <c r="NNT20" s="129"/>
      <c r="NNU20" s="129"/>
      <c r="NNV20" s="129"/>
      <c r="NNW20" s="129"/>
      <c r="NNX20" s="129"/>
      <c r="NNY20" s="129"/>
      <c r="NNZ20" s="129"/>
      <c r="NOA20" s="129"/>
      <c r="NOB20" s="129"/>
      <c r="NOC20" s="129"/>
      <c r="NOD20" s="129"/>
      <c r="NOE20" s="129"/>
      <c r="NOF20" s="129"/>
      <c r="NOG20" s="129"/>
      <c r="NOH20" s="129"/>
      <c r="NOI20" s="129"/>
      <c r="NOJ20" s="129"/>
      <c r="NOK20" s="129"/>
      <c r="NOL20" s="129"/>
      <c r="NOM20" s="129"/>
      <c r="NON20" s="129"/>
      <c r="NOO20" s="129"/>
      <c r="NOP20" s="129"/>
      <c r="NOQ20" s="129"/>
      <c r="NOR20" s="129"/>
      <c r="NOS20" s="129"/>
      <c r="NOT20" s="129"/>
      <c r="NOU20" s="129"/>
      <c r="NOV20" s="129"/>
      <c r="NOW20" s="129"/>
      <c r="NOX20" s="129"/>
      <c r="NOY20" s="129"/>
      <c r="NOZ20" s="129"/>
      <c r="NPA20" s="129"/>
      <c r="NPB20" s="129"/>
      <c r="NPC20" s="129"/>
      <c r="NPD20" s="129"/>
      <c r="NPE20" s="129"/>
      <c r="NPF20" s="129"/>
      <c r="NPG20" s="129"/>
      <c r="NPH20" s="129"/>
      <c r="NPI20" s="129"/>
      <c r="NPJ20" s="129"/>
      <c r="NPK20" s="129"/>
      <c r="NPL20" s="129"/>
      <c r="NPM20" s="129"/>
      <c r="NPN20" s="129"/>
      <c r="NPO20" s="129"/>
      <c r="NPP20" s="129"/>
      <c r="NPQ20" s="129"/>
      <c r="NPR20" s="129"/>
      <c r="NPS20" s="129"/>
      <c r="NPT20" s="129"/>
      <c r="NPU20" s="129"/>
      <c r="NPV20" s="129"/>
      <c r="NPW20" s="129"/>
      <c r="NPX20" s="129"/>
      <c r="NPY20" s="129"/>
      <c r="NPZ20" s="129"/>
      <c r="NQA20" s="129"/>
      <c r="NQB20" s="129"/>
      <c r="NQC20" s="129"/>
      <c r="NQD20" s="129"/>
      <c r="NQE20" s="129"/>
      <c r="NQF20" s="129"/>
      <c r="NQG20" s="129"/>
      <c r="NQH20" s="129"/>
      <c r="NQI20" s="129"/>
      <c r="NQJ20" s="129"/>
      <c r="NQK20" s="129"/>
      <c r="NQL20" s="129"/>
      <c r="NQM20" s="129"/>
      <c r="NQN20" s="129"/>
      <c r="NQO20" s="129"/>
      <c r="NQP20" s="129"/>
      <c r="NQQ20" s="129"/>
      <c r="NQR20" s="129"/>
      <c r="NQS20" s="129"/>
      <c r="NQT20" s="129"/>
      <c r="NQU20" s="129"/>
      <c r="NQV20" s="129"/>
      <c r="NQW20" s="129"/>
      <c r="NQX20" s="129"/>
      <c r="NQY20" s="129"/>
      <c r="NQZ20" s="129"/>
      <c r="NRA20" s="129"/>
      <c r="NRB20" s="129"/>
      <c r="NRC20" s="129"/>
      <c r="NRD20" s="129"/>
      <c r="NRE20" s="129"/>
      <c r="NRF20" s="129"/>
      <c r="NRG20" s="129"/>
      <c r="NRH20" s="129"/>
      <c r="NRI20" s="129"/>
      <c r="NRJ20" s="129"/>
      <c r="NRK20" s="129"/>
      <c r="NRL20" s="129"/>
      <c r="NRM20" s="129"/>
      <c r="NRN20" s="129"/>
      <c r="NRO20" s="129"/>
      <c r="NRP20" s="129"/>
      <c r="NRQ20" s="129"/>
      <c r="NRR20" s="129"/>
      <c r="NRS20" s="129"/>
      <c r="NRT20" s="129"/>
      <c r="NRU20" s="129"/>
      <c r="NRV20" s="129"/>
      <c r="NRW20" s="129"/>
      <c r="NRX20" s="129"/>
      <c r="NRY20" s="129"/>
      <c r="NRZ20" s="129"/>
      <c r="NSA20" s="129"/>
      <c r="NSB20" s="129"/>
      <c r="NSC20" s="129"/>
      <c r="NSD20" s="129"/>
      <c r="NSE20" s="129"/>
      <c r="NSF20" s="129"/>
      <c r="NSG20" s="129"/>
      <c r="NSH20" s="129"/>
      <c r="NSI20" s="129"/>
      <c r="NSJ20" s="129"/>
      <c r="NSK20" s="129"/>
      <c r="NSL20" s="129"/>
      <c r="NSM20" s="129"/>
      <c r="NSN20" s="129"/>
      <c r="NSO20" s="129"/>
      <c r="NSP20" s="129"/>
      <c r="NSQ20" s="129"/>
      <c r="NSR20" s="129"/>
      <c r="NSS20" s="129"/>
      <c r="NST20" s="129"/>
      <c r="NSU20" s="129"/>
      <c r="NSV20" s="129"/>
      <c r="NSW20" s="129"/>
      <c r="NSX20" s="129"/>
      <c r="NSY20" s="129"/>
      <c r="NSZ20" s="129"/>
      <c r="NTA20" s="129"/>
      <c r="NTB20" s="129"/>
      <c r="NTC20" s="129"/>
      <c r="NTD20" s="129"/>
      <c r="NTE20" s="129"/>
      <c r="NTF20" s="129"/>
      <c r="NTG20" s="129"/>
      <c r="NTH20" s="129"/>
      <c r="NTI20" s="129"/>
      <c r="NTJ20" s="129"/>
      <c r="NTK20" s="129"/>
      <c r="NTL20" s="129"/>
      <c r="NTM20" s="129"/>
      <c r="NTN20" s="129"/>
      <c r="NTO20" s="129"/>
      <c r="NTP20" s="129"/>
      <c r="NTQ20" s="129"/>
      <c r="NTR20" s="129"/>
      <c r="NTS20" s="129"/>
      <c r="NTT20" s="129"/>
      <c r="NTU20" s="129"/>
      <c r="NTV20" s="129"/>
      <c r="NTW20" s="129"/>
      <c r="NTX20" s="129"/>
      <c r="NTY20" s="129"/>
      <c r="NTZ20" s="129"/>
      <c r="NUA20" s="129"/>
      <c r="NUB20" s="129"/>
      <c r="NUC20" s="129"/>
      <c r="NUD20" s="129"/>
      <c r="NUE20" s="129"/>
      <c r="NUF20" s="129"/>
      <c r="NUG20" s="129"/>
      <c r="NUH20" s="129"/>
      <c r="NUI20" s="129"/>
      <c r="NUJ20" s="129"/>
      <c r="NUK20" s="129"/>
      <c r="NUL20" s="129"/>
      <c r="NUM20" s="129"/>
      <c r="NUN20" s="129"/>
      <c r="NUO20" s="129"/>
      <c r="NUP20" s="129"/>
      <c r="NUQ20" s="129"/>
      <c r="NUR20" s="129"/>
      <c r="NUS20" s="129"/>
      <c r="NUT20" s="129"/>
      <c r="NUU20" s="129"/>
      <c r="NUV20" s="129"/>
      <c r="NUW20" s="129"/>
      <c r="NUX20" s="129"/>
      <c r="NUY20" s="129"/>
      <c r="NUZ20" s="129"/>
      <c r="NVA20" s="129"/>
      <c r="NVB20" s="129"/>
      <c r="NVC20" s="129"/>
      <c r="NVD20" s="129"/>
      <c r="NVE20" s="129"/>
      <c r="NVF20" s="129"/>
      <c r="NVG20" s="129"/>
      <c r="NVH20" s="129"/>
      <c r="NVI20" s="129"/>
      <c r="NVJ20" s="129"/>
      <c r="NVK20" s="129"/>
      <c r="NVL20" s="129"/>
      <c r="NVM20" s="129"/>
      <c r="NVN20" s="129"/>
      <c r="NVO20" s="129"/>
      <c r="NVP20" s="129"/>
      <c r="NVQ20" s="129"/>
      <c r="NVR20" s="129"/>
      <c r="NVS20" s="129"/>
      <c r="NVT20" s="129"/>
      <c r="NVU20" s="129"/>
      <c r="NVV20" s="129"/>
      <c r="NVW20" s="129"/>
      <c r="NVX20" s="129"/>
      <c r="NVY20" s="129"/>
      <c r="NVZ20" s="129"/>
      <c r="NWA20" s="129"/>
      <c r="NWB20" s="129"/>
      <c r="NWC20" s="129"/>
      <c r="NWD20" s="129"/>
      <c r="NWE20" s="129"/>
      <c r="NWF20" s="129"/>
      <c r="NWG20" s="129"/>
      <c r="NWH20" s="129"/>
      <c r="NWI20" s="129"/>
      <c r="NWJ20" s="129"/>
      <c r="NWK20" s="129"/>
      <c r="NWL20" s="129"/>
      <c r="NWM20" s="129"/>
      <c r="NWN20" s="129"/>
      <c r="NWO20" s="129"/>
      <c r="NWP20" s="129"/>
      <c r="NWQ20" s="129"/>
      <c r="NWR20" s="129"/>
      <c r="NWS20" s="129"/>
      <c r="NWT20" s="129"/>
      <c r="NWU20" s="129"/>
      <c r="NWV20" s="129"/>
      <c r="NWW20" s="129"/>
      <c r="NWX20" s="129"/>
      <c r="NWY20" s="129"/>
      <c r="NWZ20" s="129"/>
      <c r="NXA20" s="129"/>
      <c r="NXB20" s="129"/>
      <c r="NXC20" s="129"/>
      <c r="NXD20" s="129"/>
      <c r="NXE20" s="129"/>
      <c r="NXF20" s="129"/>
      <c r="NXG20" s="129"/>
      <c r="NXH20" s="129"/>
      <c r="NXI20" s="129"/>
      <c r="NXJ20" s="129"/>
      <c r="NXK20" s="129"/>
      <c r="NXL20" s="129"/>
      <c r="NXM20" s="129"/>
      <c r="NXN20" s="129"/>
      <c r="NXO20" s="129"/>
      <c r="NXP20" s="129"/>
      <c r="NXQ20" s="129"/>
      <c r="NXR20" s="129"/>
      <c r="NXS20" s="129"/>
      <c r="NXT20" s="129"/>
      <c r="NXU20" s="129"/>
      <c r="NXV20" s="129"/>
      <c r="NXW20" s="129"/>
      <c r="NXX20" s="129"/>
      <c r="NXY20" s="129"/>
      <c r="NXZ20" s="129"/>
      <c r="NYA20" s="129"/>
      <c r="NYB20" s="129"/>
      <c r="NYC20" s="129"/>
      <c r="NYD20" s="129"/>
      <c r="NYE20" s="129"/>
      <c r="NYF20" s="129"/>
      <c r="NYG20" s="129"/>
      <c r="NYH20" s="129"/>
      <c r="NYI20" s="129"/>
      <c r="NYJ20" s="129"/>
      <c r="NYK20" s="129"/>
      <c r="NYL20" s="129"/>
      <c r="NYM20" s="129"/>
      <c r="NYN20" s="129"/>
      <c r="NYO20" s="129"/>
      <c r="NYP20" s="129"/>
      <c r="NYQ20" s="129"/>
      <c r="NYR20" s="129"/>
      <c r="NYS20" s="129"/>
      <c r="NYT20" s="129"/>
      <c r="NYU20" s="129"/>
      <c r="NYV20" s="129"/>
      <c r="NYW20" s="129"/>
      <c r="NYX20" s="129"/>
      <c r="NYY20" s="129"/>
      <c r="NYZ20" s="129"/>
      <c r="NZA20" s="129"/>
      <c r="NZB20" s="129"/>
      <c r="NZC20" s="129"/>
      <c r="NZD20" s="129"/>
      <c r="NZE20" s="129"/>
      <c r="NZF20" s="129"/>
      <c r="NZG20" s="129"/>
      <c r="NZH20" s="129"/>
      <c r="NZI20" s="129"/>
      <c r="NZJ20" s="129"/>
      <c r="NZK20" s="129"/>
      <c r="NZL20" s="129"/>
      <c r="NZM20" s="129"/>
      <c r="NZN20" s="129"/>
      <c r="NZO20" s="129"/>
      <c r="NZP20" s="129"/>
      <c r="NZQ20" s="129"/>
      <c r="NZR20" s="129"/>
      <c r="NZS20" s="129"/>
      <c r="NZT20" s="129"/>
      <c r="NZU20" s="129"/>
      <c r="NZV20" s="129"/>
      <c r="NZW20" s="129"/>
      <c r="NZX20" s="129"/>
      <c r="NZY20" s="129"/>
      <c r="NZZ20" s="129"/>
      <c r="OAA20" s="129"/>
      <c r="OAB20" s="129"/>
      <c r="OAC20" s="129"/>
      <c r="OAD20" s="129"/>
      <c r="OAE20" s="129"/>
      <c r="OAF20" s="129"/>
      <c r="OAG20" s="129"/>
      <c r="OAH20" s="129"/>
      <c r="OAI20" s="129"/>
      <c r="OAJ20" s="129"/>
      <c r="OAK20" s="129"/>
      <c r="OAL20" s="129"/>
      <c r="OAM20" s="129"/>
      <c r="OAN20" s="129"/>
      <c r="OAO20" s="129"/>
      <c r="OAP20" s="129"/>
      <c r="OAQ20" s="129"/>
      <c r="OAR20" s="129"/>
      <c r="OAS20" s="129"/>
      <c r="OAT20" s="129"/>
      <c r="OAU20" s="129"/>
      <c r="OAV20" s="129"/>
      <c r="OAW20" s="129"/>
      <c r="OAX20" s="129"/>
      <c r="OAY20" s="129"/>
      <c r="OAZ20" s="129"/>
      <c r="OBA20" s="129"/>
      <c r="OBB20" s="129"/>
      <c r="OBC20" s="129"/>
      <c r="OBD20" s="129"/>
      <c r="OBE20" s="129"/>
      <c r="OBF20" s="129"/>
      <c r="OBG20" s="129"/>
      <c r="OBH20" s="129"/>
      <c r="OBI20" s="129"/>
      <c r="OBJ20" s="129"/>
      <c r="OBK20" s="129"/>
      <c r="OBL20" s="129"/>
      <c r="OBM20" s="129"/>
      <c r="OBN20" s="129"/>
      <c r="OBO20" s="129"/>
      <c r="OBP20" s="129"/>
      <c r="OBQ20" s="129"/>
      <c r="OBR20" s="129"/>
      <c r="OBS20" s="129"/>
      <c r="OBT20" s="129"/>
      <c r="OBU20" s="129"/>
      <c r="OBV20" s="129"/>
      <c r="OBW20" s="129"/>
      <c r="OBX20" s="129"/>
      <c r="OBY20" s="129"/>
      <c r="OBZ20" s="129"/>
      <c r="OCA20" s="129"/>
      <c r="OCB20" s="129"/>
      <c r="OCC20" s="129"/>
      <c r="OCD20" s="129"/>
      <c r="OCE20" s="129"/>
      <c r="OCF20" s="129"/>
      <c r="OCG20" s="129"/>
      <c r="OCH20" s="129"/>
      <c r="OCI20" s="129"/>
      <c r="OCJ20" s="129"/>
      <c r="OCK20" s="129"/>
      <c r="OCL20" s="129"/>
      <c r="OCM20" s="129"/>
      <c r="OCN20" s="129"/>
      <c r="OCO20" s="129"/>
      <c r="OCP20" s="129"/>
      <c r="OCQ20" s="129"/>
      <c r="OCR20" s="129"/>
      <c r="OCS20" s="129"/>
      <c r="OCT20" s="129"/>
      <c r="OCU20" s="129"/>
      <c r="OCV20" s="129"/>
      <c r="OCW20" s="129"/>
      <c r="OCX20" s="129"/>
      <c r="OCY20" s="129"/>
      <c r="OCZ20" s="129"/>
      <c r="ODA20" s="129"/>
      <c r="ODB20" s="129"/>
      <c r="ODC20" s="129"/>
      <c r="ODD20" s="129"/>
      <c r="ODE20" s="129"/>
      <c r="ODF20" s="129"/>
      <c r="ODG20" s="129"/>
      <c r="ODH20" s="129"/>
      <c r="ODI20" s="129"/>
      <c r="ODJ20" s="129"/>
      <c r="ODK20" s="129"/>
      <c r="ODL20" s="129"/>
      <c r="ODM20" s="129"/>
      <c r="ODN20" s="129"/>
      <c r="ODO20" s="129"/>
      <c r="ODP20" s="129"/>
      <c r="ODQ20" s="129"/>
      <c r="ODR20" s="129"/>
      <c r="ODS20" s="129"/>
      <c r="ODT20" s="129"/>
      <c r="ODU20" s="129"/>
      <c r="ODV20" s="129"/>
      <c r="ODW20" s="129"/>
      <c r="ODX20" s="129"/>
      <c r="ODY20" s="129"/>
      <c r="ODZ20" s="129"/>
      <c r="OEA20" s="129"/>
      <c r="OEB20" s="129"/>
      <c r="OEC20" s="129"/>
      <c r="OED20" s="129"/>
      <c r="OEE20" s="129"/>
      <c r="OEF20" s="129"/>
      <c r="OEG20" s="129"/>
      <c r="OEH20" s="129"/>
      <c r="OEI20" s="129"/>
      <c r="OEJ20" s="129"/>
      <c r="OEK20" s="129"/>
      <c r="OEL20" s="129"/>
      <c r="OEM20" s="129"/>
      <c r="OEN20" s="129"/>
      <c r="OEO20" s="129"/>
      <c r="OEP20" s="129"/>
      <c r="OEQ20" s="129"/>
      <c r="OER20" s="129"/>
      <c r="OES20" s="129"/>
      <c r="OET20" s="129"/>
      <c r="OEU20" s="129"/>
      <c r="OEV20" s="129"/>
      <c r="OEW20" s="129"/>
      <c r="OEX20" s="129"/>
      <c r="OEY20" s="129"/>
      <c r="OEZ20" s="129"/>
      <c r="OFA20" s="129"/>
      <c r="OFB20" s="129"/>
      <c r="OFC20" s="129"/>
      <c r="OFD20" s="129"/>
      <c r="OFE20" s="129"/>
      <c r="OFF20" s="129"/>
      <c r="OFG20" s="129"/>
      <c r="OFH20" s="129"/>
      <c r="OFI20" s="129"/>
      <c r="OFJ20" s="129"/>
      <c r="OFK20" s="129"/>
      <c r="OFL20" s="129"/>
      <c r="OFM20" s="129"/>
      <c r="OFN20" s="129"/>
      <c r="OFO20" s="129"/>
      <c r="OFP20" s="129"/>
      <c r="OFQ20" s="129"/>
      <c r="OFR20" s="129"/>
      <c r="OFS20" s="129"/>
      <c r="OFT20" s="129"/>
      <c r="OFU20" s="129"/>
      <c r="OFV20" s="129"/>
      <c r="OFW20" s="129"/>
      <c r="OFX20" s="129"/>
      <c r="OFY20" s="129"/>
      <c r="OFZ20" s="129"/>
      <c r="OGA20" s="129"/>
      <c r="OGB20" s="129"/>
      <c r="OGC20" s="129"/>
      <c r="OGD20" s="129"/>
      <c r="OGE20" s="129"/>
      <c r="OGF20" s="129"/>
      <c r="OGG20" s="129"/>
      <c r="OGH20" s="129"/>
      <c r="OGI20" s="129"/>
      <c r="OGJ20" s="129"/>
      <c r="OGK20" s="129"/>
      <c r="OGL20" s="129"/>
      <c r="OGM20" s="129"/>
      <c r="OGN20" s="129"/>
      <c r="OGO20" s="129"/>
      <c r="OGP20" s="129"/>
      <c r="OGQ20" s="129"/>
      <c r="OGR20" s="129"/>
      <c r="OGS20" s="129"/>
      <c r="OGT20" s="129"/>
      <c r="OGU20" s="129"/>
      <c r="OGV20" s="129"/>
      <c r="OGW20" s="129"/>
      <c r="OGX20" s="129"/>
      <c r="OGY20" s="129"/>
      <c r="OGZ20" s="129"/>
      <c r="OHA20" s="129"/>
      <c r="OHB20" s="129"/>
      <c r="OHC20" s="129"/>
      <c r="OHD20" s="129"/>
      <c r="OHE20" s="129"/>
      <c r="OHF20" s="129"/>
      <c r="OHG20" s="129"/>
      <c r="OHH20" s="129"/>
      <c r="OHI20" s="129"/>
      <c r="OHJ20" s="129"/>
      <c r="OHK20" s="129"/>
      <c r="OHL20" s="129"/>
      <c r="OHM20" s="129"/>
      <c r="OHN20" s="129"/>
      <c r="OHO20" s="129"/>
      <c r="OHP20" s="129"/>
      <c r="OHQ20" s="129"/>
      <c r="OHR20" s="129"/>
      <c r="OHS20" s="129"/>
      <c r="OHT20" s="129"/>
      <c r="OHU20" s="129"/>
      <c r="OHV20" s="129"/>
      <c r="OHW20" s="129"/>
      <c r="OHX20" s="129"/>
      <c r="OHY20" s="129"/>
      <c r="OHZ20" s="129"/>
      <c r="OIA20" s="129"/>
      <c r="OIB20" s="129"/>
      <c r="OIC20" s="129"/>
      <c r="OID20" s="129"/>
      <c r="OIE20" s="129"/>
      <c r="OIF20" s="129"/>
      <c r="OIG20" s="129"/>
      <c r="OIH20" s="129"/>
      <c r="OII20" s="129"/>
      <c r="OIJ20" s="129"/>
      <c r="OIK20" s="129"/>
      <c r="OIL20" s="129"/>
      <c r="OIM20" s="129"/>
      <c r="OIN20" s="129"/>
      <c r="OIO20" s="129"/>
      <c r="OIP20" s="129"/>
      <c r="OIQ20" s="129"/>
      <c r="OIR20" s="129"/>
      <c r="OIS20" s="129"/>
      <c r="OIT20" s="129"/>
      <c r="OIU20" s="129"/>
      <c r="OIV20" s="129"/>
      <c r="OIW20" s="129"/>
      <c r="OIX20" s="129"/>
      <c r="OIY20" s="129"/>
      <c r="OIZ20" s="129"/>
      <c r="OJA20" s="129"/>
      <c r="OJB20" s="129"/>
      <c r="OJC20" s="129"/>
      <c r="OJD20" s="129"/>
      <c r="OJE20" s="129"/>
      <c r="OJF20" s="129"/>
      <c r="OJG20" s="129"/>
      <c r="OJH20" s="129"/>
      <c r="OJI20" s="129"/>
      <c r="OJJ20" s="129"/>
      <c r="OJK20" s="129"/>
      <c r="OJL20" s="129"/>
      <c r="OJM20" s="129"/>
      <c r="OJN20" s="129"/>
      <c r="OJO20" s="129"/>
      <c r="OJP20" s="129"/>
      <c r="OJQ20" s="129"/>
      <c r="OJR20" s="129"/>
      <c r="OJS20" s="129"/>
      <c r="OJT20" s="129"/>
      <c r="OJU20" s="129"/>
      <c r="OJV20" s="129"/>
      <c r="OJW20" s="129"/>
      <c r="OJX20" s="129"/>
      <c r="OJY20" s="129"/>
      <c r="OJZ20" s="129"/>
      <c r="OKA20" s="129"/>
      <c r="OKB20" s="129"/>
      <c r="OKC20" s="129"/>
      <c r="OKD20" s="129"/>
      <c r="OKE20" s="129"/>
      <c r="OKF20" s="129"/>
      <c r="OKG20" s="129"/>
      <c r="OKH20" s="129"/>
      <c r="OKI20" s="129"/>
      <c r="OKJ20" s="129"/>
      <c r="OKK20" s="129"/>
      <c r="OKL20" s="129"/>
      <c r="OKM20" s="129"/>
      <c r="OKN20" s="129"/>
      <c r="OKO20" s="129"/>
      <c r="OKP20" s="129"/>
      <c r="OKQ20" s="129"/>
      <c r="OKR20" s="129"/>
      <c r="OKS20" s="129"/>
      <c r="OKT20" s="129"/>
      <c r="OKU20" s="129"/>
      <c r="OKV20" s="129"/>
      <c r="OKW20" s="129"/>
      <c r="OKX20" s="129"/>
      <c r="OKY20" s="129"/>
      <c r="OKZ20" s="129"/>
      <c r="OLA20" s="129"/>
      <c r="OLB20" s="129"/>
      <c r="OLC20" s="129"/>
      <c r="OLD20" s="129"/>
      <c r="OLE20" s="129"/>
      <c r="OLF20" s="129"/>
      <c r="OLG20" s="129"/>
      <c r="OLH20" s="129"/>
      <c r="OLI20" s="129"/>
      <c r="OLJ20" s="129"/>
      <c r="OLK20" s="129"/>
      <c r="OLL20" s="129"/>
      <c r="OLM20" s="129"/>
      <c r="OLN20" s="129"/>
      <c r="OLO20" s="129"/>
      <c r="OLP20" s="129"/>
      <c r="OLQ20" s="129"/>
      <c r="OLR20" s="129"/>
      <c r="OLS20" s="129"/>
      <c r="OLT20" s="129"/>
      <c r="OLU20" s="129"/>
      <c r="OLV20" s="129"/>
      <c r="OLW20" s="129"/>
      <c r="OLX20" s="129"/>
      <c r="OLY20" s="129"/>
      <c r="OLZ20" s="129"/>
      <c r="OMA20" s="129"/>
      <c r="OMB20" s="129"/>
      <c r="OMC20" s="129"/>
      <c r="OMD20" s="129"/>
      <c r="OME20" s="129"/>
      <c r="OMF20" s="129"/>
      <c r="OMG20" s="129"/>
      <c r="OMH20" s="129"/>
      <c r="OMI20" s="129"/>
      <c r="OMJ20" s="129"/>
      <c r="OMK20" s="129"/>
      <c r="OML20" s="129"/>
      <c r="OMM20" s="129"/>
      <c r="OMN20" s="129"/>
      <c r="OMO20" s="129"/>
      <c r="OMP20" s="129"/>
      <c r="OMQ20" s="129"/>
      <c r="OMR20" s="129"/>
      <c r="OMS20" s="129"/>
      <c r="OMT20" s="129"/>
      <c r="OMU20" s="129"/>
      <c r="OMV20" s="129"/>
      <c r="OMW20" s="129"/>
      <c r="OMX20" s="129"/>
      <c r="OMY20" s="129"/>
      <c r="OMZ20" s="129"/>
      <c r="ONA20" s="129"/>
      <c r="ONB20" s="129"/>
      <c r="ONC20" s="129"/>
      <c r="OND20" s="129"/>
      <c r="ONE20" s="129"/>
      <c r="ONF20" s="129"/>
      <c r="ONG20" s="129"/>
      <c r="ONH20" s="129"/>
      <c r="ONI20" s="129"/>
      <c r="ONJ20" s="129"/>
      <c r="ONK20" s="129"/>
      <c r="ONL20" s="129"/>
      <c r="ONM20" s="129"/>
      <c r="ONN20" s="129"/>
      <c r="ONO20" s="129"/>
      <c r="ONP20" s="129"/>
      <c r="ONQ20" s="129"/>
      <c r="ONR20" s="129"/>
      <c r="ONS20" s="129"/>
      <c r="ONT20" s="129"/>
      <c r="ONU20" s="129"/>
      <c r="ONV20" s="129"/>
      <c r="ONW20" s="129"/>
      <c r="ONX20" s="129"/>
      <c r="ONY20" s="129"/>
      <c r="ONZ20" s="129"/>
      <c r="OOA20" s="129"/>
      <c r="OOB20" s="129"/>
      <c r="OOC20" s="129"/>
      <c r="OOD20" s="129"/>
      <c r="OOE20" s="129"/>
      <c r="OOF20" s="129"/>
      <c r="OOG20" s="129"/>
      <c r="OOH20" s="129"/>
      <c r="OOI20" s="129"/>
      <c r="OOJ20" s="129"/>
      <c r="OOK20" s="129"/>
      <c r="OOL20" s="129"/>
      <c r="OOM20" s="129"/>
      <c r="OON20" s="129"/>
      <c r="OOO20" s="129"/>
      <c r="OOP20" s="129"/>
      <c r="OOQ20" s="129"/>
      <c r="OOR20" s="129"/>
      <c r="OOS20" s="129"/>
      <c r="OOT20" s="129"/>
      <c r="OOU20" s="129"/>
      <c r="OOV20" s="129"/>
      <c r="OOW20" s="129"/>
      <c r="OOX20" s="129"/>
      <c r="OOY20" s="129"/>
      <c r="OOZ20" s="129"/>
      <c r="OPA20" s="129"/>
      <c r="OPB20" s="129"/>
      <c r="OPC20" s="129"/>
      <c r="OPD20" s="129"/>
      <c r="OPE20" s="129"/>
      <c r="OPF20" s="129"/>
      <c r="OPG20" s="129"/>
      <c r="OPH20" s="129"/>
      <c r="OPI20" s="129"/>
      <c r="OPJ20" s="129"/>
      <c r="OPK20" s="129"/>
      <c r="OPL20" s="129"/>
      <c r="OPM20" s="129"/>
      <c r="OPN20" s="129"/>
      <c r="OPO20" s="129"/>
      <c r="OPP20" s="129"/>
      <c r="OPQ20" s="129"/>
      <c r="OPR20" s="129"/>
      <c r="OPS20" s="129"/>
      <c r="OPT20" s="129"/>
      <c r="OPU20" s="129"/>
      <c r="OPV20" s="129"/>
      <c r="OPW20" s="129"/>
      <c r="OPX20" s="129"/>
      <c r="OPY20" s="129"/>
      <c r="OPZ20" s="129"/>
      <c r="OQA20" s="129"/>
      <c r="OQB20" s="129"/>
      <c r="OQC20" s="129"/>
      <c r="OQD20" s="129"/>
      <c r="OQE20" s="129"/>
      <c r="OQF20" s="129"/>
      <c r="OQG20" s="129"/>
      <c r="OQH20" s="129"/>
      <c r="OQI20" s="129"/>
      <c r="OQJ20" s="129"/>
      <c r="OQK20" s="129"/>
      <c r="OQL20" s="129"/>
      <c r="OQM20" s="129"/>
      <c r="OQN20" s="129"/>
      <c r="OQO20" s="129"/>
      <c r="OQP20" s="129"/>
      <c r="OQQ20" s="129"/>
      <c r="OQR20" s="129"/>
      <c r="OQS20" s="129"/>
      <c r="OQT20" s="129"/>
      <c r="OQU20" s="129"/>
      <c r="OQV20" s="129"/>
      <c r="OQW20" s="129"/>
      <c r="OQX20" s="129"/>
      <c r="OQY20" s="129"/>
      <c r="OQZ20" s="129"/>
      <c r="ORA20" s="129"/>
      <c r="ORB20" s="129"/>
      <c r="ORC20" s="129"/>
      <c r="ORD20" s="129"/>
      <c r="ORE20" s="129"/>
      <c r="ORF20" s="129"/>
      <c r="ORG20" s="129"/>
      <c r="ORH20" s="129"/>
      <c r="ORI20" s="129"/>
      <c r="ORJ20" s="129"/>
      <c r="ORK20" s="129"/>
      <c r="ORL20" s="129"/>
      <c r="ORM20" s="129"/>
      <c r="ORN20" s="129"/>
      <c r="ORO20" s="129"/>
      <c r="ORP20" s="129"/>
      <c r="ORQ20" s="129"/>
      <c r="ORR20" s="129"/>
      <c r="ORS20" s="129"/>
      <c r="ORT20" s="129"/>
      <c r="ORU20" s="129"/>
      <c r="ORV20" s="129"/>
      <c r="ORW20" s="129"/>
      <c r="ORX20" s="129"/>
      <c r="ORY20" s="129"/>
      <c r="ORZ20" s="129"/>
      <c r="OSA20" s="129"/>
      <c r="OSB20" s="129"/>
      <c r="OSC20" s="129"/>
      <c r="OSD20" s="129"/>
      <c r="OSE20" s="129"/>
      <c r="OSF20" s="129"/>
      <c r="OSG20" s="129"/>
      <c r="OSH20" s="129"/>
      <c r="OSI20" s="129"/>
      <c r="OSJ20" s="129"/>
      <c r="OSK20" s="129"/>
      <c r="OSL20" s="129"/>
      <c r="OSM20" s="129"/>
      <c r="OSN20" s="129"/>
      <c r="OSO20" s="129"/>
      <c r="OSP20" s="129"/>
      <c r="OSQ20" s="129"/>
      <c r="OSR20" s="129"/>
      <c r="OSS20" s="129"/>
      <c r="OST20" s="129"/>
      <c r="OSU20" s="129"/>
      <c r="OSV20" s="129"/>
      <c r="OSW20" s="129"/>
      <c r="OSX20" s="129"/>
      <c r="OSY20" s="129"/>
      <c r="OSZ20" s="129"/>
      <c r="OTA20" s="129"/>
      <c r="OTB20" s="129"/>
      <c r="OTC20" s="129"/>
      <c r="OTD20" s="129"/>
      <c r="OTE20" s="129"/>
      <c r="OTF20" s="129"/>
      <c r="OTG20" s="129"/>
      <c r="OTH20" s="129"/>
      <c r="OTI20" s="129"/>
      <c r="OTJ20" s="129"/>
      <c r="OTK20" s="129"/>
      <c r="OTL20" s="129"/>
      <c r="OTM20" s="129"/>
      <c r="OTN20" s="129"/>
      <c r="OTO20" s="129"/>
      <c r="OTP20" s="129"/>
      <c r="OTQ20" s="129"/>
      <c r="OTR20" s="129"/>
      <c r="OTS20" s="129"/>
      <c r="OTT20" s="129"/>
      <c r="OTU20" s="129"/>
      <c r="OTV20" s="129"/>
      <c r="OTW20" s="129"/>
      <c r="OTX20" s="129"/>
      <c r="OTY20" s="129"/>
      <c r="OTZ20" s="129"/>
      <c r="OUA20" s="129"/>
      <c r="OUB20" s="129"/>
      <c r="OUC20" s="129"/>
      <c r="OUD20" s="129"/>
      <c r="OUE20" s="129"/>
      <c r="OUF20" s="129"/>
      <c r="OUG20" s="129"/>
      <c r="OUH20" s="129"/>
      <c r="OUI20" s="129"/>
      <c r="OUJ20" s="129"/>
      <c r="OUK20" s="129"/>
      <c r="OUL20" s="129"/>
      <c r="OUM20" s="129"/>
      <c r="OUN20" s="129"/>
      <c r="OUO20" s="129"/>
      <c r="OUP20" s="129"/>
      <c r="OUQ20" s="129"/>
      <c r="OUR20" s="129"/>
      <c r="OUS20" s="129"/>
      <c r="OUT20" s="129"/>
      <c r="OUU20" s="129"/>
      <c r="OUV20" s="129"/>
      <c r="OUW20" s="129"/>
      <c r="OUX20" s="129"/>
      <c r="OUY20" s="129"/>
      <c r="OUZ20" s="129"/>
      <c r="OVA20" s="129"/>
      <c r="OVB20" s="129"/>
      <c r="OVC20" s="129"/>
      <c r="OVD20" s="129"/>
      <c r="OVE20" s="129"/>
      <c r="OVF20" s="129"/>
      <c r="OVG20" s="129"/>
      <c r="OVH20" s="129"/>
      <c r="OVI20" s="129"/>
      <c r="OVJ20" s="129"/>
      <c r="OVK20" s="129"/>
      <c r="OVL20" s="129"/>
      <c r="OVM20" s="129"/>
      <c r="OVN20" s="129"/>
      <c r="OVO20" s="129"/>
      <c r="OVP20" s="129"/>
      <c r="OVQ20" s="129"/>
      <c r="OVR20" s="129"/>
      <c r="OVS20" s="129"/>
      <c r="OVT20" s="129"/>
      <c r="OVU20" s="129"/>
      <c r="OVV20" s="129"/>
      <c r="OVW20" s="129"/>
      <c r="OVX20" s="129"/>
      <c r="OVY20" s="129"/>
      <c r="OVZ20" s="129"/>
      <c r="OWA20" s="129"/>
      <c r="OWB20" s="129"/>
      <c r="OWC20" s="129"/>
      <c r="OWD20" s="129"/>
      <c r="OWE20" s="129"/>
      <c r="OWF20" s="129"/>
      <c r="OWG20" s="129"/>
      <c r="OWH20" s="129"/>
      <c r="OWI20" s="129"/>
      <c r="OWJ20" s="129"/>
      <c r="OWK20" s="129"/>
      <c r="OWL20" s="129"/>
      <c r="OWM20" s="129"/>
      <c r="OWN20" s="129"/>
      <c r="OWO20" s="129"/>
      <c r="OWP20" s="129"/>
      <c r="OWQ20" s="129"/>
      <c r="OWR20" s="129"/>
      <c r="OWS20" s="129"/>
      <c r="OWT20" s="129"/>
      <c r="OWU20" s="129"/>
      <c r="OWV20" s="129"/>
      <c r="OWW20" s="129"/>
      <c r="OWX20" s="129"/>
      <c r="OWY20" s="129"/>
      <c r="OWZ20" s="129"/>
      <c r="OXA20" s="129"/>
      <c r="OXB20" s="129"/>
      <c r="OXC20" s="129"/>
      <c r="OXD20" s="129"/>
      <c r="OXE20" s="129"/>
      <c r="OXF20" s="129"/>
      <c r="OXG20" s="129"/>
      <c r="OXH20" s="129"/>
      <c r="OXI20" s="129"/>
      <c r="OXJ20" s="129"/>
      <c r="OXK20" s="129"/>
      <c r="OXL20" s="129"/>
      <c r="OXM20" s="129"/>
      <c r="OXN20" s="129"/>
      <c r="OXO20" s="129"/>
      <c r="OXP20" s="129"/>
      <c r="OXQ20" s="129"/>
      <c r="OXR20" s="129"/>
      <c r="OXS20" s="129"/>
      <c r="OXT20" s="129"/>
      <c r="OXU20" s="129"/>
      <c r="OXV20" s="129"/>
      <c r="OXW20" s="129"/>
      <c r="OXX20" s="129"/>
      <c r="OXY20" s="129"/>
      <c r="OXZ20" s="129"/>
      <c r="OYA20" s="129"/>
      <c r="OYB20" s="129"/>
      <c r="OYC20" s="129"/>
      <c r="OYD20" s="129"/>
      <c r="OYE20" s="129"/>
      <c r="OYF20" s="129"/>
      <c r="OYG20" s="129"/>
      <c r="OYH20" s="129"/>
      <c r="OYI20" s="129"/>
      <c r="OYJ20" s="129"/>
      <c r="OYK20" s="129"/>
      <c r="OYL20" s="129"/>
      <c r="OYM20" s="129"/>
      <c r="OYN20" s="129"/>
      <c r="OYO20" s="129"/>
      <c r="OYP20" s="129"/>
      <c r="OYQ20" s="129"/>
      <c r="OYR20" s="129"/>
      <c r="OYS20" s="129"/>
      <c r="OYT20" s="129"/>
      <c r="OYU20" s="129"/>
      <c r="OYV20" s="129"/>
      <c r="OYW20" s="129"/>
      <c r="OYX20" s="129"/>
      <c r="OYY20" s="129"/>
      <c r="OYZ20" s="129"/>
      <c r="OZA20" s="129"/>
      <c r="OZB20" s="129"/>
      <c r="OZC20" s="129"/>
      <c r="OZD20" s="129"/>
      <c r="OZE20" s="129"/>
      <c r="OZF20" s="129"/>
      <c r="OZG20" s="129"/>
      <c r="OZH20" s="129"/>
      <c r="OZI20" s="129"/>
      <c r="OZJ20" s="129"/>
      <c r="OZK20" s="129"/>
      <c r="OZL20" s="129"/>
      <c r="OZM20" s="129"/>
      <c r="OZN20" s="129"/>
      <c r="OZO20" s="129"/>
      <c r="OZP20" s="129"/>
      <c r="OZQ20" s="129"/>
      <c r="OZR20" s="129"/>
      <c r="OZS20" s="129"/>
      <c r="OZT20" s="129"/>
      <c r="OZU20" s="129"/>
      <c r="OZV20" s="129"/>
      <c r="OZW20" s="129"/>
      <c r="OZX20" s="129"/>
      <c r="OZY20" s="129"/>
      <c r="OZZ20" s="129"/>
      <c r="PAA20" s="129"/>
      <c r="PAB20" s="129"/>
      <c r="PAC20" s="129"/>
      <c r="PAD20" s="129"/>
      <c r="PAE20" s="129"/>
      <c r="PAF20" s="129"/>
      <c r="PAG20" s="129"/>
      <c r="PAH20" s="129"/>
      <c r="PAI20" s="129"/>
      <c r="PAJ20" s="129"/>
      <c r="PAK20" s="129"/>
      <c r="PAL20" s="129"/>
      <c r="PAM20" s="129"/>
      <c r="PAN20" s="129"/>
      <c r="PAO20" s="129"/>
      <c r="PAP20" s="129"/>
      <c r="PAQ20" s="129"/>
      <c r="PAR20" s="129"/>
      <c r="PAS20" s="129"/>
      <c r="PAT20" s="129"/>
      <c r="PAU20" s="129"/>
      <c r="PAV20" s="129"/>
      <c r="PAW20" s="129"/>
      <c r="PAX20" s="129"/>
      <c r="PAY20" s="129"/>
      <c r="PAZ20" s="129"/>
      <c r="PBA20" s="129"/>
      <c r="PBB20" s="129"/>
      <c r="PBC20" s="129"/>
      <c r="PBD20" s="129"/>
      <c r="PBE20" s="129"/>
      <c r="PBF20" s="129"/>
      <c r="PBG20" s="129"/>
      <c r="PBH20" s="129"/>
      <c r="PBI20" s="129"/>
      <c r="PBJ20" s="129"/>
      <c r="PBK20" s="129"/>
      <c r="PBL20" s="129"/>
      <c r="PBM20" s="129"/>
      <c r="PBN20" s="129"/>
      <c r="PBO20" s="129"/>
      <c r="PBP20" s="129"/>
      <c r="PBQ20" s="129"/>
      <c r="PBR20" s="129"/>
      <c r="PBS20" s="129"/>
      <c r="PBT20" s="129"/>
      <c r="PBU20" s="129"/>
      <c r="PBV20" s="129"/>
      <c r="PBW20" s="129"/>
      <c r="PBX20" s="129"/>
      <c r="PBY20" s="129"/>
      <c r="PBZ20" s="129"/>
      <c r="PCA20" s="129"/>
      <c r="PCB20" s="129"/>
      <c r="PCC20" s="129"/>
      <c r="PCD20" s="129"/>
      <c r="PCE20" s="129"/>
      <c r="PCF20" s="129"/>
      <c r="PCG20" s="129"/>
      <c r="PCH20" s="129"/>
      <c r="PCI20" s="129"/>
      <c r="PCJ20" s="129"/>
      <c r="PCK20" s="129"/>
      <c r="PCL20" s="129"/>
      <c r="PCM20" s="129"/>
      <c r="PCN20" s="129"/>
      <c r="PCO20" s="129"/>
      <c r="PCP20" s="129"/>
      <c r="PCQ20" s="129"/>
      <c r="PCR20" s="129"/>
      <c r="PCS20" s="129"/>
      <c r="PCT20" s="129"/>
      <c r="PCU20" s="129"/>
      <c r="PCV20" s="129"/>
      <c r="PCW20" s="129"/>
      <c r="PCX20" s="129"/>
      <c r="PCY20" s="129"/>
      <c r="PCZ20" s="129"/>
      <c r="PDA20" s="129"/>
      <c r="PDB20" s="129"/>
      <c r="PDC20" s="129"/>
      <c r="PDD20" s="129"/>
      <c r="PDE20" s="129"/>
      <c r="PDF20" s="129"/>
      <c r="PDG20" s="129"/>
      <c r="PDH20" s="129"/>
      <c r="PDI20" s="129"/>
      <c r="PDJ20" s="129"/>
      <c r="PDK20" s="129"/>
      <c r="PDL20" s="129"/>
      <c r="PDM20" s="129"/>
      <c r="PDN20" s="129"/>
      <c r="PDO20" s="129"/>
      <c r="PDP20" s="129"/>
      <c r="PDQ20" s="129"/>
      <c r="PDR20" s="129"/>
      <c r="PDS20" s="129"/>
      <c r="PDT20" s="129"/>
      <c r="PDU20" s="129"/>
      <c r="PDV20" s="129"/>
      <c r="PDW20" s="129"/>
      <c r="PDX20" s="129"/>
      <c r="PDY20" s="129"/>
      <c r="PDZ20" s="129"/>
      <c r="PEA20" s="129"/>
      <c r="PEB20" s="129"/>
      <c r="PEC20" s="129"/>
      <c r="PED20" s="129"/>
      <c r="PEE20" s="129"/>
      <c r="PEF20" s="129"/>
      <c r="PEG20" s="129"/>
      <c r="PEH20" s="129"/>
      <c r="PEI20" s="129"/>
      <c r="PEJ20" s="129"/>
      <c r="PEK20" s="129"/>
      <c r="PEL20" s="129"/>
      <c r="PEM20" s="129"/>
      <c r="PEN20" s="129"/>
      <c r="PEO20" s="129"/>
      <c r="PEP20" s="129"/>
      <c r="PEQ20" s="129"/>
      <c r="PER20" s="129"/>
      <c r="PES20" s="129"/>
      <c r="PET20" s="129"/>
      <c r="PEU20" s="129"/>
      <c r="PEV20" s="129"/>
      <c r="PEW20" s="129"/>
      <c r="PEX20" s="129"/>
      <c r="PEY20" s="129"/>
      <c r="PEZ20" s="129"/>
      <c r="PFA20" s="129"/>
      <c r="PFB20" s="129"/>
      <c r="PFC20" s="129"/>
      <c r="PFD20" s="129"/>
      <c r="PFE20" s="129"/>
      <c r="PFF20" s="129"/>
      <c r="PFG20" s="129"/>
      <c r="PFH20" s="129"/>
      <c r="PFI20" s="129"/>
      <c r="PFJ20" s="129"/>
      <c r="PFK20" s="129"/>
      <c r="PFL20" s="129"/>
      <c r="PFM20" s="129"/>
      <c r="PFN20" s="129"/>
      <c r="PFO20" s="129"/>
      <c r="PFP20" s="129"/>
      <c r="PFQ20" s="129"/>
      <c r="PFR20" s="129"/>
      <c r="PFS20" s="129"/>
      <c r="PFT20" s="129"/>
      <c r="PFU20" s="129"/>
      <c r="PFV20" s="129"/>
      <c r="PFW20" s="129"/>
      <c r="PFX20" s="129"/>
      <c r="PFY20" s="129"/>
      <c r="PFZ20" s="129"/>
      <c r="PGA20" s="129"/>
      <c r="PGB20" s="129"/>
      <c r="PGC20" s="129"/>
      <c r="PGD20" s="129"/>
      <c r="PGE20" s="129"/>
      <c r="PGF20" s="129"/>
      <c r="PGG20" s="129"/>
      <c r="PGH20" s="129"/>
      <c r="PGI20" s="129"/>
      <c r="PGJ20" s="129"/>
      <c r="PGK20" s="129"/>
      <c r="PGL20" s="129"/>
      <c r="PGM20" s="129"/>
      <c r="PGN20" s="129"/>
      <c r="PGO20" s="129"/>
      <c r="PGP20" s="129"/>
      <c r="PGQ20" s="129"/>
      <c r="PGR20" s="129"/>
      <c r="PGS20" s="129"/>
      <c r="PGT20" s="129"/>
      <c r="PGU20" s="129"/>
      <c r="PGV20" s="129"/>
      <c r="PGW20" s="129"/>
      <c r="PGX20" s="129"/>
      <c r="PGY20" s="129"/>
      <c r="PGZ20" s="129"/>
      <c r="PHA20" s="129"/>
      <c r="PHB20" s="129"/>
      <c r="PHC20" s="129"/>
      <c r="PHD20" s="129"/>
      <c r="PHE20" s="129"/>
      <c r="PHF20" s="129"/>
      <c r="PHG20" s="129"/>
      <c r="PHH20" s="129"/>
      <c r="PHI20" s="129"/>
      <c r="PHJ20" s="129"/>
      <c r="PHK20" s="129"/>
      <c r="PHL20" s="129"/>
      <c r="PHM20" s="129"/>
      <c r="PHN20" s="129"/>
      <c r="PHO20" s="129"/>
      <c r="PHP20" s="129"/>
      <c r="PHQ20" s="129"/>
      <c r="PHR20" s="129"/>
      <c r="PHS20" s="129"/>
      <c r="PHT20" s="129"/>
      <c r="PHU20" s="129"/>
      <c r="PHV20" s="129"/>
      <c r="PHW20" s="129"/>
      <c r="PHX20" s="129"/>
      <c r="PHY20" s="129"/>
      <c r="PHZ20" s="129"/>
      <c r="PIA20" s="129"/>
      <c r="PIB20" s="129"/>
      <c r="PIC20" s="129"/>
      <c r="PID20" s="129"/>
      <c r="PIE20" s="129"/>
      <c r="PIF20" s="129"/>
      <c r="PIG20" s="129"/>
      <c r="PIH20" s="129"/>
      <c r="PII20" s="129"/>
      <c r="PIJ20" s="129"/>
      <c r="PIK20" s="129"/>
      <c r="PIL20" s="129"/>
      <c r="PIM20" s="129"/>
      <c r="PIN20" s="129"/>
      <c r="PIO20" s="129"/>
      <c r="PIP20" s="129"/>
      <c r="PIQ20" s="129"/>
      <c r="PIR20" s="129"/>
      <c r="PIS20" s="129"/>
      <c r="PIT20" s="129"/>
      <c r="PIU20" s="129"/>
      <c r="PIV20" s="129"/>
      <c r="PIW20" s="129"/>
      <c r="PIX20" s="129"/>
      <c r="PIY20" s="129"/>
      <c r="PIZ20" s="129"/>
      <c r="PJA20" s="129"/>
      <c r="PJB20" s="129"/>
      <c r="PJC20" s="129"/>
      <c r="PJD20" s="129"/>
      <c r="PJE20" s="129"/>
      <c r="PJF20" s="129"/>
      <c r="PJG20" s="129"/>
      <c r="PJH20" s="129"/>
      <c r="PJI20" s="129"/>
      <c r="PJJ20" s="129"/>
      <c r="PJK20" s="129"/>
      <c r="PJL20" s="129"/>
      <c r="PJM20" s="129"/>
      <c r="PJN20" s="129"/>
      <c r="PJO20" s="129"/>
      <c r="PJP20" s="129"/>
      <c r="PJQ20" s="129"/>
      <c r="PJR20" s="129"/>
      <c r="PJS20" s="129"/>
      <c r="PJT20" s="129"/>
      <c r="PJU20" s="129"/>
      <c r="PJV20" s="129"/>
      <c r="PJW20" s="129"/>
      <c r="PJX20" s="129"/>
      <c r="PJY20" s="129"/>
      <c r="PJZ20" s="129"/>
      <c r="PKA20" s="129"/>
      <c r="PKB20" s="129"/>
      <c r="PKC20" s="129"/>
      <c r="PKD20" s="129"/>
      <c r="PKE20" s="129"/>
      <c r="PKF20" s="129"/>
      <c r="PKG20" s="129"/>
      <c r="PKH20" s="129"/>
      <c r="PKI20" s="129"/>
      <c r="PKJ20" s="129"/>
      <c r="PKK20" s="129"/>
      <c r="PKL20" s="129"/>
      <c r="PKM20" s="129"/>
      <c r="PKN20" s="129"/>
      <c r="PKO20" s="129"/>
      <c r="PKP20" s="129"/>
      <c r="PKQ20" s="129"/>
      <c r="PKR20" s="129"/>
      <c r="PKS20" s="129"/>
      <c r="PKT20" s="129"/>
      <c r="PKU20" s="129"/>
      <c r="PKV20" s="129"/>
      <c r="PKW20" s="129"/>
      <c r="PKX20" s="129"/>
      <c r="PKY20" s="129"/>
      <c r="PKZ20" s="129"/>
      <c r="PLA20" s="129"/>
      <c r="PLB20" s="129"/>
      <c r="PLC20" s="129"/>
      <c r="PLD20" s="129"/>
      <c r="PLE20" s="129"/>
      <c r="PLF20" s="129"/>
      <c r="PLG20" s="129"/>
      <c r="PLH20" s="129"/>
      <c r="PLI20" s="129"/>
      <c r="PLJ20" s="129"/>
      <c r="PLK20" s="129"/>
      <c r="PLL20" s="129"/>
      <c r="PLM20" s="129"/>
      <c r="PLN20" s="129"/>
      <c r="PLO20" s="129"/>
      <c r="PLP20" s="129"/>
      <c r="PLQ20" s="129"/>
      <c r="PLR20" s="129"/>
      <c r="PLS20" s="129"/>
      <c r="PLT20" s="129"/>
      <c r="PLU20" s="129"/>
      <c r="PLV20" s="129"/>
      <c r="PLW20" s="129"/>
      <c r="PLX20" s="129"/>
      <c r="PLY20" s="129"/>
      <c r="PLZ20" s="129"/>
      <c r="PMA20" s="129"/>
      <c r="PMB20" s="129"/>
      <c r="PMC20" s="129"/>
      <c r="PMD20" s="129"/>
      <c r="PME20" s="129"/>
      <c r="PMF20" s="129"/>
      <c r="PMG20" s="129"/>
      <c r="PMH20" s="129"/>
      <c r="PMI20" s="129"/>
      <c r="PMJ20" s="129"/>
      <c r="PMK20" s="129"/>
      <c r="PML20" s="129"/>
      <c r="PMM20" s="129"/>
      <c r="PMN20" s="129"/>
      <c r="PMO20" s="129"/>
      <c r="PMP20" s="129"/>
      <c r="PMQ20" s="129"/>
      <c r="PMR20" s="129"/>
      <c r="PMS20" s="129"/>
      <c r="PMT20" s="129"/>
      <c r="PMU20" s="129"/>
      <c r="PMV20" s="129"/>
      <c r="PMW20" s="129"/>
      <c r="PMX20" s="129"/>
      <c r="PMY20" s="129"/>
      <c r="PMZ20" s="129"/>
      <c r="PNA20" s="129"/>
      <c r="PNB20" s="129"/>
      <c r="PNC20" s="129"/>
      <c r="PND20" s="129"/>
      <c r="PNE20" s="129"/>
      <c r="PNF20" s="129"/>
      <c r="PNG20" s="129"/>
      <c r="PNH20" s="129"/>
      <c r="PNI20" s="129"/>
      <c r="PNJ20" s="129"/>
      <c r="PNK20" s="129"/>
      <c r="PNL20" s="129"/>
      <c r="PNM20" s="129"/>
      <c r="PNN20" s="129"/>
      <c r="PNO20" s="129"/>
      <c r="PNP20" s="129"/>
      <c r="PNQ20" s="129"/>
      <c r="PNR20" s="129"/>
      <c r="PNS20" s="129"/>
      <c r="PNT20" s="129"/>
      <c r="PNU20" s="129"/>
      <c r="PNV20" s="129"/>
      <c r="PNW20" s="129"/>
      <c r="PNX20" s="129"/>
      <c r="PNY20" s="129"/>
      <c r="PNZ20" s="129"/>
      <c r="POA20" s="129"/>
      <c r="POB20" s="129"/>
      <c r="POC20" s="129"/>
      <c r="POD20" s="129"/>
      <c r="POE20" s="129"/>
      <c r="POF20" s="129"/>
      <c r="POG20" s="129"/>
      <c r="POH20" s="129"/>
      <c r="POI20" s="129"/>
      <c r="POJ20" s="129"/>
      <c r="POK20" s="129"/>
      <c r="POL20" s="129"/>
      <c r="POM20" s="129"/>
      <c r="PON20" s="129"/>
      <c r="POO20" s="129"/>
      <c r="POP20" s="129"/>
      <c r="POQ20" s="129"/>
      <c r="POR20" s="129"/>
      <c r="POS20" s="129"/>
      <c r="POT20" s="129"/>
      <c r="POU20" s="129"/>
      <c r="POV20" s="129"/>
      <c r="POW20" s="129"/>
      <c r="POX20" s="129"/>
      <c r="POY20" s="129"/>
      <c r="POZ20" s="129"/>
      <c r="PPA20" s="129"/>
      <c r="PPB20" s="129"/>
      <c r="PPC20" s="129"/>
      <c r="PPD20" s="129"/>
      <c r="PPE20" s="129"/>
      <c r="PPF20" s="129"/>
      <c r="PPG20" s="129"/>
      <c r="PPH20" s="129"/>
      <c r="PPI20" s="129"/>
      <c r="PPJ20" s="129"/>
      <c r="PPK20" s="129"/>
      <c r="PPL20" s="129"/>
      <c r="PPM20" s="129"/>
      <c r="PPN20" s="129"/>
      <c r="PPO20" s="129"/>
      <c r="PPP20" s="129"/>
      <c r="PPQ20" s="129"/>
      <c r="PPR20" s="129"/>
      <c r="PPS20" s="129"/>
      <c r="PPT20" s="129"/>
      <c r="PPU20" s="129"/>
      <c r="PPV20" s="129"/>
      <c r="PPW20" s="129"/>
      <c r="PPX20" s="129"/>
      <c r="PPY20" s="129"/>
      <c r="PPZ20" s="129"/>
      <c r="PQA20" s="129"/>
      <c r="PQB20" s="129"/>
      <c r="PQC20" s="129"/>
      <c r="PQD20" s="129"/>
      <c r="PQE20" s="129"/>
      <c r="PQF20" s="129"/>
      <c r="PQG20" s="129"/>
      <c r="PQH20" s="129"/>
      <c r="PQI20" s="129"/>
      <c r="PQJ20" s="129"/>
      <c r="PQK20" s="129"/>
      <c r="PQL20" s="129"/>
      <c r="PQM20" s="129"/>
      <c r="PQN20" s="129"/>
      <c r="PQO20" s="129"/>
      <c r="PQP20" s="129"/>
      <c r="PQQ20" s="129"/>
      <c r="PQR20" s="129"/>
      <c r="PQS20" s="129"/>
      <c r="PQT20" s="129"/>
      <c r="PQU20" s="129"/>
      <c r="PQV20" s="129"/>
      <c r="PQW20" s="129"/>
      <c r="PQX20" s="129"/>
      <c r="PQY20" s="129"/>
      <c r="PQZ20" s="129"/>
      <c r="PRA20" s="129"/>
      <c r="PRB20" s="129"/>
      <c r="PRC20" s="129"/>
      <c r="PRD20" s="129"/>
      <c r="PRE20" s="129"/>
      <c r="PRF20" s="129"/>
      <c r="PRG20" s="129"/>
      <c r="PRH20" s="129"/>
      <c r="PRI20" s="129"/>
      <c r="PRJ20" s="129"/>
      <c r="PRK20" s="129"/>
      <c r="PRL20" s="129"/>
      <c r="PRM20" s="129"/>
      <c r="PRN20" s="129"/>
      <c r="PRO20" s="129"/>
      <c r="PRP20" s="129"/>
      <c r="PRQ20" s="129"/>
      <c r="PRR20" s="129"/>
      <c r="PRS20" s="129"/>
      <c r="PRT20" s="129"/>
      <c r="PRU20" s="129"/>
      <c r="PRV20" s="129"/>
      <c r="PRW20" s="129"/>
      <c r="PRX20" s="129"/>
      <c r="PRY20" s="129"/>
      <c r="PRZ20" s="129"/>
      <c r="PSA20" s="129"/>
      <c r="PSB20" s="129"/>
      <c r="PSC20" s="129"/>
      <c r="PSD20" s="129"/>
      <c r="PSE20" s="129"/>
      <c r="PSF20" s="129"/>
      <c r="PSG20" s="129"/>
      <c r="PSH20" s="129"/>
      <c r="PSI20" s="129"/>
      <c r="PSJ20" s="129"/>
      <c r="PSK20" s="129"/>
      <c r="PSL20" s="129"/>
      <c r="PSM20" s="129"/>
      <c r="PSN20" s="129"/>
      <c r="PSO20" s="129"/>
      <c r="PSP20" s="129"/>
      <c r="PSQ20" s="129"/>
      <c r="PSR20" s="129"/>
      <c r="PSS20" s="129"/>
      <c r="PST20" s="129"/>
      <c r="PSU20" s="129"/>
      <c r="PSV20" s="129"/>
      <c r="PSW20" s="129"/>
      <c r="PSX20" s="129"/>
      <c r="PSY20" s="129"/>
      <c r="PSZ20" s="129"/>
      <c r="PTA20" s="129"/>
      <c r="PTB20" s="129"/>
      <c r="PTC20" s="129"/>
      <c r="PTD20" s="129"/>
      <c r="PTE20" s="129"/>
      <c r="PTF20" s="129"/>
      <c r="PTG20" s="129"/>
      <c r="PTH20" s="129"/>
      <c r="PTI20" s="129"/>
      <c r="PTJ20" s="129"/>
      <c r="PTK20" s="129"/>
      <c r="PTL20" s="129"/>
      <c r="PTM20" s="129"/>
      <c r="PTN20" s="129"/>
      <c r="PTO20" s="129"/>
      <c r="PTP20" s="129"/>
      <c r="PTQ20" s="129"/>
      <c r="PTR20" s="129"/>
      <c r="PTS20" s="129"/>
      <c r="PTT20" s="129"/>
      <c r="PTU20" s="129"/>
      <c r="PTV20" s="129"/>
      <c r="PTW20" s="129"/>
      <c r="PTX20" s="129"/>
      <c r="PTY20" s="129"/>
      <c r="PTZ20" s="129"/>
      <c r="PUA20" s="129"/>
      <c r="PUB20" s="129"/>
      <c r="PUC20" s="129"/>
      <c r="PUD20" s="129"/>
      <c r="PUE20" s="129"/>
      <c r="PUF20" s="129"/>
      <c r="PUG20" s="129"/>
      <c r="PUH20" s="129"/>
      <c r="PUI20" s="129"/>
      <c r="PUJ20" s="129"/>
      <c r="PUK20" s="129"/>
      <c r="PUL20" s="129"/>
      <c r="PUM20" s="129"/>
      <c r="PUN20" s="129"/>
      <c r="PUO20" s="129"/>
      <c r="PUP20" s="129"/>
      <c r="PUQ20" s="129"/>
      <c r="PUR20" s="129"/>
      <c r="PUS20" s="129"/>
      <c r="PUT20" s="129"/>
      <c r="PUU20" s="129"/>
      <c r="PUV20" s="129"/>
      <c r="PUW20" s="129"/>
      <c r="PUX20" s="129"/>
      <c r="PUY20" s="129"/>
      <c r="PUZ20" s="129"/>
      <c r="PVA20" s="129"/>
      <c r="PVB20" s="129"/>
      <c r="PVC20" s="129"/>
      <c r="PVD20" s="129"/>
      <c r="PVE20" s="129"/>
      <c r="PVF20" s="129"/>
      <c r="PVG20" s="129"/>
      <c r="PVH20" s="129"/>
      <c r="PVI20" s="129"/>
      <c r="PVJ20" s="129"/>
      <c r="PVK20" s="129"/>
      <c r="PVL20" s="129"/>
      <c r="PVM20" s="129"/>
      <c r="PVN20" s="129"/>
      <c r="PVO20" s="129"/>
      <c r="PVP20" s="129"/>
      <c r="PVQ20" s="129"/>
      <c r="PVR20" s="129"/>
      <c r="PVS20" s="129"/>
      <c r="PVT20" s="129"/>
      <c r="PVU20" s="129"/>
      <c r="PVV20" s="129"/>
      <c r="PVW20" s="129"/>
      <c r="PVX20" s="129"/>
      <c r="PVY20" s="129"/>
      <c r="PVZ20" s="129"/>
      <c r="PWA20" s="129"/>
      <c r="PWB20" s="129"/>
      <c r="PWC20" s="129"/>
      <c r="PWD20" s="129"/>
      <c r="PWE20" s="129"/>
      <c r="PWF20" s="129"/>
      <c r="PWG20" s="129"/>
      <c r="PWH20" s="129"/>
      <c r="PWI20" s="129"/>
      <c r="PWJ20" s="129"/>
      <c r="PWK20" s="129"/>
      <c r="PWL20" s="129"/>
      <c r="PWM20" s="129"/>
      <c r="PWN20" s="129"/>
      <c r="PWO20" s="129"/>
      <c r="PWP20" s="129"/>
      <c r="PWQ20" s="129"/>
      <c r="PWR20" s="129"/>
      <c r="PWS20" s="129"/>
      <c r="PWT20" s="129"/>
      <c r="PWU20" s="129"/>
      <c r="PWV20" s="129"/>
      <c r="PWW20" s="129"/>
      <c r="PWX20" s="129"/>
      <c r="PWY20" s="129"/>
      <c r="PWZ20" s="129"/>
      <c r="PXA20" s="129"/>
      <c r="PXB20" s="129"/>
      <c r="PXC20" s="129"/>
      <c r="PXD20" s="129"/>
      <c r="PXE20" s="129"/>
      <c r="PXF20" s="129"/>
      <c r="PXG20" s="129"/>
      <c r="PXH20" s="129"/>
      <c r="PXI20" s="129"/>
      <c r="PXJ20" s="129"/>
      <c r="PXK20" s="129"/>
      <c r="PXL20" s="129"/>
      <c r="PXM20" s="129"/>
      <c r="PXN20" s="129"/>
      <c r="PXO20" s="129"/>
      <c r="PXP20" s="129"/>
      <c r="PXQ20" s="129"/>
      <c r="PXR20" s="129"/>
      <c r="PXS20" s="129"/>
      <c r="PXT20" s="129"/>
      <c r="PXU20" s="129"/>
      <c r="PXV20" s="129"/>
      <c r="PXW20" s="129"/>
      <c r="PXX20" s="129"/>
      <c r="PXY20" s="129"/>
      <c r="PXZ20" s="129"/>
      <c r="PYA20" s="129"/>
      <c r="PYB20" s="129"/>
      <c r="PYC20" s="129"/>
      <c r="PYD20" s="129"/>
      <c r="PYE20" s="129"/>
      <c r="PYF20" s="129"/>
      <c r="PYG20" s="129"/>
      <c r="PYH20" s="129"/>
      <c r="PYI20" s="129"/>
      <c r="PYJ20" s="129"/>
      <c r="PYK20" s="129"/>
      <c r="PYL20" s="129"/>
      <c r="PYM20" s="129"/>
      <c r="PYN20" s="129"/>
      <c r="PYO20" s="129"/>
      <c r="PYP20" s="129"/>
      <c r="PYQ20" s="129"/>
      <c r="PYR20" s="129"/>
      <c r="PYS20" s="129"/>
      <c r="PYT20" s="129"/>
      <c r="PYU20" s="129"/>
      <c r="PYV20" s="129"/>
      <c r="PYW20" s="129"/>
      <c r="PYX20" s="129"/>
      <c r="PYY20" s="129"/>
      <c r="PYZ20" s="129"/>
      <c r="PZA20" s="129"/>
      <c r="PZB20" s="129"/>
      <c r="PZC20" s="129"/>
      <c r="PZD20" s="129"/>
      <c r="PZE20" s="129"/>
      <c r="PZF20" s="129"/>
      <c r="PZG20" s="129"/>
      <c r="PZH20" s="129"/>
      <c r="PZI20" s="129"/>
      <c r="PZJ20" s="129"/>
      <c r="PZK20" s="129"/>
      <c r="PZL20" s="129"/>
      <c r="PZM20" s="129"/>
      <c r="PZN20" s="129"/>
      <c r="PZO20" s="129"/>
      <c r="PZP20" s="129"/>
      <c r="PZQ20" s="129"/>
      <c r="PZR20" s="129"/>
      <c r="PZS20" s="129"/>
      <c r="PZT20" s="129"/>
      <c r="PZU20" s="129"/>
      <c r="PZV20" s="129"/>
      <c r="PZW20" s="129"/>
      <c r="PZX20" s="129"/>
      <c r="PZY20" s="129"/>
      <c r="PZZ20" s="129"/>
      <c r="QAA20" s="129"/>
      <c r="QAB20" s="129"/>
      <c r="QAC20" s="129"/>
      <c r="QAD20" s="129"/>
      <c r="QAE20" s="129"/>
      <c r="QAF20" s="129"/>
      <c r="QAG20" s="129"/>
      <c r="QAH20" s="129"/>
      <c r="QAI20" s="129"/>
      <c r="QAJ20" s="129"/>
      <c r="QAK20" s="129"/>
      <c r="QAL20" s="129"/>
      <c r="QAM20" s="129"/>
      <c r="QAN20" s="129"/>
      <c r="QAO20" s="129"/>
      <c r="QAP20" s="129"/>
      <c r="QAQ20" s="129"/>
      <c r="QAR20" s="129"/>
      <c r="QAS20" s="129"/>
      <c r="QAT20" s="129"/>
      <c r="QAU20" s="129"/>
      <c r="QAV20" s="129"/>
      <c r="QAW20" s="129"/>
      <c r="QAX20" s="129"/>
      <c r="QAY20" s="129"/>
      <c r="QAZ20" s="129"/>
      <c r="QBA20" s="129"/>
      <c r="QBB20" s="129"/>
      <c r="QBC20" s="129"/>
      <c r="QBD20" s="129"/>
      <c r="QBE20" s="129"/>
      <c r="QBF20" s="129"/>
      <c r="QBG20" s="129"/>
      <c r="QBH20" s="129"/>
      <c r="QBI20" s="129"/>
      <c r="QBJ20" s="129"/>
      <c r="QBK20" s="129"/>
      <c r="QBL20" s="129"/>
      <c r="QBM20" s="129"/>
      <c r="QBN20" s="129"/>
      <c r="QBO20" s="129"/>
      <c r="QBP20" s="129"/>
      <c r="QBQ20" s="129"/>
      <c r="QBR20" s="129"/>
      <c r="QBS20" s="129"/>
      <c r="QBT20" s="129"/>
      <c r="QBU20" s="129"/>
      <c r="QBV20" s="129"/>
      <c r="QBW20" s="129"/>
      <c r="QBX20" s="129"/>
      <c r="QBY20" s="129"/>
      <c r="QBZ20" s="129"/>
      <c r="QCA20" s="129"/>
      <c r="QCB20" s="129"/>
      <c r="QCC20" s="129"/>
      <c r="QCD20" s="129"/>
      <c r="QCE20" s="129"/>
      <c r="QCF20" s="129"/>
      <c r="QCG20" s="129"/>
      <c r="QCH20" s="129"/>
      <c r="QCI20" s="129"/>
      <c r="QCJ20" s="129"/>
      <c r="QCK20" s="129"/>
      <c r="QCL20" s="129"/>
      <c r="QCM20" s="129"/>
      <c r="QCN20" s="129"/>
      <c r="QCO20" s="129"/>
      <c r="QCP20" s="129"/>
      <c r="QCQ20" s="129"/>
      <c r="QCR20" s="129"/>
      <c r="QCS20" s="129"/>
      <c r="QCT20" s="129"/>
      <c r="QCU20" s="129"/>
      <c r="QCV20" s="129"/>
      <c r="QCW20" s="129"/>
      <c r="QCX20" s="129"/>
      <c r="QCY20" s="129"/>
      <c r="QCZ20" s="129"/>
      <c r="QDA20" s="129"/>
      <c r="QDB20" s="129"/>
      <c r="QDC20" s="129"/>
      <c r="QDD20" s="129"/>
      <c r="QDE20" s="129"/>
      <c r="QDF20" s="129"/>
      <c r="QDG20" s="129"/>
      <c r="QDH20" s="129"/>
      <c r="QDI20" s="129"/>
      <c r="QDJ20" s="129"/>
      <c r="QDK20" s="129"/>
      <c r="QDL20" s="129"/>
      <c r="QDM20" s="129"/>
      <c r="QDN20" s="129"/>
      <c r="QDO20" s="129"/>
      <c r="QDP20" s="129"/>
      <c r="QDQ20" s="129"/>
      <c r="QDR20" s="129"/>
      <c r="QDS20" s="129"/>
      <c r="QDT20" s="129"/>
      <c r="QDU20" s="129"/>
      <c r="QDV20" s="129"/>
      <c r="QDW20" s="129"/>
      <c r="QDX20" s="129"/>
      <c r="QDY20" s="129"/>
      <c r="QDZ20" s="129"/>
      <c r="QEA20" s="129"/>
      <c r="QEB20" s="129"/>
      <c r="QEC20" s="129"/>
      <c r="QED20" s="129"/>
      <c r="QEE20" s="129"/>
      <c r="QEF20" s="129"/>
      <c r="QEG20" s="129"/>
      <c r="QEH20" s="129"/>
      <c r="QEI20" s="129"/>
      <c r="QEJ20" s="129"/>
      <c r="QEK20" s="129"/>
      <c r="QEL20" s="129"/>
      <c r="QEM20" s="129"/>
      <c r="QEN20" s="129"/>
      <c r="QEO20" s="129"/>
      <c r="QEP20" s="129"/>
      <c r="QEQ20" s="129"/>
      <c r="QER20" s="129"/>
      <c r="QES20" s="129"/>
      <c r="QET20" s="129"/>
      <c r="QEU20" s="129"/>
      <c r="QEV20" s="129"/>
      <c r="QEW20" s="129"/>
      <c r="QEX20" s="129"/>
      <c r="QEY20" s="129"/>
      <c r="QEZ20" s="129"/>
      <c r="QFA20" s="129"/>
      <c r="QFB20" s="129"/>
      <c r="QFC20" s="129"/>
      <c r="QFD20" s="129"/>
      <c r="QFE20" s="129"/>
      <c r="QFF20" s="129"/>
      <c r="QFG20" s="129"/>
      <c r="QFH20" s="129"/>
      <c r="QFI20" s="129"/>
      <c r="QFJ20" s="129"/>
      <c r="QFK20" s="129"/>
      <c r="QFL20" s="129"/>
      <c r="QFM20" s="129"/>
      <c r="QFN20" s="129"/>
      <c r="QFO20" s="129"/>
      <c r="QFP20" s="129"/>
      <c r="QFQ20" s="129"/>
      <c r="QFR20" s="129"/>
      <c r="QFS20" s="129"/>
      <c r="QFT20" s="129"/>
      <c r="QFU20" s="129"/>
      <c r="QFV20" s="129"/>
      <c r="QFW20" s="129"/>
      <c r="QFX20" s="129"/>
      <c r="QFY20" s="129"/>
      <c r="QFZ20" s="129"/>
      <c r="QGA20" s="129"/>
      <c r="QGB20" s="129"/>
      <c r="QGC20" s="129"/>
      <c r="QGD20" s="129"/>
      <c r="QGE20" s="129"/>
      <c r="QGF20" s="129"/>
      <c r="QGG20" s="129"/>
      <c r="QGH20" s="129"/>
      <c r="QGI20" s="129"/>
      <c r="QGJ20" s="129"/>
      <c r="QGK20" s="129"/>
      <c r="QGL20" s="129"/>
      <c r="QGM20" s="129"/>
      <c r="QGN20" s="129"/>
      <c r="QGO20" s="129"/>
      <c r="QGP20" s="129"/>
      <c r="QGQ20" s="129"/>
      <c r="QGR20" s="129"/>
      <c r="QGS20" s="129"/>
      <c r="QGT20" s="129"/>
      <c r="QGU20" s="129"/>
      <c r="QGV20" s="129"/>
      <c r="QGW20" s="129"/>
      <c r="QGX20" s="129"/>
      <c r="QGY20" s="129"/>
      <c r="QGZ20" s="129"/>
      <c r="QHA20" s="129"/>
      <c r="QHB20" s="129"/>
      <c r="QHC20" s="129"/>
      <c r="QHD20" s="129"/>
      <c r="QHE20" s="129"/>
      <c r="QHF20" s="129"/>
      <c r="QHG20" s="129"/>
      <c r="QHH20" s="129"/>
      <c r="QHI20" s="129"/>
      <c r="QHJ20" s="129"/>
      <c r="QHK20" s="129"/>
      <c r="QHL20" s="129"/>
      <c r="QHM20" s="129"/>
      <c r="QHN20" s="129"/>
      <c r="QHO20" s="129"/>
      <c r="QHP20" s="129"/>
      <c r="QHQ20" s="129"/>
      <c r="QHR20" s="129"/>
      <c r="QHS20" s="129"/>
      <c r="QHT20" s="129"/>
      <c r="QHU20" s="129"/>
      <c r="QHV20" s="129"/>
      <c r="QHW20" s="129"/>
      <c r="QHX20" s="129"/>
      <c r="QHY20" s="129"/>
      <c r="QHZ20" s="129"/>
      <c r="QIA20" s="129"/>
      <c r="QIB20" s="129"/>
      <c r="QIC20" s="129"/>
      <c r="QID20" s="129"/>
      <c r="QIE20" s="129"/>
      <c r="QIF20" s="129"/>
      <c r="QIG20" s="129"/>
      <c r="QIH20" s="129"/>
      <c r="QII20" s="129"/>
      <c r="QIJ20" s="129"/>
      <c r="QIK20" s="129"/>
      <c r="QIL20" s="129"/>
      <c r="QIM20" s="129"/>
      <c r="QIN20" s="129"/>
      <c r="QIO20" s="129"/>
      <c r="QIP20" s="129"/>
      <c r="QIQ20" s="129"/>
      <c r="QIR20" s="129"/>
      <c r="QIS20" s="129"/>
      <c r="QIT20" s="129"/>
      <c r="QIU20" s="129"/>
      <c r="QIV20" s="129"/>
      <c r="QIW20" s="129"/>
      <c r="QIX20" s="129"/>
      <c r="QIY20" s="129"/>
      <c r="QIZ20" s="129"/>
      <c r="QJA20" s="129"/>
      <c r="QJB20" s="129"/>
      <c r="QJC20" s="129"/>
      <c r="QJD20" s="129"/>
      <c r="QJE20" s="129"/>
      <c r="QJF20" s="129"/>
      <c r="QJG20" s="129"/>
      <c r="QJH20" s="129"/>
      <c r="QJI20" s="129"/>
      <c r="QJJ20" s="129"/>
      <c r="QJK20" s="129"/>
      <c r="QJL20" s="129"/>
      <c r="QJM20" s="129"/>
      <c r="QJN20" s="129"/>
      <c r="QJO20" s="129"/>
      <c r="QJP20" s="129"/>
      <c r="QJQ20" s="129"/>
      <c r="QJR20" s="129"/>
      <c r="QJS20" s="129"/>
      <c r="QJT20" s="129"/>
      <c r="QJU20" s="129"/>
      <c r="QJV20" s="129"/>
      <c r="QJW20" s="129"/>
      <c r="QJX20" s="129"/>
      <c r="QJY20" s="129"/>
      <c r="QJZ20" s="129"/>
      <c r="QKA20" s="129"/>
      <c r="QKB20" s="129"/>
      <c r="QKC20" s="129"/>
      <c r="QKD20" s="129"/>
      <c r="QKE20" s="129"/>
      <c r="QKF20" s="129"/>
      <c r="QKG20" s="129"/>
      <c r="QKH20" s="129"/>
      <c r="QKI20" s="129"/>
      <c r="QKJ20" s="129"/>
      <c r="QKK20" s="129"/>
      <c r="QKL20" s="129"/>
      <c r="QKM20" s="129"/>
      <c r="QKN20" s="129"/>
      <c r="QKO20" s="129"/>
      <c r="QKP20" s="129"/>
      <c r="QKQ20" s="129"/>
      <c r="QKR20" s="129"/>
      <c r="QKS20" s="129"/>
      <c r="QKT20" s="129"/>
      <c r="QKU20" s="129"/>
      <c r="QKV20" s="129"/>
      <c r="QKW20" s="129"/>
      <c r="QKX20" s="129"/>
      <c r="QKY20" s="129"/>
      <c r="QKZ20" s="129"/>
      <c r="QLA20" s="129"/>
      <c r="QLB20" s="129"/>
      <c r="QLC20" s="129"/>
      <c r="QLD20" s="129"/>
      <c r="QLE20" s="129"/>
      <c r="QLF20" s="129"/>
      <c r="QLG20" s="129"/>
      <c r="QLH20" s="129"/>
      <c r="QLI20" s="129"/>
      <c r="QLJ20" s="129"/>
      <c r="QLK20" s="129"/>
      <c r="QLL20" s="129"/>
      <c r="QLM20" s="129"/>
      <c r="QLN20" s="129"/>
      <c r="QLO20" s="129"/>
      <c r="QLP20" s="129"/>
      <c r="QLQ20" s="129"/>
      <c r="QLR20" s="129"/>
      <c r="QLS20" s="129"/>
      <c r="QLT20" s="129"/>
      <c r="QLU20" s="129"/>
      <c r="QLV20" s="129"/>
      <c r="QLW20" s="129"/>
      <c r="QLX20" s="129"/>
      <c r="QLY20" s="129"/>
      <c r="QLZ20" s="129"/>
      <c r="QMA20" s="129"/>
      <c r="QMB20" s="129"/>
      <c r="QMC20" s="129"/>
      <c r="QMD20" s="129"/>
      <c r="QME20" s="129"/>
      <c r="QMF20" s="129"/>
      <c r="QMG20" s="129"/>
      <c r="QMH20" s="129"/>
      <c r="QMI20" s="129"/>
      <c r="QMJ20" s="129"/>
      <c r="QMK20" s="129"/>
      <c r="QML20" s="129"/>
      <c r="QMM20" s="129"/>
      <c r="QMN20" s="129"/>
      <c r="QMO20" s="129"/>
      <c r="QMP20" s="129"/>
      <c r="QMQ20" s="129"/>
      <c r="QMR20" s="129"/>
      <c r="QMS20" s="129"/>
      <c r="QMT20" s="129"/>
      <c r="QMU20" s="129"/>
      <c r="QMV20" s="129"/>
      <c r="QMW20" s="129"/>
      <c r="QMX20" s="129"/>
      <c r="QMY20" s="129"/>
      <c r="QMZ20" s="129"/>
      <c r="QNA20" s="129"/>
      <c r="QNB20" s="129"/>
      <c r="QNC20" s="129"/>
      <c r="QND20" s="129"/>
      <c r="QNE20" s="129"/>
      <c r="QNF20" s="129"/>
      <c r="QNG20" s="129"/>
      <c r="QNH20" s="129"/>
      <c r="QNI20" s="129"/>
      <c r="QNJ20" s="129"/>
      <c r="QNK20" s="129"/>
      <c r="QNL20" s="129"/>
      <c r="QNM20" s="129"/>
      <c r="QNN20" s="129"/>
      <c r="QNO20" s="129"/>
      <c r="QNP20" s="129"/>
      <c r="QNQ20" s="129"/>
      <c r="QNR20" s="129"/>
      <c r="QNS20" s="129"/>
      <c r="QNT20" s="129"/>
      <c r="QNU20" s="129"/>
      <c r="QNV20" s="129"/>
      <c r="QNW20" s="129"/>
      <c r="QNX20" s="129"/>
      <c r="QNY20" s="129"/>
      <c r="QNZ20" s="129"/>
      <c r="QOA20" s="129"/>
      <c r="QOB20" s="129"/>
      <c r="QOC20" s="129"/>
      <c r="QOD20" s="129"/>
      <c r="QOE20" s="129"/>
      <c r="QOF20" s="129"/>
      <c r="QOG20" s="129"/>
      <c r="QOH20" s="129"/>
      <c r="QOI20" s="129"/>
      <c r="QOJ20" s="129"/>
      <c r="QOK20" s="129"/>
      <c r="QOL20" s="129"/>
      <c r="QOM20" s="129"/>
      <c r="QON20" s="129"/>
      <c r="QOO20" s="129"/>
      <c r="QOP20" s="129"/>
      <c r="QOQ20" s="129"/>
      <c r="QOR20" s="129"/>
      <c r="QOS20" s="129"/>
      <c r="QOT20" s="129"/>
      <c r="QOU20" s="129"/>
      <c r="QOV20" s="129"/>
      <c r="QOW20" s="129"/>
      <c r="QOX20" s="129"/>
      <c r="QOY20" s="129"/>
      <c r="QOZ20" s="129"/>
      <c r="QPA20" s="129"/>
      <c r="QPB20" s="129"/>
      <c r="QPC20" s="129"/>
      <c r="QPD20" s="129"/>
      <c r="QPE20" s="129"/>
      <c r="QPF20" s="129"/>
      <c r="QPG20" s="129"/>
      <c r="QPH20" s="129"/>
      <c r="QPI20" s="129"/>
      <c r="QPJ20" s="129"/>
      <c r="QPK20" s="129"/>
      <c r="QPL20" s="129"/>
      <c r="QPM20" s="129"/>
      <c r="QPN20" s="129"/>
      <c r="QPO20" s="129"/>
      <c r="QPP20" s="129"/>
      <c r="QPQ20" s="129"/>
      <c r="QPR20" s="129"/>
      <c r="QPS20" s="129"/>
      <c r="QPT20" s="129"/>
      <c r="QPU20" s="129"/>
      <c r="QPV20" s="129"/>
      <c r="QPW20" s="129"/>
      <c r="QPX20" s="129"/>
      <c r="QPY20" s="129"/>
      <c r="QPZ20" s="129"/>
      <c r="QQA20" s="129"/>
      <c r="QQB20" s="129"/>
      <c r="QQC20" s="129"/>
      <c r="QQD20" s="129"/>
      <c r="QQE20" s="129"/>
      <c r="QQF20" s="129"/>
      <c r="QQG20" s="129"/>
      <c r="QQH20" s="129"/>
      <c r="QQI20" s="129"/>
      <c r="QQJ20" s="129"/>
      <c r="QQK20" s="129"/>
      <c r="QQL20" s="129"/>
      <c r="QQM20" s="129"/>
      <c r="QQN20" s="129"/>
      <c r="QQO20" s="129"/>
      <c r="QQP20" s="129"/>
      <c r="QQQ20" s="129"/>
      <c r="QQR20" s="129"/>
      <c r="QQS20" s="129"/>
      <c r="QQT20" s="129"/>
      <c r="QQU20" s="129"/>
      <c r="QQV20" s="129"/>
      <c r="QQW20" s="129"/>
      <c r="QQX20" s="129"/>
      <c r="QQY20" s="129"/>
      <c r="QQZ20" s="129"/>
      <c r="QRA20" s="129"/>
      <c r="QRB20" s="129"/>
      <c r="QRC20" s="129"/>
      <c r="QRD20" s="129"/>
      <c r="QRE20" s="129"/>
      <c r="QRF20" s="129"/>
      <c r="QRG20" s="129"/>
      <c r="QRH20" s="129"/>
      <c r="QRI20" s="129"/>
      <c r="QRJ20" s="129"/>
      <c r="QRK20" s="129"/>
      <c r="QRL20" s="129"/>
      <c r="QRM20" s="129"/>
      <c r="QRN20" s="129"/>
      <c r="QRO20" s="129"/>
      <c r="QRP20" s="129"/>
      <c r="QRQ20" s="129"/>
      <c r="QRR20" s="129"/>
      <c r="QRS20" s="129"/>
      <c r="QRT20" s="129"/>
      <c r="QRU20" s="129"/>
      <c r="QRV20" s="129"/>
      <c r="QRW20" s="129"/>
      <c r="QRX20" s="129"/>
      <c r="QRY20" s="129"/>
      <c r="QRZ20" s="129"/>
      <c r="QSA20" s="129"/>
      <c r="QSB20" s="129"/>
      <c r="QSC20" s="129"/>
      <c r="QSD20" s="129"/>
      <c r="QSE20" s="129"/>
      <c r="QSF20" s="129"/>
      <c r="QSG20" s="129"/>
      <c r="QSH20" s="129"/>
      <c r="QSI20" s="129"/>
      <c r="QSJ20" s="129"/>
      <c r="QSK20" s="129"/>
      <c r="QSL20" s="129"/>
      <c r="QSM20" s="129"/>
      <c r="QSN20" s="129"/>
      <c r="QSO20" s="129"/>
      <c r="QSP20" s="129"/>
      <c r="QSQ20" s="129"/>
      <c r="QSR20" s="129"/>
      <c r="QSS20" s="129"/>
      <c r="QST20" s="129"/>
      <c r="QSU20" s="129"/>
      <c r="QSV20" s="129"/>
      <c r="QSW20" s="129"/>
      <c r="QSX20" s="129"/>
      <c r="QSY20" s="129"/>
      <c r="QSZ20" s="129"/>
      <c r="QTA20" s="129"/>
      <c r="QTB20" s="129"/>
      <c r="QTC20" s="129"/>
      <c r="QTD20" s="129"/>
      <c r="QTE20" s="129"/>
      <c r="QTF20" s="129"/>
      <c r="QTG20" s="129"/>
      <c r="QTH20" s="129"/>
      <c r="QTI20" s="129"/>
      <c r="QTJ20" s="129"/>
      <c r="QTK20" s="129"/>
      <c r="QTL20" s="129"/>
      <c r="QTM20" s="129"/>
      <c r="QTN20" s="129"/>
      <c r="QTO20" s="129"/>
      <c r="QTP20" s="129"/>
      <c r="QTQ20" s="129"/>
      <c r="QTR20" s="129"/>
      <c r="QTS20" s="129"/>
      <c r="QTT20" s="129"/>
      <c r="QTU20" s="129"/>
      <c r="QTV20" s="129"/>
      <c r="QTW20" s="129"/>
      <c r="QTX20" s="129"/>
      <c r="QTY20" s="129"/>
      <c r="QTZ20" s="129"/>
      <c r="QUA20" s="129"/>
      <c r="QUB20" s="129"/>
      <c r="QUC20" s="129"/>
      <c r="QUD20" s="129"/>
      <c r="QUE20" s="129"/>
      <c r="QUF20" s="129"/>
      <c r="QUG20" s="129"/>
      <c r="QUH20" s="129"/>
      <c r="QUI20" s="129"/>
      <c r="QUJ20" s="129"/>
      <c r="QUK20" s="129"/>
      <c r="QUL20" s="129"/>
      <c r="QUM20" s="129"/>
      <c r="QUN20" s="129"/>
      <c r="QUO20" s="129"/>
      <c r="QUP20" s="129"/>
      <c r="QUQ20" s="129"/>
      <c r="QUR20" s="129"/>
      <c r="QUS20" s="129"/>
      <c r="QUT20" s="129"/>
      <c r="QUU20" s="129"/>
      <c r="QUV20" s="129"/>
      <c r="QUW20" s="129"/>
      <c r="QUX20" s="129"/>
      <c r="QUY20" s="129"/>
      <c r="QUZ20" s="129"/>
      <c r="QVA20" s="129"/>
      <c r="QVB20" s="129"/>
      <c r="QVC20" s="129"/>
      <c r="QVD20" s="129"/>
      <c r="QVE20" s="129"/>
      <c r="QVF20" s="129"/>
      <c r="QVG20" s="129"/>
      <c r="QVH20" s="129"/>
      <c r="QVI20" s="129"/>
      <c r="QVJ20" s="129"/>
      <c r="QVK20" s="129"/>
      <c r="QVL20" s="129"/>
      <c r="QVM20" s="129"/>
      <c r="QVN20" s="129"/>
      <c r="QVO20" s="129"/>
      <c r="QVP20" s="129"/>
      <c r="QVQ20" s="129"/>
      <c r="QVR20" s="129"/>
      <c r="QVS20" s="129"/>
      <c r="QVT20" s="129"/>
      <c r="QVU20" s="129"/>
      <c r="QVV20" s="129"/>
      <c r="QVW20" s="129"/>
      <c r="QVX20" s="129"/>
      <c r="QVY20" s="129"/>
      <c r="QVZ20" s="129"/>
      <c r="QWA20" s="129"/>
      <c r="QWB20" s="129"/>
      <c r="QWC20" s="129"/>
      <c r="QWD20" s="129"/>
      <c r="QWE20" s="129"/>
      <c r="QWF20" s="129"/>
      <c r="QWG20" s="129"/>
      <c r="QWH20" s="129"/>
      <c r="QWI20" s="129"/>
      <c r="QWJ20" s="129"/>
      <c r="QWK20" s="129"/>
      <c r="QWL20" s="129"/>
      <c r="QWM20" s="129"/>
      <c r="QWN20" s="129"/>
      <c r="QWO20" s="129"/>
      <c r="QWP20" s="129"/>
      <c r="QWQ20" s="129"/>
      <c r="QWR20" s="129"/>
      <c r="QWS20" s="129"/>
      <c r="QWT20" s="129"/>
      <c r="QWU20" s="129"/>
      <c r="QWV20" s="129"/>
      <c r="QWW20" s="129"/>
      <c r="QWX20" s="129"/>
      <c r="QWY20" s="129"/>
      <c r="QWZ20" s="129"/>
      <c r="QXA20" s="129"/>
      <c r="QXB20" s="129"/>
      <c r="QXC20" s="129"/>
      <c r="QXD20" s="129"/>
      <c r="QXE20" s="129"/>
      <c r="QXF20" s="129"/>
      <c r="QXG20" s="129"/>
      <c r="QXH20" s="129"/>
      <c r="QXI20" s="129"/>
      <c r="QXJ20" s="129"/>
      <c r="QXK20" s="129"/>
      <c r="QXL20" s="129"/>
      <c r="QXM20" s="129"/>
      <c r="QXN20" s="129"/>
      <c r="QXO20" s="129"/>
      <c r="QXP20" s="129"/>
      <c r="QXQ20" s="129"/>
      <c r="QXR20" s="129"/>
      <c r="QXS20" s="129"/>
      <c r="QXT20" s="129"/>
      <c r="QXU20" s="129"/>
      <c r="QXV20" s="129"/>
      <c r="QXW20" s="129"/>
      <c r="QXX20" s="129"/>
      <c r="QXY20" s="129"/>
      <c r="QXZ20" s="129"/>
      <c r="QYA20" s="129"/>
      <c r="QYB20" s="129"/>
      <c r="QYC20" s="129"/>
      <c r="QYD20" s="129"/>
      <c r="QYE20" s="129"/>
      <c r="QYF20" s="129"/>
      <c r="QYG20" s="129"/>
      <c r="QYH20" s="129"/>
      <c r="QYI20" s="129"/>
      <c r="QYJ20" s="129"/>
      <c r="QYK20" s="129"/>
      <c r="QYL20" s="129"/>
      <c r="QYM20" s="129"/>
      <c r="QYN20" s="129"/>
      <c r="QYO20" s="129"/>
      <c r="QYP20" s="129"/>
      <c r="QYQ20" s="129"/>
      <c r="QYR20" s="129"/>
      <c r="QYS20" s="129"/>
      <c r="QYT20" s="129"/>
      <c r="QYU20" s="129"/>
      <c r="QYV20" s="129"/>
      <c r="QYW20" s="129"/>
      <c r="QYX20" s="129"/>
      <c r="QYY20" s="129"/>
      <c r="QYZ20" s="129"/>
      <c r="QZA20" s="129"/>
      <c r="QZB20" s="129"/>
      <c r="QZC20" s="129"/>
      <c r="QZD20" s="129"/>
      <c r="QZE20" s="129"/>
      <c r="QZF20" s="129"/>
      <c r="QZG20" s="129"/>
      <c r="QZH20" s="129"/>
      <c r="QZI20" s="129"/>
      <c r="QZJ20" s="129"/>
      <c r="QZK20" s="129"/>
      <c r="QZL20" s="129"/>
      <c r="QZM20" s="129"/>
      <c r="QZN20" s="129"/>
      <c r="QZO20" s="129"/>
      <c r="QZP20" s="129"/>
      <c r="QZQ20" s="129"/>
      <c r="QZR20" s="129"/>
      <c r="QZS20" s="129"/>
      <c r="QZT20" s="129"/>
      <c r="QZU20" s="129"/>
      <c r="QZV20" s="129"/>
      <c r="QZW20" s="129"/>
      <c r="QZX20" s="129"/>
      <c r="QZY20" s="129"/>
      <c r="QZZ20" s="129"/>
      <c r="RAA20" s="129"/>
      <c r="RAB20" s="129"/>
      <c r="RAC20" s="129"/>
      <c r="RAD20" s="129"/>
      <c r="RAE20" s="129"/>
      <c r="RAF20" s="129"/>
      <c r="RAG20" s="129"/>
      <c r="RAH20" s="129"/>
      <c r="RAI20" s="129"/>
      <c r="RAJ20" s="129"/>
      <c r="RAK20" s="129"/>
      <c r="RAL20" s="129"/>
      <c r="RAM20" s="129"/>
      <c r="RAN20" s="129"/>
      <c r="RAO20" s="129"/>
      <c r="RAP20" s="129"/>
      <c r="RAQ20" s="129"/>
      <c r="RAR20" s="129"/>
      <c r="RAS20" s="129"/>
      <c r="RAT20" s="129"/>
      <c r="RAU20" s="129"/>
      <c r="RAV20" s="129"/>
      <c r="RAW20" s="129"/>
      <c r="RAX20" s="129"/>
      <c r="RAY20" s="129"/>
      <c r="RAZ20" s="129"/>
      <c r="RBA20" s="129"/>
      <c r="RBB20" s="129"/>
      <c r="RBC20" s="129"/>
      <c r="RBD20" s="129"/>
      <c r="RBE20" s="129"/>
      <c r="RBF20" s="129"/>
      <c r="RBG20" s="129"/>
      <c r="RBH20" s="129"/>
      <c r="RBI20" s="129"/>
      <c r="RBJ20" s="129"/>
      <c r="RBK20" s="129"/>
      <c r="RBL20" s="129"/>
      <c r="RBM20" s="129"/>
      <c r="RBN20" s="129"/>
      <c r="RBO20" s="129"/>
      <c r="RBP20" s="129"/>
      <c r="RBQ20" s="129"/>
      <c r="RBR20" s="129"/>
      <c r="RBS20" s="129"/>
      <c r="RBT20" s="129"/>
      <c r="RBU20" s="129"/>
      <c r="RBV20" s="129"/>
      <c r="RBW20" s="129"/>
      <c r="RBX20" s="129"/>
      <c r="RBY20" s="129"/>
      <c r="RBZ20" s="129"/>
      <c r="RCA20" s="129"/>
      <c r="RCB20" s="129"/>
      <c r="RCC20" s="129"/>
      <c r="RCD20" s="129"/>
      <c r="RCE20" s="129"/>
      <c r="RCF20" s="129"/>
      <c r="RCG20" s="129"/>
      <c r="RCH20" s="129"/>
      <c r="RCI20" s="129"/>
      <c r="RCJ20" s="129"/>
      <c r="RCK20" s="129"/>
      <c r="RCL20" s="129"/>
      <c r="RCM20" s="129"/>
      <c r="RCN20" s="129"/>
      <c r="RCO20" s="129"/>
      <c r="RCP20" s="129"/>
      <c r="RCQ20" s="129"/>
      <c r="RCR20" s="129"/>
      <c r="RCS20" s="129"/>
      <c r="RCT20" s="129"/>
      <c r="RCU20" s="129"/>
      <c r="RCV20" s="129"/>
      <c r="RCW20" s="129"/>
      <c r="RCX20" s="129"/>
      <c r="RCY20" s="129"/>
      <c r="RCZ20" s="129"/>
      <c r="RDA20" s="129"/>
      <c r="RDB20" s="129"/>
      <c r="RDC20" s="129"/>
      <c r="RDD20" s="129"/>
      <c r="RDE20" s="129"/>
      <c r="RDF20" s="129"/>
      <c r="RDG20" s="129"/>
      <c r="RDH20" s="129"/>
      <c r="RDI20" s="129"/>
      <c r="RDJ20" s="129"/>
      <c r="RDK20" s="129"/>
      <c r="RDL20" s="129"/>
      <c r="RDM20" s="129"/>
      <c r="RDN20" s="129"/>
      <c r="RDO20" s="129"/>
      <c r="RDP20" s="129"/>
      <c r="RDQ20" s="129"/>
      <c r="RDR20" s="129"/>
      <c r="RDS20" s="129"/>
      <c r="RDT20" s="129"/>
      <c r="RDU20" s="129"/>
      <c r="RDV20" s="129"/>
      <c r="RDW20" s="129"/>
      <c r="RDX20" s="129"/>
      <c r="RDY20" s="129"/>
      <c r="RDZ20" s="129"/>
      <c r="REA20" s="129"/>
      <c r="REB20" s="129"/>
      <c r="REC20" s="129"/>
      <c r="RED20" s="129"/>
      <c r="REE20" s="129"/>
      <c r="REF20" s="129"/>
      <c r="REG20" s="129"/>
      <c r="REH20" s="129"/>
      <c r="REI20" s="129"/>
      <c r="REJ20" s="129"/>
      <c r="REK20" s="129"/>
      <c r="REL20" s="129"/>
      <c r="REM20" s="129"/>
      <c r="REN20" s="129"/>
      <c r="REO20" s="129"/>
      <c r="REP20" s="129"/>
      <c r="REQ20" s="129"/>
      <c r="RER20" s="129"/>
      <c r="RES20" s="129"/>
      <c r="RET20" s="129"/>
      <c r="REU20" s="129"/>
      <c r="REV20" s="129"/>
      <c r="REW20" s="129"/>
      <c r="REX20" s="129"/>
      <c r="REY20" s="129"/>
      <c r="REZ20" s="129"/>
      <c r="RFA20" s="129"/>
      <c r="RFB20" s="129"/>
      <c r="RFC20" s="129"/>
      <c r="RFD20" s="129"/>
      <c r="RFE20" s="129"/>
      <c r="RFF20" s="129"/>
      <c r="RFG20" s="129"/>
      <c r="RFH20" s="129"/>
      <c r="RFI20" s="129"/>
      <c r="RFJ20" s="129"/>
      <c r="RFK20" s="129"/>
      <c r="RFL20" s="129"/>
      <c r="RFM20" s="129"/>
      <c r="RFN20" s="129"/>
      <c r="RFO20" s="129"/>
      <c r="RFP20" s="129"/>
      <c r="RFQ20" s="129"/>
      <c r="RFR20" s="129"/>
      <c r="RFS20" s="129"/>
      <c r="RFT20" s="129"/>
      <c r="RFU20" s="129"/>
      <c r="RFV20" s="129"/>
      <c r="RFW20" s="129"/>
      <c r="RFX20" s="129"/>
      <c r="RFY20" s="129"/>
      <c r="RFZ20" s="129"/>
      <c r="RGA20" s="129"/>
      <c r="RGB20" s="129"/>
      <c r="RGC20" s="129"/>
      <c r="RGD20" s="129"/>
      <c r="RGE20" s="129"/>
      <c r="RGF20" s="129"/>
      <c r="RGG20" s="129"/>
      <c r="RGH20" s="129"/>
      <c r="RGI20" s="129"/>
      <c r="RGJ20" s="129"/>
      <c r="RGK20" s="129"/>
      <c r="RGL20" s="129"/>
      <c r="RGM20" s="129"/>
      <c r="RGN20" s="129"/>
      <c r="RGO20" s="129"/>
      <c r="RGP20" s="129"/>
      <c r="RGQ20" s="129"/>
      <c r="RGR20" s="129"/>
      <c r="RGS20" s="129"/>
      <c r="RGT20" s="129"/>
      <c r="RGU20" s="129"/>
      <c r="RGV20" s="129"/>
      <c r="RGW20" s="129"/>
      <c r="RGX20" s="129"/>
      <c r="RGY20" s="129"/>
      <c r="RGZ20" s="129"/>
      <c r="RHA20" s="129"/>
      <c r="RHB20" s="129"/>
      <c r="RHC20" s="129"/>
      <c r="RHD20" s="129"/>
      <c r="RHE20" s="129"/>
      <c r="RHF20" s="129"/>
      <c r="RHG20" s="129"/>
      <c r="RHH20" s="129"/>
      <c r="RHI20" s="129"/>
      <c r="RHJ20" s="129"/>
      <c r="RHK20" s="129"/>
      <c r="RHL20" s="129"/>
      <c r="RHM20" s="129"/>
      <c r="RHN20" s="129"/>
      <c r="RHO20" s="129"/>
      <c r="RHP20" s="129"/>
      <c r="RHQ20" s="129"/>
      <c r="RHR20" s="129"/>
      <c r="RHS20" s="129"/>
      <c r="RHT20" s="129"/>
      <c r="RHU20" s="129"/>
      <c r="RHV20" s="129"/>
      <c r="RHW20" s="129"/>
      <c r="RHX20" s="129"/>
      <c r="RHY20" s="129"/>
      <c r="RHZ20" s="129"/>
      <c r="RIA20" s="129"/>
      <c r="RIB20" s="129"/>
      <c r="RIC20" s="129"/>
      <c r="RID20" s="129"/>
      <c r="RIE20" s="129"/>
      <c r="RIF20" s="129"/>
      <c r="RIG20" s="129"/>
      <c r="RIH20" s="129"/>
      <c r="RII20" s="129"/>
      <c r="RIJ20" s="129"/>
      <c r="RIK20" s="129"/>
      <c r="RIL20" s="129"/>
      <c r="RIM20" s="129"/>
      <c r="RIN20" s="129"/>
      <c r="RIO20" s="129"/>
      <c r="RIP20" s="129"/>
      <c r="RIQ20" s="129"/>
      <c r="RIR20" s="129"/>
      <c r="RIS20" s="129"/>
      <c r="RIT20" s="129"/>
      <c r="RIU20" s="129"/>
      <c r="RIV20" s="129"/>
      <c r="RIW20" s="129"/>
      <c r="RIX20" s="129"/>
      <c r="RIY20" s="129"/>
      <c r="RIZ20" s="129"/>
      <c r="RJA20" s="129"/>
      <c r="RJB20" s="129"/>
      <c r="RJC20" s="129"/>
      <c r="RJD20" s="129"/>
      <c r="RJE20" s="129"/>
      <c r="RJF20" s="129"/>
      <c r="RJG20" s="129"/>
      <c r="RJH20" s="129"/>
      <c r="RJI20" s="129"/>
      <c r="RJJ20" s="129"/>
      <c r="RJK20" s="129"/>
      <c r="RJL20" s="129"/>
      <c r="RJM20" s="129"/>
      <c r="RJN20" s="129"/>
      <c r="RJO20" s="129"/>
      <c r="RJP20" s="129"/>
      <c r="RJQ20" s="129"/>
      <c r="RJR20" s="129"/>
      <c r="RJS20" s="129"/>
      <c r="RJT20" s="129"/>
      <c r="RJU20" s="129"/>
      <c r="RJV20" s="129"/>
      <c r="RJW20" s="129"/>
      <c r="RJX20" s="129"/>
      <c r="RJY20" s="129"/>
      <c r="RJZ20" s="129"/>
      <c r="RKA20" s="129"/>
      <c r="RKB20" s="129"/>
      <c r="RKC20" s="129"/>
      <c r="RKD20" s="129"/>
      <c r="RKE20" s="129"/>
      <c r="RKF20" s="129"/>
      <c r="RKG20" s="129"/>
      <c r="RKH20" s="129"/>
      <c r="RKI20" s="129"/>
      <c r="RKJ20" s="129"/>
      <c r="RKK20" s="129"/>
      <c r="RKL20" s="129"/>
      <c r="RKM20" s="129"/>
      <c r="RKN20" s="129"/>
      <c r="RKO20" s="129"/>
      <c r="RKP20" s="129"/>
      <c r="RKQ20" s="129"/>
      <c r="RKR20" s="129"/>
      <c r="RKS20" s="129"/>
      <c r="RKT20" s="129"/>
      <c r="RKU20" s="129"/>
      <c r="RKV20" s="129"/>
      <c r="RKW20" s="129"/>
      <c r="RKX20" s="129"/>
      <c r="RKY20" s="129"/>
      <c r="RKZ20" s="129"/>
      <c r="RLA20" s="129"/>
      <c r="RLB20" s="129"/>
      <c r="RLC20" s="129"/>
      <c r="RLD20" s="129"/>
      <c r="RLE20" s="129"/>
      <c r="RLF20" s="129"/>
      <c r="RLG20" s="129"/>
      <c r="RLH20" s="129"/>
      <c r="RLI20" s="129"/>
      <c r="RLJ20" s="129"/>
      <c r="RLK20" s="129"/>
      <c r="RLL20" s="129"/>
      <c r="RLM20" s="129"/>
      <c r="RLN20" s="129"/>
      <c r="RLO20" s="129"/>
      <c r="RLP20" s="129"/>
      <c r="RLQ20" s="129"/>
      <c r="RLR20" s="129"/>
      <c r="RLS20" s="129"/>
      <c r="RLT20" s="129"/>
      <c r="RLU20" s="129"/>
      <c r="RLV20" s="129"/>
      <c r="RLW20" s="129"/>
      <c r="RLX20" s="129"/>
      <c r="RLY20" s="129"/>
      <c r="RLZ20" s="129"/>
      <c r="RMA20" s="129"/>
      <c r="RMB20" s="129"/>
      <c r="RMC20" s="129"/>
      <c r="RMD20" s="129"/>
      <c r="RME20" s="129"/>
      <c r="RMF20" s="129"/>
      <c r="RMG20" s="129"/>
      <c r="RMH20" s="129"/>
      <c r="RMI20" s="129"/>
      <c r="RMJ20" s="129"/>
      <c r="RMK20" s="129"/>
      <c r="RML20" s="129"/>
      <c r="RMM20" s="129"/>
      <c r="RMN20" s="129"/>
      <c r="RMO20" s="129"/>
      <c r="RMP20" s="129"/>
      <c r="RMQ20" s="129"/>
      <c r="RMR20" s="129"/>
      <c r="RMS20" s="129"/>
      <c r="RMT20" s="129"/>
      <c r="RMU20" s="129"/>
      <c r="RMV20" s="129"/>
      <c r="RMW20" s="129"/>
      <c r="RMX20" s="129"/>
      <c r="RMY20" s="129"/>
      <c r="RMZ20" s="129"/>
      <c r="RNA20" s="129"/>
      <c r="RNB20" s="129"/>
      <c r="RNC20" s="129"/>
      <c r="RND20" s="129"/>
      <c r="RNE20" s="129"/>
      <c r="RNF20" s="129"/>
      <c r="RNG20" s="129"/>
      <c r="RNH20" s="129"/>
      <c r="RNI20" s="129"/>
      <c r="RNJ20" s="129"/>
      <c r="RNK20" s="129"/>
      <c r="RNL20" s="129"/>
      <c r="RNM20" s="129"/>
      <c r="RNN20" s="129"/>
      <c r="RNO20" s="129"/>
      <c r="RNP20" s="129"/>
      <c r="RNQ20" s="129"/>
      <c r="RNR20" s="129"/>
      <c r="RNS20" s="129"/>
      <c r="RNT20" s="129"/>
      <c r="RNU20" s="129"/>
      <c r="RNV20" s="129"/>
      <c r="RNW20" s="129"/>
      <c r="RNX20" s="129"/>
      <c r="RNY20" s="129"/>
      <c r="RNZ20" s="129"/>
      <c r="ROA20" s="129"/>
      <c r="ROB20" s="129"/>
      <c r="ROC20" s="129"/>
      <c r="ROD20" s="129"/>
      <c r="ROE20" s="129"/>
      <c r="ROF20" s="129"/>
      <c r="ROG20" s="129"/>
      <c r="ROH20" s="129"/>
      <c r="ROI20" s="129"/>
      <c r="ROJ20" s="129"/>
      <c r="ROK20" s="129"/>
      <c r="ROL20" s="129"/>
      <c r="ROM20" s="129"/>
      <c r="RON20" s="129"/>
      <c r="ROO20" s="129"/>
      <c r="ROP20" s="129"/>
      <c r="ROQ20" s="129"/>
      <c r="ROR20" s="129"/>
      <c r="ROS20" s="129"/>
      <c r="ROT20" s="129"/>
      <c r="ROU20" s="129"/>
      <c r="ROV20" s="129"/>
      <c r="ROW20" s="129"/>
      <c r="ROX20" s="129"/>
      <c r="ROY20" s="129"/>
      <c r="ROZ20" s="129"/>
      <c r="RPA20" s="129"/>
      <c r="RPB20" s="129"/>
      <c r="RPC20" s="129"/>
      <c r="RPD20" s="129"/>
      <c r="RPE20" s="129"/>
      <c r="RPF20" s="129"/>
      <c r="RPG20" s="129"/>
      <c r="RPH20" s="129"/>
      <c r="RPI20" s="129"/>
      <c r="RPJ20" s="129"/>
      <c r="RPK20" s="129"/>
      <c r="RPL20" s="129"/>
      <c r="RPM20" s="129"/>
      <c r="RPN20" s="129"/>
      <c r="RPO20" s="129"/>
      <c r="RPP20" s="129"/>
      <c r="RPQ20" s="129"/>
      <c r="RPR20" s="129"/>
      <c r="RPS20" s="129"/>
      <c r="RPT20" s="129"/>
      <c r="RPU20" s="129"/>
      <c r="RPV20" s="129"/>
      <c r="RPW20" s="129"/>
      <c r="RPX20" s="129"/>
      <c r="RPY20" s="129"/>
      <c r="RPZ20" s="129"/>
      <c r="RQA20" s="129"/>
      <c r="RQB20" s="129"/>
      <c r="RQC20" s="129"/>
      <c r="RQD20" s="129"/>
      <c r="RQE20" s="129"/>
      <c r="RQF20" s="129"/>
      <c r="RQG20" s="129"/>
      <c r="RQH20" s="129"/>
      <c r="RQI20" s="129"/>
      <c r="RQJ20" s="129"/>
      <c r="RQK20" s="129"/>
      <c r="RQL20" s="129"/>
      <c r="RQM20" s="129"/>
      <c r="RQN20" s="129"/>
      <c r="RQO20" s="129"/>
      <c r="RQP20" s="129"/>
      <c r="RQQ20" s="129"/>
      <c r="RQR20" s="129"/>
      <c r="RQS20" s="129"/>
      <c r="RQT20" s="129"/>
      <c r="RQU20" s="129"/>
      <c r="RQV20" s="129"/>
      <c r="RQW20" s="129"/>
      <c r="RQX20" s="129"/>
      <c r="RQY20" s="129"/>
      <c r="RQZ20" s="129"/>
      <c r="RRA20" s="129"/>
      <c r="RRB20" s="129"/>
      <c r="RRC20" s="129"/>
      <c r="RRD20" s="129"/>
      <c r="RRE20" s="129"/>
      <c r="RRF20" s="129"/>
      <c r="RRG20" s="129"/>
      <c r="RRH20" s="129"/>
      <c r="RRI20" s="129"/>
      <c r="RRJ20" s="129"/>
      <c r="RRK20" s="129"/>
      <c r="RRL20" s="129"/>
      <c r="RRM20" s="129"/>
      <c r="RRN20" s="129"/>
      <c r="RRO20" s="129"/>
      <c r="RRP20" s="129"/>
      <c r="RRQ20" s="129"/>
      <c r="RRR20" s="129"/>
      <c r="RRS20" s="129"/>
      <c r="RRT20" s="129"/>
      <c r="RRU20" s="129"/>
      <c r="RRV20" s="129"/>
      <c r="RRW20" s="129"/>
      <c r="RRX20" s="129"/>
      <c r="RRY20" s="129"/>
      <c r="RRZ20" s="129"/>
      <c r="RSA20" s="129"/>
      <c r="RSB20" s="129"/>
      <c r="RSC20" s="129"/>
      <c r="RSD20" s="129"/>
      <c r="RSE20" s="129"/>
      <c r="RSF20" s="129"/>
      <c r="RSG20" s="129"/>
      <c r="RSH20" s="129"/>
      <c r="RSI20" s="129"/>
      <c r="RSJ20" s="129"/>
      <c r="RSK20" s="129"/>
      <c r="RSL20" s="129"/>
      <c r="RSM20" s="129"/>
      <c r="RSN20" s="129"/>
      <c r="RSO20" s="129"/>
      <c r="RSP20" s="129"/>
      <c r="RSQ20" s="129"/>
      <c r="RSR20" s="129"/>
      <c r="RSS20" s="129"/>
      <c r="RST20" s="129"/>
      <c r="RSU20" s="129"/>
      <c r="RSV20" s="129"/>
      <c r="RSW20" s="129"/>
      <c r="RSX20" s="129"/>
      <c r="RSY20" s="129"/>
      <c r="RSZ20" s="129"/>
      <c r="RTA20" s="129"/>
      <c r="RTB20" s="129"/>
      <c r="RTC20" s="129"/>
      <c r="RTD20" s="129"/>
      <c r="RTE20" s="129"/>
      <c r="RTF20" s="129"/>
      <c r="RTG20" s="129"/>
      <c r="RTH20" s="129"/>
      <c r="RTI20" s="129"/>
      <c r="RTJ20" s="129"/>
      <c r="RTK20" s="129"/>
      <c r="RTL20" s="129"/>
      <c r="RTM20" s="129"/>
      <c r="RTN20" s="129"/>
      <c r="RTO20" s="129"/>
      <c r="RTP20" s="129"/>
      <c r="RTQ20" s="129"/>
      <c r="RTR20" s="129"/>
      <c r="RTS20" s="129"/>
      <c r="RTT20" s="129"/>
      <c r="RTU20" s="129"/>
      <c r="RTV20" s="129"/>
      <c r="RTW20" s="129"/>
      <c r="RTX20" s="129"/>
      <c r="RTY20" s="129"/>
      <c r="RTZ20" s="129"/>
      <c r="RUA20" s="129"/>
      <c r="RUB20" s="129"/>
      <c r="RUC20" s="129"/>
      <c r="RUD20" s="129"/>
      <c r="RUE20" s="129"/>
      <c r="RUF20" s="129"/>
      <c r="RUG20" s="129"/>
      <c r="RUH20" s="129"/>
      <c r="RUI20" s="129"/>
      <c r="RUJ20" s="129"/>
      <c r="RUK20" s="129"/>
      <c r="RUL20" s="129"/>
      <c r="RUM20" s="129"/>
      <c r="RUN20" s="129"/>
      <c r="RUO20" s="129"/>
      <c r="RUP20" s="129"/>
      <c r="RUQ20" s="129"/>
      <c r="RUR20" s="129"/>
      <c r="RUS20" s="129"/>
      <c r="RUT20" s="129"/>
      <c r="RUU20" s="129"/>
      <c r="RUV20" s="129"/>
      <c r="RUW20" s="129"/>
      <c r="RUX20" s="129"/>
      <c r="RUY20" s="129"/>
      <c r="RUZ20" s="129"/>
      <c r="RVA20" s="129"/>
      <c r="RVB20" s="129"/>
      <c r="RVC20" s="129"/>
      <c r="RVD20" s="129"/>
      <c r="RVE20" s="129"/>
      <c r="RVF20" s="129"/>
      <c r="RVG20" s="129"/>
      <c r="RVH20" s="129"/>
      <c r="RVI20" s="129"/>
      <c r="RVJ20" s="129"/>
      <c r="RVK20" s="129"/>
      <c r="RVL20" s="129"/>
      <c r="RVM20" s="129"/>
      <c r="RVN20" s="129"/>
      <c r="RVO20" s="129"/>
      <c r="RVP20" s="129"/>
      <c r="RVQ20" s="129"/>
      <c r="RVR20" s="129"/>
      <c r="RVS20" s="129"/>
      <c r="RVT20" s="129"/>
      <c r="RVU20" s="129"/>
      <c r="RVV20" s="129"/>
      <c r="RVW20" s="129"/>
      <c r="RVX20" s="129"/>
      <c r="RVY20" s="129"/>
      <c r="RVZ20" s="129"/>
      <c r="RWA20" s="129"/>
      <c r="RWB20" s="129"/>
      <c r="RWC20" s="129"/>
      <c r="RWD20" s="129"/>
      <c r="RWE20" s="129"/>
      <c r="RWF20" s="129"/>
      <c r="RWG20" s="129"/>
      <c r="RWH20" s="129"/>
      <c r="RWI20" s="129"/>
      <c r="RWJ20" s="129"/>
      <c r="RWK20" s="129"/>
      <c r="RWL20" s="129"/>
      <c r="RWM20" s="129"/>
      <c r="RWN20" s="129"/>
      <c r="RWO20" s="129"/>
      <c r="RWP20" s="129"/>
      <c r="RWQ20" s="129"/>
      <c r="RWR20" s="129"/>
      <c r="RWS20" s="129"/>
      <c r="RWT20" s="129"/>
      <c r="RWU20" s="129"/>
      <c r="RWV20" s="129"/>
      <c r="RWW20" s="129"/>
      <c r="RWX20" s="129"/>
      <c r="RWY20" s="129"/>
      <c r="RWZ20" s="129"/>
      <c r="RXA20" s="129"/>
      <c r="RXB20" s="129"/>
      <c r="RXC20" s="129"/>
      <c r="RXD20" s="129"/>
      <c r="RXE20" s="129"/>
      <c r="RXF20" s="129"/>
      <c r="RXG20" s="129"/>
      <c r="RXH20" s="129"/>
      <c r="RXI20" s="129"/>
      <c r="RXJ20" s="129"/>
      <c r="RXK20" s="129"/>
      <c r="RXL20" s="129"/>
      <c r="RXM20" s="129"/>
      <c r="RXN20" s="129"/>
      <c r="RXO20" s="129"/>
      <c r="RXP20" s="129"/>
      <c r="RXQ20" s="129"/>
      <c r="RXR20" s="129"/>
      <c r="RXS20" s="129"/>
      <c r="RXT20" s="129"/>
      <c r="RXU20" s="129"/>
      <c r="RXV20" s="129"/>
      <c r="RXW20" s="129"/>
      <c r="RXX20" s="129"/>
      <c r="RXY20" s="129"/>
      <c r="RXZ20" s="129"/>
      <c r="RYA20" s="129"/>
      <c r="RYB20" s="129"/>
      <c r="RYC20" s="129"/>
      <c r="RYD20" s="129"/>
      <c r="RYE20" s="129"/>
      <c r="RYF20" s="129"/>
      <c r="RYG20" s="129"/>
      <c r="RYH20" s="129"/>
      <c r="RYI20" s="129"/>
      <c r="RYJ20" s="129"/>
      <c r="RYK20" s="129"/>
      <c r="RYL20" s="129"/>
      <c r="RYM20" s="129"/>
      <c r="RYN20" s="129"/>
      <c r="RYO20" s="129"/>
      <c r="RYP20" s="129"/>
      <c r="RYQ20" s="129"/>
      <c r="RYR20" s="129"/>
      <c r="RYS20" s="129"/>
      <c r="RYT20" s="129"/>
      <c r="RYU20" s="129"/>
      <c r="RYV20" s="129"/>
      <c r="RYW20" s="129"/>
      <c r="RYX20" s="129"/>
      <c r="RYY20" s="129"/>
      <c r="RYZ20" s="129"/>
      <c r="RZA20" s="129"/>
      <c r="RZB20" s="129"/>
      <c r="RZC20" s="129"/>
      <c r="RZD20" s="129"/>
      <c r="RZE20" s="129"/>
      <c r="RZF20" s="129"/>
      <c r="RZG20" s="129"/>
      <c r="RZH20" s="129"/>
      <c r="RZI20" s="129"/>
      <c r="RZJ20" s="129"/>
      <c r="RZK20" s="129"/>
      <c r="RZL20" s="129"/>
      <c r="RZM20" s="129"/>
      <c r="RZN20" s="129"/>
      <c r="RZO20" s="129"/>
      <c r="RZP20" s="129"/>
      <c r="RZQ20" s="129"/>
      <c r="RZR20" s="129"/>
      <c r="RZS20" s="129"/>
      <c r="RZT20" s="129"/>
      <c r="RZU20" s="129"/>
      <c r="RZV20" s="129"/>
      <c r="RZW20" s="129"/>
      <c r="RZX20" s="129"/>
      <c r="RZY20" s="129"/>
      <c r="RZZ20" s="129"/>
      <c r="SAA20" s="129"/>
      <c r="SAB20" s="129"/>
      <c r="SAC20" s="129"/>
      <c r="SAD20" s="129"/>
      <c r="SAE20" s="129"/>
      <c r="SAF20" s="129"/>
      <c r="SAG20" s="129"/>
      <c r="SAH20" s="129"/>
      <c r="SAI20" s="129"/>
      <c r="SAJ20" s="129"/>
      <c r="SAK20" s="129"/>
      <c r="SAL20" s="129"/>
      <c r="SAM20" s="129"/>
      <c r="SAN20" s="129"/>
      <c r="SAO20" s="129"/>
      <c r="SAP20" s="129"/>
      <c r="SAQ20" s="129"/>
      <c r="SAR20" s="129"/>
      <c r="SAS20" s="129"/>
      <c r="SAT20" s="129"/>
      <c r="SAU20" s="129"/>
      <c r="SAV20" s="129"/>
      <c r="SAW20" s="129"/>
      <c r="SAX20" s="129"/>
      <c r="SAY20" s="129"/>
      <c r="SAZ20" s="129"/>
      <c r="SBA20" s="129"/>
      <c r="SBB20" s="129"/>
      <c r="SBC20" s="129"/>
      <c r="SBD20" s="129"/>
      <c r="SBE20" s="129"/>
      <c r="SBF20" s="129"/>
      <c r="SBG20" s="129"/>
      <c r="SBH20" s="129"/>
      <c r="SBI20" s="129"/>
      <c r="SBJ20" s="129"/>
      <c r="SBK20" s="129"/>
      <c r="SBL20" s="129"/>
      <c r="SBM20" s="129"/>
      <c r="SBN20" s="129"/>
      <c r="SBO20" s="129"/>
      <c r="SBP20" s="129"/>
      <c r="SBQ20" s="129"/>
      <c r="SBR20" s="129"/>
      <c r="SBS20" s="129"/>
      <c r="SBT20" s="129"/>
      <c r="SBU20" s="129"/>
      <c r="SBV20" s="129"/>
      <c r="SBW20" s="129"/>
      <c r="SBX20" s="129"/>
      <c r="SBY20" s="129"/>
      <c r="SBZ20" s="129"/>
      <c r="SCA20" s="129"/>
      <c r="SCB20" s="129"/>
      <c r="SCC20" s="129"/>
      <c r="SCD20" s="129"/>
      <c r="SCE20" s="129"/>
      <c r="SCF20" s="129"/>
      <c r="SCG20" s="129"/>
      <c r="SCH20" s="129"/>
      <c r="SCI20" s="129"/>
      <c r="SCJ20" s="129"/>
      <c r="SCK20" s="129"/>
      <c r="SCL20" s="129"/>
      <c r="SCM20" s="129"/>
      <c r="SCN20" s="129"/>
      <c r="SCO20" s="129"/>
      <c r="SCP20" s="129"/>
      <c r="SCQ20" s="129"/>
      <c r="SCR20" s="129"/>
      <c r="SCS20" s="129"/>
      <c r="SCT20" s="129"/>
      <c r="SCU20" s="129"/>
      <c r="SCV20" s="129"/>
      <c r="SCW20" s="129"/>
      <c r="SCX20" s="129"/>
      <c r="SCY20" s="129"/>
      <c r="SCZ20" s="129"/>
      <c r="SDA20" s="129"/>
      <c r="SDB20" s="129"/>
      <c r="SDC20" s="129"/>
      <c r="SDD20" s="129"/>
      <c r="SDE20" s="129"/>
      <c r="SDF20" s="129"/>
      <c r="SDG20" s="129"/>
      <c r="SDH20" s="129"/>
      <c r="SDI20" s="129"/>
      <c r="SDJ20" s="129"/>
      <c r="SDK20" s="129"/>
      <c r="SDL20" s="129"/>
      <c r="SDM20" s="129"/>
      <c r="SDN20" s="129"/>
      <c r="SDO20" s="129"/>
      <c r="SDP20" s="129"/>
      <c r="SDQ20" s="129"/>
      <c r="SDR20" s="129"/>
      <c r="SDS20" s="129"/>
      <c r="SDT20" s="129"/>
      <c r="SDU20" s="129"/>
      <c r="SDV20" s="129"/>
      <c r="SDW20" s="129"/>
      <c r="SDX20" s="129"/>
      <c r="SDY20" s="129"/>
      <c r="SDZ20" s="129"/>
      <c r="SEA20" s="129"/>
      <c r="SEB20" s="129"/>
      <c r="SEC20" s="129"/>
      <c r="SED20" s="129"/>
      <c r="SEE20" s="129"/>
      <c r="SEF20" s="129"/>
      <c r="SEG20" s="129"/>
      <c r="SEH20" s="129"/>
      <c r="SEI20" s="129"/>
      <c r="SEJ20" s="129"/>
      <c r="SEK20" s="129"/>
      <c r="SEL20" s="129"/>
      <c r="SEM20" s="129"/>
      <c r="SEN20" s="129"/>
      <c r="SEO20" s="129"/>
      <c r="SEP20" s="129"/>
      <c r="SEQ20" s="129"/>
      <c r="SER20" s="129"/>
      <c r="SES20" s="129"/>
      <c r="SET20" s="129"/>
      <c r="SEU20" s="129"/>
      <c r="SEV20" s="129"/>
      <c r="SEW20" s="129"/>
      <c r="SEX20" s="129"/>
      <c r="SEY20" s="129"/>
      <c r="SEZ20" s="129"/>
      <c r="SFA20" s="129"/>
      <c r="SFB20" s="129"/>
      <c r="SFC20" s="129"/>
      <c r="SFD20" s="129"/>
      <c r="SFE20" s="129"/>
      <c r="SFF20" s="129"/>
      <c r="SFG20" s="129"/>
      <c r="SFH20" s="129"/>
      <c r="SFI20" s="129"/>
      <c r="SFJ20" s="129"/>
      <c r="SFK20" s="129"/>
      <c r="SFL20" s="129"/>
      <c r="SFM20" s="129"/>
      <c r="SFN20" s="129"/>
      <c r="SFO20" s="129"/>
      <c r="SFP20" s="129"/>
      <c r="SFQ20" s="129"/>
      <c r="SFR20" s="129"/>
      <c r="SFS20" s="129"/>
      <c r="SFT20" s="129"/>
      <c r="SFU20" s="129"/>
      <c r="SFV20" s="129"/>
      <c r="SFW20" s="129"/>
      <c r="SFX20" s="129"/>
      <c r="SFY20" s="129"/>
      <c r="SFZ20" s="129"/>
      <c r="SGA20" s="129"/>
      <c r="SGB20" s="129"/>
      <c r="SGC20" s="129"/>
      <c r="SGD20" s="129"/>
      <c r="SGE20" s="129"/>
      <c r="SGF20" s="129"/>
      <c r="SGG20" s="129"/>
      <c r="SGH20" s="129"/>
      <c r="SGI20" s="129"/>
      <c r="SGJ20" s="129"/>
      <c r="SGK20" s="129"/>
      <c r="SGL20" s="129"/>
      <c r="SGM20" s="129"/>
      <c r="SGN20" s="129"/>
      <c r="SGO20" s="129"/>
      <c r="SGP20" s="129"/>
      <c r="SGQ20" s="129"/>
      <c r="SGR20" s="129"/>
      <c r="SGS20" s="129"/>
      <c r="SGT20" s="129"/>
      <c r="SGU20" s="129"/>
      <c r="SGV20" s="129"/>
      <c r="SGW20" s="129"/>
      <c r="SGX20" s="129"/>
      <c r="SGY20" s="129"/>
      <c r="SGZ20" s="129"/>
      <c r="SHA20" s="129"/>
      <c r="SHB20" s="129"/>
      <c r="SHC20" s="129"/>
      <c r="SHD20" s="129"/>
      <c r="SHE20" s="129"/>
      <c r="SHF20" s="129"/>
      <c r="SHG20" s="129"/>
      <c r="SHH20" s="129"/>
      <c r="SHI20" s="129"/>
      <c r="SHJ20" s="129"/>
      <c r="SHK20" s="129"/>
      <c r="SHL20" s="129"/>
      <c r="SHM20" s="129"/>
      <c r="SHN20" s="129"/>
      <c r="SHO20" s="129"/>
      <c r="SHP20" s="129"/>
      <c r="SHQ20" s="129"/>
      <c r="SHR20" s="129"/>
      <c r="SHS20" s="129"/>
      <c r="SHT20" s="129"/>
      <c r="SHU20" s="129"/>
      <c r="SHV20" s="129"/>
      <c r="SHW20" s="129"/>
      <c r="SHX20" s="129"/>
      <c r="SHY20" s="129"/>
      <c r="SHZ20" s="129"/>
      <c r="SIA20" s="129"/>
      <c r="SIB20" s="129"/>
      <c r="SIC20" s="129"/>
      <c r="SID20" s="129"/>
      <c r="SIE20" s="129"/>
      <c r="SIF20" s="129"/>
      <c r="SIG20" s="129"/>
      <c r="SIH20" s="129"/>
      <c r="SII20" s="129"/>
      <c r="SIJ20" s="129"/>
      <c r="SIK20" s="129"/>
      <c r="SIL20" s="129"/>
      <c r="SIM20" s="129"/>
      <c r="SIN20" s="129"/>
      <c r="SIO20" s="129"/>
      <c r="SIP20" s="129"/>
      <c r="SIQ20" s="129"/>
      <c r="SIR20" s="129"/>
      <c r="SIS20" s="129"/>
      <c r="SIT20" s="129"/>
      <c r="SIU20" s="129"/>
      <c r="SIV20" s="129"/>
      <c r="SIW20" s="129"/>
      <c r="SIX20" s="129"/>
      <c r="SIY20" s="129"/>
      <c r="SIZ20" s="129"/>
      <c r="SJA20" s="129"/>
      <c r="SJB20" s="129"/>
      <c r="SJC20" s="129"/>
      <c r="SJD20" s="129"/>
      <c r="SJE20" s="129"/>
      <c r="SJF20" s="129"/>
      <c r="SJG20" s="129"/>
      <c r="SJH20" s="129"/>
      <c r="SJI20" s="129"/>
      <c r="SJJ20" s="129"/>
      <c r="SJK20" s="129"/>
      <c r="SJL20" s="129"/>
      <c r="SJM20" s="129"/>
      <c r="SJN20" s="129"/>
      <c r="SJO20" s="129"/>
      <c r="SJP20" s="129"/>
      <c r="SJQ20" s="129"/>
      <c r="SJR20" s="129"/>
      <c r="SJS20" s="129"/>
      <c r="SJT20" s="129"/>
      <c r="SJU20" s="129"/>
      <c r="SJV20" s="129"/>
      <c r="SJW20" s="129"/>
      <c r="SJX20" s="129"/>
      <c r="SJY20" s="129"/>
      <c r="SJZ20" s="129"/>
      <c r="SKA20" s="129"/>
      <c r="SKB20" s="129"/>
      <c r="SKC20" s="129"/>
      <c r="SKD20" s="129"/>
      <c r="SKE20" s="129"/>
      <c r="SKF20" s="129"/>
      <c r="SKG20" s="129"/>
      <c r="SKH20" s="129"/>
      <c r="SKI20" s="129"/>
      <c r="SKJ20" s="129"/>
      <c r="SKK20" s="129"/>
      <c r="SKL20" s="129"/>
      <c r="SKM20" s="129"/>
      <c r="SKN20" s="129"/>
      <c r="SKO20" s="129"/>
      <c r="SKP20" s="129"/>
      <c r="SKQ20" s="129"/>
      <c r="SKR20" s="129"/>
      <c r="SKS20" s="129"/>
      <c r="SKT20" s="129"/>
      <c r="SKU20" s="129"/>
      <c r="SKV20" s="129"/>
      <c r="SKW20" s="129"/>
      <c r="SKX20" s="129"/>
      <c r="SKY20" s="129"/>
      <c r="SKZ20" s="129"/>
      <c r="SLA20" s="129"/>
      <c r="SLB20" s="129"/>
      <c r="SLC20" s="129"/>
      <c r="SLD20" s="129"/>
      <c r="SLE20" s="129"/>
      <c r="SLF20" s="129"/>
      <c r="SLG20" s="129"/>
      <c r="SLH20" s="129"/>
      <c r="SLI20" s="129"/>
      <c r="SLJ20" s="129"/>
      <c r="SLK20" s="129"/>
      <c r="SLL20" s="129"/>
      <c r="SLM20" s="129"/>
      <c r="SLN20" s="129"/>
      <c r="SLO20" s="129"/>
      <c r="SLP20" s="129"/>
      <c r="SLQ20" s="129"/>
      <c r="SLR20" s="129"/>
      <c r="SLS20" s="129"/>
      <c r="SLT20" s="129"/>
      <c r="SLU20" s="129"/>
      <c r="SLV20" s="129"/>
      <c r="SLW20" s="129"/>
      <c r="SLX20" s="129"/>
      <c r="SLY20" s="129"/>
      <c r="SLZ20" s="129"/>
      <c r="SMA20" s="129"/>
      <c r="SMB20" s="129"/>
      <c r="SMC20" s="129"/>
      <c r="SMD20" s="129"/>
      <c r="SME20" s="129"/>
      <c r="SMF20" s="129"/>
      <c r="SMG20" s="129"/>
      <c r="SMH20" s="129"/>
      <c r="SMI20" s="129"/>
      <c r="SMJ20" s="129"/>
      <c r="SMK20" s="129"/>
      <c r="SML20" s="129"/>
      <c r="SMM20" s="129"/>
      <c r="SMN20" s="129"/>
      <c r="SMO20" s="129"/>
      <c r="SMP20" s="129"/>
      <c r="SMQ20" s="129"/>
      <c r="SMR20" s="129"/>
      <c r="SMS20" s="129"/>
      <c r="SMT20" s="129"/>
      <c r="SMU20" s="129"/>
      <c r="SMV20" s="129"/>
      <c r="SMW20" s="129"/>
      <c r="SMX20" s="129"/>
      <c r="SMY20" s="129"/>
      <c r="SMZ20" s="129"/>
      <c r="SNA20" s="129"/>
      <c r="SNB20" s="129"/>
      <c r="SNC20" s="129"/>
      <c r="SND20" s="129"/>
      <c r="SNE20" s="129"/>
      <c r="SNF20" s="129"/>
      <c r="SNG20" s="129"/>
      <c r="SNH20" s="129"/>
      <c r="SNI20" s="129"/>
      <c r="SNJ20" s="129"/>
      <c r="SNK20" s="129"/>
      <c r="SNL20" s="129"/>
      <c r="SNM20" s="129"/>
      <c r="SNN20" s="129"/>
      <c r="SNO20" s="129"/>
      <c r="SNP20" s="129"/>
      <c r="SNQ20" s="129"/>
      <c r="SNR20" s="129"/>
      <c r="SNS20" s="129"/>
      <c r="SNT20" s="129"/>
      <c r="SNU20" s="129"/>
      <c r="SNV20" s="129"/>
      <c r="SNW20" s="129"/>
      <c r="SNX20" s="129"/>
      <c r="SNY20" s="129"/>
      <c r="SNZ20" s="129"/>
      <c r="SOA20" s="129"/>
      <c r="SOB20" s="129"/>
      <c r="SOC20" s="129"/>
      <c r="SOD20" s="129"/>
      <c r="SOE20" s="129"/>
      <c r="SOF20" s="129"/>
      <c r="SOG20" s="129"/>
      <c r="SOH20" s="129"/>
      <c r="SOI20" s="129"/>
      <c r="SOJ20" s="129"/>
      <c r="SOK20" s="129"/>
      <c r="SOL20" s="129"/>
      <c r="SOM20" s="129"/>
      <c r="SON20" s="129"/>
      <c r="SOO20" s="129"/>
      <c r="SOP20" s="129"/>
      <c r="SOQ20" s="129"/>
      <c r="SOR20" s="129"/>
      <c r="SOS20" s="129"/>
      <c r="SOT20" s="129"/>
      <c r="SOU20" s="129"/>
      <c r="SOV20" s="129"/>
      <c r="SOW20" s="129"/>
      <c r="SOX20" s="129"/>
      <c r="SOY20" s="129"/>
      <c r="SOZ20" s="129"/>
      <c r="SPA20" s="129"/>
      <c r="SPB20" s="129"/>
      <c r="SPC20" s="129"/>
      <c r="SPD20" s="129"/>
      <c r="SPE20" s="129"/>
      <c r="SPF20" s="129"/>
      <c r="SPG20" s="129"/>
      <c r="SPH20" s="129"/>
      <c r="SPI20" s="129"/>
      <c r="SPJ20" s="129"/>
      <c r="SPK20" s="129"/>
      <c r="SPL20" s="129"/>
      <c r="SPM20" s="129"/>
      <c r="SPN20" s="129"/>
      <c r="SPO20" s="129"/>
      <c r="SPP20" s="129"/>
      <c r="SPQ20" s="129"/>
      <c r="SPR20" s="129"/>
      <c r="SPS20" s="129"/>
      <c r="SPT20" s="129"/>
      <c r="SPU20" s="129"/>
      <c r="SPV20" s="129"/>
      <c r="SPW20" s="129"/>
      <c r="SPX20" s="129"/>
      <c r="SPY20" s="129"/>
      <c r="SPZ20" s="129"/>
      <c r="SQA20" s="129"/>
      <c r="SQB20" s="129"/>
      <c r="SQC20" s="129"/>
      <c r="SQD20" s="129"/>
      <c r="SQE20" s="129"/>
      <c r="SQF20" s="129"/>
      <c r="SQG20" s="129"/>
      <c r="SQH20" s="129"/>
      <c r="SQI20" s="129"/>
      <c r="SQJ20" s="129"/>
      <c r="SQK20" s="129"/>
      <c r="SQL20" s="129"/>
      <c r="SQM20" s="129"/>
      <c r="SQN20" s="129"/>
      <c r="SQO20" s="129"/>
      <c r="SQP20" s="129"/>
      <c r="SQQ20" s="129"/>
      <c r="SQR20" s="129"/>
      <c r="SQS20" s="129"/>
      <c r="SQT20" s="129"/>
      <c r="SQU20" s="129"/>
      <c r="SQV20" s="129"/>
      <c r="SQW20" s="129"/>
      <c r="SQX20" s="129"/>
      <c r="SQY20" s="129"/>
      <c r="SQZ20" s="129"/>
      <c r="SRA20" s="129"/>
      <c r="SRB20" s="129"/>
      <c r="SRC20" s="129"/>
      <c r="SRD20" s="129"/>
      <c r="SRE20" s="129"/>
      <c r="SRF20" s="129"/>
      <c r="SRG20" s="129"/>
      <c r="SRH20" s="129"/>
      <c r="SRI20" s="129"/>
      <c r="SRJ20" s="129"/>
      <c r="SRK20" s="129"/>
      <c r="SRL20" s="129"/>
      <c r="SRM20" s="129"/>
      <c r="SRN20" s="129"/>
      <c r="SRO20" s="129"/>
      <c r="SRP20" s="129"/>
      <c r="SRQ20" s="129"/>
      <c r="SRR20" s="129"/>
      <c r="SRS20" s="129"/>
      <c r="SRT20" s="129"/>
      <c r="SRU20" s="129"/>
      <c r="SRV20" s="129"/>
      <c r="SRW20" s="129"/>
      <c r="SRX20" s="129"/>
      <c r="SRY20" s="129"/>
      <c r="SRZ20" s="129"/>
      <c r="SSA20" s="129"/>
      <c r="SSB20" s="129"/>
      <c r="SSC20" s="129"/>
      <c r="SSD20" s="129"/>
      <c r="SSE20" s="129"/>
      <c r="SSF20" s="129"/>
      <c r="SSG20" s="129"/>
      <c r="SSH20" s="129"/>
      <c r="SSI20" s="129"/>
      <c r="SSJ20" s="129"/>
      <c r="SSK20" s="129"/>
      <c r="SSL20" s="129"/>
      <c r="SSM20" s="129"/>
      <c r="SSN20" s="129"/>
      <c r="SSO20" s="129"/>
      <c r="SSP20" s="129"/>
      <c r="SSQ20" s="129"/>
      <c r="SSR20" s="129"/>
      <c r="SSS20" s="129"/>
      <c r="SST20" s="129"/>
      <c r="SSU20" s="129"/>
      <c r="SSV20" s="129"/>
      <c r="SSW20" s="129"/>
      <c r="SSX20" s="129"/>
      <c r="SSY20" s="129"/>
      <c r="SSZ20" s="129"/>
      <c r="STA20" s="129"/>
      <c r="STB20" s="129"/>
      <c r="STC20" s="129"/>
      <c r="STD20" s="129"/>
      <c r="STE20" s="129"/>
      <c r="STF20" s="129"/>
      <c r="STG20" s="129"/>
      <c r="STH20" s="129"/>
      <c r="STI20" s="129"/>
      <c r="STJ20" s="129"/>
      <c r="STK20" s="129"/>
      <c r="STL20" s="129"/>
      <c r="STM20" s="129"/>
      <c r="STN20" s="129"/>
      <c r="STO20" s="129"/>
      <c r="STP20" s="129"/>
      <c r="STQ20" s="129"/>
      <c r="STR20" s="129"/>
      <c r="STS20" s="129"/>
      <c r="STT20" s="129"/>
      <c r="STU20" s="129"/>
      <c r="STV20" s="129"/>
      <c r="STW20" s="129"/>
      <c r="STX20" s="129"/>
      <c r="STY20" s="129"/>
      <c r="STZ20" s="129"/>
      <c r="SUA20" s="129"/>
      <c r="SUB20" s="129"/>
      <c r="SUC20" s="129"/>
      <c r="SUD20" s="129"/>
      <c r="SUE20" s="129"/>
      <c r="SUF20" s="129"/>
      <c r="SUG20" s="129"/>
      <c r="SUH20" s="129"/>
      <c r="SUI20" s="129"/>
      <c r="SUJ20" s="129"/>
      <c r="SUK20" s="129"/>
      <c r="SUL20" s="129"/>
      <c r="SUM20" s="129"/>
      <c r="SUN20" s="129"/>
      <c r="SUO20" s="129"/>
      <c r="SUP20" s="129"/>
      <c r="SUQ20" s="129"/>
      <c r="SUR20" s="129"/>
      <c r="SUS20" s="129"/>
      <c r="SUT20" s="129"/>
      <c r="SUU20" s="129"/>
      <c r="SUV20" s="129"/>
      <c r="SUW20" s="129"/>
      <c r="SUX20" s="129"/>
      <c r="SUY20" s="129"/>
      <c r="SUZ20" s="129"/>
      <c r="SVA20" s="129"/>
      <c r="SVB20" s="129"/>
      <c r="SVC20" s="129"/>
      <c r="SVD20" s="129"/>
      <c r="SVE20" s="129"/>
      <c r="SVF20" s="129"/>
      <c r="SVG20" s="129"/>
      <c r="SVH20" s="129"/>
      <c r="SVI20" s="129"/>
      <c r="SVJ20" s="129"/>
      <c r="SVK20" s="129"/>
      <c r="SVL20" s="129"/>
      <c r="SVM20" s="129"/>
      <c r="SVN20" s="129"/>
      <c r="SVO20" s="129"/>
      <c r="SVP20" s="129"/>
      <c r="SVQ20" s="129"/>
      <c r="SVR20" s="129"/>
      <c r="SVS20" s="129"/>
      <c r="SVT20" s="129"/>
      <c r="SVU20" s="129"/>
      <c r="SVV20" s="129"/>
      <c r="SVW20" s="129"/>
      <c r="SVX20" s="129"/>
      <c r="SVY20" s="129"/>
      <c r="SVZ20" s="129"/>
      <c r="SWA20" s="129"/>
      <c r="SWB20" s="129"/>
      <c r="SWC20" s="129"/>
      <c r="SWD20" s="129"/>
      <c r="SWE20" s="129"/>
      <c r="SWF20" s="129"/>
      <c r="SWG20" s="129"/>
      <c r="SWH20" s="129"/>
      <c r="SWI20" s="129"/>
      <c r="SWJ20" s="129"/>
      <c r="SWK20" s="129"/>
      <c r="SWL20" s="129"/>
      <c r="SWM20" s="129"/>
      <c r="SWN20" s="129"/>
      <c r="SWO20" s="129"/>
      <c r="SWP20" s="129"/>
      <c r="SWQ20" s="129"/>
      <c r="SWR20" s="129"/>
      <c r="SWS20" s="129"/>
      <c r="SWT20" s="129"/>
      <c r="SWU20" s="129"/>
      <c r="SWV20" s="129"/>
      <c r="SWW20" s="129"/>
      <c r="SWX20" s="129"/>
      <c r="SWY20" s="129"/>
      <c r="SWZ20" s="129"/>
      <c r="SXA20" s="129"/>
      <c r="SXB20" s="129"/>
      <c r="SXC20" s="129"/>
      <c r="SXD20" s="129"/>
      <c r="SXE20" s="129"/>
      <c r="SXF20" s="129"/>
      <c r="SXG20" s="129"/>
      <c r="SXH20" s="129"/>
      <c r="SXI20" s="129"/>
      <c r="SXJ20" s="129"/>
      <c r="SXK20" s="129"/>
      <c r="SXL20" s="129"/>
      <c r="SXM20" s="129"/>
      <c r="SXN20" s="129"/>
      <c r="SXO20" s="129"/>
      <c r="SXP20" s="129"/>
      <c r="SXQ20" s="129"/>
      <c r="SXR20" s="129"/>
      <c r="SXS20" s="129"/>
      <c r="SXT20" s="129"/>
      <c r="SXU20" s="129"/>
      <c r="SXV20" s="129"/>
      <c r="SXW20" s="129"/>
      <c r="SXX20" s="129"/>
      <c r="SXY20" s="129"/>
      <c r="SXZ20" s="129"/>
      <c r="SYA20" s="129"/>
      <c r="SYB20" s="129"/>
      <c r="SYC20" s="129"/>
      <c r="SYD20" s="129"/>
      <c r="SYE20" s="129"/>
      <c r="SYF20" s="129"/>
      <c r="SYG20" s="129"/>
      <c r="SYH20" s="129"/>
      <c r="SYI20" s="129"/>
      <c r="SYJ20" s="129"/>
      <c r="SYK20" s="129"/>
      <c r="SYL20" s="129"/>
      <c r="SYM20" s="129"/>
      <c r="SYN20" s="129"/>
      <c r="SYO20" s="129"/>
      <c r="SYP20" s="129"/>
      <c r="SYQ20" s="129"/>
      <c r="SYR20" s="129"/>
      <c r="SYS20" s="129"/>
      <c r="SYT20" s="129"/>
      <c r="SYU20" s="129"/>
      <c r="SYV20" s="129"/>
      <c r="SYW20" s="129"/>
      <c r="SYX20" s="129"/>
      <c r="SYY20" s="129"/>
      <c r="SYZ20" s="129"/>
      <c r="SZA20" s="129"/>
      <c r="SZB20" s="129"/>
      <c r="SZC20" s="129"/>
      <c r="SZD20" s="129"/>
      <c r="SZE20" s="129"/>
      <c r="SZF20" s="129"/>
      <c r="SZG20" s="129"/>
      <c r="SZH20" s="129"/>
      <c r="SZI20" s="129"/>
      <c r="SZJ20" s="129"/>
      <c r="SZK20" s="129"/>
      <c r="SZL20" s="129"/>
      <c r="SZM20" s="129"/>
      <c r="SZN20" s="129"/>
      <c r="SZO20" s="129"/>
      <c r="SZP20" s="129"/>
      <c r="SZQ20" s="129"/>
      <c r="SZR20" s="129"/>
      <c r="SZS20" s="129"/>
      <c r="SZT20" s="129"/>
      <c r="SZU20" s="129"/>
      <c r="SZV20" s="129"/>
      <c r="SZW20" s="129"/>
      <c r="SZX20" s="129"/>
      <c r="SZY20" s="129"/>
      <c r="SZZ20" s="129"/>
      <c r="TAA20" s="129"/>
      <c r="TAB20" s="129"/>
      <c r="TAC20" s="129"/>
      <c r="TAD20" s="129"/>
      <c r="TAE20" s="129"/>
      <c r="TAF20" s="129"/>
      <c r="TAG20" s="129"/>
      <c r="TAH20" s="129"/>
      <c r="TAI20" s="129"/>
      <c r="TAJ20" s="129"/>
      <c r="TAK20" s="129"/>
      <c r="TAL20" s="129"/>
      <c r="TAM20" s="129"/>
      <c r="TAN20" s="129"/>
      <c r="TAO20" s="129"/>
      <c r="TAP20" s="129"/>
      <c r="TAQ20" s="129"/>
      <c r="TAR20" s="129"/>
      <c r="TAS20" s="129"/>
      <c r="TAT20" s="129"/>
      <c r="TAU20" s="129"/>
      <c r="TAV20" s="129"/>
      <c r="TAW20" s="129"/>
      <c r="TAX20" s="129"/>
      <c r="TAY20" s="129"/>
      <c r="TAZ20" s="129"/>
      <c r="TBA20" s="129"/>
      <c r="TBB20" s="129"/>
      <c r="TBC20" s="129"/>
      <c r="TBD20" s="129"/>
      <c r="TBE20" s="129"/>
      <c r="TBF20" s="129"/>
      <c r="TBG20" s="129"/>
      <c r="TBH20" s="129"/>
      <c r="TBI20" s="129"/>
      <c r="TBJ20" s="129"/>
      <c r="TBK20" s="129"/>
      <c r="TBL20" s="129"/>
      <c r="TBM20" s="129"/>
      <c r="TBN20" s="129"/>
      <c r="TBO20" s="129"/>
      <c r="TBP20" s="129"/>
      <c r="TBQ20" s="129"/>
      <c r="TBR20" s="129"/>
      <c r="TBS20" s="129"/>
      <c r="TBT20" s="129"/>
      <c r="TBU20" s="129"/>
      <c r="TBV20" s="129"/>
      <c r="TBW20" s="129"/>
      <c r="TBX20" s="129"/>
      <c r="TBY20" s="129"/>
      <c r="TBZ20" s="129"/>
      <c r="TCA20" s="129"/>
      <c r="TCB20" s="129"/>
      <c r="TCC20" s="129"/>
      <c r="TCD20" s="129"/>
      <c r="TCE20" s="129"/>
      <c r="TCF20" s="129"/>
      <c r="TCG20" s="129"/>
      <c r="TCH20" s="129"/>
      <c r="TCI20" s="129"/>
      <c r="TCJ20" s="129"/>
      <c r="TCK20" s="129"/>
      <c r="TCL20" s="129"/>
      <c r="TCM20" s="129"/>
      <c r="TCN20" s="129"/>
      <c r="TCO20" s="129"/>
      <c r="TCP20" s="129"/>
      <c r="TCQ20" s="129"/>
      <c r="TCR20" s="129"/>
      <c r="TCS20" s="129"/>
      <c r="TCT20" s="129"/>
      <c r="TCU20" s="129"/>
      <c r="TCV20" s="129"/>
      <c r="TCW20" s="129"/>
      <c r="TCX20" s="129"/>
      <c r="TCY20" s="129"/>
      <c r="TCZ20" s="129"/>
      <c r="TDA20" s="129"/>
      <c r="TDB20" s="129"/>
      <c r="TDC20" s="129"/>
      <c r="TDD20" s="129"/>
      <c r="TDE20" s="129"/>
      <c r="TDF20" s="129"/>
      <c r="TDG20" s="129"/>
      <c r="TDH20" s="129"/>
      <c r="TDI20" s="129"/>
      <c r="TDJ20" s="129"/>
      <c r="TDK20" s="129"/>
      <c r="TDL20" s="129"/>
      <c r="TDM20" s="129"/>
      <c r="TDN20" s="129"/>
      <c r="TDO20" s="129"/>
      <c r="TDP20" s="129"/>
      <c r="TDQ20" s="129"/>
      <c r="TDR20" s="129"/>
      <c r="TDS20" s="129"/>
      <c r="TDT20" s="129"/>
      <c r="TDU20" s="129"/>
      <c r="TDV20" s="129"/>
      <c r="TDW20" s="129"/>
      <c r="TDX20" s="129"/>
      <c r="TDY20" s="129"/>
      <c r="TDZ20" s="129"/>
      <c r="TEA20" s="129"/>
      <c r="TEB20" s="129"/>
      <c r="TEC20" s="129"/>
      <c r="TED20" s="129"/>
      <c r="TEE20" s="129"/>
      <c r="TEF20" s="129"/>
      <c r="TEG20" s="129"/>
      <c r="TEH20" s="129"/>
      <c r="TEI20" s="129"/>
      <c r="TEJ20" s="129"/>
      <c r="TEK20" s="129"/>
      <c r="TEL20" s="129"/>
      <c r="TEM20" s="129"/>
      <c r="TEN20" s="129"/>
      <c r="TEO20" s="129"/>
      <c r="TEP20" s="129"/>
      <c r="TEQ20" s="129"/>
      <c r="TER20" s="129"/>
      <c r="TES20" s="129"/>
      <c r="TET20" s="129"/>
      <c r="TEU20" s="129"/>
      <c r="TEV20" s="129"/>
      <c r="TEW20" s="129"/>
      <c r="TEX20" s="129"/>
      <c r="TEY20" s="129"/>
      <c r="TEZ20" s="129"/>
      <c r="TFA20" s="129"/>
      <c r="TFB20" s="129"/>
      <c r="TFC20" s="129"/>
      <c r="TFD20" s="129"/>
      <c r="TFE20" s="129"/>
      <c r="TFF20" s="129"/>
      <c r="TFG20" s="129"/>
      <c r="TFH20" s="129"/>
      <c r="TFI20" s="129"/>
      <c r="TFJ20" s="129"/>
      <c r="TFK20" s="129"/>
      <c r="TFL20" s="129"/>
      <c r="TFM20" s="129"/>
      <c r="TFN20" s="129"/>
      <c r="TFO20" s="129"/>
      <c r="TFP20" s="129"/>
      <c r="TFQ20" s="129"/>
      <c r="TFR20" s="129"/>
      <c r="TFS20" s="129"/>
      <c r="TFT20" s="129"/>
      <c r="TFU20" s="129"/>
      <c r="TFV20" s="129"/>
      <c r="TFW20" s="129"/>
      <c r="TFX20" s="129"/>
      <c r="TFY20" s="129"/>
      <c r="TFZ20" s="129"/>
      <c r="TGA20" s="129"/>
      <c r="TGB20" s="129"/>
      <c r="TGC20" s="129"/>
      <c r="TGD20" s="129"/>
      <c r="TGE20" s="129"/>
      <c r="TGF20" s="129"/>
      <c r="TGG20" s="129"/>
      <c r="TGH20" s="129"/>
      <c r="TGI20" s="129"/>
      <c r="TGJ20" s="129"/>
      <c r="TGK20" s="129"/>
      <c r="TGL20" s="129"/>
      <c r="TGM20" s="129"/>
      <c r="TGN20" s="129"/>
      <c r="TGO20" s="129"/>
      <c r="TGP20" s="129"/>
      <c r="TGQ20" s="129"/>
      <c r="TGR20" s="129"/>
      <c r="TGS20" s="129"/>
      <c r="TGT20" s="129"/>
      <c r="TGU20" s="129"/>
      <c r="TGV20" s="129"/>
      <c r="TGW20" s="129"/>
      <c r="TGX20" s="129"/>
      <c r="TGY20" s="129"/>
      <c r="TGZ20" s="129"/>
      <c r="THA20" s="129"/>
      <c r="THB20" s="129"/>
      <c r="THC20" s="129"/>
      <c r="THD20" s="129"/>
      <c r="THE20" s="129"/>
      <c r="THF20" s="129"/>
      <c r="THG20" s="129"/>
      <c r="THH20" s="129"/>
      <c r="THI20" s="129"/>
      <c r="THJ20" s="129"/>
      <c r="THK20" s="129"/>
      <c r="THL20" s="129"/>
      <c r="THM20" s="129"/>
      <c r="THN20" s="129"/>
      <c r="THO20" s="129"/>
      <c r="THP20" s="129"/>
      <c r="THQ20" s="129"/>
      <c r="THR20" s="129"/>
      <c r="THS20" s="129"/>
      <c r="THT20" s="129"/>
      <c r="THU20" s="129"/>
      <c r="THV20" s="129"/>
      <c r="THW20" s="129"/>
      <c r="THX20" s="129"/>
      <c r="THY20" s="129"/>
      <c r="THZ20" s="129"/>
      <c r="TIA20" s="129"/>
      <c r="TIB20" s="129"/>
      <c r="TIC20" s="129"/>
      <c r="TID20" s="129"/>
      <c r="TIE20" s="129"/>
      <c r="TIF20" s="129"/>
      <c r="TIG20" s="129"/>
      <c r="TIH20" s="129"/>
      <c r="TII20" s="129"/>
      <c r="TIJ20" s="129"/>
      <c r="TIK20" s="129"/>
      <c r="TIL20" s="129"/>
      <c r="TIM20" s="129"/>
      <c r="TIN20" s="129"/>
      <c r="TIO20" s="129"/>
      <c r="TIP20" s="129"/>
      <c r="TIQ20" s="129"/>
      <c r="TIR20" s="129"/>
      <c r="TIS20" s="129"/>
      <c r="TIT20" s="129"/>
      <c r="TIU20" s="129"/>
      <c r="TIV20" s="129"/>
      <c r="TIW20" s="129"/>
      <c r="TIX20" s="129"/>
      <c r="TIY20" s="129"/>
      <c r="TIZ20" s="129"/>
      <c r="TJA20" s="129"/>
      <c r="TJB20" s="129"/>
      <c r="TJC20" s="129"/>
      <c r="TJD20" s="129"/>
      <c r="TJE20" s="129"/>
      <c r="TJF20" s="129"/>
      <c r="TJG20" s="129"/>
      <c r="TJH20" s="129"/>
      <c r="TJI20" s="129"/>
      <c r="TJJ20" s="129"/>
      <c r="TJK20" s="129"/>
      <c r="TJL20" s="129"/>
      <c r="TJM20" s="129"/>
      <c r="TJN20" s="129"/>
      <c r="TJO20" s="129"/>
      <c r="TJP20" s="129"/>
      <c r="TJQ20" s="129"/>
      <c r="TJR20" s="129"/>
      <c r="TJS20" s="129"/>
      <c r="TJT20" s="129"/>
      <c r="TJU20" s="129"/>
      <c r="TJV20" s="129"/>
      <c r="TJW20" s="129"/>
      <c r="TJX20" s="129"/>
      <c r="TJY20" s="129"/>
      <c r="TJZ20" s="129"/>
      <c r="TKA20" s="129"/>
      <c r="TKB20" s="129"/>
      <c r="TKC20" s="129"/>
      <c r="TKD20" s="129"/>
      <c r="TKE20" s="129"/>
      <c r="TKF20" s="129"/>
      <c r="TKG20" s="129"/>
      <c r="TKH20" s="129"/>
      <c r="TKI20" s="129"/>
      <c r="TKJ20" s="129"/>
      <c r="TKK20" s="129"/>
      <c r="TKL20" s="129"/>
      <c r="TKM20" s="129"/>
      <c r="TKN20" s="129"/>
      <c r="TKO20" s="129"/>
      <c r="TKP20" s="129"/>
      <c r="TKQ20" s="129"/>
      <c r="TKR20" s="129"/>
      <c r="TKS20" s="129"/>
      <c r="TKT20" s="129"/>
      <c r="TKU20" s="129"/>
      <c r="TKV20" s="129"/>
      <c r="TKW20" s="129"/>
      <c r="TKX20" s="129"/>
      <c r="TKY20" s="129"/>
      <c r="TKZ20" s="129"/>
      <c r="TLA20" s="129"/>
      <c r="TLB20" s="129"/>
      <c r="TLC20" s="129"/>
      <c r="TLD20" s="129"/>
      <c r="TLE20" s="129"/>
      <c r="TLF20" s="129"/>
      <c r="TLG20" s="129"/>
      <c r="TLH20" s="129"/>
      <c r="TLI20" s="129"/>
      <c r="TLJ20" s="129"/>
      <c r="TLK20" s="129"/>
      <c r="TLL20" s="129"/>
      <c r="TLM20" s="129"/>
      <c r="TLN20" s="129"/>
      <c r="TLO20" s="129"/>
      <c r="TLP20" s="129"/>
      <c r="TLQ20" s="129"/>
      <c r="TLR20" s="129"/>
      <c r="TLS20" s="129"/>
      <c r="TLT20" s="129"/>
      <c r="TLU20" s="129"/>
      <c r="TLV20" s="129"/>
      <c r="TLW20" s="129"/>
      <c r="TLX20" s="129"/>
      <c r="TLY20" s="129"/>
      <c r="TLZ20" s="129"/>
      <c r="TMA20" s="129"/>
      <c r="TMB20" s="129"/>
      <c r="TMC20" s="129"/>
      <c r="TMD20" s="129"/>
      <c r="TME20" s="129"/>
      <c r="TMF20" s="129"/>
      <c r="TMG20" s="129"/>
      <c r="TMH20" s="129"/>
      <c r="TMI20" s="129"/>
      <c r="TMJ20" s="129"/>
      <c r="TMK20" s="129"/>
      <c r="TML20" s="129"/>
      <c r="TMM20" s="129"/>
      <c r="TMN20" s="129"/>
      <c r="TMO20" s="129"/>
      <c r="TMP20" s="129"/>
      <c r="TMQ20" s="129"/>
      <c r="TMR20" s="129"/>
      <c r="TMS20" s="129"/>
      <c r="TMT20" s="129"/>
      <c r="TMU20" s="129"/>
      <c r="TMV20" s="129"/>
      <c r="TMW20" s="129"/>
      <c r="TMX20" s="129"/>
      <c r="TMY20" s="129"/>
      <c r="TMZ20" s="129"/>
      <c r="TNA20" s="129"/>
      <c r="TNB20" s="129"/>
      <c r="TNC20" s="129"/>
      <c r="TND20" s="129"/>
      <c r="TNE20" s="129"/>
      <c r="TNF20" s="129"/>
      <c r="TNG20" s="129"/>
      <c r="TNH20" s="129"/>
      <c r="TNI20" s="129"/>
      <c r="TNJ20" s="129"/>
      <c r="TNK20" s="129"/>
      <c r="TNL20" s="129"/>
      <c r="TNM20" s="129"/>
      <c r="TNN20" s="129"/>
      <c r="TNO20" s="129"/>
      <c r="TNP20" s="129"/>
      <c r="TNQ20" s="129"/>
      <c r="TNR20" s="129"/>
      <c r="TNS20" s="129"/>
      <c r="TNT20" s="129"/>
      <c r="TNU20" s="129"/>
      <c r="TNV20" s="129"/>
      <c r="TNW20" s="129"/>
      <c r="TNX20" s="129"/>
      <c r="TNY20" s="129"/>
      <c r="TNZ20" s="129"/>
      <c r="TOA20" s="129"/>
      <c r="TOB20" s="129"/>
      <c r="TOC20" s="129"/>
      <c r="TOD20" s="129"/>
      <c r="TOE20" s="129"/>
      <c r="TOF20" s="129"/>
      <c r="TOG20" s="129"/>
      <c r="TOH20" s="129"/>
      <c r="TOI20" s="129"/>
      <c r="TOJ20" s="129"/>
      <c r="TOK20" s="129"/>
      <c r="TOL20" s="129"/>
      <c r="TOM20" s="129"/>
      <c r="TON20" s="129"/>
      <c r="TOO20" s="129"/>
      <c r="TOP20" s="129"/>
      <c r="TOQ20" s="129"/>
      <c r="TOR20" s="129"/>
      <c r="TOS20" s="129"/>
      <c r="TOT20" s="129"/>
      <c r="TOU20" s="129"/>
      <c r="TOV20" s="129"/>
      <c r="TOW20" s="129"/>
      <c r="TOX20" s="129"/>
      <c r="TOY20" s="129"/>
      <c r="TOZ20" s="129"/>
      <c r="TPA20" s="129"/>
      <c r="TPB20" s="129"/>
      <c r="TPC20" s="129"/>
      <c r="TPD20" s="129"/>
      <c r="TPE20" s="129"/>
      <c r="TPF20" s="129"/>
      <c r="TPG20" s="129"/>
      <c r="TPH20" s="129"/>
      <c r="TPI20" s="129"/>
      <c r="TPJ20" s="129"/>
      <c r="TPK20" s="129"/>
      <c r="TPL20" s="129"/>
      <c r="TPM20" s="129"/>
      <c r="TPN20" s="129"/>
      <c r="TPO20" s="129"/>
      <c r="TPP20" s="129"/>
      <c r="TPQ20" s="129"/>
      <c r="TPR20" s="129"/>
      <c r="TPS20" s="129"/>
      <c r="TPT20" s="129"/>
      <c r="TPU20" s="129"/>
      <c r="TPV20" s="129"/>
      <c r="TPW20" s="129"/>
      <c r="TPX20" s="129"/>
      <c r="TPY20" s="129"/>
      <c r="TPZ20" s="129"/>
      <c r="TQA20" s="129"/>
      <c r="TQB20" s="129"/>
      <c r="TQC20" s="129"/>
      <c r="TQD20" s="129"/>
      <c r="TQE20" s="129"/>
      <c r="TQF20" s="129"/>
      <c r="TQG20" s="129"/>
      <c r="TQH20" s="129"/>
      <c r="TQI20" s="129"/>
      <c r="TQJ20" s="129"/>
      <c r="TQK20" s="129"/>
      <c r="TQL20" s="129"/>
      <c r="TQM20" s="129"/>
      <c r="TQN20" s="129"/>
      <c r="TQO20" s="129"/>
      <c r="TQP20" s="129"/>
      <c r="TQQ20" s="129"/>
      <c r="TQR20" s="129"/>
      <c r="TQS20" s="129"/>
      <c r="TQT20" s="129"/>
      <c r="TQU20" s="129"/>
      <c r="TQV20" s="129"/>
      <c r="TQW20" s="129"/>
      <c r="TQX20" s="129"/>
      <c r="TQY20" s="129"/>
      <c r="TQZ20" s="129"/>
      <c r="TRA20" s="129"/>
      <c r="TRB20" s="129"/>
      <c r="TRC20" s="129"/>
      <c r="TRD20" s="129"/>
      <c r="TRE20" s="129"/>
      <c r="TRF20" s="129"/>
      <c r="TRG20" s="129"/>
      <c r="TRH20" s="129"/>
      <c r="TRI20" s="129"/>
      <c r="TRJ20" s="129"/>
      <c r="TRK20" s="129"/>
      <c r="TRL20" s="129"/>
      <c r="TRM20" s="129"/>
      <c r="TRN20" s="129"/>
      <c r="TRO20" s="129"/>
      <c r="TRP20" s="129"/>
      <c r="TRQ20" s="129"/>
      <c r="TRR20" s="129"/>
      <c r="TRS20" s="129"/>
      <c r="TRT20" s="129"/>
      <c r="TRU20" s="129"/>
      <c r="TRV20" s="129"/>
      <c r="TRW20" s="129"/>
      <c r="TRX20" s="129"/>
      <c r="TRY20" s="129"/>
      <c r="TRZ20" s="129"/>
      <c r="TSA20" s="129"/>
      <c r="TSB20" s="129"/>
      <c r="TSC20" s="129"/>
      <c r="TSD20" s="129"/>
      <c r="TSE20" s="129"/>
      <c r="TSF20" s="129"/>
      <c r="TSG20" s="129"/>
      <c r="TSH20" s="129"/>
      <c r="TSI20" s="129"/>
      <c r="TSJ20" s="129"/>
      <c r="TSK20" s="129"/>
      <c r="TSL20" s="129"/>
      <c r="TSM20" s="129"/>
      <c r="TSN20" s="129"/>
      <c r="TSO20" s="129"/>
      <c r="TSP20" s="129"/>
      <c r="TSQ20" s="129"/>
      <c r="TSR20" s="129"/>
      <c r="TSS20" s="129"/>
      <c r="TST20" s="129"/>
      <c r="TSU20" s="129"/>
      <c r="TSV20" s="129"/>
      <c r="TSW20" s="129"/>
      <c r="TSX20" s="129"/>
      <c r="TSY20" s="129"/>
      <c r="TSZ20" s="129"/>
      <c r="TTA20" s="129"/>
      <c r="TTB20" s="129"/>
      <c r="TTC20" s="129"/>
      <c r="TTD20" s="129"/>
      <c r="TTE20" s="129"/>
      <c r="TTF20" s="129"/>
      <c r="TTG20" s="129"/>
      <c r="TTH20" s="129"/>
      <c r="TTI20" s="129"/>
      <c r="TTJ20" s="129"/>
      <c r="TTK20" s="129"/>
      <c r="TTL20" s="129"/>
      <c r="TTM20" s="129"/>
      <c r="TTN20" s="129"/>
      <c r="TTO20" s="129"/>
      <c r="TTP20" s="129"/>
      <c r="TTQ20" s="129"/>
      <c r="TTR20" s="129"/>
      <c r="TTS20" s="129"/>
      <c r="TTT20" s="129"/>
      <c r="TTU20" s="129"/>
      <c r="TTV20" s="129"/>
      <c r="TTW20" s="129"/>
      <c r="TTX20" s="129"/>
      <c r="TTY20" s="129"/>
      <c r="TTZ20" s="129"/>
      <c r="TUA20" s="129"/>
      <c r="TUB20" s="129"/>
      <c r="TUC20" s="129"/>
      <c r="TUD20" s="129"/>
      <c r="TUE20" s="129"/>
      <c r="TUF20" s="129"/>
      <c r="TUG20" s="129"/>
      <c r="TUH20" s="129"/>
      <c r="TUI20" s="129"/>
      <c r="TUJ20" s="129"/>
      <c r="TUK20" s="129"/>
      <c r="TUL20" s="129"/>
      <c r="TUM20" s="129"/>
      <c r="TUN20" s="129"/>
      <c r="TUO20" s="129"/>
      <c r="TUP20" s="129"/>
      <c r="TUQ20" s="129"/>
      <c r="TUR20" s="129"/>
      <c r="TUS20" s="129"/>
      <c r="TUT20" s="129"/>
      <c r="TUU20" s="129"/>
      <c r="TUV20" s="129"/>
      <c r="TUW20" s="129"/>
      <c r="TUX20" s="129"/>
      <c r="TUY20" s="129"/>
      <c r="TUZ20" s="129"/>
      <c r="TVA20" s="129"/>
      <c r="TVB20" s="129"/>
      <c r="TVC20" s="129"/>
      <c r="TVD20" s="129"/>
      <c r="TVE20" s="129"/>
      <c r="TVF20" s="129"/>
      <c r="TVG20" s="129"/>
      <c r="TVH20" s="129"/>
      <c r="TVI20" s="129"/>
      <c r="TVJ20" s="129"/>
      <c r="TVK20" s="129"/>
      <c r="TVL20" s="129"/>
      <c r="TVM20" s="129"/>
      <c r="TVN20" s="129"/>
      <c r="TVO20" s="129"/>
      <c r="TVP20" s="129"/>
      <c r="TVQ20" s="129"/>
      <c r="TVR20" s="129"/>
      <c r="TVS20" s="129"/>
      <c r="TVT20" s="129"/>
      <c r="TVU20" s="129"/>
      <c r="TVV20" s="129"/>
      <c r="TVW20" s="129"/>
      <c r="TVX20" s="129"/>
      <c r="TVY20" s="129"/>
      <c r="TVZ20" s="129"/>
      <c r="TWA20" s="129"/>
      <c r="TWB20" s="129"/>
      <c r="TWC20" s="129"/>
      <c r="TWD20" s="129"/>
      <c r="TWE20" s="129"/>
      <c r="TWF20" s="129"/>
      <c r="TWG20" s="129"/>
      <c r="TWH20" s="129"/>
      <c r="TWI20" s="129"/>
      <c r="TWJ20" s="129"/>
      <c r="TWK20" s="129"/>
      <c r="TWL20" s="129"/>
      <c r="TWM20" s="129"/>
      <c r="TWN20" s="129"/>
      <c r="TWO20" s="129"/>
      <c r="TWP20" s="129"/>
      <c r="TWQ20" s="129"/>
      <c r="TWR20" s="129"/>
      <c r="TWS20" s="129"/>
      <c r="TWT20" s="129"/>
      <c r="TWU20" s="129"/>
      <c r="TWV20" s="129"/>
      <c r="TWW20" s="129"/>
      <c r="TWX20" s="129"/>
      <c r="TWY20" s="129"/>
      <c r="TWZ20" s="129"/>
      <c r="TXA20" s="129"/>
      <c r="TXB20" s="129"/>
      <c r="TXC20" s="129"/>
      <c r="TXD20" s="129"/>
      <c r="TXE20" s="129"/>
      <c r="TXF20" s="129"/>
      <c r="TXG20" s="129"/>
      <c r="TXH20" s="129"/>
      <c r="TXI20" s="129"/>
      <c r="TXJ20" s="129"/>
      <c r="TXK20" s="129"/>
      <c r="TXL20" s="129"/>
      <c r="TXM20" s="129"/>
      <c r="TXN20" s="129"/>
      <c r="TXO20" s="129"/>
      <c r="TXP20" s="129"/>
      <c r="TXQ20" s="129"/>
      <c r="TXR20" s="129"/>
      <c r="TXS20" s="129"/>
      <c r="TXT20" s="129"/>
      <c r="TXU20" s="129"/>
      <c r="TXV20" s="129"/>
      <c r="TXW20" s="129"/>
      <c r="TXX20" s="129"/>
      <c r="TXY20" s="129"/>
      <c r="TXZ20" s="129"/>
      <c r="TYA20" s="129"/>
      <c r="TYB20" s="129"/>
      <c r="TYC20" s="129"/>
      <c r="TYD20" s="129"/>
      <c r="TYE20" s="129"/>
      <c r="TYF20" s="129"/>
      <c r="TYG20" s="129"/>
      <c r="TYH20" s="129"/>
      <c r="TYI20" s="129"/>
      <c r="TYJ20" s="129"/>
      <c r="TYK20" s="129"/>
      <c r="TYL20" s="129"/>
      <c r="TYM20" s="129"/>
      <c r="TYN20" s="129"/>
      <c r="TYO20" s="129"/>
      <c r="TYP20" s="129"/>
      <c r="TYQ20" s="129"/>
      <c r="TYR20" s="129"/>
      <c r="TYS20" s="129"/>
      <c r="TYT20" s="129"/>
      <c r="TYU20" s="129"/>
      <c r="TYV20" s="129"/>
      <c r="TYW20" s="129"/>
      <c r="TYX20" s="129"/>
      <c r="TYY20" s="129"/>
      <c r="TYZ20" s="129"/>
      <c r="TZA20" s="129"/>
      <c r="TZB20" s="129"/>
      <c r="TZC20" s="129"/>
      <c r="TZD20" s="129"/>
      <c r="TZE20" s="129"/>
      <c r="TZF20" s="129"/>
      <c r="TZG20" s="129"/>
      <c r="TZH20" s="129"/>
      <c r="TZI20" s="129"/>
      <c r="TZJ20" s="129"/>
      <c r="TZK20" s="129"/>
      <c r="TZL20" s="129"/>
      <c r="TZM20" s="129"/>
      <c r="TZN20" s="129"/>
      <c r="TZO20" s="129"/>
      <c r="TZP20" s="129"/>
      <c r="TZQ20" s="129"/>
      <c r="TZR20" s="129"/>
      <c r="TZS20" s="129"/>
      <c r="TZT20" s="129"/>
      <c r="TZU20" s="129"/>
      <c r="TZV20" s="129"/>
      <c r="TZW20" s="129"/>
      <c r="TZX20" s="129"/>
      <c r="TZY20" s="129"/>
      <c r="TZZ20" s="129"/>
      <c r="UAA20" s="129"/>
      <c r="UAB20" s="129"/>
      <c r="UAC20" s="129"/>
      <c r="UAD20" s="129"/>
      <c r="UAE20" s="129"/>
      <c r="UAF20" s="129"/>
      <c r="UAG20" s="129"/>
      <c r="UAH20" s="129"/>
      <c r="UAI20" s="129"/>
      <c r="UAJ20" s="129"/>
      <c r="UAK20" s="129"/>
      <c r="UAL20" s="129"/>
      <c r="UAM20" s="129"/>
      <c r="UAN20" s="129"/>
      <c r="UAO20" s="129"/>
      <c r="UAP20" s="129"/>
      <c r="UAQ20" s="129"/>
      <c r="UAR20" s="129"/>
      <c r="UAS20" s="129"/>
      <c r="UAT20" s="129"/>
      <c r="UAU20" s="129"/>
      <c r="UAV20" s="129"/>
      <c r="UAW20" s="129"/>
      <c r="UAX20" s="129"/>
      <c r="UAY20" s="129"/>
      <c r="UAZ20" s="129"/>
      <c r="UBA20" s="129"/>
      <c r="UBB20" s="129"/>
      <c r="UBC20" s="129"/>
      <c r="UBD20" s="129"/>
      <c r="UBE20" s="129"/>
      <c r="UBF20" s="129"/>
      <c r="UBG20" s="129"/>
      <c r="UBH20" s="129"/>
      <c r="UBI20" s="129"/>
      <c r="UBJ20" s="129"/>
      <c r="UBK20" s="129"/>
      <c r="UBL20" s="129"/>
      <c r="UBM20" s="129"/>
      <c r="UBN20" s="129"/>
      <c r="UBO20" s="129"/>
      <c r="UBP20" s="129"/>
      <c r="UBQ20" s="129"/>
      <c r="UBR20" s="129"/>
      <c r="UBS20" s="129"/>
      <c r="UBT20" s="129"/>
      <c r="UBU20" s="129"/>
      <c r="UBV20" s="129"/>
      <c r="UBW20" s="129"/>
      <c r="UBX20" s="129"/>
      <c r="UBY20" s="129"/>
      <c r="UBZ20" s="129"/>
      <c r="UCA20" s="129"/>
      <c r="UCB20" s="129"/>
      <c r="UCC20" s="129"/>
      <c r="UCD20" s="129"/>
      <c r="UCE20" s="129"/>
      <c r="UCF20" s="129"/>
      <c r="UCG20" s="129"/>
      <c r="UCH20" s="129"/>
      <c r="UCI20" s="129"/>
      <c r="UCJ20" s="129"/>
      <c r="UCK20" s="129"/>
      <c r="UCL20" s="129"/>
      <c r="UCM20" s="129"/>
      <c r="UCN20" s="129"/>
      <c r="UCO20" s="129"/>
      <c r="UCP20" s="129"/>
      <c r="UCQ20" s="129"/>
      <c r="UCR20" s="129"/>
      <c r="UCS20" s="129"/>
      <c r="UCT20" s="129"/>
      <c r="UCU20" s="129"/>
      <c r="UCV20" s="129"/>
      <c r="UCW20" s="129"/>
      <c r="UCX20" s="129"/>
      <c r="UCY20" s="129"/>
      <c r="UCZ20" s="129"/>
      <c r="UDA20" s="129"/>
      <c r="UDB20" s="129"/>
      <c r="UDC20" s="129"/>
      <c r="UDD20" s="129"/>
      <c r="UDE20" s="129"/>
      <c r="UDF20" s="129"/>
      <c r="UDG20" s="129"/>
      <c r="UDH20" s="129"/>
      <c r="UDI20" s="129"/>
      <c r="UDJ20" s="129"/>
      <c r="UDK20" s="129"/>
      <c r="UDL20" s="129"/>
      <c r="UDM20" s="129"/>
      <c r="UDN20" s="129"/>
      <c r="UDO20" s="129"/>
      <c r="UDP20" s="129"/>
      <c r="UDQ20" s="129"/>
      <c r="UDR20" s="129"/>
      <c r="UDS20" s="129"/>
      <c r="UDT20" s="129"/>
      <c r="UDU20" s="129"/>
      <c r="UDV20" s="129"/>
      <c r="UDW20" s="129"/>
      <c r="UDX20" s="129"/>
      <c r="UDY20" s="129"/>
      <c r="UDZ20" s="129"/>
      <c r="UEA20" s="129"/>
      <c r="UEB20" s="129"/>
      <c r="UEC20" s="129"/>
      <c r="UED20" s="129"/>
      <c r="UEE20" s="129"/>
      <c r="UEF20" s="129"/>
      <c r="UEG20" s="129"/>
      <c r="UEH20" s="129"/>
      <c r="UEI20" s="129"/>
      <c r="UEJ20" s="129"/>
      <c r="UEK20" s="129"/>
      <c r="UEL20" s="129"/>
      <c r="UEM20" s="129"/>
      <c r="UEN20" s="129"/>
      <c r="UEO20" s="129"/>
      <c r="UEP20" s="129"/>
      <c r="UEQ20" s="129"/>
      <c r="UER20" s="129"/>
      <c r="UES20" s="129"/>
      <c r="UET20" s="129"/>
      <c r="UEU20" s="129"/>
      <c r="UEV20" s="129"/>
      <c r="UEW20" s="129"/>
      <c r="UEX20" s="129"/>
      <c r="UEY20" s="129"/>
      <c r="UEZ20" s="129"/>
      <c r="UFA20" s="129"/>
      <c r="UFB20" s="129"/>
      <c r="UFC20" s="129"/>
      <c r="UFD20" s="129"/>
      <c r="UFE20" s="129"/>
      <c r="UFF20" s="129"/>
      <c r="UFG20" s="129"/>
      <c r="UFH20" s="129"/>
      <c r="UFI20" s="129"/>
      <c r="UFJ20" s="129"/>
      <c r="UFK20" s="129"/>
      <c r="UFL20" s="129"/>
      <c r="UFM20" s="129"/>
      <c r="UFN20" s="129"/>
      <c r="UFO20" s="129"/>
      <c r="UFP20" s="129"/>
      <c r="UFQ20" s="129"/>
      <c r="UFR20" s="129"/>
      <c r="UFS20" s="129"/>
      <c r="UFT20" s="129"/>
      <c r="UFU20" s="129"/>
      <c r="UFV20" s="129"/>
      <c r="UFW20" s="129"/>
      <c r="UFX20" s="129"/>
      <c r="UFY20" s="129"/>
      <c r="UFZ20" s="129"/>
      <c r="UGA20" s="129"/>
      <c r="UGB20" s="129"/>
      <c r="UGC20" s="129"/>
      <c r="UGD20" s="129"/>
      <c r="UGE20" s="129"/>
      <c r="UGF20" s="129"/>
      <c r="UGG20" s="129"/>
      <c r="UGH20" s="129"/>
      <c r="UGI20" s="129"/>
      <c r="UGJ20" s="129"/>
      <c r="UGK20" s="129"/>
      <c r="UGL20" s="129"/>
      <c r="UGM20" s="129"/>
      <c r="UGN20" s="129"/>
      <c r="UGO20" s="129"/>
      <c r="UGP20" s="129"/>
      <c r="UGQ20" s="129"/>
      <c r="UGR20" s="129"/>
      <c r="UGS20" s="129"/>
      <c r="UGT20" s="129"/>
      <c r="UGU20" s="129"/>
      <c r="UGV20" s="129"/>
      <c r="UGW20" s="129"/>
      <c r="UGX20" s="129"/>
      <c r="UGY20" s="129"/>
      <c r="UGZ20" s="129"/>
      <c r="UHA20" s="129"/>
      <c r="UHB20" s="129"/>
      <c r="UHC20" s="129"/>
      <c r="UHD20" s="129"/>
      <c r="UHE20" s="129"/>
      <c r="UHF20" s="129"/>
      <c r="UHG20" s="129"/>
      <c r="UHH20" s="129"/>
      <c r="UHI20" s="129"/>
      <c r="UHJ20" s="129"/>
      <c r="UHK20" s="129"/>
      <c r="UHL20" s="129"/>
      <c r="UHM20" s="129"/>
      <c r="UHN20" s="129"/>
      <c r="UHO20" s="129"/>
      <c r="UHP20" s="129"/>
      <c r="UHQ20" s="129"/>
      <c r="UHR20" s="129"/>
      <c r="UHS20" s="129"/>
      <c r="UHT20" s="129"/>
      <c r="UHU20" s="129"/>
      <c r="UHV20" s="129"/>
      <c r="UHW20" s="129"/>
      <c r="UHX20" s="129"/>
      <c r="UHY20" s="129"/>
      <c r="UHZ20" s="129"/>
      <c r="UIA20" s="129"/>
      <c r="UIB20" s="129"/>
      <c r="UIC20" s="129"/>
      <c r="UID20" s="129"/>
      <c r="UIE20" s="129"/>
      <c r="UIF20" s="129"/>
      <c r="UIG20" s="129"/>
      <c r="UIH20" s="129"/>
      <c r="UII20" s="129"/>
      <c r="UIJ20" s="129"/>
      <c r="UIK20" s="129"/>
      <c r="UIL20" s="129"/>
      <c r="UIM20" s="129"/>
      <c r="UIN20" s="129"/>
      <c r="UIO20" s="129"/>
      <c r="UIP20" s="129"/>
      <c r="UIQ20" s="129"/>
      <c r="UIR20" s="129"/>
      <c r="UIS20" s="129"/>
      <c r="UIT20" s="129"/>
      <c r="UIU20" s="129"/>
      <c r="UIV20" s="129"/>
      <c r="UIW20" s="129"/>
      <c r="UIX20" s="129"/>
      <c r="UIY20" s="129"/>
      <c r="UIZ20" s="129"/>
      <c r="UJA20" s="129"/>
      <c r="UJB20" s="129"/>
      <c r="UJC20" s="129"/>
      <c r="UJD20" s="129"/>
      <c r="UJE20" s="129"/>
      <c r="UJF20" s="129"/>
      <c r="UJG20" s="129"/>
      <c r="UJH20" s="129"/>
      <c r="UJI20" s="129"/>
      <c r="UJJ20" s="129"/>
      <c r="UJK20" s="129"/>
      <c r="UJL20" s="129"/>
      <c r="UJM20" s="129"/>
      <c r="UJN20" s="129"/>
      <c r="UJO20" s="129"/>
      <c r="UJP20" s="129"/>
      <c r="UJQ20" s="129"/>
      <c r="UJR20" s="129"/>
      <c r="UJS20" s="129"/>
      <c r="UJT20" s="129"/>
      <c r="UJU20" s="129"/>
      <c r="UJV20" s="129"/>
      <c r="UJW20" s="129"/>
      <c r="UJX20" s="129"/>
      <c r="UJY20" s="129"/>
      <c r="UJZ20" s="129"/>
      <c r="UKA20" s="129"/>
      <c r="UKB20" s="129"/>
      <c r="UKC20" s="129"/>
      <c r="UKD20" s="129"/>
      <c r="UKE20" s="129"/>
      <c r="UKF20" s="129"/>
      <c r="UKG20" s="129"/>
      <c r="UKH20" s="129"/>
      <c r="UKI20" s="129"/>
      <c r="UKJ20" s="129"/>
      <c r="UKK20" s="129"/>
      <c r="UKL20" s="129"/>
      <c r="UKM20" s="129"/>
      <c r="UKN20" s="129"/>
      <c r="UKO20" s="129"/>
      <c r="UKP20" s="129"/>
      <c r="UKQ20" s="129"/>
      <c r="UKR20" s="129"/>
      <c r="UKS20" s="129"/>
      <c r="UKT20" s="129"/>
      <c r="UKU20" s="129"/>
      <c r="UKV20" s="129"/>
      <c r="UKW20" s="129"/>
      <c r="UKX20" s="129"/>
      <c r="UKY20" s="129"/>
      <c r="UKZ20" s="129"/>
      <c r="ULA20" s="129"/>
      <c r="ULB20" s="129"/>
      <c r="ULC20" s="129"/>
      <c r="ULD20" s="129"/>
      <c r="ULE20" s="129"/>
      <c r="ULF20" s="129"/>
      <c r="ULG20" s="129"/>
      <c r="ULH20" s="129"/>
      <c r="ULI20" s="129"/>
      <c r="ULJ20" s="129"/>
      <c r="ULK20" s="129"/>
      <c r="ULL20" s="129"/>
      <c r="ULM20" s="129"/>
      <c r="ULN20" s="129"/>
      <c r="ULO20" s="129"/>
      <c r="ULP20" s="129"/>
      <c r="ULQ20" s="129"/>
      <c r="ULR20" s="129"/>
      <c r="ULS20" s="129"/>
      <c r="ULT20" s="129"/>
      <c r="ULU20" s="129"/>
      <c r="ULV20" s="129"/>
      <c r="ULW20" s="129"/>
      <c r="ULX20" s="129"/>
      <c r="ULY20" s="129"/>
      <c r="ULZ20" s="129"/>
      <c r="UMA20" s="129"/>
      <c r="UMB20" s="129"/>
      <c r="UMC20" s="129"/>
      <c r="UMD20" s="129"/>
      <c r="UME20" s="129"/>
      <c r="UMF20" s="129"/>
      <c r="UMG20" s="129"/>
      <c r="UMH20" s="129"/>
      <c r="UMI20" s="129"/>
      <c r="UMJ20" s="129"/>
      <c r="UMK20" s="129"/>
      <c r="UML20" s="129"/>
      <c r="UMM20" s="129"/>
      <c r="UMN20" s="129"/>
      <c r="UMO20" s="129"/>
      <c r="UMP20" s="129"/>
      <c r="UMQ20" s="129"/>
      <c r="UMR20" s="129"/>
      <c r="UMS20" s="129"/>
      <c r="UMT20" s="129"/>
      <c r="UMU20" s="129"/>
      <c r="UMV20" s="129"/>
      <c r="UMW20" s="129"/>
      <c r="UMX20" s="129"/>
      <c r="UMY20" s="129"/>
      <c r="UMZ20" s="129"/>
      <c r="UNA20" s="129"/>
      <c r="UNB20" s="129"/>
      <c r="UNC20" s="129"/>
      <c r="UND20" s="129"/>
      <c r="UNE20" s="129"/>
      <c r="UNF20" s="129"/>
      <c r="UNG20" s="129"/>
      <c r="UNH20" s="129"/>
      <c r="UNI20" s="129"/>
      <c r="UNJ20" s="129"/>
      <c r="UNK20" s="129"/>
      <c r="UNL20" s="129"/>
      <c r="UNM20" s="129"/>
      <c r="UNN20" s="129"/>
      <c r="UNO20" s="129"/>
      <c r="UNP20" s="129"/>
      <c r="UNQ20" s="129"/>
      <c r="UNR20" s="129"/>
      <c r="UNS20" s="129"/>
      <c r="UNT20" s="129"/>
      <c r="UNU20" s="129"/>
      <c r="UNV20" s="129"/>
      <c r="UNW20" s="129"/>
      <c r="UNX20" s="129"/>
      <c r="UNY20" s="129"/>
      <c r="UNZ20" s="129"/>
      <c r="UOA20" s="129"/>
      <c r="UOB20" s="129"/>
      <c r="UOC20" s="129"/>
      <c r="UOD20" s="129"/>
      <c r="UOE20" s="129"/>
      <c r="UOF20" s="129"/>
      <c r="UOG20" s="129"/>
      <c r="UOH20" s="129"/>
      <c r="UOI20" s="129"/>
      <c r="UOJ20" s="129"/>
      <c r="UOK20" s="129"/>
      <c r="UOL20" s="129"/>
      <c r="UOM20" s="129"/>
      <c r="UON20" s="129"/>
      <c r="UOO20" s="129"/>
      <c r="UOP20" s="129"/>
      <c r="UOQ20" s="129"/>
      <c r="UOR20" s="129"/>
      <c r="UOS20" s="129"/>
      <c r="UOT20" s="129"/>
      <c r="UOU20" s="129"/>
      <c r="UOV20" s="129"/>
      <c r="UOW20" s="129"/>
      <c r="UOX20" s="129"/>
      <c r="UOY20" s="129"/>
      <c r="UOZ20" s="129"/>
      <c r="UPA20" s="129"/>
      <c r="UPB20" s="129"/>
      <c r="UPC20" s="129"/>
      <c r="UPD20" s="129"/>
      <c r="UPE20" s="129"/>
      <c r="UPF20" s="129"/>
      <c r="UPG20" s="129"/>
      <c r="UPH20" s="129"/>
      <c r="UPI20" s="129"/>
      <c r="UPJ20" s="129"/>
      <c r="UPK20" s="129"/>
      <c r="UPL20" s="129"/>
      <c r="UPM20" s="129"/>
      <c r="UPN20" s="129"/>
      <c r="UPO20" s="129"/>
      <c r="UPP20" s="129"/>
      <c r="UPQ20" s="129"/>
      <c r="UPR20" s="129"/>
      <c r="UPS20" s="129"/>
      <c r="UPT20" s="129"/>
      <c r="UPU20" s="129"/>
      <c r="UPV20" s="129"/>
      <c r="UPW20" s="129"/>
      <c r="UPX20" s="129"/>
      <c r="UPY20" s="129"/>
      <c r="UPZ20" s="129"/>
      <c r="UQA20" s="129"/>
      <c r="UQB20" s="129"/>
      <c r="UQC20" s="129"/>
      <c r="UQD20" s="129"/>
      <c r="UQE20" s="129"/>
      <c r="UQF20" s="129"/>
      <c r="UQG20" s="129"/>
      <c r="UQH20" s="129"/>
      <c r="UQI20" s="129"/>
      <c r="UQJ20" s="129"/>
      <c r="UQK20" s="129"/>
      <c r="UQL20" s="129"/>
      <c r="UQM20" s="129"/>
      <c r="UQN20" s="129"/>
      <c r="UQO20" s="129"/>
      <c r="UQP20" s="129"/>
      <c r="UQQ20" s="129"/>
      <c r="UQR20" s="129"/>
      <c r="UQS20" s="129"/>
      <c r="UQT20" s="129"/>
      <c r="UQU20" s="129"/>
      <c r="UQV20" s="129"/>
      <c r="UQW20" s="129"/>
      <c r="UQX20" s="129"/>
      <c r="UQY20" s="129"/>
      <c r="UQZ20" s="129"/>
      <c r="URA20" s="129"/>
      <c r="URB20" s="129"/>
      <c r="URC20" s="129"/>
      <c r="URD20" s="129"/>
      <c r="URE20" s="129"/>
      <c r="URF20" s="129"/>
      <c r="URG20" s="129"/>
      <c r="URH20" s="129"/>
      <c r="URI20" s="129"/>
      <c r="URJ20" s="129"/>
      <c r="URK20" s="129"/>
      <c r="URL20" s="129"/>
      <c r="URM20" s="129"/>
      <c r="URN20" s="129"/>
      <c r="URO20" s="129"/>
      <c r="URP20" s="129"/>
      <c r="URQ20" s="129"/>
      <c r="URR20" s="129"/>
      <c r="URS20" s="129"/>
      <c r="URT20" s="129"/>
      <c r="URU20" s="129"/>
      <c r="URV20" s="129"/>
      <c r="URW20" s="129"/>
      <c r="URX20" s="129"/>
      <c r="URY20" s="129"/>
      <c r="URZ20" s="129"/>
      <c r="USA20" s="129"/>
      <c r="USB20" s="129"/>
      <c r="USC20" s="129"/>
      <c r="USD20" s="129"/>
      <c r="USE20" s="129"/>
      <c r="USF20" s="129"/>
      <c r="USG20" s="129"/>
      <c r="USH20" s="129"/>
      <c r="USI20" s="129"/>
      <c r="USJ20" s="129"/>
      <c r="USK20" s="129"/>
      <c r="USL20" s="129"/>
      <c r="USM20" s="129"/>
      <c r="USN20" s="129"/>
      <c r="USO20" s="129"/>
      <c r="USP20" s="129"/>
      <c r="USQ20" s="129"/>
      <c r="USR20" s="129"/>
      <c r="USS20" s="129"/>
      <c r="UST20" s="129"/>
      <c r="USU20" s="129"/>
      <c r="USV20" s="129"/>
      <c r="USW20" s="129"/>
      <c r="USX20" s="129"/>
      <c r="USY20" s="129"/>
      <c r="USZ20" s="129"/>
      <c r="UTA20" s="129"/>
      <c r="UTB20" s="129"/>
      <c r="UTC20" s="129"/>
      <c r="UTD20" s="129"/>
      <c r="UTE20" s="129"/>
      <c r="UTF20" s="129"/>
      <c r="UTG20" s="129"/>
      <c r="UTH20" s="129"/>
      <c r="UTI20" s="129"/>
      <c r="UTJ20" s="129"/>
      <c r="UTK20" s="129"/>
      <c r="UTL20" s="129"/>
      <c r="UTM20" s="129"/>
      <c r="UTN20" s="129"/>
      <c r="UTO20" s="129"/>
      <c r="UTP20" s="129"/>
      <c r="UTQ20" s="129"/>
      <c r="UTR20" s="129"/>
      <c r="UTS20" s="129"/>
      <c r="UTT20" s="129"/>
      <c r="UTU20" s="129"/>
      <c r="UTV20" s="129"/>
      <c r="UTW20" s="129"/>
      <c r="UTX20" s="129"/>
      <c r="UTY20" s="129"/>
      <c r="UTZ20" s="129"/>
      <c r="UUA20" s="129"/>
      <c r="UUB20" s="129"/>
      <c r="UUC20" s="129"/>
      <c r="UUD20" s="129"/>
      <c r="UUE20" s="129"/>
      <c r="UUF20" s="129"/>
      <c r="UUG20" s="129"/>
      <c r="UUH20" s="129"/>
      <c r="UUI20" s="129"/>
      <c r="UUJ20" s="129"/>
      <c r="UUK20" s="129"/>
      <c r="UUL20" s="129"/>
      <c r="UUM20" s="129"/>
      <c r="UUN20" s="129"/>
      <c r="UUO20" s="129"/>
      <c r="UUP20" s="129"/>
      <c r="UUQ20" s="129"/>
      <c r="UUR20" s="129"/>
      <c r="UUS20" s="129"/>
      <c r="UUT20" s="129"/>
      <c r="UUU20" s="129"/>
      <c r="UUV20" s="129"/>
      <c r="UUW20" s="129"/>
      <c r="UUX20" s="129"/>
      <c r="UUY20" s="129"/>
      <c r="UUZ20" s="129"/>
      <c r="UVA20" s="129"/>
      <c r="UVB20" s="129"/>
      <c r="UVC20" s="129"/>
      <c r="UVD20" s="129"/>
      <c r="UVE20" s="129"/>
      <c r="UVF20" s="129"/>
      <c r="UVG20" s="129"/>
      <c r="UVH20" s="129"/>
      <c r="UVI20" s="129"/>
      <c r="UVJ20" s="129"/>
      <c r="UVK20" s="129"/>
      <c r="UVL20" s="129"/>
      <c r="UVM20" s="129"/>
      <c r="UVN20" s="129"/>
      <c r="UVO20" s="129"/>
      <c r="UVP20" s="129"/>
      <c r="UVQ20" s="129"/>
      <c r="UVR20" s="129"/>
      <c r="UVS20" s="129"/>
      <c r="UVT20" s="129"/>
      <c r="UVU20" s="129"/>
      <c r="UVV20" s="129"/>
      <c r="UVW20" s="129"/>
      <c r="UVX20" s="129"/>
      <c r="UVY20" s="129"/>
      <c r="UVZ20" s="129"/>
      <c r="UWA20" s="129"/>
      <c r="UWB20" s="129"/>
      <c r="UWC20" s="129"/>
      <c r="UWD20" s="129"/>
      <c r="UWE20" s="129"/>
      <c r="UWF20" s="129"/>
      <c r="UWG20" s="129"/>
      <c r="UWH20" s="129"/>
      <c r="UWI20" s="129"/>
      <c r="UWJ20" s="129"/>
      <c r="UWK20" s="129"/>
      <c r="UWL20" s="129"/>
      <c r="UWM20" s="129"/>
      <c r="UWN20" s="129"/>
      <c r="UWO20" s="129"/>
      <c r="UWP20" s="129"/>
      <c r="UWQ20" s="129"/>
      <c r="UWR20" s="129"/>
      <c r="UWS20" s="129"/>
      <c r="UWT20" s="129"/>
      <c r="UWU20" s="129"/>
      <c r="UWV20" s="129"/>
      <c r="UWW20" s="129"/>
      <c r="UWX20" s="129"/>
      <c r="UWY20" s="129"/>
      <c r="UWZ20" s="129"/>
      <c r="UXA20" s="129"/>
      <c r="UXB20" s="129"/>
      <c r="UXC20" s="129"/>
      <c r="UXD20" s="129"/>
      <c r="UXE20" s="129"/>
      <c r="UXF20" s="129"/>
      <c r="UXG20" s="129"/>
      <c r="UXH20" s="129"/>
      <c r="UXI20" s="129"/>
      <c r="UXJ20" s="129"/>
      <c r="UXK20" s="129"/>
      <c r="UXL20" s="129"/>
      <c r="UXM20" s="129"/>
      <c r="UXN20" s="129"/>
      <c r="UXO20" s="129"/>
      <c r="UXP20" s="129"/>
      <c r="UXQ20" s="129"/>
      <c r="UXR20" s="129"/>
      <c r="UXS20" s="129"/>
      <c r="UXT20" s="129"/>
      <c r="UXU20" s="129"/>
      <c r="UXV20" s="129"/>
      <c r="UXW20" s="129"/>
      <c r="UXX20" s="129"/>
      <c r="UXY20" s="129"/>
      <c r="UXZ20" s="129"/>
      <c r="UYA20" s="129"/>
      <c r="UYB20" s="129"/>
      <c r="UYC20" s="129"/>
      <c r="UYD20" s="129"/>
      <c r="UYE20" s="129"/>
      <c r="UYF20" s="129"/>
      <c r="UYG20" s="129"/>
      <c r="UYH20" s="129"/>
      <c r="UYI20" s="129"/>
      <c r="UYJ20" s="129"/>
      <c r="UYK20" s="129"/>
      <c r="UYL20" s="129"/>
      <c r="UYM20" s="129"/>
      <c r="UYN20" s="129"/>
      <c r="UYO20" s="129"/>
      <c r="UYP20" s="129"/>
      <c r="UYQ20" s="129"/>
      <c r="UYR20" s="129"/>
      <c r="UYS20" s="129"/>
      <c r="UYT20" s="129"/>
      <c r="UYU20" s="129"/>
      <c r="UYV20" s="129"/>
      <c r="UYW20" s="129"/>
      <c r="UYX20" s="129"/>
      <c r="UYY20" s="129"/>
      <c r="UYZ20" s="129"/>
      <c r="UZA20" s="129"/>
      <c r="UZB20" s="129"/>
      <c r="UZC20" s="129"/>
      <c r="UZD20" s="129"/>
      <c r="UZE20" s="129"/>
      <c r="UZF20" s="129"/>
      <c r="UZG20" s="129"/>
      <c r="UZH20" s="129"/>
      <c r="UZI20" s="129"/>
      <c r="UZJ20" s="129"/>
      <c r="UZK20" s="129"/>
      <c r="UZL20" s="129"/>
      <c r="UZM20" s="129"/>
      <c r="UZN20" s="129"/>
      <c r="UZO20" s="129"/>
      <c r="UZP20" s="129"/>
      <c r="UZQ20" s="129"/>
      <c r="UZR20" s="129"/>
      <c r="UZS20" s="129"/>
      <c r="UZT20" s="129"/>
      <c r="UZU20" s="129"/>
      <c r="UZV20" s="129"/>
      <c r="UZW20" s="129"/>
      <c r="UZX20" s="129"/>
      <c r="UZY20" s="129"/>
      <c r="UZZ20" s="129"/>
      <c r="VAA20" s="129"/>
      <c r="VAB20" s="129"/>
      <c r="VAC20" s="129"/>
      <c r="VAD20" s="129"/>
      <c r="VAE20" s="129"/>
      <c r="VAF20" s="129"/>
      <c r="VAG20" s="129"/>
      <c r="VAH20" s="129"/>
      <c r="VAI20" s="129"/>
      <c r="VAJ20" s="129"/>
      <c r="VAK20" s="129"/>
      <c r="VAL20" s="129"/>
      <c r="VAM20" s="129"/>
      <c r="VAN20" s="129"/>
      <c r="VAO20" s="129"/>
      <c r="VAP20" s="129"/>
      <c r="VAQ20" s="129"/>
      <c r="VAR20" s="129"/>
      <c r="VAS20" s="129"/>
      <c r="VAT20" s="129"/>
      <c r="VAU20" s="129"/>
      <c r="VAV20" s="129"/>
      <c r="VAW20" s="129"/>
      <c r="VAX20" s="129"/>
      <c r="VAY20" s="129"/>
      <c r="VAZ20" s="129"/>
      <c r="VBA20" s="129"/>
      <c r="VBB20" s="129"/>
      <c r="VBC20" s="129"/>
      <c r="VBD20" s="129"/>
      <c r="VBE20" s="129"/>
      <c r="VBF20" s="129"/>
      <c r="VBG20" s="129"/>
      <c r="VBH20" s="129"/>
      <c r="VBI20" s="129"/>
      <c r="VBJ20" s="129"/>
      <c r="VBK20" s="129"/>
      <c r="VBL20" s="129"/>
      <c r="VBM20" s="129"/>
      <c r="VBN20" s="129"/>
      <c r="VBO20" s="129"/>
      <c r="VBP20" s="129"/>
      <c r="VBQ20" s="129"/>
      <c r="VBR20" s="129"/>
      <c r="VBS20" s="129"/>
      <c r="VBT20" s="129"/>
      <c r="VBU20" s="129"/>
      <c r="VBV20" s="129"/>
      <c r="VBW20" s="129"/>
      <c r="VBX20" s="129"/>
      <c r="VBY20" s="129"/>
      <c r="VBZ20" s="129"/>
      <c r="VCA20" s="129"/>
      <c r="VCB20" s="129"/>
      <c r="VCC20" s="129"/>
      <c r="VCD20" s="129"/>
      <c r="VCE20" s="129"/>
      <c r="VCF20" s="129"/>
      <c r="VCG20" s="129"/>
      <c r="VCH20" s="129"/>
      <c r="VCI20" s="129"/>
      <c r="VCJ20" s="129"/>
      <c r="VCK20" s="129"/>
      <c r="VCL20" s="129"/>
      <c r="VCM20" s="129"/>
      <c r="VCN20" s="129"/>
      <c r="VCO20" s="129"/>
      <c r="VCP20" s="129"/>
      <c r="VCQ20" s="129"/>
      <c r="VCR20" s="129"/>
      <c r="VCS20" s="129"/>
      <c r="VCT20" s="129"/>
      <c r="VCU20" s="129"/>
      <c r="VCV20" s="129"/>
      <c r="VCW20" s="129"/>
      <c r="VCX20" s="129"/>
      <c r="VCY20" s="129"/>
      <c r="VCZ20" s="129"/>
      <c r="VDA20" s="129"/>
      <c r="VDB20" s="129"/>
      <c r="VDC20" s="129"/>
      <c r="VDD20" s="129"/>
      <c r="VDE20" s="129"/>
      <c r="VDF20" s="129"/>
      <c r="VDG20" s="129"/>
      <c r="VDH20" s="129"/>
      <c r="VDI20" s="129"/>
      <c r="VDJ20" s="129"/>
      <c r="VDK20" s="129"/>
      <c r="VDL20" s="129"/>
      <c r="VDM20" s="129"/>
      <c r="VDN20" s="129"/>
      <c r="VDO20" s="129"/>
      <c r="VDP20" s="129"/>
      <c r="VDQ20" s="129"/>
      <c r="VDR20" s="129"/>
      <c r="VDS20" s="129"/>
      <c r="VDT20" s="129"/>
      <c r="VDU20" s="129"/>
      <c r="VDV20" s="129"/>
      <c r="VDW20" s="129"/>
      <c r="VDX20" s="129"/>
      <c r="VDY20" s="129"/>
      <c r="VDZ20" s="129"/>
      <c r="VEA20" s="129"/>
      <c r="VEB20" s="129"/>
      <c r="VEC20" s="129"/>
      <c r="VED20" s="129"/>
      <c r="VEE20" s="129"/>
      <c r="VEF20" s="129"/>
      <c r="VEG20" s="129"/>
      <c r="VEH20" s="129"/>
      <c r="VEI20" s="129"/>
      <c r="VEJ20" s="129"/>
      <c r="VEK20" s="129"/>
      <c r="VEL20" s="129"/>
      <c r="VEM20" s="129"/>
      <c r="VEN20" s="129"/>
      <c r="VEO20" s="129"/>
      <c r="VEP20" s="129"/>
      <c r="VEQ20" s="129"/>
      <c r="VER20" s="129"/>
      <c r="VES20" s="129"/>
      <c r="VET20" s="129"/>
      <c r="VEU20" s="129"/>
      <c r="VEV20" s="129"/>
      <c r="VEW20" s="129"/>
      <c r="VEX20" s="129"/>
      <c r="VEY20" s="129"/>
      <c r="VEZ20" s="129"/>
      <c r="VFA20" s="129"/>
      <c r="VFB20" s="129"/>
      <c r="VFC20" s="129"/>
      <c r="VFD20" s="129"/>
      <c r="VFE20" s="129"/>
      <c r="VFF20" s="129"/>
      <c r="VFG20" s="129"/>
      <c r="VFH20" s="129"/>
      <c r="VFI20" s="129"/>
      <c r="VFJ20" s="129"/>
      <c r="VFK20" s="129"/>
      <c r="VFL20" s="129"/>
      <c r="VFM20" s="129"/>
      <c r="VFN20" s="129"/>
      <c r="VFO20" s="129"/>
      <c r="VFP20" s="129"/>
      <c r="VFQ20" s="129"/>
      <c r="VFR20" s="129"/>
      <c r="VFS20" s="129"/>
      <c r="VFT20" s="129"/>
      <c r="VFU20" s="129"/>
      <c r="VFV20" s="129"/>
      <c r="VFW20" s="129"/>
      <c r="VFX20" s="129"/>
      <c r="VFY20" s="129"/>
      <c r="VFZ20" s="129"/>
      <c r="VGA20" s="129"/>
      <c r="VGB20" s="129"/>
      <c r="VGC20" s="129"/>
      <c r="VGD20" s="129"/>
      <c r="VGE20" s="129"/>
      <c r="VGF20" s="129"/>
      <c r="VGG20" s="129"/>
      <c r="VGH20" s="129"/>
      <c r="VGI20" s="129"/>
      <c r="VGJ20" s="129"/>
      <c r="VGK20" s="129"/>
      <c r="VGL20" s="129"/>
      <c r="VGM20" s="129"/>
      <c r="VGN20" s="129"/>
      <c r="VGO20" s="129"/>
      <c r="VGP20" s="129"/>
      <c r="VGQ20" s="129"/>
      <c r="VGR20" s="129"/>
      <c r="VGS20" s="129"/>
      <c r="VGT20" s="129"/>
      <c r="VGU20" s="129"/>
      <c r="VGV20" s="129"/>
      <c r="VGW20" s="129"/>
      <c r="VGX20" s="129"/>
      <c r="VGY20" s="129"/>
      <c r="VGZ20" s="129"/>
      <c r="VHA20" s="129"/>
      <c r="VHB20" s="129"/>
      <c r="VHC20" s="129"/>
      <c r="VHD20" s="129"/>
      <c r="VHE20" s="129"/>
      <c r="VHF20" s="129"/>
      <c r="VHG20" s="129"/>
      <c r="VHH20" s="129"/>
      <c r="VHI20" s="129"/>
      <c r="VHJ20" s="129"/>
      <c r="VHK20" s="129"/>
      <c r="VHL20" s="129"/>
      <c r="VHM20" s="129"/>
      <c r="VHN20" s="129"/>
      <c r="VHO20" s="129"/>
      <c r="VHP20" s="129"/>
      <c r="VHQ20" s="129"/>
      <c r="VHR20" s="129"/>
      <c r="VHS20" s="129"/>
      <c r="VHT20" s="129"/>
      <c r="VHU20" s="129"/>
      <c r="VHV20" s="129"/>
      <c r="VHW20" s="129"/>
      <c r="VHX20" s="129"/>
      <c r="VHY20" s="129"/>
      <c r="VHZ20" s="129"/>
      <c r="VIA20" s="129"/>
      <c r="VIB20" s="129"/>
      <c r="VIC20" s="129"/>
      <c r="VID20" s="129"/>
      <c r="VIE20" s="129"/>
      <c r="VIF20" s="129"/>
      <c r="VIG20" s="129"/>
      <c r="VIH20" s="129"/>
      <c r="VII20" s="129"/>
      <c r="VIJ20" s="129"/>
      <c r="VIK20" s="129"/>
      <c r="VIL20" s="129"/>
      <c r="VIM20" s="129"/>
      <c r="VIN20" s="129"/>
      <c r="VIO20" s="129"/>
      <c r="VIP20" s="129"/>
      <c r="VIQ20" s="129"/>
      <c r="VIR20" s="129"/>
      <c r="VIS20" s="129"/>
      <c r="VIT20" s="129"/>
      <c r="VIU20" s="129"/>
      <c r="VIV20" s="129"/>
      <c r="VIW20" s="129"/>
      <c r="VIX20" s="129"/>
      <c r="VIY20" s="129"/>
      <c r="VIZ20" s="129"/>
      <c r="VJA20" s="129"/>
      <c r="VJB20" s="129"/>
      <c r="VJC20" s="129"/>
      <c r="VJD20" s="129"/>
      <c r="VJE20" s="129"/>
      <c r="VJF20" s="129"/>
      <c r="VJG20" s="129"/>
      <c r="VJH20" s="129"/>
      <c r="VJI20" s="129"/>
      <c r="VJJ20" s="129"/>
      <c r="VJK20" s="129"/>
      <c r="VJL20" s="129"/>
      <c r="VJM20" s="129"/>
      <c r="VJN20" s="129"/>
      <c r="VJO20" s="129"/>
      <c r="VJP20" s="129"/>
      <c r="VJQ20" s="129"/>
      <c r="VJR20" s="129"/>
      <c r="VJS20" s="129"/>
      <c r="VJT20" s="129"/>
      <c r="VJU20" s="129"/>
      <c r="VJV20" s="129"/>
      <c r="VJW20" s="129"/>
      <c r="VJX20" s="129"/>
      <c r="VJY20" s="129"/>
      <c r="VJZ20" s="129"/>
      <c r="VKA20" s="129"/>
      <c r="VKB20" s="129"/>
      <c r="VKC20" s="129"/>
      <c r="VKD20" s="129"/>
      <c r="VKE20" s="129"/>
      <c r="VKF20" s="129"/>
      <c r="VKG20" s="129"/>
      <c r="VKH20" s="129"/>
      <c r="VKI20" s="129"/>
      <c r="VKJ20" s="129"/>
      <c r="VKK20" s="129"/>
      <c r="VKL20" s="129"/>
      <c r="VKM20" s="129"/>
      <c r="VKN20" s="129"/>
      <c r="VKO20" s="129"/>
      <c r="VKP20" s="129"/>
      <c r="VKQ20" s="129"/>
      <c r="VKR20" s="129"/>
      <c r="VKS20" s="129"/>
      <c r="VKT20" s="129"/>
      <c r="VKU20" s="129"/>
      <c r="VKV20" s="129"/>
      <c r="VKW20" s="129"/>
      <c r="VKX20" s="129"/>
      <c r="VKY20" s="129"/>
      <c r="VKZ20" s="129"/>
      <c r="VLA20" s="129"/>
      <c r="VLB20" s="129"/>
      <c r="VLC20" s="129"/>
      <c r="VLD20" s="129"/>
      <c r="VLE20" s="129"/>
      <c r="VLF20" s="129"/>
      <c r="VLG20" s="129"/>
      <c r="VLH20" s="129"/>
      <c r="VLI20" s="129"/>
      <c r="VLJ20" s="129"/>
      <c r="VLK20" s="129"/>
      <c r="VLL20" s="129"/>
      <c r="VLM20" s="129"/>
      <c r="VLN20" s="129"/>
      <c r="VLO20" s="129"/>
      <c r="VLP20" s="129"/>
      <c r="VLQ20" s="129"/>
      <c r="VLR20" s="129"/>
      <c r="VLS20" s="129"/>
      <c r="VLT20" s="129"/>
      <c r="VLU20" s="129"/>
      <c r="VLV20" s="129"/>
      <c r="VLW20" s="129"/>
      <c r="VLX20" s="129"/>
      <c r="VLY20" s="129"/>
      <c r="VLZ20" s="129"/>
      <c r="VMA20" s="129"/>
      <c r="VMB20" s="129"/>
      <c r="VMC20" s="129"/>
      <c r="VMD20" s="129"/>
      <c r="VME20" s="129"/>
      <c r="VMF20" s="129"/>
      <c r="VMG20" s="129"/>
      <c r="VMH20" s="129"/>
      <c r="VMI20" s="129"/>
      <c r="VMJ20" s="129"/>
      <c r="VMK20" s="129"/>
      <c r="VML20" s="129"/>
      <c r="VMM20" s="129"/>
      <c r="VMN20" s="129"/>
      <c r="VMO20" s="129"/>
      <c r="VMP20" s="129"/>
      <c r="VMQ20" s="129"/>
      <c r="VMR20" s="129"/>
      <c r="VMS20" s="129"/>
      <c r="VMT20" s="129"/>
      <c r="VMU20" s="129"/>
      <c r="VMV20" s="129"/>
      <c r="VMW20" s="129"/>
      <c r="VMX20" s="129"/>
      <c r="VMY20" s="129"/>
      <c r="VMZ20" s="129"/>
      <c r="VNA20" s="129"/>
      <c r="VNB20" s="129"/>
      <c r="VNC20" s="129"/>
      <c r="VND20" s="129"/>
      <c r="VNE20" s="129"/>
      <c r="VNF20" s="129"/>
      <c r="VNG20" s="129"/>
      <c r="VNH20" s="129"/>
      <c r="VNI20" s="129"/>
      <c r="VNJ20" s="129"/>
      <c r="VNK20" s="129"/>
      <c r="VNL20" s="129"/>
      <c r="VNM20" s="129"/>
      <c r="VNN20" s="129"/>
      <c r="VNO20" s="129"/>
      <c r="VNP20" s="129"/>
      <c r="VNQ20" s="129"/>
      <c r="VNR20" s="129"/>
      <c r="VNS20" s="129"/>
      <c r="VNT20" s="129"/>
      <c r="VNU20" s="129"/>
      <c r="VNV20" s="129"/>
      <c r="VNW20" s="129"/>
      <c r="VNX20" s="129"/>
      <c r="VNY20" s="129"/>
      <c r="VNZ20" s="129"/>
      <c r="VOA20" s="129"/>
      <c r="VOB20" s="129"/>
      <c r="VOC20" s="129"/>
      <c r="VOD20" s="129"/>
      <c r="VOE20" s="129"/>
      <c r="VOF20" s="129"/>
      <c r="VOG20" s="129"/>
      <c r="VOH20" s="129"/>
      <c r="VOI20" s="129"/>
      <c r="VOJ20" s="129"/>
      <c r="VOK20" s="129"/>
      <c r="VOL20" s="129"/>
      <c r="VOM20" s="129"/>
      <c r="VON20" s="129"/>
      <c r="VOO20" s="129"/>
      <c r="VOP20" s="129"/>
      <c r="VOQ20" s="129"/>
      <c r="VOR20" s="129"/>
      <c r="VOS20" s="129"/>
      <c r="VOT20" s="129"/>
      <c r="VOU20" s="129"/>
      <c r="VOV20" s="129"/>
      <c r="VOW20" s="129"/>
      <c r="VOX20" s="129"/>
      <c r="VOY20" s="129"/>
      <c r="VOZ20" s="129"/>
      <c r="VPA20" s="129"/>
      <c r="VPB20" s="129"/>
      <c r="VPC20" s="129"/>
      <c r="VPD20" s="129"/>
      <c r="VPE20" s="129"/>
      <c r="VPF20" s="129"/>
      <c r="VPG20" s="129"/>
      <c r="VPH20" s="129"/>
      <c r="VPI20" s="129"/>
      <c r="VPJ20" s="129"/>
      <c r="VPK20" s="129"/>
      <c r="VPL20" s="129"/>
      <c r="VPM20" s="129"/>
      <c r="VPN20" s="129"/>
      <c r="VPO20" s="129"/>
      <c r="VPP20" s="129"/>
      <c r="VPQ20" s="129"/>
      <c r="VPR20" s="129"/>
      <c r="VPS20" s="129"/>
      <c r="VPT20" s="129"/>
      <c r="VPU20" s="129"/>
      <c r="VPV20" s="129"/>
      <c r="VPW20" s="129"/>
      <c r="VPX20" s="129"/>
      <c r="VPY20" s="129"/>
      <c r="VPZ20" s="129"/>
      <c r="VQA20" s="129"/>
      <c r="VQB20" s="129"/>
      <c r="VQC20" s="129"/>
      <c r="VQD20" s="129"/>
      <c r="VQE20" s="129"/>
      <c r="VQF20" s="129"/>
      <c r="VQG20" s="129"/>
      <c r="VQH20" s="129"/>
      <c r="VQI20" s="129"/>
      <c r="VQJ20" s="129"/>
      <c r="VQK20" s="129"/>
      <c r="VQL20" s="129"/>
      <c r="VQM20" s="129"/>
      <c r="VQN20" s="129"/>
      <c r="VQO20" s="129"/>
      <c r="VQP20" s="129"/>
      <c r="VQQ20" s="129"/>
      <c r="VQR20" s="129"/>
      <c r="VQS20" s="129"/>
      <c r="VQT20" s="129"/>
      <c r="VQU20" s="129"/>
      <c r="VQV20" s="129"/>
      <c r="VQW20" s="129"/>
      <c r="VQX20" s="129"/>
      <c r="VQY20" s="129"/>
      <c r="VQZ20" s="129"/>
      <c r="VRA20" s="129"/>
      <c r="VRB20" s="129"/>
      <c r="VRC20" s="129"/>
      <c r="VRD20" s="129"/>
      <c r="VRE20" s="129"/>
      <c r="VRF20" s="129"/>
      <c r="VRG20" s="129"/>
      <c r="VRH20" s="129"/>
      <c r="VRI20" s="129"/>
      <c r="VRJ20" s="129"/>
      <c r="VRK20" s="129"/>
      <c r="VRL20" s="129"/>
      <c r="VRM20" s="129"/>
      <c r="VRN20" s="129"/>
      <c r="VRO20" s="129"/>
      <c r="VRP20" s="129"/>
      <c r="VRQ20" s="129"/>
      <c r="VRR20" s="129"/>
      <c r="VRS20" s="129"/>
      <c r="VRT20" s="129"/>
      <c r="VRU20" s="129"/>
      <c r="VRV20" s="129"/>
      <c r="VRW20" s="129"/>
      <c r="VRX20" s="129"/>
      <c r="VRY20" s="129"/>
      <c r="VRZ20" s="129"/>
      <c r="VSA20" s="129"/>
      <c r="VSB20" s="129"/>
      <c r="VSC20" s="129"/>
      <c r="VSD20" s="129"/>
      <c r="VSE20" s="129"/>
      <c r="VSF20" s="129"/>
      <c r="VSG20" s="129"/>
      <c r="VSH20" s="129"/>
      <c r="VSI20" s="129"/>
      <c r="VSJ20" s="129"/>
      <c r="VSK20" s="129"/>
      <c r="VSL20" s="129"/>
      <c r="VSM20" s="129"/>
      <c r="VSN20" s="129"/>
      <c r="VSO20" s="129"/>
      <c r="VSP20" s="129"/>
      <c r="VSQ20" s="129"/>
      <c r="VSR20" s="129"/>
      <c r="VSS20" s="129"/>
      <c r="VST20" s="129"/>
      <c r="VSU20" s="129"/>
      <c r="VSV20" s="129"/>
      <c r="VSW20" s="129"/>
      <c r="VSX20" s="129"/>
      <c r="VSY20" s="129"/>
      <c r="VSZ20" s="129"/>
      <c r="VTA20" s="129"/>
      <c r="VTB20" s="129"/>
      <c r="VTC20" s="129"/>
      <c r="VTD20" s="129"/>
      <c r="VTE20" s="129"/>
      <c r="VTF20" s="129"/>
      <c r="VTG20" s="129"/>
      <c r="VTH20" s="129"/>
      <c r="VTI20" s="129"/>
      <c r="VTJ20" s="129"/>
      <c r="VTK20" s="129"/>
      <c r="VTL20" s="129"/>
      <c r="VTM20" s="129"/>
      <c r="VTN20" s="129"/>
      <c r="VTO20" s="129"/>
      <c r="VTP20" s="129"/>
      <c r="VTQ20" s="129"/>
      <c r="VTR20" s="129"/>
      <c r="VTS20" s="129"/>
      <c r="VTT20" s="129"/>
      <c r="VTU20" s="129"/>
      <c r="VTV20" s="129"/>
      <c r="VTW20" s="129"/>
      <c r="VTX20" s="129"/>
      <c r="VTY20" s="129"/>
      <c r="VTZ20" s="129"/>
      <c r="VUA20" s="129"/>
      <c r="VUB20" s="129"/>
      <c r="VUC20" s="129"/>
      <c r="VUD20" s="129"/>
      <c r="VUE20" s="129"/>
      <c r="VUF20" s="129"/>
      <c r="VUG20" s="129"/>
      <c r="VUH20" s="129"/>
      <c r="VUI20" s="129"/>
      <c r="VUJ20" s="129"/>
      <c r="VUK20" s="129"/>
      <c r="VUL20" s="129"/>
      <c r="VUM20" s="129"/>
      <c r="VUN20" s="129"/>
      <c r="VUO20" s="129"/>
      <c r="VUP20" s="129"/>
      <c r="VUQ20" s="129"/>
      <c r="VUR20" s="129"/>
      <c r="VUS20" s="129"/>
      <c r="VUT20" s="129"/>
      <c r="VUU20" s="129"/>
      <c r="VUV20" s="129"/>
      <c r="VUW20" s="129"/>
      <c r="VUX20" s="129"/>
      <c r="VUY20" s="129"/>
      <c r="VUZ20" s="129"/>
      <c r="VVA20" s="129"/>
      <c r="VVB20" s="129"/>
      <c r="VVC20" s="129"/>
      <c r="VVD20" s="129"/>
      <c r="VVE20" s="129"/>
      <c r="VVF20" s="129"/>
      <c r="VVG20" s="129"/>
      <c r="VVH20" s="129"/>
      <c r="VVI20" s="129"/>
      <c r="VVJ20" s="129"/>
      <c r="VVK20" s="129"/>
      <c r="VVL20" s="129"/>
      <c r="VVM20" s="129"/>
      <c r="VVN20" s="129"/>
      <c r="VVO20" s="129"/>
      <c r="VVP20" s="129"/>
      <c r="VVQ20" s="129"/>
      <c r="VVR20" s="129"/>
      <c r="VVS20" s="129"/>
      <c r="VVT20" s="129"/>
      <c r="VVU20" s="129"/>
      <c r="VVV20" s="129"/>
      <c r="VVW20" s="129"/>
      <c r="VVX20" s="129"/>
      <c r="VVY20" s="129"/>
      <c r="VVZ20" s="129"/>
      <c r="VWA20" s="129"/>
      <c r="VWB20" s="129"/>
      <c r="VWC20" s="129"/>
      <c r="VWD20" s="129"/>
      <c r="VWE20" s="129"/>
      <c r="VWF20" s="129"/>
      <c r="VWG20" s="129"/>
      <c r="VWH20" s="129"/>
      <c r="VWI20" s="129"/>
      <c r="VWJ20" s="129"/>
      <c r="VWK20" s="129"/>
      <c r="VWL20" s="129"/>
      <c r="VWM20" s="129"/>
      <c r="VWN20" s="129"/>
      <c r="VWO20" s="129"/>
      <c r="VWP20" s="129"/>
      <c r="VWQ20" s="129"/>
      <c r="VWR20" s="129"/>
      <c r="VWS20" s="129"/>
      <c r="VWT20" s="129"/>
      <c r="VWU20" s="129"/>
      <c r="VWV20" s="129"/>
      <c r="VWW20" s="129"/>
      <c r="VWX20" s="129"/>
      <c r="VWY20" s="129"/>
      <c r="VWZ20" s="129"/>
      <c r="VXA20" s="129"/>
      <c r="VXB20" s="129"/>
      <c r="VXC20" s="129"/>
      <c r="VXD20" s="129"/>
      <c r="VXE20" s="129"/>
      <c r="VXF20" s="129"/>
      <c r="VXG20" s="129"/>
      <c r="VXH20" s="129"/>
      <c r="VXI20" s="129"/>
      <c r="VXJ20" s="129"/>
      <c r="VXK20" s="129"/>
      <c r="VXL20" s="129"/>
      <c r="VXM20" s="129"/>
      <c r="VXN20" s="129"/>
      <c r="VXO20" s="129"/>
      <c r="VXP20" s="129"/>
      <c r="VXQ20" s="129"/>
      <c r="VXR20" s="129"/>
      <c r="VXS20" s="129"/>
      <c r="VXT20" s="129"/>
      <c r="VXU20" s="129"/>
      <c r="VXV20" s="129"/>
      <c r="VXW20" s="129"/>
      <c r="VXX20" s="129"/>
      <c r="VXY20" s="129"/>
      <c r="VXZ20" s="129"/>
      <c r="VYA20" s="129"/>
      <c r="VYB20" s="129"/>
      <c r="VYC20" s="129"/>
      <c r="VYD20" s="129"/>
      <c r="VYE20" s="129"/>
      <c r="VYF20" s="129"/>
      <c r="VYG20" s="129"/>
      <c r="VYH20" s="129"/>
      <c r="VYI20" s="129"/>
      <c r="VYJ20" s="129"/>
      <c r="VYK20" s="129"/>
      <c r="VYL20" s="129"/>
      <c r="VYM20" s="129"/>
      <c r="VYN20" s="129"/>
      <c r="VYO20" s="129"/>
      <c r="VYP20" s="129"/>
      <c r="VYQ20" s="129"/>
      <c r="VYR20" s="129"/>
      <c r="VYS20" s="129"/>
      <c r="VYT20" s="129"/>
      <c r="VYU20" s="129"/>
      <c r="VYV20" s="129"/>
      <c r="VYW20" s="129"/>
      <c r="VYX20" s="129"/>
      <c r="VYY20" s="129"/>
      <c r="VYZ20" s="129"/>
      <c r="VZA20" s="129"/>
      <c r="VZB20" s="129"/>
      <c r="VZC20" s="129"/>
      <c r="VZD20" s="129"/>
      <c r="VZE20" s="129"/>
      <c r="VZF20" s="129"/>
      <c r="VZG20" s="129"/>
      <c r="VZH20" s="129"/>
      <c r="VZI20" s="129"/>
      <c r="VZJ20" s="129"/>
      <c r="VZK20" s="129"/>
      <c r="VZL20" s="129"/>
      <c r="VZM20" s="129"/>
      <c r="VZN20" s="129"/>
      <c r="VZO20" s="129"/>
      <c r="VZP20" s="129"/>
      <c r="VZQ20" s="129"/>
      <c r="VZR20" s="129"/>
      <c r="VZS20" s="129"/>
      <c r="VZT20" s="129"/>
      <c r="VZU20" s="129"/>
      <c r="VZV20" s="129"/>
      <c r="VZW20" s="129"/>
      <c r="VZX20" s="129"/>
      <c r="VZY20" s="129"/>
      <c r="VZZ20" s="129"/>
      <c r="WAA20" s="129"/>
      <c r="WAB20" s="129"/>
      <c r="WAC20" s="129"/>
      <c r="WAD20" s="129"/>
      <c r="WAE20" s="129"/>
      <c r="WAF20" s="129"/>
      <c r="WAG20" s="129"/>
      <c r="WAH20" s="129"/>
      <c r="WAI20" s="129"/>
      <c r="WAJ20" s="129"/>
      <c r="WAK20" s="129"/>
      <c r="WAL20" s="129"/>
      <c r="WAM20" s="129"/>
      <c r="WAN20" s="129"/>
      <c r="WAO20" s="129"/>
      <c r="WAP20" s="129"/>
      <c r="WAQ20" s="129"/>
      <c r="WAR20" s="129"/>
      <c r="WAS20" s="129"/>
      <c r="WAT20" s="129"/>
      <c r="WAU20" s="129"/>
      <c r="WAV20" s="129"/>
      <c r="WAW20" s="129"/>
      <c r="WAX20" s="129"/>
      <c r="WAY20" s="129"/>
      <c r="WAZ20" s="129"/>
      <c r="WBA20" s="129"/>
      <c r="WBB20" s="129"/>
      <c r="WBC20" s="129"/>
      <c r="WBD20" s="129"/>
      <c r="WBE20" s="129"/>
      <c r="WBF20" s="129"/>
      <c r="WBG20" s="129"/>
      <c r="WBH20" s="129"/>
      <c r="WBI20" s="129"/>
      <c r="WBJ20" s="129"/>
      <c r="WBK20" s="129"/>
      <c r="WBL20" s="129"/>
      <c r="WBM20" s="129"/>
      <c r="WBN20" s="129"/>
      <c r="WBO20" s="129"/>
      <c r="WBP20" s="129"/>
      <c r="WBQ20" s="129"/>
      <c r="WBR20" s="129"/>
      <c r="WBS20" s="129"/>
      <c r="WBT20" s="129"/>
      <c r="WBU20" s="129"/>
      <c r="WBV20" s="129"/>
      <c r="WBW20" s="129"/>
      <c r="WBX20" s="129"/>
      <c r="WBY20" s="129"/>
      <c r="WBZ20" s="129"/>
      <c r="WCA20" s="129"/>
      <c r="WCB20" s="129"/>
      <c r="WCC20" s="129"/>
      <c r="WCD20" s="129"/>
      <c r="WCE20" s="129"/>
      <c r="WCF20" s="129"/>
      <c r="WCG20" s="129"/>
      <c r="WCH20" s="129"/>
      <c r="WCI20" s="129"/>
      <c r="WCJ20" s="129"/>
      <c r="WCK20" s="129"/>
      <c r="WCL20" s="129"/>
      <c r="WCM20" s="129"/>
      <c r="WCN20" s="129"/>
      <c r="WCO20" s="129"/>
      <c r="WCP20" s="129"/>
      <c r="WCQ20" s="129"/>
      <c r="WCR20" s="129"/>
      <c r="WCS20" s="129"/>
      <c r="WCT20" s="129"/>
      <c r="WCU20" s="129"/>
      <c r="WCV20" s="129"/>
      <c r="WCW20" s="129"/>
      <c r="WCX20" s="129"/>
      <c r="WCY20" s="129"/>
      <c r="WCZ20" s="129"/>
      <c r="WDA20" s="129"/>
      <c r="WDB20" s="129"/>
      <c r="WDC20" s="129"/>
      <c r="WDD20" s="129"/>
      <c r="WDE20" s="129"/>
      <c r="WDF20" s="129"/>
      <c r="WDG20" s="129"/>
      <c r="WDH20" s="129"/>
      <c r="WDI20" s="129"/>
      <c r="WDJ20" s="129"/>
      <c r="WDK20" s="129"/>
      <c r="WDL20" s="129"/>
      <c r="WDM20" s="129"/>
      <c r="WDN20" s="129"/>
      <c r="WDO20" s="129"/>
      <c r="WDP20" s="129"/>
      <c r="WDQ20" s="129"/>
      <c r="WDR20" s="129"/>
      <c r="WDS20" s="129"/>
      <c r="WDT20" s="129"/>
      <c r="WDU20" s="129"/>
      <c r="WDV20" s="129"/>
      <c r="WDW20" s="129"/>
      <c r="WDX20" s="129"/>
      <c r="WDY20" s="129"/>
      <c r="WDZ20" s="129"/>
      <c r="WEA20" s="129"/>
      <c r="WEB20" s="129"/>
      <c r="WEC20" s="129"/>
      <c r="WED20" s="129"/>
      <c r="WEE20" s="129"/>
      <c r="WEF20" s="129"/>
      <c r="WEG20" s="129"/>
      <c r="WEH20" s="129"/>
      <c r="WEI20" s="129"/>
      <c r="WEJ20" s="129"/>
      <c r="WEK20" s="129"/>
      <c r="WEL20" s="129"/>
      <c r="WEM20" s="129"/>
      <c r="WEN20" s="129"/>
      <c r="WEO20" s="129"/>
      <c r="WEP20" s="129"/>
      <c r="WEQ20" s="129"/>
      <c r="WER20" s="129"/>
      <c r="WES20" s="129"/>
      <c r="WET20" s="129"/>
      <c r="WEU20" s="129"/>
      <c r="WEV20" s="129"/>
      <c r="WEW20" s="129"/>
      <c r="WEX20" s="129"/>
      <c r="WEY20" s="129"/>
      <c r="WEZ20" s="129"/>
      <c r="WFA20" s="129"/>
      <c r="WFB20" s="129"/>
      <c r="WFC20" s="129"/>
      <c r="WFD20" s="129"/>
      <c r="WFE20" s="129"/>
      <c r="WFF20" s="129"/>
      <c r="WFG20" s="129"/>
      <c r="WFH20" s="129"/>
      <c r="WFI20" s="129"/>
      <c r="WFJ20" s="129"/>
      <c r="WFK20" s="129"/>
      <c r="WFL20" s="129"/>
      <c r="WFM20" s="129"/>
      <c r="WFN20" s="129"/>
      <c r="WFO20" s="129"/>
      <c r="WFP20" s="129"/>
      <c r="WFQ20" s="129"/>
      <c r="WFR20" s="129"/>
      <c r="WFS20" s="129"/>
      <c r="WFT20" s="129"/>
      <c r="WFU20" s="129"/>
      <c r="WFV20" s="129"/>
      <c r="WFW20" s="129"/>
      <c r="WFX20" s="129"/>
      <c r="WFY20" s="129"/>
      <c r="WFZ20" s="129"/>
      <c r="WGA20" s="129"/>
      <c r="WGB20" s="129"/>
      <c r="WGC20" s="129"/>
      <c r="WGD20" s="129"/>
      <c r="WGE20" s="129"/>
      <c r="WGF20" s="129"/>
      <c r="WGG20" s="129"/>
      <c r="WGH20" s="129"/>
      <c r="WGI20" s="129"/>
      <c r="WGJ20" s="129"/>
      <c r="WGK20" s="129"/>
      <c r="WGL20" s="129"/>
      <c r="WGM20" s="129"/>
      <c r="WGN20" s="129"/>
      <c r="WGO20" s="129"/>
      <c r="WGP20" s="129"/>
      <c r="WGQ20" s="129"/>
      <c r="WGR20" s="129"/>
      <c r="WGS20" s="129"/>
      <c r="WGT20" s="129"/>
      <c r="WGU20" s="129"/>
      <c r="WGV20" s="129"/>
      <c r="WGW20" s="129"/>
      <c r="WGX20" s="129"/>
      <c r="WGY20" s="129"/>
      <c r="WGZ20" s="129"/>
      <c r="WHA20" s="129"/>
      <c r="WHB20" s="129"/>
      <c r="WHC20" s="129"/>
      <c r="WHD20" s="129"/>
      <c r="WHE20" s="129"/>
      <c r="WHF20" s="129"/>
      <c r="WHG20" s="129"/>
      <c r="WHH20" s="129"/>
      <c r="WHI20" s="129"/>
      <c r="WHJ20" s="129"/>
      <c r="WHK20" s="129"/>
      <c r="WHL20" s="129"/>
      <c r="WHM20" s="129"/>
      <c r="WHN20" s="129"/>
      <c r="WHO20" s="129"/>
      <c r="WHP20" s="129"/>
      <c r="WHQ20" s="129"/>
      <c r="WHR20" s="129"/>
      <c r="WHS20" s="129"/>
      <c r="WHT20" s="129"/>
      <c r="WHU20" s="129"/>
      <c r="WHV20" s="129"/>
      <c r="WHW20" s="129"/>
      <c r="WHX20" s="129"/>
      <c r="WHY20" s="129"/>
      <c r="WHZ20" s="129"/>
      <c r="WIA20" s="129"/>
      <c r="WIB20" s="129"/>
      <c r="WIC20" s="129"/>
      <c r="WID20" s="129"/>
      <c r="WIE20" s="129"/>
      <c r="WIF20" s="129"/>
      <c r="WIG20" s="129"/>
      <c r="WIH20" s="129"/>
      <c r="WII20" s="129"/>
      <c r="WIJ20" s="129"/>
      <c r="WIK20" s="129"/>
      <c r="WIL20" s="129"/>
      <c r="WIM20" s="129"/>
      <c r="WIN20" s="129"/>
      <c r="WIO20" s="129"/>
      <c r="WIP20" s="129"/>
      <c r="WIQ20" s="129"/>
      <c r="WIR20" s="129"/>
      <c r="WIS20" s="129"/>
      <c r="WIT20" s="129"/>
      <c r="WIU20" s="129"/>
      <c r="WIV20" s="129"/>
      <c r="WIW20" s="129"/>
      <c r="WIX20" s="129"/>
      <c r="WIY20" s="129"/>
      <c r="WIZ20" s="129"/>
      <c r="WJA20" s="129"/>
      <c r="WJB20" s="129"/>
      <c r="WJC20" s="129"/>
      <c r="WJD20" s="129"/>
      <c r="WJE20" s="129"/>
      <c r="WJF20" s="129"/>
      <c r="WJG20" s="129"/>
      <c r="WJH20" s="129"/>
      <c r="WJI20" s="129"/>
      <c r="WJJ20" s="129"/>
      <c r="WJK20" s="129"/>
      <c r="WJL20" s="129"/>
      <c r="WJM20" s="129"/>
      <c r="WJN20" s="129"/>
      <c r="WJO20" s="129"/>
      <c r="WJP20" s="129"/>
      <c r="WJQ20" s="129"/>
      <c r="WJR20" s="129"/>
      <c r="WJS20" s="129"/>
      <c r="WJT20" s="129"/>
      <c r="WJU20" s="129"/>
      <c r="WJV20" s="129"/>
      <c r="WJW20" s="129"/>
      <c r="WJX20" s="129"/>
      <c r="WJY20" s="129"/>
      <c r="WJZ20" s="129"/>
      <c r="WKA20" s="129"/>
      <c r="WKB20" s="129"/>
      <c r="WKC20" s="129"/>
      <c r="WKD20" s="129"/>
      <c r="WKE20" s="129"/>
      <c r="WKF20" s="129"/>
      <c r="WKG20" s="129"/>
      <c r="WKH20" s="129"/>
      <c r="WKI20" s="129"/>
      <c r="WKJ20" s="129"/>
      <c r="WKK20" s="129"/>
      <c r="WKL20" s="129"/>
      <c r="WKM20" s="129"/>
      <c r="WKN20" s="129"/>
      <c r="WKO20" s="129"/>
      <c r="WKP20" s="129"/>
      <c r="WKQ20" s="129"/>
      <c r="WKR20" s="129"/>
      <c r="WKS20" s="129"/>
      <c r="WKT20" s="129"/>
      <c r="WKU20" s="129"/>
      <c r="WKV20" s="129"/>
      <c r="WKW20" s="129"/>
      <c r="WKX20" s="129"/>
      <c r="WKY20" s="129"/>
      <c r="WKZ20" s="129"/>
      <c r="WLA20" s="129"/>
      <c r="WLB20" s="129"/>
      <c r="WLC20" s="129"/>
      <c r="WLD20" s="129"/>
      <c r="WLE20" s="129"/>
      <c r="WLF20" s="129"/>
      <c r="WLG20" s="129"/>
      <c r="WLH20" s="129"/>
      <c r="WLI20" s="129"/>
      <c r="WLJ20" s="129"/>
      <c r="WLK20" s="129"/>
      <c r="WLL20" s="129"/>
      <c r="WLM20" s="129"/>
      <c r="WLN20" s="129"/>
      <c r="WLO20" s="129"/>
      <c r="WLP20" s="129"/>
      <c r="WLQ20" s="129"/>
      <c r="WLR20" s="129"/>
      <c r="WLS20" s="129"/>
      <c r="WLT20" s="129"/>
      <c r="WLU20" s="129"/>
      <c r="WLV20" s="129"/>
      <c r="WLW20" s="129"/>
      <c r="WLX20" s="129"/>
      <c r="WLY20" s="129"/>
      <c r="WLZ20" s="129"/>
      <c r="WMA20" s="129"/>
      <c r="WMB20" s="129"/>
      <c r="WMC20" s="129"/>
      <c r="WMD20" s="129"/>
      <c r="WME20" s="129"/>
      <c r="WMF20" s="129"/>
      <c r="WMG20" s="129"/>
      <c r="WMH20" s="129"/>
      <c r="WMI20" s="129"/>
      <c r="WMJ20" s="129"/>
      <c r="WMK20" s="129"/>
      <c r="WML20" s="129"/>
      <c r="WMM20" s="129"/>
      <c r="WMN20" s="129"/>
      <c r="WMO20" s="129"/>
      <c r="WMP20" s="129"/>
      <c r="WMQ20" s="129"/>
      <c r="WMR20" s="129"/>
      <c r="WMS20" s="129"/>
      <c r="WMT20" s="129"/>
      <c r="WMU20" s="129"/>
      <c r="WMV20" s="129"/>
      <c r="WMW20" s="129"/>
      <c r="WMX20" s="129"/>
      <c r="WMY20" s="129"/>
      <c r="WMZ20" s="129"/>
      <c r="WNA20" s="129"/>
      <c r="WNB20" s="129"/>
      <c r="WNC20" s="129"/>
      <c r="WND20" s="129"/>
      <c r="WNE20" s="129"/>
      <c r="WNF20" s="129"/>
      <c r="WNG20" s="129"/>
      <c r="WNH20" s="129"/>
      <c r="WNI20" s="129"/>
      <c r="WNJ20" s="129"/>
      <c r="WNK20" s="129"/>
      <c r="WNL20" s="129"/>
      <c r="WNM20" s="129"/>
      <c r="WNN20" s="129"/>
      <c r="WNO20" s="129"/>
      <c r="WNP20" s="129"/>
      <c r="WNQ20" s="129"/>
      <c r="WNR20" s="129"/>
      <c r="WNS20" s="129"/>
      <c r="WNT20" s="129"/>
      <c r="WNU20" s="129"/>
      <c r="WNV20" s="129"/>
      <c r="WNW20" s="129"/>
      <c r="WNX20" s="129"/>
      <c r="WNY20" s="129"/>
      <c r="WNZ20" s="129"/>
      <c r="WOA20" s="129"/>
      <c r="WOB20" s="129"/>
      <c r="WOC20" s="129"/>
      <c r="WOD20" s="129"/>
      <c r="WOE20" s="129"/>
      <c r="WOF20" s="129"/>
      <c r="WOG20" s="129"/>
      <c r="WOH20" s="129"/>
      <c r="WOI20" s="129"/>
      <c r="WOJ20" s="129"/>
      <c r="WOK20" s="129"/>
      <c r="WOL20" s="129"/>
      <c r="WOM20" s="129"/>
      <c r="WON20" s="129"/>
      <c r="WOO20" s="129"/>
      <c r="WOP20" s="129"/>
      <c r="WOQ20" s="129"/>
      <c r="WOR20" s="129"/>
      <c r="WOS20" s="129"/>
      <c r="WOT20" s="129"/>
      <c r="WOU20" s="129"/>
      <c r="WOV20" s="129"/>
      <c r="WOW20" s="129"/>
      <c r="WOX20" s="129"/>
      <c r="WOY20" s="129"/>
      <c r="WOZ20" s="129"/>
      <c r="WPA20" s="129"/>
      <c r="WPB20" s="129"/>
      <c r="WPC20" s="129"/>
      <c r="WPD20" s="129"/>
      <c r="WPE20" s="129"/>
      <c r="WPF20" s="129"/>
      <c r="WPG20" s="129"/>
      <c r="WPH20" s="129"/>
      <c r="WPI20" s="129"/>
      <c r="WPJ20" s="129"/>
      <c r="WPK20" s="129"/>
      <c r="WPL20" s="129"/>
      <c r="WPM20" s="129"/>
      <c r="WPN20" s="129"/>
      <c r="WPO20" s="129"/>
      <c r="WPP20" s="129"/>
      <c r="WPQ20" s="129"/>
      <c r="WPR20" s="129"/>
      <c r="WPS20" s="129"/>
      <c r="WPT20" s="129"/>
      <c r="WPU20" s="129"/>
      <c r="WPV20" s="129"/>
      <c r="WPW20" s="129"/>
      <c r="WPX20" s="129"/>
      <c r="WPY20" s="129"/>
      <c r="WPZ20" s="129"/>
      <c r="WQA20" s="129"/>
      <c r="WQB20" s="129"/>
      <c r="WQC20" s="129"/>
      <c r="WQD20" s="129"/>
      <c r="WQE20" s="129"/>
      <c r="WQF20" s="129"/>
      <c r="WQG20" s="129"/>
      <c r="WQH20" s="129"/>
      <c r="WQI20" s="129"/>
      <c r="WQJ20" s="129"/>
      <c r="WQK20" s="129"/>
      <c r="WQL20" s="129"/>
      <c r="WQM20" s="129"/>
      <c r="WQN20" s="129"/>
      <c r="WQO20" s="129"/>
      <c r="WQP20" s="129"/>
      <c r="WQQ20" s="129"/>
      <c r="WQR20" s="129"/>
      <c r="WQS20" s="129"/>
      <c r="WQT20" s="129"/>
      <c r="WQU20" s="129"/>
      <c r="WQV20" s="129"/>
      <c r="WQW20" s="129"/>
      <c r="WQX20" s="129"/>
      <c r="WQY20" s="129"/>
      <c r="WQZ20" s="129"/>
      <c r="WRA20" s="129"/>
      <c r="WRB20" s="129"/>
      <c r="WRC20" s="129"/>
      <c r="WRD20" s="129"/>
      <c r="WRE20" s="129"/>
      <c r="WRF20" s="129"/>
      <c r="WRG20" s="129"/>
      <c r="WRH20" s="129"/>
      <c r="WRI20" s="129"/>
      <c r="WRJ20" s="129"/>
      <c r="WRK20" s="129"/>
      <c r="WRL20" s="129"/>
      <c r="WRM20" s="129"/>
      <c r="WRN20" s="129"/>
      <c r="WRO20" s="129"/>
      <c r="WRP20" s="129"/>
      <c r="WRQ20" s="129"/>
      <c r="WRR20" s="129"/>
      <c r="WRS20" s="129"/>
      <c r="WRT20" s="129"/>
      <c r="WRU20" s="129"/>
      <c r="WRV20" s="129"/>
      <c r="WRW20" s="129"/>
      <c r="WRX20" s="129"/>
      <c r="WRY20" s="129"/>
      <c r="WRZ20" s="129"/>
      <c r="WSA20" s="129"/>
      <c r="WSB20" s="129"/>
      <c r="WSC20" s="129"/>
      <c r="WSD20" s="129"/>
      <c r="WSE20" s="129"/>
      <c r="WSF20" s="129"/>
      <c r="WSG20" s="129"/>
      <c r="WSH20" s="129"/>
      <c r="WSI20" s="129"/>
      <c r="WSJ20" s="129"/>
      <c r="WSK20" s="129"/>
      <c r="WSL20" s="129"/>
      <c r="WSM20" s="129"/>
      <c r="WSN20" s="129"/>
      <c r="WSO20" s="129"/>
      <c r="WSP20" s="129"/>
      <c r="WSQ20" s="129"/>
      <c r="WSR20" s="129"/>
      <c r="WSS20" s="129"/>
      <c r="WST20" s="129"/>
      <c r="WSU20" s="129"/>
      <c r="WSV20" s="129"/>
      <c r="WSW20" s="129"/>
      <c r="WSX20" s="129"/>
      <c r="WSY20" s="129"/>
      <c r="WSZ20" s="129"/>
      <c r="WTA20" s="129"/>
      <c r="WTB20" s="129"/>
      <c r="WTC20" s="129"/>
      <c r="WTD20" s="129"/>
      <c r="WTE20" s="129"/>
      <c r="WTF20" s="129"/>
      <c r="WTG20" s="129"/>
      <c r="WTH20" s="129"/>
      <c r="WTI20" s="129"/>
      <c r="WTJ20" s="129"/>
      <c r="WTK20" s="129"/>
      <c r="WTL20" s="129"/>
      <c r="WTM20" s="129"/>
      <c r="WTN20" s="129"/>
      <c r="WTO20" s="129"/>
      <c r="WTP20" s="129"/>
      <c r="WTQ20" s="129"/>
      <c r="WTR20" s="129"/>
      <c r="WTS20" s="129"/>
      <c r="WTT20" s="129"/>
      <c r="WTU20" s="129"/>
      <c r="WTV20" s="129"/>
      <c r="WTW20" s="129"/>
      <c r="WTX20" s="129"/>
      <c r="WTY20" s="129"/>
      <c r="WTZ20" s="129"/>
      <c r="WUA20" s="129"/>
      <c r="WUB20" s="129"/>
      <c r="WUC20" s="129"/>
      <c r="WUD20" s="129"/>
      <c r="WUE20" s="129"/>
      <c r="WUF20" s="129"/>
      <c r="WUG20" s="129"/>
      <c r="WUH20" s="129"/>
      <c r="WUI20" s="129"/>
      <c r="WUJ20" s="129"/>
      <c r="WUK20" s="129"/>
      <c r="WUL20" s="129"/>
      <c r="WUM20" s="129"/>
      <c r="WUN20" s="129"/>
      <c r="WUO20" s="129"/>
      <c r="WUP20" s="129"/>
      <c r="WUQ20" s="129"/>
      <c r="WUR20" s="129"/>
      <c r="WUS20" s="129"/>
      <c r="WUT20" s="129"/>
      <c r="WUU20" s="129"/>
      <c r="WUV20" s="129"/>
      <c r="WUW20" s="129"/>
      <c r="WUX20" s="129"/>
      <c r="WUY20" s="129"/>
      <c r="WUZ20" s="129"/>
      <c r="WVA20" s="129"/>
      <c r="WVB20" s="129"/>
      <c r="WVC20" s="129"/>
      <c r="WVD20" s="129"/>
      <c r="WVE20" s="129"/>
      <c r="WVF20" s="129"/>
      <c r="WVG20" s="129"/>
      <c r="WVH20" s="129"/>
      <c r="WVI20" s="129"/>
      <c r="WVJ20" s="129"/>
      <c r="WVK20" s="129"/>
      <c r="WVL20" s="129"/>
      <c r="WVM20" s="129"/>
      <c r="WVN20" s="129"/>
      <c r="WVO20" s="129"/>
      <c r="WVP20" s="129"/>
      <c r="WVQ20" s="129"/>
      <c r="WVR20" s="129"/>
      <c r="WVS20" s="129"/>
      <c r="WVT20" s="129"/>
      <c r="WVU20" s="129"/>
      <c r="WVV20" s="129"/>
      <c r="WVW20" s="129"/>
      <c r="WVX20" s="129"/>
      <c r="WVY20" s="129"/>
      <c r="WVZ20" s="129"/>
      <c r="WWA20" s="129"/>
      <c r="WWB20" s="129"/>
      <c r="WWC20" s="129"/>
      <c r="WWD20" s="129"/>
      <c r="WWE20" s="129"/>
      <c r="WWF20" s="129"/>
      <c r="WWG20" s="129"/>
      <c r="WWH20" s="129"/>
      <c r="WWI20" s="129"/>
      <c r="WWJ20" s="129"/>
      <c r="WWK20" s="129"/>
      <c r="WWL20" s="129"/>
      <c r="WWM20" s="129"/>
      <c r="WWN20" s="129"/>
      <c r="WWO20" s="129"/>
      <c r="WWP20" s="129"/>
      <c r="WWQ20" s="129"/>
      <c r="WWR20" s="129"/>
      <c r="WWS20" s="129"/>
      <c r="WWT20" s="129"/>
      <c r="WWU20" s="129"/>
      <c r="WWV20" s="129"/>
      <c r="WWW20" s="129"/>
      <c r="WWX20" s="129"/>
      <c r="WWY20" s="129"/>
      <c r="WWZ20" s="129"/>
      <c r="WXA20" s="129"/>
      <c r="WXB20" s="129"/>
      <c r="WXC20" s="129"/>
      <c r="WXD20" s="129"/>
      <c r="WXE20" s="129"/>
      <c r="WXF20" s="129"/>
      <c r="WXG20" s="129"/>
      <c r="WXH20" s="129"/>
      <c r="WXI20" s="129"/>
      <c r="WXJ20" s="129"/>
      <c r="WXK20" s="129"/>
      <c r="WXL20" s="129"/>
      <c r="WXM20" s="129"/>
      <c r="WXN20" s="129"/>
      <c r="WXO20" s="129"/>
      <c r="WXP20" s="129"/>
      <c r="WXQ20" s="129"/>
      <c r="WXR20" s="129"/>
      <c r="WXS20" s="129"/>
      <c r="WXT20" s="129"/>
      <c r="WXU20" s="129"/>
      <c r="WXV20" s="129"/>
      <c r="WXW20" s="129"/>
      <c r="WXX20" s="129"/>
      <c r="WXY20" s="129"/>
      <c r="WXZ20" s="129"/>
      <c r="WYA20" s="129"/>
      <c r="WYB20" s="129"/>
      <c r="WYC20" s="129"/>
      <c r="WYD20" s="129"/>
      <c r="WYE20" s="129"/>
      <c r="WYF20" s="129"/>
      <c r="WYG20" s="129"/>
      <c r="WYH20" s="129"/>
      <c r="WYI20" s="129"/>
      <c r="WYJ20" s="129"/>
      <c r="WYK20" s="129"/>
      <c r="WYL20" s="129"/>
      <c r="WYM20" s="129"/>
      <c r="WYN20" s="129"/>
      <c r="WYO20" s="129"/>
      <c r="WYP20" s="129"/>
      <c r="WYQ20" s="129"/>
      <c r="WYR20" s="129"/>
      <c r="WYS20" s="129"/>
      <c r="WYT20" s="129"/>
      <c r="WYU20" s="129"/>
      <c r="WYV20" s="129"/>
      <c r="WYW20" s="129"/>
      <c r="WYX20" s="129"/>
      <c r="WYY20" s="129"/>
      <c r="WYZ20" s="129"/>
      <c r="WZA20" s="129"/>
      <c r="WZB20" s="129"/>
      <c r="WZC20" s="129"/>
      <c r="WZD20" s="129"/>
      <c r="WZE20" s="129"/>
      <c r="WZF20" s="129"/>
      <c r="WZG20" s="129"/>
      <c r="WZH20" s="129"/>
      <c r="WZI20" s="129"/>
      <c r="WZJ20" s="129"/>
      <c r="WZK20" s="129"/>
      <c r="WZL20" s="129"/>
      <c r="WZM20" s="129"/>
      <c r="WZN20" s="129"/>
      <c r="WZO20" s="129"/>
      <c r="WZP20" s="129"/>
      <c r="WZQ20" s="129"/>
      <c r="WZR20" s="129"/>
      <c r="WZS20" s="129"/>
      <c r="WZT20" s="129"/>
      <c r="WZU20" s="129"/>
      <c r="WZV20" s="129"/>
      <c r="WZW20" s="129"/>
      <c r="WZX20" s="129"/>
      <c r="WZY20" s="129"/>
      <c r="WZZ20" s="129"/>
      <c r="XAA20" s="129"/>
      <c r="XAB20" s="129"/>
      <c r="XAC20" s="129"/>
      <c r="XAD20" s="129"/>
      <c r="XAE20" s="129"/>
      <c r="XAF20" s="129"/>
      <c r="XAG20" s="129"/>
      <c r="XAH20" s="129"/>
      <c r="XAI20" s="129"/>
      <c r="XAJ20" s="129"/>
      <c r="XAK20" s="129"/>
      <c r="XAL20" s="129"/>
      <c r="XAM20" s="129"/>
      <c r="XAN20" s="129"/>
      <c r="XAO20" s="129"/>
      <c r="XAP20" s="129"/>
      <c r="XAQ20" s="129"/>
      <c r="XAR20" s="129"/>
      <c r="XAS20" s="129"/>
      <c r="XAT20" s="129"/>
      <c r="XAU20" s="129"/>
      <c r="XAV20" s="129"/>
      <c r="XAW20" s="129"/>
      <c r="XAX20" s="129"/>
      <c r="XAY20" s="129"/>
      <c r="XAZ20" s="129"/>
      <c r="XBA20" s="129"/>
      <c r="XBB20" s="129"/>
      <c r="XBC20" s="129"/>
      <c r="XBD20" s="129"/>
      <c r="XBE20" s="129"/>
      <c r="XBF20" s="129"/>
      <c r="XBG20" s="129"/>
      <c r="XBH20" s="129"/>
      <c r="XBI20" s="129"/>
      <c r="XBJ20" s="129"/>
      <c r="XBK20" s="129"/>
      <c r="XBL20" s="129"/>
      <c r="XBM20" s="129"/>
      <c r="XBN20" s="129"/>
      <c r="XBO20" s="129"/>
      <c r="XBP20" s="129"/>
      <c r="XBQ20" s="129"/>
      <c r="XBR20" s="129"/>
      <c r="XBS20" s="129"/>
      <c r="XBT20" s="129"/>
      <c r="XBU20" s="129"/>
      <c r="XBV20" s="129"/>
      <c r="XBW20" s="129"/>
      <c r="XBX20" s="129"/>
      <c r="XBY20" s="129"/>
      <c r="XBZ20" s="129"/>
      <c r="XCA20" s="129"/>
      <c r="XCB20" s="129"/>
      <c r="XCC20" s="129"/>
      <c r="XCD20" s="129"/>
      <c r="XCE20" s="129"/>
      <c r="XCF20" s="129"/>
      <c r="XCG20" s="129"/>
      <c r="XCH20" s="129"/>
      <c r="XCI20" s="129"/>
      <c r="XCJ20" s="129"/>
      <c r="XCK20" s="129"/>
      <c r="XCL20" s="129"/>
      <c r="XCM20" s="129"/>
      <c r="XCN20" s="129"/>
      <c r="XCO20" s="129"/>
      <c r="XCP20" s="129"/>
      <c r="XCQ20" s="129"/>
      <c r="XCR20" s="129"/>
      <c r="XCS20" s="129"/>
      <c r="XCT20" s="129"/>
      <c r="XCU20" s="129"/>
      <c r="XCV20" s="129"/>
      <c r="XCW20" s="129"/>
      <c r="XCX20" s="129"/>
      <c r="XCY20" s="129"/>
      <c r="XCZ20" s="129"/>
      <c r="XDA20" s="129"/>
      <c r="XDB20" s="129"/>
      <c r="XDC20" s="129"/>
      <c r="XDD20" s="129"/>
      <c r="XDE20" s="129"/>
      <c r="XDF20" s="129"/>
      <c r="XDG20" s="129"/>
      <c r="XDH20" s="129"/>
      <c r="XDI20" s="129"/>
      <c r="XDJ20" s="129"/>
      <c r="XDK20" s="129"/>
      <c r="XDL20" s="129"/>
      <c r="XDM20" s="129"/>
      <c r="XDN20" s="129"/>
      <c r="XDO20" s="129"/>
      <c r="XDP20" s="129"/>
      <c r="XDQ20" s="129"/>
      <c r="XDR20" s="129"/>
      <c r="XDS20" s="129"/>
      <c r="XDT20" s="129"/>
      <c r="XDU20" s="129"/>
      <c r="XDV20" s="129"/>
      <c r="XDW20" s="129"/>
      <c r="XDX20" s="129"/>
      <c r="XDY20" s="129"/>
      <c r="XDZ20" s="129"/>
      <c r="XEA20" s="129"/>
      <c r="XEB20" s="129"/>
      <c r="XEC20" s="129"/>
      <c r="XED20" s="129"/>
      <c r="XEE20" s="129"/>
      <c r="XEF20" s="129"/>
      <c r="XEG20" s="129"/>
      <c r="XEH20" s="129"/>
      <c r="XEI20" s="129"/>
      <c r="XEJ20" s="129"/>
      <c r="XEK20" s="129"/>
      <c r="XEL20" s="129"/>
      <c r="XEM20" s="129"/>
      <c r="XEN20" s="129"/>
      <c r="XEO20" s="129"/>
      <c r="XEP20" s="129"/>
      <c r="XEQ20" s="129"/>
      <c r="XER20" s="129"/>
      <c r="XES20" s="129"/>
      <c r="XET20" s="129"/>
      <c r="XEU20" s="129"/>
      <c r="XEV20" s="129"/>
      <c r="XEW20" s="129"/>
      <c r="XEX20" s="129"/>
      <c r="XEY20" s="129"/>
      <c r="XEZ20" s="129"/>
      <c r="XFA20" s="129"/>
      <c r="XFB20" s="129"/>
      <c r="XFC20" s="129"/>
      <c r="XFD20" s="129"/>
    </row>
    <row r="21" spans="1:16384" s="128" customFormat="1" ht="14.25" thickTop="1">
      <c r="A21" s="57"/>
      <c r="B21" s="57"/>
      <c r="C21" s="57"/>
      <c r="D21" s="57"/>
      <c r="E21" s="57"/>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c r="CH21" s="57"/>
      <c r="CI21" s="57"/>
      <c r="CJ21" s="57"/>
      <c r="CK21" s="57"/>
      <c r="CL21" s="57"/>
      <c r="CM21" s="57"/>
      <c r="CN21" s="57"/>
      <c r="CO21" s="57"/>
      <c r="CP21" s="57"/>
      <c r="CQ21" s="57"/>
      <c r="CR21" s="57"/>
      <c r="CS21" s="57"/>
      <c r="CT21" s="57"/>
      <c r="CU21" s="57"/>
      <c r="CV21" s="57"/>
      <c r="CW21" s="57"/>
      <c r="CX21" s="57"/>
      <c r="CY21" s="57"/>
      <c r="CZ21" s="57"/>
      <c r="DA21" s="57"/>
      <c r="DB21" s="57"/>
      <c r="DC21" s="57"/>
      <c r="DD21" s="57"/>
      <c r="DE21" s="57"/>
      <c r="DF21" s="57"/>
      <c r="DG21" s="57"/>
      <c r="DH21" s="57"/>
      <c r="DI21" s="57"/>
      <c r="DJ21" s="57"/>
      <c r="DK21" s="57"/>
      <c r="DL21" s="57"/>
      <c r="DM21" s="57"/>
      <c r="DN21" s="57"/>
      <c r="DO21" s="57"/>
      <c r="DP21" s="57"/>
      <c r="DQ21" s="57"/>
      <c r="DR21" s="57"/>
      <c r="DS21" s="57"/>
      <c r="DT21" s="57"/>
      <c r="DU21" s="57"/>
      <c r="DV21" s="57"/>
      <c r="DW21" s="57"/>
      <c r="DX21" s="57"/>
      <c r="DY21" s="57"/>
      <c r="DZ21" s="57"/>
      <c r="EA21" s="57"/>
      <c r="EB21" s="57"/>
      <c r="EC21" s="57"/>
      <c r="ED21" s="57"/>
      <c r="EE21" s="57"/>
      <c r="EF21" s="57"/>
      <c r="EG21" s="57"/>
      <c r="EH21" s="57"/>
      <c r="EI21" s="57"/>
      <c r="EJ21" s="57"/>
      <c r="EK21" s="57"/>
      <c r="EL21" s="57"/>
      <c r="EM21" s="57"/>
      <c r="EN21" s="57"/>
      <c r="EO21" s="57"/>
      <c r="EP21" s="57"/>
      <c r="EQ21" s="57"/>
      <c r="ER21" s="57"/>
      <c r="ES21" s="57"/>
      <c r="ET21" s="57"/>
      <c r="EU21" s="57"/>
      <c r="EV21" s="57"/>
      <c r="EW21" s="57"/>
      <c r="EX21" s="57"/>
      <c r="EY21" s="57"/>
      <c r="EZ21" s="57"/>
      <c r="FA21" s="57"/>
      <c r="FB21" s="57"/>
      <c r="FC21" s="57"/>
      <c r="FD21" s="57"/>
      <c r="FE21" s="57"/>
      <c r="FF21" s="57"/>
      <c r="FG21" s="57"/>
      <c r="FH21" s="57"/>
      <c r="FI21" s="57"/>
      <c r="FJ21" s="57"/>
      <c r="FK21" s="57"/>
      <c r="FL21" s="57"/>
      <c r="FM21" s="57"/>
      <c r="FN21" s="57"/>
      <c r="FO21" s="57"/>
      <c r="FP21" s="57"/>
      <c r="FQ21" s="57"/>
      <c r="FR21" s="57"/>
      <c r="FS21" s="57"/>
      <c r="FT21" s="57"/>
      <c r="FU21" s="57"/>
      <c r="FV21" s="57"/>
      <c r="FW21" s="57"/>
      <c r="FX21" s="57"/>
      <c r="FY21" s="57"/>
      <c r="FZ21" s="57"/>
      <c r="GA21" s="57"/>
      <c r="GB21" s="57"/>
      <c r="GC21" s="57"/>
      <c r="GD21" s="57"/>
      <c r="GE21" s="57"/>
      <c r="GF21" s="57"/>
      <c r="GG21" s="57"/>
      <c r="GH21" s="57"/>
      <c r="GI21" s="57"/>
      <c r="GJ21" s="57"/>
      <c r="GK21" s="57"/>
      <c r="GL21" s="57"/>
      <c r="GM21" s="57"/>
      <c r="GN21" s="57"/>
      <c r="GO21" s="57"/>
      <c r="GP21" s="57"/>
      <c r="GQ21" s="57"/>
      <c r="GR21" s="57"/>
      <c r="GS21" s="57"/>
      <c r="GT21" s="57"/>
      <c r="GU21" s="57"/>
      <c r="GV21" s="57"/>
      <c r="GW21" s="57"/>
      <c r="GX21" s="57"/>
      <c r="GY21" s="57"/>
      <c r="GZ21" s="57"/>
      <c r="HA21" s="57"/>
      <c r="HB21" s="57"/>
      <c r="HC21" s="57"/>
      <c r="HD21" s="57"/>
      <c r="HE21" s="57"/>
      <c r="HF21" s="57"/>
      <c r="HG21" s="57"/>
      <c r="HH21" s="57"/>
      <c r="HI21" s="57"/>
      <c r="HJ21" s="57"/>
      <c r="HK21" s="57"/>
      <c r="HL21" s="57"/>
      <c r="HM21" s="57"/>
      <c r="HN21" s="57"/>
      <c r="HO21" s="57"/>
      <c r="HP21" s="57"/>
      <c r="HQ21" s="57"/>
      <c r="HR21" s="57"/>
      <c r="HS21" s="57"/>
      <c r="HT21" s="57"/>
      <c r="HU21" s="57"/>
      <c r="HV21" s="57"/>
      <c r="HW21" s="57"/>
      <c r="HX21" s="57"/>
      <c r="HY21" s="57"/>
      <c r="HZ21" s="57"/>
      <c r="IA21" s="57"/>
      <c r="IB21" s="57"/>
      <c r="IC21" s="57"/>
      <c r="ID21" s="57"/>
      <c r="IE21" s="57"/>
      <c r="IF21" s="57"/>
      <c r="IG21" s="57"/>
      <c r="IH21" s="57"/>
      <c r="II21" s="57"/>
      <c r="IJ21" s="57"/>
      <c r="IK21" s="57"/>
      <c r="IL21" s="57"/>
      <c r="IM21" s="57"/>
      <c r="IN21" s="57"/>
      <c r="IO21" s="57"/>
      <c r="IP21" s="57"/>
      <c r="IQ21" s="57"/>
      <c r="IR21" s="57"/>
      <c r="IS21" s="57"/>
      <c r="IT21" s="57"/>
      <c r="IU21" s="57"/>
      <c r="IV21" s="57"/>
      <c r="IW21" s="57"/>
      <c r="IX21" s="57"/>
      <c r="IY21" s="57"/>
      <c r="IZ21" s="57"/>
      <c r="JA21" s="57"/>
      <c r="JB21" s="57"/>
      <c r="JC21" s="57"/>
      <c r="JD21" s="57"/>
      <c r="JE21" s="57"/>
      <c r="JF21" s="57"/>
      <c r="JG21" s="57"/>
      <c r="JH21" s="57"/>
      <c r="JI21" s="57"/>
      <c r="JJ21" s="57"/>
      <c r="JK21" s="57"/>
      <c r="JL21" s="57"/>
      <c r="JM21" s="57"/>
      <c r="JN21" s="57"/>
      <c r="JO21" s="57"/>
      <c r="JP21" s="57"/>
      <c r="JQ21" s="57"/>
      <c r="JR21" s="57"/>
      <c r="JS21" s="57"/>
      <c r="JT21" s="57"/>
      <c r="JU21" s="57"/>
      <c r="JV21" s="57"/>
      <c r="JW21" s="57"/>
      <c r="JX21" s="57"/>
      <c r="JY21" s="57"/>
      <c r="JZ21" s="57"/>
      <c r="KA21" s="57"/>
      <c r="KB21" s="57"/>
      <c r="KC21" s="57"/>
      <c r="KD21" s="57"/>
      <c r="KE21" s="57"/>
      <c r="KF21" s="57"/>
      <c r="KG21" s="57"/>
      <c r="KH21" s="57"/>
      <c r="KI21" s="57"/>
      <c r="KJ21" s="57"/>
      <c r="KK21" s="57"/>
      <c r="KL21" s="57"/>
      <c r="KM21" s="57"/>
      <c r="KN21" s="57"/>
      <c r="KO21" s="57"/>
      <c r="KP21" s="57"/>
      <c r="KQ21" s="57"/>
      <c r="KR21" s="57"/>
      <c r="KS21" s="57"/>
      <c r="KT21" s="57"/>
      <c r="KU21" s="57"/>
      <c r="KV21" s="57"/>
      <c r="KW21" s="57"/>
      <c r="KX21" s="57"/>
      <c r="KY21" s="57"/>
      <c r="KZ21" s="57"/>
      <c r="LA21" s="57"/>
      <c r="LB21" s="57"/>
      <c r="LC21" s="57"/>
      <c r="LD21" s="57"/>
      <c r="LE21" s="57"/>
      <c r="LF21" s="57"/>
      <c r="LG21" s="57"/>
      <c r="LH21" s="57"/>
      <c r="LI21" s="57"/>
      <c r="LJ21" s="57"/>
      <c r="LK21" s="57"/>
      <c r="LL21" s="57"/>
      <c r="LM21" s="57"/>
      <c r="LN21" s="57"/>
      <c r="LO21" s="57"/>
      <c r="LP21" s="57"/>
      <c r="LQ21" s="57"/>
      <c r="LR21" s="57"/>
      <c r="LS21" s="57"/>
      <c r="LT21" s="57"/>
      <c r="LU21" s="57"/>
      <c r="LV21" s="57"/>
      <c r="LW21" s="57"/>
      <c r="LX21" s="57"/>
      <c r="LY21" s="57"/>
      <c r="LZ21" s="57"/>
      <c r="MA21" s="57"/>
      <c r="MB21" s="57"/>
      <c r="MC21" s="57"/>
      <c r="MD21" s="57"/>
      <c r="ME21" s="57"/>
      <c r="MF21" s="57"/>
      <c r="MG21" s="57"/>
      <c r="MH21" s="57"/>
      <c r="MI21" s="57"/>
      <c r="MJ21" s="57"/>
      <c r="MK21" s="57"/>
      <c r="ML21" s="57"/>
      <c r="MM21" s="57"/>
      <c r="MN21" s="57"/>
      <c r="MO21" s="57"/>
      <c r="MP21" s="57"/>
      <c r="MQ21" s="57"/>
      <c r="MR21" s="57"/>
      <c r="MS21" s="57"/>
      <c r="MT21" s="57"/>
      <c r="MU21" s="57"/>
      <c r="MV21" s="57"/>
      <c r="MW21" s="57"/>
      <c r="MX21" s="57"/>
      <c r="MY21" s="57"/>
      <c r="MZ21" s="57"/>
      <c r="NA21" s="57"/>
      <c r="NB21" s="57"/>
      <c r="NC21" s="57"/>
      <c r="ND21" s="57"/>
      <c r="NE21" s="57"/>
      <c r="NF21" s="57"/>
      <c r="NG21" s="57"/>
      <c r="NH21" s="57"/>
      <c r="NI21" s="57"/>
      <c r="NJ21" s="57"/>
      <c r="NK21" s="57"/>
      <c r="NL21" s="57"/>
      <c r="NM21" s="57"/>
      <c r="NN21" s="57"/>
      <c r="NO21" s="57"/>
      <c r="NP21" s="57"/>
      <c r="NQ21" s="57"/>
      <c r="NR21" s="57"/>
      <c r="NS21" s="57"/>
      <c r="NT21" s="57"/>
      <c r="NU21" s="57"/>
      <c r="NV21" s="57"/>
      <c r="NW21" s="57"/>
      <c r="NX21" s="57"/>
      <c r="NY21" s="57"/>
      <c r="NZ21" s="57"/>
      <c r="OA21" s="57"/>
      <c r="OB21" s="57"/>
      <c r="OC21" s="57"/>
      <c r="OD21" s="57"/>
      <c r="OE21" s="57"/>
      <c r="OF21" s="57"/>
      <c r="OG21" s="57"/>
      <c r="OH21" s="57"/>
      <c r="OI21" s="57"/>
      <c r="OJ21" s="57"/>
      <c r="OK21" s="57"/>
      <c r="OL21" s="57"/>
      <c r="OM21" s="57"/>
      <c r="ON21" s="57"/>
      <c r="OO21" s="57"/>
      <c r="OP21" s="57"/>
      <c r="OQ21" s="57"/>
      <c r="OR21" s="57"/>
      <c r="OS21" s="57"/>
      <c r="OT21" s="57"/>
      <c r="OU21" s="57"/>
      <c r="OV21" s="57"/>
      <c r="OW21" s="57"/>
      <c r="OX21" s="57"/>
      <c r="OY21" s="57"/>
      <c r="OZ21" s="57"/>
      <c r="PA21" s="57"/>
      <c r="PB21" s="57"/>
      <c r="PC21" s="57"/>
      <c r="PD21" s="57"/>
      <c r="PE21" s="57"/>
      <c r="PF21" s="57"/>
      <c r="PG21" s="57"/>
      <c r="PH21" s="57"/>
      <c r="PI21" s="57"/>
      <c r="PJ21" s="57"/>
      <c r="PK21" s="57"/>
      <c r="PL21" s="57"/>
      <c r="PM21" s="57"/>
      <c r="PN21" s="57"/>
      <c r="PO21" s="57"/>
      <c r="PP21" s="57"/>
      <c r="PQ21" s="57"/>
      <c r="PR21" s="57"/>
      <c r="PS21" s="57"/>
      <c r="PT21" s="57"/>
      <c r="PU21" s="57"/>
      <c r="PV21" s="57"/>
      <c r="PW21" s="57"/>
      <c r="PX21" s="57"/>
      <c r="PY21" s="57"/>
      <c r="PZ21" s="57"/>
      <c r="QA21" s="57"/>
      <c r="QB21" s="57"/>
      <c r="QC21" s="57"/>
      <c r="QD21" s="57"/>
      <c r="QE21" s="57"/>
      <c r="QF21" s="57"/>
      <c r="QG21" s="57"/>
      <c r="QH21" s="57"/>
      <c r="QI21" s="57"/>
      <c r="QJ21" s="57"/>
      <c r="QK21" s="57"/>
      <c r="QL21" s="57"/>
      <c r="QM21" s="57"/>
      <c r="QN21" s="57"/>
      <c r="QO21" s="57"/>
      <c r="QP21" s="57"/>
      <c r="QQ21" s="57"/>
      <c r="QR21" s="57"/>
      <c r="QS21" s="57"/>
      <c r="QT21" s="57"/>
      <c r="QU21" s="57"/>
      <c r="QV21" s="57"/>
      <c r="QW21" s="57"/>
      <c r="QX21" s="57"/>
      <c r="QY21" s="57"/>
      <c r="QZ21" s="57"/>
      <c r="RA21" s="57"/>
      <c r="RB21" s="57"/>
      <c r="RC21" s="57"/>
      <c r="RD21" s="57"/>
      <c r="RE21" s="57"/>
      <c r="RF21" s="57"/>
      <c r="RG21" s="57"/>
      <c r="RH21" s="57"/>
      <c r="RI21" s="57"/>
      <c r="RJ21" s="57"/>
      <c r="RK21" s="57"/>
      <c r="RL21" s="57"/>
      <c r="RM21" s="57"/>
      <c r="RN21" s="57"/>
      <c r="RO21" s="57"/>
      <c r="RP21" s="57"/>
      <c r="RQ21" s="57"/>
      <c r="RR21" s="57"/>
      <c r="RS21" s="57"/>
      <c r="RT21" s="57"/>
      <c r="RU21" s="57"/>
      <c r="RV21" s="57"/>
      <c r="RW21" s="57"/>
      <c r="RX21" s="57"/>
      <c r="RY21" s="57"/>
      <c r="RZ21" s="57"/>
      <c r="SA21" s="57"/>
      <c r="SB21" s="57"/>
      <c r="SC21" s="57"/>
      <c r="SD21" s="57"/>
      <c r="SE21" s="57"/>
      <c r="SF21" s="57"/>
      <c r="SG21" s="57"/>
      <c r="SH21" s="57"/>
      <c r="SI21" s="57"/>
      <c r="SJ21" s="57"/>
      <c r="SK21" s="57"/>
      <c r="SL21" s="57"/>
      <c r="SM21" s="57"/>
      <c r="SN21" s="57"/>
      <c r="SO21" s="57"/>
      <c r="SP21" s="57"/>
      <c r="SQ21" s="57"/>
      <c r="SR21" s="57"/>
      <c r="SS21" s="57"/>
      <c r="ST21" s="57"/>
      <c r="SU21" s="57"/>
      <c r="SV21" s="57"/>
      <c r="SW21" s="57"/>
      <c r="SX21" s="57"/>
      <c r="SY21" s="57"/>
      <c r="SZ21" s="57"/>
      <c r="TA21" s="57"/>
      <c r="TB21" s="57"/>
      <c r="TC21" s="57"/>
      <c r="TD21" s="57"/>
      <c r="TE21" s="57"/>
      <c r="TF21" s="57"/>
      <c r="TG21" s="57"/>
      <c r="TH21" s="57"/>
      <c r="TI21" s="57"/>
      <c r="TJ21" s="57"/>
      <c r="TK21" s="57"/>
      <c r="TL21" s="57"/>
      <c r="TM21" s="57"/>
      <c r="TN21" s="57"/>
      <c r="TO21" s="57"/>
      <c r="TP21" s="57"/>
      <c r="TQ21" s="57"/>
      <c r="TR21" s="57"/>
      <c r="TS21" s="57"/>
      <c r="TT21" s="57"/>
      <c r="TU21" s="57"/>
      <c r="TV21" s="57"/>
      <c r="TW21" s="57"/>
      <c r="TX21" s="57"/>
      <c r="TY21" s="57"/>
      <c r="TZ21" s="57"/>
      <c r="UA21" s="57"/>
      <c r="UB21" s="57"/>
      <c r="UC21" s="57"/>
      <c r="UD21" s="57"/>
      <c r="UE21" s="57"/>
      <c r="UF21" s="57"/>
      <c r="UG21" s="57"/>
      <c r="UH21" s="57"/>
      <c r="UI21" s="57"/>
      <c r="UJ21" s="57"/>
      <c r="UK21" s="57"/>
      <c r="UL21" s="57"/>
      <c r="UM21" s="57"/>
      <c r="UN21" s="57"/>
      <c r="UO21" s="57"/>
      <c r="UP21" s="57"/>
      <c r="UQ21" s="57"/>
      <c r="UR21" s="57"/>
      <c r="US21" s="57"/>
      <c r="UT21" s="57"/>
      <c r="UU21" s="57"/>
      <c r="UV21" s="57"/>
      <c r="UW21" s="57"/>
      <c r="UX21" s="57"/>
      <c r="UY21" s="57"/>
      <c r="UZ21" s="57"/>
      <c r="VA21" s="57"/>
      <c r="VB21" s="57"/>
      <c r="VC21" s="57"/>
      <c r="VD21" s="57"/>
      <c r="VE21" s="57"/>
      <c r="VF21" s="57"/>
      <c r="VG21" s="57"/>
      <c r="VH21" s="57"/>
      <c r="VI21" s="57"/>
      <c r="VJ21" s="57"/>
      <c r="VK21" s="57"/>
      <c r="VL21" s="57"/>
      <c r="VM21" s="57"/>
      <c r="VN21" s="57"/>
      <c r="VO21" s="57"/>
      <c r="VP21" s="57"/>
      <c r="VQ21" s="57"/>
      <c r="VR21" s="57"/>
      <c r="VS21" s="57"/>
      <c r="VT21" s="57"/>
      <c r="VU21" s="57"/>
      <c r="VV21" s="57"/>
      <c r="VW21" s="57"/>
      <c r="VX21" s="57"/>
      <c r="VY21" s="57"/>
      <c r="VZ21" s="57"/>
      <c r="WA21" s="57"/>
      <c r="WB21" s="57"/>
      <c r="WC21" s="57"/>
      <c r="WD21" s="57"/>
      <c r="WE21" s="57"/>
      <c r="WF21" s="57"/>
      <c r="WG21" s="57"/>
      <c r="WH21" s="57"/>
      <c r="WI21" s="57"/>
      <c r="WJ21" s="57"/>
      <c r="WK21" s="57"/>
      <c r="WL21" s="57"/>
      <c r="WM21" s="57"/>
      <c r="WN21" s="57"/>
      <c r="WO21" s="57"/>
      <c r="WP21" s="57"/>
      <c r="WQ21" s="57"/>
      <c r="WR21" s="57"/>
      <c r="WS21" s="57"/>
      <c r="WT21" s="57"/>
      <c r="WU21" s="57"/>
      <c r="WV21" s="57"/>
      <c r="WW21" s="57"/>
      <c r="WX21" s="57"/>
      <c r="WY21" s="57"/>
      <c r="WZ21" s="57"/>
      <c r="XA21" s="57"/>
      <c r="XB21" s="57"/>
      <c r="XC21" s="57"/>
      <c r="XD21" s="57"/>
      <c r="XE21" s="57"/>
      <c r="XF21" s="57"/>
      <c r="XG21" s="57"/>
      <c r="XH21" s="57"/>
      <c r="XI21" s="57"/>
      <c r="XJ21" s="57"/>
      <c r="XK21" s="57"/>
      <c r="XL21" s="57"/>
      <c r="XM21" s="57"/>
      <c r="XN21" s="57"/>
      <c r="XO21" s="57"/>
      <c r="XP21" s="57"/>
      <c r="XQ21" s="57"/>
      <c r="XR21" s="57"/>
      <c r="XS21" s="57"/>
      <c r="XT21" s="57"/>
      <c r="XU21" s="57"/>
      <c r="XV21" s="57"/>
      <c r="XW21" s="57"/>
      <c r="XX21" s="57"/>
      <c r="XY21" s="57"/>
      <c r="XZ21" s="57"/>
      <c r="YA21" s="57"/>
      <c r="YB21" s="57"/>
      <c r="YC21" s="57"/>
      <c r="YD21" s="57"/>
      <c r="YE21" s="57"/>
      <c r="YF21" s="57"/>
      <c r="YG21" s="57"/>
      <c r="YH21" s="57"/>
      <c r="YI21" s="57"/>
      <c r="YJ21" s="57"/>
      <c r="YK21" s="57"/>
      <c r="YL21" s="57"/>
      <c r="YM21" s="57"/>
      <c r="YN21" s="57"/>
      <c r="YO21" s="57"/>
      <c r="YP21" s="57"/>
      <c r="YQ21" s="57"/>
      <c r="YR21" s="57"/>
      <c r="YS21" s="57"/>
      <c r="YT21" s="57"/>
      <c r="YU21" s="57"/>
      <c r="YV21" s="57"/>
      <c r="YW21" s="57"/>
      <c r="YX21" s="57"/>
      <c r="YY21" s="57"/>
      <c r="YZ21" s="57"/>
      <c r="ZA21" s="57"/>
      <c r="ZB21" s="57"/>
      <c r="ZC21" s="57"/>
      <c r="ZD21" s="57"/>
      <c r="ZE21" s="57"/>
      <c r="ZF21" s="57"/>
      <c r="ZG21" s="57"/>
      <c r="ZH21" s="57"/>
      <c r="ZI21" s="57"/>
      <c r="ZJ21" s="57"/>
      <c r="ZK21" s="57"/>
      <c r="ZL21" s="57"/>
      <c r="ZM21" s="57"/>
      <c r="ZN21" s="57"/>
      <c r="ZO21" s="57"/>
      <c r="ZP21" s="57"/>
      <c r="ZQ21" s="57"/>
      <c r="ZR21" s="57"/>
      <c r="ZS21" s="57"/>
      <c r="ZT21" s="57"/>
      <c r="ZU21" s="57"/>
      <c r="ZV21" s="57"/>
      <c r="ZW21" s="57"/>
      <c r="ZX21" s="57"/>
      <c r="ZY21" s="57"/>
      <c r="ZZ21" s="57"/>
      <c r="AAA21" s="57"/>
      <c r="AAB21" s="57"/>
      <c r="AAC21" s="57"/>
      <c r="AAD21" s="57"/>
      <c r="AAE21" s="57"/>
      <c r="AAF21" s="57"/>
      <c r="AAG21" s="57"/>
      <c r="AAH21" s="57"/>
      <c r="AAI21" s="57"/>
      <c r="AAJ21" s="57"/>
      <c r="AAK21" s="57"/>
      <c r="AAL21" s="57"/>
      <c r="AAM21" s="57"/>
      <c r="AAN21" s="57"/>
      <c r="AAO21" s="57"/>
      <c r="AAP21" s="57"/>
      <c r="AAQ21" s="57"/>
      <c r="AAR21" s="57"/>
      <c r="AAS21" s="57"/>
      <c r="AAT21" s="57"/>
      <c r="AAU21" s="57"/>
      <c r="AAV21" s="57"/>
      <c r="AAW21" s="57"/>
      <c r="AAX21" s="57"/>
      <c r="AAY21" s="57"/>
      <c r="AAZ21" s="57"/>
      <c r="ABA21" s="57"/>
      <c r="ABB21" s="57"/>
      <c r="ABC21" s="57"/>
      <c r="ABD21" s="57"/>
      <c r="ABE21" s="57"/>
      <c r="ABF21" s="57"/>
      <c r="ABG21" s="57"/>
      <c r="ABH21" s="57"/>
      <c r="ABI21" s="57"/>
      <c r="ABJ21" s="57"/>
      <c r="ABK21" s="57"/>
      <c r="ABL21" s="57"/>
      <c r="ABM21" s="57"/>
      <c r="ABN21" s="57"/>
      <c r="ABO21" s="57"/>
      <c r="ABP21" s="57"/>
      <c r="ABQ21" s="57"/>
      <c r="ABR21" s="57"/>
      <c r="ABS21" s="57"/>
      <c r="ABT21" s="57"/>
      <c r="ABU21" s="57"/>
      <c r="ABV21" s="57"/>
      <c r="ABW21" s="57"/>
      <c r="ABX21" s="57"/>
      <c r="ABY21" s="57"/>
      <c r="ABZ21" s="57"/>
      <c r="ACA21" s="57"/>
      <c r="ACB21" s="57"/>
      <c r="ACC21" s="57"/>
      <c r="ACD21" s="57"/>
      <c r="ACE21" s="57"/>
      <c r="ACF21" s="57"/>
      <c r="ACG21" s="57"/>
      <c r="ACH21" s="57"/>
      <c r="ACI21" s="57"/>
      <c r="ACJ21" s="57"/>
      <c r="ACK21" s="57"/>
      <c r="ACL21" s="57"/>
      <c r="ACM21" s="57"/>
      <c r="ACN21" s="57"/>
      <c r="ACO21" s="57"/>
      <c r="ACP21" s="57"/>
      <c r="ACQ21" s="57"/>
      <c r="ACR21" s="57"/>
      <c r="ACS21" s="57"/>
      <c r="ACT21" s="57"/>
      <c r="ACU21" s="57"/>
      <c r="ACV21" s="57"/>
      <c r="ACW21" s="57"/>
      <c r="ACX21" s="57"/>
      <c r="ACY21" s="57"/>
      <c r="ACZ21" s="57"/>
      <c r="ADA21" s="57"/>
      <c r="ADB21" s="57"/>
      <c r="ADC21" s="57"/>
      <c r="ADD21" s="57"/>
      <c r="ADE21" s="57"/>
      <c r="ADF21" s="57"/>
      <c r="ADG21" s="57"/>
      <c r="ADH21" s="57"/>
      <c r="ADI21" s="57"/>
      <c r="ADJ21" s="57"/>
      <c r="ADK21" s="57"/>
      <c r="ADL21" s="57"/>
      <c r="ADM21" s="57"/>
      <c r="ADN21" s="57"/>
      <c r="ADO21" s="57"/>
      <c r="ADP21" s="57"/>
      <c r="ADQ21" s="57"/>
      <c r="ADR21" s="57"/>
      <c r="ADS21" s="57"/>
      <c r="ADT21" s="57"/>
      <c r="ADU21" s="57"/>
      <c r="ADV21" s="57"/>
      <c r="ADW21" s="57"/>
      <c r="ADX21" s="57"/>
      <c r="ADY21" s="57"/>
      <c r="ADZ21" s="57"/>
      <c r="AEA21" s="57"/>
      <c r="AEB21" s="57"/>
      <c r="AEC21" s="57"/>
      <c r="AED21" s="57"/>
      <c r="AEE21" s="57"/>
      <c r="AEF21" s="57"/>
      <c r="AEG21" s="57"/>
      <c r="AEH21" s="57"/>
      <c r="AEI21" s="57"/>
      <c r="AEJ21" s="57"/>
      <c r="AEK21" s="57"/>
      <c r="AEL21" s="57"/>
      <c r="AEM21" s="57"/>
      <c r="AEN21" s="57"/>
      <c r="AEO21" s="57"/>
      <c r="AEP21" s="57"/>
      <c r="AEQ21" s="57"/>
      <c r="AER21" s="57"/>
      <c r="AES21" s="57"/>
      <c r="AET21" s="57"/>
      <c r="AEU21" s="57"/>
      <c r="AEV21" s="57"/>
      <c r="AEW21" s="57"/>
      <c r="AEX21" s="57"/>
      <c r="AEY21" s="57"/>
      <c r="AEZ21" s="57"/>
      <c r="AFA21" s="57"/>
      <c r="AFB21" s="57"/>
      <c r="AFC21" s="57"/>
      <c r="AFD21" s="57"/>
      <c r="AFE21" s="57"/>
      <c r="AFF21" s="57"/>
      <c r="AFG21" s="57"/>
      <c r="AFH21" s="57"/>
      <c r="AFI21" s="57"/>
      <c r="AFJ21" s="57"/>
      <c r="AFK21" s="57"/>
      <c r="AFL21" s="57"/>
      <c r="AFM21" s="57"/>
      <c r="AFN21" s="57"/>
      <c r="AFO21" s="57"/>
      <c r="AFP21" s="57"/>
      <c r="AFQ21" s="57"/>
      <c r="AFR21" s="57"/>
      <c r="AFS21" s="57"/>
      <c r="AFT21" s="57"/>
      <c r="AFU21" s="57"/>
      <c r="AFV21" s="57"/>
      <c r="AFW21" s="57"/>
      <c r="AFX21" s="57"/>
      <c r="AFY21" s="57"/>
      <c r="AFZ21" s="57"/>
      <c r="AGA21" s="57"/>
      <c r="AGB21" s="57"/>
      <c r="AGC21" s="57"/>
      <c r="AGD21" s="57"/>
      <c r="AGE21" s="57"/>
      <c r="AGF21" s="57"/>
      <c r="AGG21" s="57"/>
      <c r="AGH21" s="57"/>
      <c r="AGI21" s="57"/>
      <c r="AGJ21" s="57"/>
      <c r="AGK21" s="57"/>
      <c r="AGL21" s="57"/>
      <c r="AGM21" s="57"/>
      <c r="AGN21" s="57"/>
      <c r="AGO21" s="57"/>
      <c r="AGP21" s="57"/>
      <c r="AGQ21" s="57"/>
      <c r="AGR21" s="57"/>
      <c r="AGS21" s="57"/>
      <c r="AGT21" s="57"/>
      <c r="AGU21" s="57"/>
      <c r="AGV21" s="57"/>
      <c r="AGW21" s="57"/>
      <c r="AGX21" s="57"/>
      <c r="AGY21" s="57"/>
      <c r="AGZ21" s="57"/>
      <c r="AHA21" s="57"/>
      <c r="AHB21" s="57"/>
      <c r="AHC21" s="57"/>
      <c r="AHD21" s="57"/>
      <c r="AHE21" s="57"/>
      <c r="AHF21" s="57"/>
      <c r="AHG21" s="57"/>
      <c r="AHH21" s="57"/>
      <c r="AHI21" s="57"/>
      <c r="AHJ21" s="57"/>
      <c r="AHK21" s="57"/>
      <c r="AHL21" s="57"/>
      <c r="AHM21" s="57"/>
      <c r="AHN21" s="57"/>
      <c r="AHO21" s="57"/>
      <c r="AHP21" s="57"/>
      <c r="AHQ21" s="57"/>
      <c r="AHR21" s="57"/>
      <c r="AHS21" s="57"/>
      <c r="AHT21" s="57"/>
      <c r="AHU21" s="57"/>
      <c r="AHV21" s="57"/>
      <c r="AHW21" s="57"/>
      <c r="AHX21" s="57"/>
      <c r="AHY21" s="57"/>
      <c r="AHZ21" s="57"/>
      <c r="AIA21" s="57"/>
      <c r="AIB21" s="57"/>
      <c r="AIC21" s="57"/>
      <c r="AID21" s="57"/>
      <c r="AIE21" s="57"/>
      <c r="AIF21" s="57"/>
      <c r="AIG21" s="57"/>
      <c r="AIH21" s="57"/>
      <c r="AII21" s="57"/>
      <c r="AIJ21" s="57"/>
      <c r="AIK21" s="57"/>
      <c r="AIL21" s="57"/>
      <c r="AIM21" s="57"/>
      <c r="AIN21" s="57"/>
      <c r="AIO21" s="57"/>
      <c r="AIP21" s="57"/>
      <c r="AIQ21" s="57"/>
      <c r="AIR21" s="57"/>
      <c r="AIS21" s="57"/>
      <c r="AIT21" s="57"/>
      <c r="AIU21" s="57"/>
      <c r="AIV21" s="57"/>
      <c r="AIW21" s="57"/>
      <c r="AIX21" s="57"/>
      <c r="AIY21" s="57"/>
      <c r="AIZ21" s="57"/>
      <c r="AJA21" s="57"/>
      <c r="AJB21" s="57"/>
      <c r="AJC21" s="57"/>
      <c r="AJD21" s="57"/>
      <c r="AJE21" s="57"/>
      <c r="AJF21" s="57"/>
      <c r="AJG21" s="57"/>
      <c r="AJH21" s="57"/>
      <c r="AJI21" s="57"/>
      <c r="AJJ21" s="57"/>
      <c r="AJK21" s="57"/>
      <c r="AJL21" s="57"/>
      <c r="AJM21" s="57"/>
      <c r="AJN21" s="57"/>
      <c r="AJO21" s="57"/>
      <c r="AJP21" s="57"/>
      <c r="AJQ21" s="57"/>
      <c r="AJR21" s="57"/>
      <c r="AJS21" s="57"/>
      <c r="AJT21" s="57"/>
      <c r="AJU21" s="57"/>
      <c r="AJV21" s="57"/>
      <c r="AJW21" s="57"/>
      <c r="AJX21" s="57"/>
      <c r="AJY21" s="57"/>
      <c r="AJZ21" s="57"/>
      <c r="AKA21" s="57"/>
      <c r="AKB21" s="57"/>
      <c r="AKC21" s="57"/>
      <c r="AKD21" s="57"/>
      <c r="AKE21" s="57"/>
      <c r="AKF21" s="57"/>
      <c r="AKG21" s="57"/>
      <c r="AKH21" s="57"/>
      <c r="AKI21" s="57"/>
      <c r="AKJ21" s="57"/>
      <c r="AKK21" s="57"/>
      <c r="AKL21" s="57"/>
      <c r="AKM21" s="57"/>
      <c r="AKN21" s="57"/>
      <c r="AKO21" s="57"/>
      <c r="AKP21" s="57"/>
      <c r="AKQ21" s="57"/>
      <c r="AKR21" s="57"/>
      <c r="AKS21" s="57"/>
      <c r="AKT21" s="57"/>
      <c r="AKU21" s="57"/>
      <c r="AKV21" s="57"/>
      <c r="AKW21" s="57"/>
      <c r="AKX21" s="57"/>
      <c r="AKY21" s="57"/>
      <c r="AKZ21" s="57"/>
      <c r="ALA21" s="57"/>
      <c r="ALB21" s="57"/>
      <c r="ALC21" s="57"/>
      <c r="ALD21" s="57"/>
      <c r="ALE21" s="57"/>
      <c r="ALF21" s="57"/>
      <c r="ALG21" s="57"/>
      <c r="ALH21" s="57"/>
      <c r="ALI21" s="57"/>
      <c r="ALJ21" s="57"/>
      <c r="ALK21" s="57"/>
      <c r="ALL21" s="57"/>
      <c r="ALM21" s="57"/>
      <c r="ALN21" s="57"/>
      <c r="ALO21" s="57"/>
      <c r="ALP21" s="57"/>
      <c r="ALQ21" s="57"/>
      <c r="ALR21" s="57"/>
      <c r="ALS21" s="57"/>
      <c r="ALT21" s="57"/>
      <c r="ALU21" s="57"/>
      <c r="ALV21" s="57"/>
      <c r="ALW21" s="57"/>
      <c r="ALX21" s="57"/>
      <c r="ALY21" s="57"/>
      <c r="ALZ21" s="57"/>
      <c r="AMA21" s="57"/>
      <c r="AMB21" s="57"/>
      <c r="AMC21" s="57"/>
      <c r="AMD21" s="57"/>
      <c r="AME21" s="57"/>
      <c r="AMF21" s="57"/>
      <c r="AMG21" s="57"/>
      <c r="AMH21" s="57"/>
      <c r="AMI21" s="57"/>
      <c r="AMJ21" s="57"/>
      <c r="AMK21" s="57"/>
      <c r="AML21" s="57"/>
      <c r="AMM21" s="57"/>
      <c r="AMN21" s="57"/>
      <c r="AMO21" s="57"/>
      <c r="AMP21" s="57"/>
      <c r="AMQ21" s="57"/>
      <c r="AMR21" s="57"/>
      <c r="AMS21" s="57"/>
      <c r="AMT21" s="57"/>
      <c r="AMU21" s="57"/>
      <c r="AMV21" s="57"/>
      <c r="AMW21" s="57"/>
      <c r="AMX21" s="57"/>
      <c r="AMY21" s="57"/>
      <c r="AMZ21" s="57"/>
      <c r="ANA21" s="57"/>
      <c r="ANB21" s="57"/>
      <c r="ANC21" s="57"/>
      <c r="AND21" s="57"/>
      <c r="ANE21" s="57"/>
      <c r="ANF21" s="57"/>
      <c r="ANG21" s="57"/>
      <c r="ANH21" s="57"/>
      <c r="ANI21" s="57"/>
      <c r="ANJ21" s="57"/>
      <c r="ANK21" s="57"/>
      <c r="ANL21" s="57"/>
      <c r="ANM21" s="57"/>
      <c r="ANN21" s="57"/>
      <c r="ANO21" s="57"/>
      <c r="ANP21" s="57"/>
      <c r="ANQ21" s="57"/>
      <c r="ANR21" s="57"/>
      <c r="ANS21" s="57"/>
      <c r="ANT21" s="57"/>
      <c r="ANU21" s="57"/>
      <c r="ANV21" s="57"/>
      <c r="ANW21" s="57"/>
      <c r="ANX21" s="57"/>
      <c r="ANY21" s="57"/>
      <c r="ANZ21" s="57"/>
      <c r="AOA21" s="57"/>
      <c r="AOB21" s="57"/>
      <c r="AOC21" s="57"/>
      <c r="AOD21" s="57"/>
      <c r="AOE21" s="57"/>
      <c r="AOF21" s="57"/>
      <c r="AOG21" s="57"/>
      <c r="AOH21" s="57"/>
      <c r="AOI21" s="57"/>
      <c r="AOJ21" s="57"/>
      <c r="AOK21" s="57"/>
      <c r="AOL21" s="57"/>
      <c r="AOM21" s="57"/>
      <c r="AON21" s="57"/>
      <c r="AOO21" s="57"/>
      <c r="AOP21" s="57"/>
      <c r="AOQ21" s="57"/>
      <c r="AOR21" s="57"/>
      <c r="AOS21" s="57"/>
      <c r="AOT21" s="57"/>
      <c r="AOU21" s="57"/>
      <c r="AOV21" s="57"/>
      <c r="AOW21" s="57"/>
      <c r="AOX21" s="57"/>
      <c r="AOY21" s="57"/>
      <c r="AOZ21" s="57"/>
      <c r="APA21" s="57"/>
      <c r="APB21" s="57"/>
      <c r="APC21" s="57"/>
      <c r="APD21" s="57"/>
      <c r="APE21" s="57"/>
      <c r="APF21" s="57"/>
      <c r="APG21" s="57"/>
      <c r="APH21" s="57"/>
      <c r="API21" s="57"/>
      <c r="APJ21" s="57"/>
      <c r="APK21" s="57"/>
      <c r="APL21" s="57"/>
      <c r="APM21" s="57"/>
      <c r="APN21" s="57"/>
      <c r="APO21" s="57"/>
      <c r="APP21" s="57"/>
      <c r="APQ21" s="57"/>
      <c r="APR21" s="57"/>
      <c r="APS21" s="57"/>
      <c r="APT21" s="57"/>
      <c r="APU21" s="57"/>
      <c r="APV21" s="57"/>
      <c r="APW21" s="57"/>
      <c r="APX21" s="57"/>
      <c r="APY21" s="57"/>
      <c r="APZ21" s="57"/>
      <c r="AQA21" s="57"/>
      <c r="AQB21" s="57"/>
      <c r="AQC21" s="57"/>
      <c r="AQD21" s="57"/>
      <c r="AQE21" s="57"/>
      <c r="AQF21" s="57"/>
      <c r="AQG21" s="57"/>
      <c r="AQH21" s="57"/>
      <c r="AQI21" s="57"/>
      <c r="AQJ21" s="57"/>
      <c r="AQK21" s="57"/>
      <c r="AQL21" s="57"/>
      <c r="AQM21" s="57"/>
      <c r="AQN21" s="57"/>
      <c r="AQO21" s="57"/>
      <c r="AQP21" s="57"/>
      <c r="AQQ21" s="57"/>
      <c r="AQR21" s="57"/>
      <c r="AQS21" s="57"/>
      <c r="AQT21" s="57"/>
      <c r="AQU21" s="57"/>
      <c r="AQV21" s="57"/>
      <c r="AQW21" s="57"/>
      <c r="AQX21" s="57"/>
      <c r="AQY21" s="57"/>
      <c r="AQZ21" s="57"/>
      <c r="ARA21" s="57"/>
      <c r="ARB21" s="57"/>
      <c r="ARC21" s="57"/>
      <c r="ARD21" s="57"/>
      <c r="ARE21" s="57"/>
      <c r="ARF21" s="57"/>
      <c r="ARG21" s="57"/>
      <c r="ARH21" s="57"/>
      <c r="ARI21" s="57"/>
      <c r="ARJ21" s="57"/>
      <c r="ARK21" s="57"/>
      <c r="ARL21" s="57"/>
      <c r="ARM21" s="57"/>
      <c r="ARN21" s="57"/>
      <c r="ARO21" s="57"/>
      <c r="ARP21" s="57"/>
      <c r="ARQ21" s="57"/>
      <c r="ARR21" s="57"/>
      <c r="ARS21" s="57"/>
      <c r="ART21" s="57"/>
      <c r="ARU21" s="57"/>
      <c r="ARV21" s="57"/>
      <c r="ARW21" s="57"/>
      <c r="ARX21" s="57"/>
      <c r="ARY21" s="57"/>
      <c r="ARZ21" s="57"/>
      <c r="ASA21" s="57"/>
      <c r="ASB21" s="57"/>
      <c r="ASC21" s="57"/>
      <c r="ASD21" s="57"/>
      <c r="ASE21" s="57"/>
      <c r="ASF21" s="57"/>
      <c r="ASG21" s="57"/>
      <c r="ASH21" s="57"/>
      <c r="ASI21" s="57"/>
      <c r="ASJ21" s="57"/>
      <c r="ASK21" s="57"/>
      <c r="ASL21" s="57"/>
      <c r="ASM21" s="57"/>
      <c r="ASN21" s="57"/>
      <c r="ASO21" s="57"/>
      <c r="ASP21" s="57"/>
      <c r="ASQ21" s="57"/>
      <c r="ASR21" s="57"/>
      <c r="ASS21" s="57"/>
      <c r="AST21" s="57"/>
      <c r="ASU21" s="57"/>
      <c r="ASV21" s="57"/>
      <c r="ASW21" s="57"/>
      <c r="ASX21" s="57"/>
      <c r="ASY21" s="57"/>
      <c r="ASZ21" s="57"/>
      <c r="ATA21" s="57"/>
      <c r="ATB21" s="57"/>
      <c r="ATC21" s="57"/>
      <c r="ATD21" s="57"/>
      <c r="ATE21" s="57"/>
      <c r="ATF21" s="57"/>
      <c r="ATG21" s="57"/>
      <c r="ATH21" s="57"/>
      <c r="ATI21" s="57"/>
      <c r="ATJ21" s="57"/>
      <c r="ATK21" s="57"/>
      <c r="ATL21" s="57"/>
      <c r="ATM21" s="57"/>
      <c r="ATN21" s="57"/>
      <c r="ATO21" s="57"/>
      <c r="ATP21" s="57"/>
      <c r="ATQ21" s="57"/>
      <c r="ATR21" s="57"/>
      <c r="ATS21" s="57"/>
      <c r="ATT21" s="57"/>
      <c r="ATU21" s="57"/>
      <c r="ATV21" s="57"/>
      <c r="ATW21" s="57"/>
      <c r="ATX21" s="57"/>
      <c r="ATY21" s="57"/>
      <c r="ATZ21" s="57"/>
      <c r="AUA21" s="57"/>
      <c r="AUB21" s="57"/>
      <c r="AUC21" s="57"/>
      <c r="AUD21" s="57"/>
      <c r="AUE21" s="57"/>
      <c r="AUF21" s="57"/>
      <c r="AUG21" s="57"/>
      <c r="AUH21" s="57"/>
      <c r="AUI21" s="57"/>
      <c r="AUJ21" s="57"/>
      <c r="AUK21" s="57"/>
      <c r="AUL21" s="57"/>
      <c r="AUM21" s="57"/>
      <c r="AUN21" s="57"/>
      <c r="AUO21" s="57"/>
      <c r="AUP21" s="57"/>
      <c r="AUQ21" s="57"/>
      <c r="AUR21" s="57"/>
      <c r="AUS21" s="57"/>
      <c r="AUT21" s="57"/>
      <c r="AUU21" s="57"/>
      <c r="AUV21" s="57"/>
      <c r="AUW21" s="57"/>
      <c r="AUX21" s="57"/>
      <c r="AUY21" s="57"/>
      <c r="AUZ21" s="57"/>
      <c r="AVA21" s="57"/>
      <c r="AVB21" s="57"/>
      <c r="AVC21" s="57"/>
      <c r="AVD21" s="57"/>
      <c r="AVE21" s="57"/>
      <c r="AVF21" s="57"/>
      <c r="AVG21" s="57"/>
      <c r="AVH21" s="57"/>
      <c r="AVI21" s="57"/>
      <c r="AVJ21" s="57"/>
      <c r="AVK21" s="57"/>
      <c r="AVL21" s="57"/>
      <c r="AVM21" s="57"/>
      <c r="AVN21" s="57"/>
      <c r="AVO21" s="57"/>
      <c r="AVP21" s="57"/>
      <c r="AVQ21" s="57"/>
      <c r="AVR21" s="57"/>
      <c r="AVS21" s="57"/>
      <c r="AVT21" s="57"/>
      <c r="AVU21" s="57"/>
      <c r="AVV21" s="57"/>
      <c r="AVW21" s="57"/>
      <c r="AVX21" s="57"/>
      <c r="AVY21" s="57"/>
      <c r="AVZ21" s="57"/>
      <c r="AWA21" s="57"/>
      <c r="AWB21" s="57"/>
      <c r="AWC21" s="57"/>
      <c r="AWD21" s="57"/>
      <c r="AWE21" s="57"/>
      <c r="AWF21" s="57"/>
      <c r="AWG21" s="57"/>
      <c r="AWH21" s="57"/>
      <c r="AWI21" s="57"/>
      <c r="AWJ21" s="57"/>
      <c r="AWK21" s="57"/>
      <c r="AWL21" s="57"/>
      <c r="AWM21" s="57"/>
      <c r="AWN21" s="57"/>
      <c r="AWO21" s="57"/>
      <c r="AWP21" s="57"/>
      <c r="AWQ21" s="57"/>
      <c r="AWR21" s="57"/>
      <c r="AWS21" s="57"/>
      <c r="AWT21" s="57"/>
      <c r="AWU21" s="57"/>
      <c r="AWV21" s="57"/>
      <c r="AWW21" s="57"/>
      <c r="AWX21" s="57"/>
      <c r="AWY21" s="57"/>
      <c r="AWZ21" s="57"/>
      <c r="AXA21" s="57"/>
      <c r="AXB21" s="57"/>
      <c r="AXC21" s="57"/>
      <c r="AXD21" s="57"/>
      <c r="AXE21" s="57"/>
      <c r="AXF21" s="57"/>
      <c r="AXG21" s="57"/>
      <c r="AXH21" s="57"/>
      <c r="AXI21" s="57"/>
      <c r="AXJ21" s="57"/>
      <c r="AXK21" s="57"/>
      <c r="AXL21" s="57"/>
      <c r="AXM21" s="57"/>
      <c r="AXN21" s="57"/>
      <c r="AXO21" s="57"/>
      <c r="AXP21" s="57"/>
      <c r="AXQ21" s="57"/>
      <c r="AXR21" s="57"/>
      <c r="AXS21" s="57"/>
      <c r="AXT21" s="57"/>
      <c r="AXU21" s="57"/>
      <c r="AXV21" s="57"/>
      <c r="AXW21" s="57"/>
      <c r="AXX21" s="57"/>
      <c r="AXY21" s="57"/>
      <c r="AXZ21" s="57"/>
      <c r="AYA21" s="57"/>
      <c r="AYB21" s="57"/>
      <c r="AYC21" s="57"/>
      <c r="AYD21" s="57"/>
      <c r="AYE21" s="57"/>
      <c r="AYF21" s="57"/>
      <c r="AYG21" s="57"/>
      <c r="AYH21" s="57"/>
      <c r="AYI21" s="57"/>
      <c r="AYJ21" s="57"/>
      <c r="AYK21" s="57"/>
      <c r="AYL21" s="57"/>
      <c r="AYM21" s="57"/>
      <c r="AYN21" s="57"/>
      <c r="AYO21" s="57"/>
      <c r="AYP21" s="57"/>
      <c r="AYQ21" s="57"/>
      <c r="AYR21" s="57"/>
      <c r="AYS21" s="57"/>
      <c r="AYT21" s="57"/>
      <c r="AYU21" s="57"/>
      <c r="AYV21" s="57"/>
      <c r="AYW21" s="57"/>
      <c r="AYX21" s="57"/>
      <c r="AYY21" s="57"/>
      <c r="AYZ21" s="57"/>
      <c r="AZA21" s="57"/>
      <c r="AZB21" s="57"/>
      <c r="AZC21" s="57"/>
      <c r="AZD21" s="57"/>
      <c r="AZE21" s="57"/>
      <c r="AZF21" s="57"/>
      <c r="AZG21" s="57"/>
      <c r="AZH21" s="57"/>
      <c r="AZI21" s="57"/>
      <c r="AZJ21" s="57"/>
      <c r="AZK21" s="57"/>
      <c r="AZL21" s="57"/>
      <c r="AZM21" s="57"/>
      <c r="AZN21" s="57"/>
      <c r="AZO21" s="57"/>
      <c r="AZP21" s="57"/>
      <c r="AZQ21" s="57"/>
      <c r="AZR21" s="57"/>
      <c r="AZS21" s="57"/>
      <c r="AZT21" s="57"/>
      <c r="AZU21" s="57"/>
      <c r="AZV21" s="57"/>
      <c r="AZW21" s="57"/>
      <c r="AZX21" s="57"/>
      <c r="AZY21" s="57"/>
      <c r="AZZ21" s="57"/>
      <c r="BAA21" s="57"/>
      <c r="BAB21" s="57"/>
      <c r="BAC21" s="57"/>
      <c r="BAD21" s="57"/>
      <c r="BAE21" s="57"/>
      <c r="BAF21" s="57"/>
      <c r="BAG21" s="57"/>
      <c r="BAH21" s="57"/>
      <c r="BAI21" s="57"/>
      <c r="BAJ21" s="57"/>
      <c r="BAK21" s="57"/>
      <c r="BAL21" s="57"/>
      <c r="BAM21" s="57"/>
      <c r="BAN21" s="57"/>
      <c r="BAO21" s="57"/>
      <c r="BAP21" s="57"/>
      <c r="BAQ21" s="57"/>
      <c r="BAR21" s="57"/>
      <c r="BAS21" s="57"/>
      <c r="BAT21" s="57"/>
      <c r="BAU21" s="57"/>
      <c r="BAV21" s="57"/>
      <c r="BAW21" s="57"/>
      <c r="BAX21" s="57"/>
      <c r="BAY21" s="57"/>
      <c r="BAZ21" s="57"/>
      <c r="BBA21" s="57"/>
      <c r="BBB21" s="57"/>
      <c r="BBC21" s="57"/>
      <c r="BBD21" s="57"/>
      <c r="BBE21" s="57"/>
      <c r="BBF21" s="57"/>
      <c r="BBG21" s="57"/>
      <c r="BBH21" s="57"/>
      <c r="BBI21" s="57"/>
      <c r="BBJ21" s="57"/>
      <c r="BBK21" s="57"/>
      <c r="BBL21" s="57"/>
      <c r="BBM21" s="57"/>
      <c r="BBN21" s="57"/>
      <c r="BBO21" s="57"/>
      <c r="BBP21" s="57"/>
      <c r="BBQ21" s="57"/>
      <c r="BBR21" s="57"/>
      <c r="BBS21" s="57"/>
      <c r="BBT21" s="57"/>
      <c r="BBU21" s="57"/>
      <c r="BBV21" s="57"/>
      <c r="BBW21" s="57"/>
      <c r="BBX21" s="57"/>
      <c r="BBY21" s="57"/>
      <c r="BBZ21" s="57"/>
      <c r="BCA21" s="57"/>
      <c r="BCB21" s="57"/>
      <c r="BCC21" s="57"/>
      <c r="BCD21" s="57"/>
      <c r="BCE21" s="57"/>
      <c r="BCF21" s="57"/>
      <c r="BCG21" s="57"/>
      <c r="BCH21" s="57"/>
      <c r="BCI21" s="57"/>
      <c r="BCJ21" s="57"/>
      <c r="BCK21" s="57"/>
      <c r="BCL21" s="57"/>
      <c r="BCM21" s="57"/>
      <c r="BCN21" s="57"/>
      <c r="BCO21" s="57"/>
      <c r="BCP21" s="57"/>
      <c r="BCQ21" s="57"/>
      <c r="BCR21" s="57"/>
      <c r="BCS21" s="57"/>
      <c r="BCT21" s="57"/>
      <c r="BCU21" s="57"/>
      <c r="BCV21" s="57"/>
      <c r="BCW21" s="57"/>
      <c r="BCX21" s="57"/>
      <c r="BCY21" s="57"/>
      <c r="BCZ21" s="57"/>
      <c r="BDA21" s="57"/>
      <c r="BDB21" s="57"/>
      <c r="BDC21" s="57"/>
      <c r="BDD21" s="57"/>
      <c r="BDE21" s="57"/>
      <c r="BDF21" s="57"/>
      <c r="BDG21" s="57"/>
      <c r="BDH21" s="57"/>
      <c r="BDI21" s="57"/>
      <c r="BDJ21" s="57"/>
      <c r="BDK21" s="57"/>
      <c r="BDL21" s="57"/>
      <c r="BDM21" s="57"/>
      <c r="BDN21" s="57"/>
      <c r="BDO21" s="57"/>
      <c r="BDP21" s="57"/>
      <c r="BDQ21" s="57"/>
      <c r="BDR21" s="57"/>
      <c r="BDS21" s="57"/>
      <c r="BDT21" s="57"/>
      <c r="BDU21" s="57"/>
      <c r="BDV21" s="57"/>
      <c r="BDW21" s="57"/>
      <c r="BDX21" s="57"/>
      <c r="BDY21" s="57"/>
      <c r="BDZ21" s="57"/>
      <c r="BEA21" s="57"/>
      <c r="BEB21" s="57"/>
      <c r="BEC21" s="57"/>
      <c r="BED21" s="57"/>
      <c r="BEE21" s="57"/>
      <c r="BEF21" s="57"/>
      <c r="BEG21" s="57"/>
      <c r="BEH21" s="57"/>
      <c r="BEI21" s="57"/>
      <c r="BEJ21" s="57"/>
      <c r="BEK21" s="57"/>
      <c r="BEL21" s="57"/>
      <c r="BEM21" s="57"/>
      <c r="BEN21" s="57"/>
      <c r="BEO21" s="57"/>
      <c r="BEP21" s="57"/>
      <c r="BEQ21" s="57"/>
      <c r="BER21" s="57"/>
      <c r="BES21" s="57"/>
      <c r="BET21" s="57"/>
      <c r="BEU21" s="57"/>
      <c r="BEV21" s="57"/>
      <c r="BEW21" s="57"/>
      <c r="BEX21" s="57"/>
      <c r="BEY21" s="57"/>
      <c r="BEZ21" s="57"/>
      <c r="BFA21" s="57"/>
      <c r="BFB21" s="57"/>
      <c r="BFC21" s="57"/>
      <c r="BFD21" s="57"/>
      <c r="BFE21" s="57"/>
      <c r="BFF21" s="57"/>
      <c r="BFG21" s="57"/>
      <c r="BFH21" s="57"/>
      <c r="BFI21" s="57"/>
      <c r="BFJ21" s="57"/>
      <c r="BFK21" s="57"/>
      <c r="BFL21" s="57"/>
      <c r="BFM21" s="57"/>
      <c r="BFN21" s="57"/>
      <c r="BFO21" s="57"/>
      <c r="BFP21" s="57"/>
      <c r="BFQ21" s="57"/>
      <c r="BFR21" s="57"/>
      <c r="BFS21" s="57"/>
      <c r="BFT21" s="57"/>
      <c r="BFU21" s="57"/>
      <c r="BFV21" s="57"/>
      <c r="BFW21" s="57"/>
      <c r="BFX21" s="57"/>
      <c r="BFY21" s="57"/>
      <c r="BFZ21" s="57"/>
      <c r="BGA21" s="57"/>
      <c r="BGB21" s="57"/>
      <c r="BGC21" s="57"/>
      <c r="BGD21" s="57"/>
      <c r="BGE21" s="57"/>
      <c r="BGF21" s="57"/>
      <c r="BGG21" s="57"/>
      <c r="BGH21" s="57"/>
      <c r="BGI21" s="57"/>
      <c r="BGJ21" s="57"/>
      <c r="BGK21" s="57"/>
      <c r="BGL21" s="57"/>
      <c r="BGM21" s="57"/>
      <c r="BGN21" s="57"/>
      <c r="BGO21" s="57"/>
      <c r="BGP21" s="57"/>
      <c r="BGQ21" s="57"/>
      <c r="BGR21" s="57"/>
      <c r="BGS21" s="57"/>
      <c r="BGT21" s="57"/>
      <c r="BGU21" s="57"/>
      <c r="BGV21" s="57"/>
      <c r="BGW21" s="57"/>
      <c r="BGX21" s="57"/>
      <c r="BGY21" s="57"/>
      <c r="BGZ21" s="57"/>
      <c r="BHA21" s="57"/>
      <c r="BHB21" s="57"/>
      <c r="BHC21" s="57"/>
      <c r="BHD21" s="57"/>
      <c r="BHE21" s="57"/>
      <c r="BHF21" s="57"/>
      <c r="BHG21" s="57"/>
      <c r="BHH21" s="57"/>
      <c r="BHI21" s="57"/>
      <c r="BHJ21" s="57"/>
      <c r="BHK21" s="57"/>
      <c r="BHL21" s="57"/>
      <c r="BHM21" s="57"/>
      <c r="BHN21" s="57"/>
      <c r="BHO21" s="57"/>
      <c r="BHP21" s="57"/>
      <c r="BHQ21" s="57"/>
      <c r="BHR21" s="57"/>
      <c r="BHS21" s="57"/>
      <c r="BHT21" s="57"/>
      <c r="BHU21" s="57"/>
      <c r="BHV21" s="57"/>
      <c r="BHW21" s="57"/>
      <c r="BHX21" s="57"/>
      <c r="BHY21" s="57"/>
      <c r="BHZ21" s="57"/>
      <c r="BIA21" s="57"/>
      <c r="BIB21" s="57"/>
      <c r="BIC21" s="57"/>
      <c r="BID21" s="57"/>
      <c r="BIE21" s="57"/>
      <c r="BIF21" s="57"/>
      <c r="BIG21" s="57"/>
      <c r="BIH21" s="57"/>
      <c r="BII21" s="57"/>
      <c r="BIJ21" s="57"/>
      <c r="BIK21" s="57"/>
      <c r="BIL21" s="57"/>
      <c r="BIM21" s="57"/>
      <c r="BIN21" s="57"/>
      <c r="BIO21" s="57"/>
      <c r="BIP21" s="57"/>
      <c r="BIQ21" s="57"/>
      <c r="BIR21" s="57"/>
      <c r="BIS21" s="57"/>
      <c r="BIT21" s="57"/>
      <c r="BIU21" s="57"/>
      <c r="BIV21" s="57"/>
      <c r="BIW21" s="57"/>
      <c r="BIX21" s="57"/>
      <c r="BIY21" s="57"/>
      <c r="BIZ21" s="57"/>
      <c r="BJA21" s="57"/>
      <c r="BJB21" s="57"/>
      <c r="BJC21" s="57"/>
      <c r="BJD21" s="57"/>
      <c r="BJE21" s="57"/>
      <c r="BJF21" s="57"/>
      <c r="BJG21" s="57"/>
      <c r="BJH21" s="57"/>
      <c r="BJI21" s="57"/>
      <c r="BJJ21" s="57"/>
      <c r="BJK21" s="57"/>
      <c r="BJL21" s="57"/>
      <c r="BJM21" s="57"/>
      <c r="BJN21" s="57"/>
      <c r="BJO21" s="57"/>
      <c r="BJP21" s="57"/>
      <c r="BJQ21" s="57"/>
      <c r="BJR21" s="57"/>
      <c r="BJS21" s="57"/>
      <c r="BJT21" s="57"/>
      <c r="BJU21" s="57"/>
      <c r="BJV21" s="57"/>
      <c r="BJW21" s="57"/>
      <c r="BJX21" s="57"/>
      <c r="BJY21" s="57"/>
      <c r="BJZ21" s="57"/>
      <c r="BKA21" s="57"/>
      <c r="BKB21" s="57"/>
      <c r="BKC21" s="57"/>
      <c r="BKD21" s="57"/>
      <c r="BKE21" s="57"/>
      <c r="BKF21" s="57"/>
      <c r="BKG21" s="57"/>
      <c r="BKH21" s="57"/>
      <c r="BKI21" s="57"/>
      <c r="BKJ21" s="57"/>
      <c r="BKK21" s="57"/>
      <c r="BKL21" s="57"/>
      <c r="BKM21" s="57"/>
      <c r="BKN21" s="57"/>
      <c r="BKO21" s="57"/>
      <c r="BKP21" s="57"/>
      <c r="BKQ21" s="57"/>
      <c r="BKR21" s="57"/>
      <c r="BKS21" s="57"/>
      <c r="BKT21" s="57"/>
      <c r="BKU21" s="57"/>
      <c r="BKV21" s="57"/>
      <c r="BKW21" s="57"/>
      <c r="BKX21" s="57"/>
      <c r="BKY21" s="57"/>
      <c r="BKZ21" s="57"/>
      <c r="BLA21" s="57"/>
      <c r="BLB21" s="57"/>
      <c r="BLC21" s="57"/>
      <c r="BLD21" s="57"/>
      <c r="BLE21" s="57"/>
      <c r="BLF21" s="57"/>
      <c r="BLG21" s="57"/>
      <c r="BLH21" s="57"/>
      <c r="BLI21" s="57"/>
      <c r="BLJ21" s="57"/>
      <c r="BLK21" s="57"/>
      <c r="BLL21" s="57"/>
      <c r="BLM21" s="57"/>
      <c r="BLN21" s="57"/>
      <c r="BLO21" s="57"/>
      <c r="BLP21" s="57"/>
      <c r="BLQ21" s="57"/>
      <c r="BLR21" s="57"/>
      <c r="BLS21" s="57"/>
      <c r="BLT21" s="57"/>
      <c r="BLU21" s="57"/>
      <c r="BLV21" s="57"/>
      <c r="BLW21" s="57"/>
      <c r="BLX21" s="57"/>
      <c r="BLY21" s="57"/>
      <c r="BLZ21" s="57"/>
      <c r="BMA21" s="57"/>
      <c r="BMB21" s="57"/>
      <c r="BMC21" s="57"/>
      <c r="BMD21" s="57"/>
      <c r="BME21" s="57"/>
      <c r="BMF21" s="57"/>
      <c r="BMG21" s="57"/>
      <c r="BMH21" s="57"/>
      <c r="BMI21" s="57"/>
      <c r="BMJ21" s="57"/>
      <c r="BMK21" s="57"/>
      <c r="BML21" s="57"/>
      <c r="BMM21" s="57"/>
      <c r="BMN21" s="57"/>
      <c r="BMO21" s="57"/>
      <c r="BMP21" s="57"/>
      <c r="BMQ21" s="57"/>
      <c r="BMR21" s="57"/>
      <c r="BMS21" s="57"/>
      <c r="BMT21" s="57"/>
      <c r="BMU21" s="57"/>
      <c r="BMV21" s="57"/>
      <c r="BMW21" s="57"/>
      <c r="BMX21" s="57"/>
      <c r="BMY21" s="57"/>
      <c r="BMZ21" s="57"/>
      <c r="BNA21" s="57"/>
      <c r="BNB21" s="57"/>
      <c r="BNC21" s="57"/>
      <c r="BND21" s="57"/>
      <c r="BNE21" s="57"/>
      <c r="BNF21" s="57"/>
      <c r="BNG21" s="57"/>
      <c r="BNH21" s="57"/>
      <c r="BNI21" s="57"/>
      <c r="BNJ21" s="57"/>
      <c r="BNK21" s="57"/>
      <c r="BNL21" s="57"/>
      <c r="BNM21" s="57"/>
      <c r="BNN21" s="57"/>
      <c r="BNO21" s="57"/>
      <c r="BNP21" s="57"/>
      <c r="BNQ21" s="57"/>
      <c r="BNR21" s="57"/>
      <c r="BNS21" s="57"/>
      <c r="BNT21" s="57"/>
      <c r="BNU21" s="57"/>
      <c r="BNV21" s="57"/>
      <c r="BNW21" s="57"/>
      <c r="BNX21" s="57"/>
      <c r="BNY21" s="57"/>
      <c r="BNZ21" s="57"/>
      <c r="BOA21" s="57"/>
      <c r="BOB21" s="57"/>
      <c r="BOC21" s="57"/>
      <c r="BOD21" s="57"/>
      <c r="BOE21" s="57"/>
      <c r="BOF21" s="57"/>
      <c r="BOG21" s="57"/>
      <c r="BOH21" s="57"/>
      <c r="BOI21" s="57"/>
      <c r="BOJ21" s="57"/>
      <c r="BOK21" s="57"/>
      <c r="BOL21" s="57"/>
      <c r="BOM21" s="57"/>
      <c r="BON21" s="57"/>
      <c r="BOO21" s="57"/>
      <c r="BOP21" s="57"/>
      <c r="BOQ21" s="57"/>
      <c r="BOR21" s="57"/>
      <c r="BOS21" s="57"/>
      <c r="BOT21" s="57"/>
      <c r="BOU21" s="57"/>
      <c r="BOV21" s="57"/>
      <c r="BOW21" s="57"/>
      <c r="BOX21" s="57"/>
      <c r="BOY21" s="57"/>
      <c r="BOZ21" s="57"/>
      <c r="BPA21" s="57"/>
      <c r="BPB21" s="57"/>
      <c r="BPC21" s="57"/>
      <c r="BPD21" s="57"/>
      <c r="BPE21" s="57"/>
      <c r="BPF21" s="57"/>
      <c r="BPG21" s="57"/>
      <c r="BPH21" s="57"/>
      <c r="BPI21" s="57"/>
      <c r="BPJ21" s="57"/>
      <c r="BPK21" s="57"/>
      <c r="BPL21" s="57"/>
      <c r="BPM21" s="57"/>
      <c r="BPN21" s="57"/>
      <c r="BPO21" s="57"/>
      <c r="BPP21" s="57"/>
      <c r="BPQ21" s="57"/>
      <c r="BPR21" s="57"/>
      <c r="BPS21" s="57"/>
      <c r="BPT21" s="57"/>
      <c r="BPU21" s="57"/>
      <c r="BPV21" s="57"/>
      <c r="BPW21" s="57"/>
      <c r="BPX21" s="57"/>
      <c r="BPY21" s="57"/>
      <c r="BPZ21" s="57"/>
      <c r="BQA21" s="57"/>
      <c r="BQB21" s="57"/>
      <c r="BQC21" s="57"/>
      <c r="BQD21" s="57"/>
      <c r="BQE21" s="57"/>
      <c r="BQF21" s="57"/>
      <c r="BQG21" s="57"/>
      <c r="BQH21" s="57"/>
      <c r="BQI21" s="57"/>
      <c r="BQJ21" s="57"/>
      <c r="BQK21" s="57"/>
      <c r="BQL21" s="57"/>
      <c r="BQM21" s="57"/>
      <c r="BQN21" s="57"/>
      <c r="BQO21" s="57"/>
      <c r="BQP21" s="57"/>
      <c r="BQQ21" s="57"/>
      <c r="BQR21" s="57"/>
      <c r="BQS21" s="57"/>
      <c r="BQT21" s="57"/>
      <c r="BQU21" s="57"/>
      <c r="BQV21" s="57"/>
      <c r="BQW21" s="57"/>
      <c r="BQX21" s="57"/>
      <c r="BQY21" s="57"/>
      <c r="BQZ21" s="57"/>
      <c r="BRA21" s="57"/>
      <c r="BRB21" s="57"/>
      <c r="BRC21" s="57"/>
      <c r="BRD21" s="57"/>
      <c r="BRE21" s="57"/>
      <c r="BRF21" s="57"/>
      <c r="BRG21" s="57"/>
      <c r="BRH21" s="57"/>
      <c r="BRI21" s="57"/>
      <c r="BRJ21" s="57"/>
      <c r="BRK21" s="57"/>
      <c r="BRL21" s="57"/>
      <c r="BRM21" s="57"/>
      <c r="BRN21" s="57"/>
      <c r="BRO21" s="57"/>
      <c r="BRP21" s="57"/>
      <c r="BRQ21" s="57"/>
      <c r="BRR21" s="57"/>
      <c r="BRS21" s="57"/>
      <c r="BRT21" s="57"/>
      <c r="BRU21" s="57"/>
      <c r="BRV21" s="57"/>
      <c r="BRW21" s="57"/>
      <c r="BRX21" s="57"/>
      <c r="BRY21" s="57"/>
      <c r="BRZ21" s="57"/>
      <c r="BSA21" s="57"/>
      <c r="BSB21" s="57"/>
      <c r="BSC21" s="57"/>
      <c r="BSD21" s="57"/>
      <c r="BSE21" s="57"/>
      <c r="BSF21" s="57"/>
      <c r="BSG21" s="57"/>
      <c r="BSH21" s="57"/>
      <c r="BSI21" s="57"/>
      <c r="BSJ21" s="57"/>
      <c r="BSK21" s="57"/>
      <c r="BSL21" s="57"/>
      <c r="BSM21" s="57"/>
      <c r="BSN21" s="57"/>
      <c r="BSO21" s="57"/>
      <c r="BSP21" s="57"/>
      <c r="BSQ21" s="57"/>
      <c r="BSR21" s="57"/>
      <c r="BSS21" s="57"/>
      <c r="BST21" s="57"/>
      <c r="BSU21" s="57"/>
      <c r="BSV21" s="57"/>
      <c r="BSW21" s="57"/>
      <c r="BSX21" s="57"/>
      <c r="BSY21" s="57"/>
      <c r="BSZ21" s="57"/>
      <c r="BTA21" s="57"/>
      <c r="BTB21" s="57"/>
      <c r="BTC21" s="57"/>
      <c r="BTD21" s="57"/>
      <c r="BTE21" s="57"/>
      <c r="BTF21" s="57"/>
      <c r="BTG21" s="57"/>
      <c r="BTH21" s="57"/>
      <c r="BTI21" s="57"/>
      <c r="BTJ21" s="57"/>
      <c r="BTK21" s="57"/>
      <c r="BTL21" s="57"/>
      <c r="BTM21" s="57"/>
      <c r="BTN21" s="57"/>
      <c r="BTO21" s="57"/>
      <c r="BTP21" s="57"/>
      <c r="BTQ21" s="57"/>
      <c r="BTR21" s="57"/>
      <c r="BTS21" s="57"/>
      <c r="BTT21" s="57"/>
      <c r="BTU21" s="57"/>
      <c r="BTV21" s="57"/>
      <c r="BTW21" s="57"/>
      <c r="BTX21" s="57"/>
      <c r="BTY21" s="57"/>
      <c r="BTZ21" s="57"/>
      <c r="BUA21" s="57"/>
      <c r="BUB21" s="57"/>
      <c r="BUC21" s="57"/>
      <c r="BUD21" s="57"/>
      <c r="BUE21" s="57"/>
      <c r="BUF21" s="57"/>
      <c r="BUG21" s="57"/>
      <c r="BUH21" s="57"/>
      <c r="BUI21" s="57"/>
      <c r="BUJ21" s="57"/>
      <c r="BUK21" s="57"/>
      <c r="BUL21" s="57"/>
      <c r="BUM21" s="57"/>
      <c r="BUN21" s="57"/>
      <c r="BUO21" s="57"/>
      <c r="BUP21" s="57"/>
      <c r="BUQ21" s="57"/>
      <c r="BUR21" s="57"/>
      <c r="BUS21" s="57"/>
      <c r="BUT21" s="57"/>
      <c r="BUU21" s="57"/>
      <c r="BUV21" s="57"/>
      <c r="BUW21" s="57"/>
      <c r="BUX21" s="57"/>
      <c r="BUY21" s="57"/>
      <c r="BUZ21" s="57"/>
      <c r="BVA21" s="57"/>
      <c r="BVB21" s="57"/>
      <c r="BVC21" s="57"/>
      <c r="BVD21" s="57"/>
      <c r="BVE21" s="57"/>
      <c r="BVF21" s="57"/>
      <c r="BVG21" s="57"/>
      <c r="BVH21" s="57"/>
      <c r="BVI21" s="57"/>
      <c r="BVJ21" s="57"/>
      <c r="BVK21" s="57"/>
      <c r="BVL21" s="57"/>
      <c r="BVM21" s="57"/>
      <c r="BVN21" s="57"/>
      <c r="BVO21" s="57"/>
      <c r="BVP21" s="57"/>
      <c r="BVQ21" s="57"/>
      <c r="BVR21" s="57"/>
      <c r="BVS21" s="57"/>
      <c r="BVT21" s="57"/>
      <c r="BVU21" s="57"/>
      <c r="BVV21" s="57"/>
      <c r="BVW21" s="57"/>
      <c r="BVX21" s="57"/>
      <c r="BVY21" s="57"/>
      <c r="BVZ21" s="57"/>
      <c r="BWA21" s="57"/>
      <c r="BWB21" s="57"/>
      <c r="BWC21" s="57"/>
      <c r="BWD21" s="57"/>
      <c r="BWE21" s="57"/>
      <c r="BWF21" s="57"/>
      <c r="BWG21" s="57"/>
      <c r="BWH21" s="57"/>
      <c r="BWI21" s="57"/>
      <c r="BWJ21" s="57"/>
      <c r="BWK21" s="57"/>
      <c r="BWL21" s="57"/>
      <c r="BWM21" s="57"/>
      <c r="BWN21" s="57"/>
      <c r="BWO21" s="57"/>
      <c r="BWP21" s="57"/>
      <c r="BWQ21" s="57"/>
      <c r="BWR21" s="57"/>
      <c r="BWS21" s="57"/>
      <c r="BWT21" s="57"/>
      <c r="BWU21" s="57"/>
      <c r="BWV21" s="57"/>
      <c r="BWW21" s="57"/>
      <c r="BWX21" s="57"/>
      <c r="BWY21" s="57"/>
      <c r="BWZ21" s="57"/>
      <c r="BXA21" s="57"/>
      <c r="BXB21" s="57"/>
      <c r="BXC21" s="57"/>
      <c r="BXD21" s="57"/>
      <c r="BXE21" s="57"/>
      <c r="BXF21" s="57"/>
      <c r="BXG21" s="57"/>
      <c r="BXH21" s="57"/>
      <c r="BXI21" s="57"/>
      <c r="BXJ21" s="57"/>
      <c r="BXK21" s="57"/>
      <c r="BXL21" s="57"/>
      <c r="BXM21" s="57"/>
      <c r="BXN21" s="57"/>
      <c r="BXO21" s="57"/>
      <c r="BXP21" s="57"/>
      <c r="BXQ21" s="57"/>
      <c r="BXR21" s="57"/>
      <c r="BXS21" s="57"/>
      <c r="BXT21" s="57"/>
      <c r="BXU21" s="57"/>
      <c r="BXV21" s="57"/>
      <c r="BXW21" s="57"/>
      <c r="BXX21" s="57"/>
      <c r="BXY21" s="57"/>
      <c r="BXZ21" s="57"/>
      <c r="BYA21" s="57"/>
      <c r="BYB21" s="57"/>
      <c r="BYC21" s="57"/>
      <c r="BYD21" s="57"/>
      <c r="BYE21" s="57"/>
      <c r="BYF21" s="57"/>
      <c r="BYG21" s="57"/>
      <c r="BYH21" s="57"/>
      <c r="BYI21" s="57"/>
      <c r="BYJ21" s="57"/>
      <c r="BYK21" s="57"/>
      <c r="BYL21" s="57"/>
      <c r="BYM21" s="57"/>
      <c r="BYN21" s="57"/>
      <c r="BYO21" s="57"/>
      <c r="BYP21" s="57"/>
      <c r="BYQ21" s="57"/>
      <c r="BYR21" s="57"/>
      <c r="BYS21" s="57"/>
      <c r="BYT21" s="57"/>
      <c r="BYU21" s="57"/>
      <c r="BYV21" s="57"/>
      <c r="BYW21" s="57"/>
      <c r="BYX21" s="57"/>
      <c r="BYY21" s="57"/>
      <c r="BYZ21" s="57"/>
      <c r="BZA21" s="57"/>
      <c r="BZB21" s="57"/>
      <c r="BZC21" s="57"/>
      <c r="BZD21" s="57"/>
      <c r="BZE21" s="57"/>
      <c r="BZF21" s="57"/>
      <c r="BZG21" s="57"/>
      <c r="BZH21" s="57"/>
      <c r="BZI21" s="57"/>
      <c r="BZJ21" s="57"/>
      <c r="BZK21" s="57"/>
      <c r="BZL21" s="57"/>
      <c r="BZM21" s="57"/>
      <c r="BZN21" s="57"/>
      <c r="BZO21" s="57"/>
      <c r="BZP21" s="57"/>
      <c r="BZQ21" s="57"/>
      <c r="BZR21" s="57"/>
      <c r="BZS21" s="57"/>
      <c r="BZT21" s="57"/>
      <c r="BZU21" s="57"/>
      <c r="BZV21" s="57"/>
      <c r="BZW21" s="57"/>
      <c r="BZX21" s="57"/>
      <c r="BZY21" s="57"/>
      <c r="BZZ21" s="57"/>
      <c r="CAA21" s="57"/>
      <c r="CAB21" s="57"/>
      <c r="CAC21" s="57"/>
      <c r="CAD21" s="57"/>
      <c r="CAE21" s="57"/>
      <c r="CAF21" s="57"/>
      <c r="CAG21" s="57"/>
      <c r="CAH21" s="57"/>
      <c r="CAI21" s="57"/>
      <c r="CAJ21" s="57"/>
      <c r="CAK21" s="57"/>
      <c r="CAL21" s="57"/>
      <c r="CAM21" s="57"/>
      <c r="CAN21" s="57"/>
      <c r="CAO21" s="57"/>
      <c r="CAP21" s="57"/>
      <c r="CAQ21" s="57"/>
      <c r="CAR21" s="57"/>
      <c r="CAS21" s="57"/>
      <c r="CAT21" s="57"/>
      <c r="CAU21" s="57"/>
      <c r="CAV21" s="57"/>
      <c r="CAW21" s="57"/>
      <c r="CAX21" s="57"/>
      <c r="CAY21" s="57"/>
      <c r="CAZ21" s="57"/>
      <c r="CBA21" s="57"/>
      <c r="CBB21" s="57"/>
      <c r="CBC21" s="57"/>
      <c r="CBD21" s="57"/>
      <c r="CBE21" s="57"/>
      <c r="CBF21" s="57"/>
      <c r="CBG21" s="57"/>
      <c r="CBH21" s="57"/>
      <c r="CBI21" s="57"/>
      <c r="CBJ21" s="57"/>
      <c r="CBK21" s="57"/>
      <c r="CBL21" s="57"/>
      <c r="CBM21" s="57"/>
      <c r="CBN21" s="57"/>
      <c r="CBO21" s="57"/>
      <c r="CBP21" s="57"/>
      <c r="CBQ21" s="57"/>
      <c r="CBR21" s="57"/>
      <c r="CBS21" s="57"/>
      <c r="CBT21" s="57"/>
      <c r="CBU21" s="57"/>
      <c r="CBV21" s="57"/>
      <c r="CBW21" s="57"/>
      <c r="CBX21" s="57"/>
      <c r="CBY21" s="57"/>
      <c r="CBZ21" s="57"/>
      <c r="CCA21" s="57"/>
      <c r="CCB21" s="57"/>
      <c r="CCC21" s="57"/>
      <c r="CCD21" s="57"/>
      <c r="CCE21" s="57"/>
      <c r="CCF21" s="57"/>
      <c r="CCG21" s="57"/>
      <c r="CCH21" s="57"/>
      <c r="CCI21" s="57"/>
      <c r="CCJ21" s="57"/>
      <c r="CCK21" s="57"/>
      <c r="CCL21" s="57"/>
      <c r="CCM21" s="57"/>
      <c r="CCN21" s="57"/>
      <c r="CCO21" s="57"/>
      <c r="CCP21" s="57"/>
      <c r="CCQ21" s="57"/>
      <c r="CCR21" s="57"/>
      <c r="CCS21" s="57"/>
      <c r="CCT21" s="57"/>
      <c r="CCU21" s="57"/>
      <c r="CCV21" s="57"/>
      <c r="CCW21" s="57"/>
      <c r="CCX21" s="57"/>
      <c r="CCY21" s="57"/>
      <c r="CCZ21" s="57"/>
      <c r="CDA21" s="57"/>
      <c r="CDB21" s="57"/>
      <c r="CDC21" s="57"/>
      <c r="CDD21" s="57"/>
      <c r="CDE21" s="57"/>
      <c r="CDF21" s="57"/>
      <c r="CDG21" s="57"/>
      <c r="CDH21" s="57"/>
      <c r="CDI21" s="57"/>
      <c r="CDJ21" s="57"/>
      <c r="CDK21" s="57"/>
      <c r="CDL21" s="57"/>
      <c r="CDM21" s="57"/>
      <c r="CDN21" s="57"/>
      <c r="CDO21" s="57"/>
      <c r="CDP21" s="57"/>
      <c r="CDQ21" s="57"/>
      <c r="CDR21" s="57"/>
      <c r="CDS21" s="57"/>
      <c r="CDT21" s="57"/>
      <c r="CDU21" s="57"/>
      <c r="CDV21" s="57"/>
      <c r="CDW21" s="57"/>
      <c r="CDX21" s="57"/>
      <c r="CDY21" s="57"/>
      <c r="CDZ21" s="57"/>
      <c r="CEA21" s="57"/>
      <c r="CEB21" s="57"/>
      <c r="CEC21" s="57"/>
      <c r="CED21" s="57"/>
      <c r="CEE21" s="57"/>
      <c r="CEF21" s="57"/>
      <c r="CEG21" s="57"/>
      <c r="CEH21" s="57"/>
      <c r="CEI21" s="57"/>
      <c r="CEJ21" s="57"/>
      <c r="CEK21" s="57"/>
      <c r="CEL21" s="57"/>
      <c r="CEM21" s="57"/>
      <c r="CEN21" s="57"/>
      <c r="CEO21" s="57"/>
      <c r="CEP21" s="57"/>
      <c r="CEQ21" s="57"/>
      <c r="CER21" s="57"/>
      <c r="CES21" s="57"/>
      <c r="CET21" s="57"/>
      <c r="CEU21" s="57"/>
      <c r="CEV21" s="57"/>
      <c r="CEW21" s="57"/>
      <c r="CEX21" s="57"/>
      <c r="CEY21" s="57"/>
      <c r="CEZ21" s="57"/>
      <c r="CFA21" s="57"/>
      <c r="CFB21" s="57"/>
      <c r="CFC21" s="57"/>
      <c r="CFD21" s="57"/>
      <c r="CFE21" s="57"/>
      <c r="CFF21" s="57"/>
      <c r="CFG21" s="57"/>
      <c r="CFH21" s="57"/>
      <c r="CFI21" s="57"/>
      <c r="CFJ21" s="57"/>
      <c r="CFK21" s="57"/>
      <c r="CFL21" s="57"/>
      <c r="CFM21" s="57"/>
      <c r="CFN21" s="57"/>
      <c r="CFO21" s="57"/>
      <c r="CFP21" s="57"/>
      <c r="CFQ21" s="57"/>
      <c r="CFR21" s="57"/>
      <c r="CFS21" s="57"/>
      <c r="CFT21" s="57"/>
      <c r="CFU21" s="57"/>
      <c r="CFV21" s="57"/>
      <c r="CFW21" s="57"/>
      <c r="CFX21" s="57"/>
      <c r="CFY21" s="57"/>
      <c r="CFZ21" s="57"/>
      <c r="CGA21" s="57"/>
      <c r="CGB21" s="57"/>
      <c r="CGC21" s="57"/>
      <c r="CGD21" s="57"/>
      <c r="CGE21" s="57"/>
      <c r="CGF21" s="57"/>
      <c r="CGG21" s="57"/>
      <c r="CGH21" s="57"/>
      <c r="CGI21" s="57"/>
      <c r="CGJ21" s="57"/>
      <c r="CGK21" s="57"/>
      <c r="CGL21" s="57"/>
      <c r="CGM21" s="57"/>
      <c r="CGN21" s="57"/>
      <c r="CGO21" s="57"/>
      <c r="CGP21" s="57"/>
      <c r="CGQ21" s="57"/>
      <c r="CGR21" s="57"/>
      <c r="CGS21" s="57"/>
      <c r="CGT21" s="57"/>
      <c r="CGU21" s="57"/>
      <c r="CGV21" s="57"/>
      <c r="CGW21" s="57"/>
      <c r="CGX21" s="57"/>
      <c r="CGY21" s="57"/>
      <c r="CGZ21" s="57"/>
      <c r="CHA21" s="57"/>
      <c r="CHB21" s="57"/>
      <c r="CHC21" s="57"/>
      <c r="CHD21" s="57"/>
      <c r="CHE21" s="57"/>
      <c r="CHF21" s="57"/>
      <c r="CHG21" s="57"/>
      <c r="CHH21" s="57"/>
      <c r="CHI21" s="57"/>
      <c r="CHJ21" s="57"/>
      <c r="CHK21" s="57"/>
      <c r="CHL21" s="57"/>
      <c r="CHM21" s="57"/>
      <c r="CHN21" s="57"/>
      <c r="CHO21" s="57"/>
      <c r="CHP21" s="57"/>
      <c r="CHQ21" s="57"/>
      <c r="CHR21" s="57"/>
      <c r="CHS21" s="57"/>
      <c r="CHT21" s="57"/>
      <c r="CHU21" s="57"/>
      <c r="CHV21" s="57"/>
      <c r="CHW21" s="57"/>
      <c r="CHX21" s="57"/>
      <c r="CHY21" s="57"/>
      <c r="CHZ21" s="57"/>
      <c r="CIA21" s="57"/>
      <c r="CIB21" s="57"/>
      <c r="CIC21" s="57"/>
      <c r="CID21" s="57"/>
      <c r="CIE21" s="57"/>
      <c r="CIF21" s="57"/>
      <c r="CIG21" s="57"/>
      <c r="CIH21" s="57"/>
      <c r="CII21" s="57"/>
      <c r="CIJ21" s="57"/>
      <c r="CIK21" s="57"/>
      <c r="CIL21" s="57"/>
      <c r="CIM21" s="57"/>
      <c r="CIN21" s="57"/>
      <c r="CIO21" s="57"/>
      <c r="CIP21" s="57"/>
      <c r="CIQ21" s="57"/>
      <c r="CIR21" s="57"/>
      <c r="CIS21" s="57"/>
      <c r="CIT21" s="57"/>
      <c r="CIU21" s="57"/>
      <c r="CIV21" s="57"/>
      <c r="CIW21" s="57"/>
      <c r="CIX21" s="57"/>
      <c r="CIY21" s="57"/>
      <c r="CIZ21" s="57"/>
      <c r="CJA21" s="57"/>
      <c r="CJB21" s="57"/>
      <c r="CJC21" s="57"/>
      <c r="CJD21" s="57"/>
      <c r="CJE21" s="57"/>
      <c r="CJF21" s="57"/>
      <c r="CJG21" s="57"/>
      <c r="CJH21" s="57"/>
      <c r="CJI21" s="57"/>
      <c r="CJJ21" s="57"/>
      <c r="CJK21" s="57"/>
      <c r="CJL21" s="57"/>
      <c r="CJM21" s="57"/>
      <c r="CJN21" s="57"/>
      <c r="CJO21" s="57"/>
      <c r="CJP21" s="57"/>
      <c r="CJQ21" s="57"/>
      <c r="CJR21" s="57"/>
      <c r="CJS21" s="57"/>
      <c r="CJT21" s="57"/>
      <c r="CJU21" s="57"/>
      <c r="CJV21" s="57"/>
      <c r="CJW21" s="57"/>
      <c r="CJX21" s="57"/>
      <c r="CJY21" s="57"/>
      <c r="CJZ21" s="57"/>
      <c r="CKA21" s="57"/>
      <c r="CKB21" s="57"/>
      <c r="CKC21" s="57"/>
      <c r="CKD21" s="57"/>
      <c r="CKE21" s="57"/>
      <c r="CKF21" s="57"/>
      <c r="CKG21" s="57"/>
      <c r="CKH21" s="57"/>
      <c r="CKI21" s="57"/>
      <c r="CKJ21" s="57"/>
      <c r="CKK21" s="57"/>
      <c r="CKL21" s="57"/>
      <c r="CKM21" s="57"/>
      <c r="CKN21" s="57"/>
      <c r="CKO21" s="57"/>
      <c r="CKP21" s="57"/>
      <c r="CKQ21" s="57"/>
      <c r="CKR21" s="57"/>
      <c r="CKS21" s="57"/>
      <c r="CKT21" s="57"/>
      <c r="CKU21" s="57"/>
      <c r="CKV21" s="57"/>
      <c r="CKW21" s="57"/>
      <c r="CKX21" s="57"/>
      <c r="CKY21" s="57"/>
      <c r="CKZ21" s="57"/>
      <c r="CLA21" s="57"/>
      <c r="CLB21" s="57"/>
      <c r="CLC21" s="57"/>
      <c r="CLD21" s="57"/>
      <c r="CLE21" s="57"/>
      <c r="CLF21" s="57"/>
      <c r="CLG21" s="57"/>
      <c r="CLH21" s="57"/>
      <c r="CLI21" s="57"/>
      <c r="CLJ21" s="57"/>
      <c r="CLK21" s="57"/>
      <c r="CLL21" s="57"/>
      <c r="CLM21" s="57"/>
      <c r="CLN21" s="57"/>
      <c r="CLO21" s="57"/>
      <c r="CLP21" s="57"/>
      <c r="CLQ21" s="57"/>
      <c r="CLR21" s="57"/>
      <c r="CLS21" s="57"/>
      <c r="CLT21" s="57"/>
      <c r="CLU21" s="57"/>
      <c r="CLV21" s="57"/>
      <c r="CLW21" s="57"/>
      <c r="CLX21" s="57"/>
      <c r="CLY21" s="57"/>
      <c r="CLZ21" s="57"/>
      <c r="CMA21" s="57"/>
      <c r="CMB21" s="57"/>
      <c r="CMC21" s="57"/>
      <c r="CMD21" s="57"/>
      <c r="CME21" s="57"/>
      <c r="CMF21" s="57"/>
      <c r="CMG21" s="57"/>
      <c r="CMH21" s="57"/>
      <c r="CMI21" s="57"/>
      <c r="CMJ21" s="57"/>
      <c r="CMK21" s="57"/>
      <c r="CML21" s="57"/>
      <c r="CMM21" s="57"/>
      <c r="CMN21" s="57"/>
      <c r="CMO21" s="57"/>
      <c r="CMP21" s="57"/>
      <c r="CMQ21" s="57"/>
      <c r="CMR21" s="57"/>
      <c r="CMS21" s="57"/>
      <c r="CMT21" s="57"/>
      <c r="CMU21" s="57"/>
      <c r="CMV21" s="57"/>
      <c r="CMW21" s="57"/>
      <c r="CMX21" s="57"/>
      <c r="CMY21" s="57"/>
      <c r="CMZ21" s="57"/>
      <c r="CNA21" s="57"/>
      <c r="CNB21" s="57"/>
      <c r="CNC21" s="57"/>
      <c r="CND21" s="57"/>
      <c r="CNE21" s="57"/>
      <c r="CNF21" s="57"/>
      <c r="CNG21" s="57"/>
      <c r="CNH21" s="57"/>
      <c r="CNI21" s="57"/>
      <c r="CNJ21" s="57"/>
      <c r="CNK21" s="57"/>
      <c r="CNL21" s="57"/>
      <c r="CNM21" s="57"/>
      <c r="CNN21" s="57"/>
      <c r="CNO21" s="57"/>
      <c r="CNP21" s="57"/>
      <c r="CNQ21" s="57"/>
      <c r="CNR21" s="57"/>
      <c r="CNS21" s="57"/>
      <c r="CNT21" s="57"/>
      <c r="CNU21" s="57"/>
      <c r="CNV21" s="57"/>
      <c r="CNW21" s="57"/>
      <c r="CNX21" s="57"/>
      <c r="CNY21" s="57"/>
      <c r="CNZ21" s="57"/>
      <c r="COA21" s="57"/>
      <c r="COB21" s="57"/>
      <c r="COC21" s="57"/>
      <c r="COD21" s="57"/>
      <c r="COE21" s="57"/>
      <c r="COF21" s="57"/>
      <c r="COG21" s="57"/>
      <c r="COH21" s="57"/>
      <c r="COI21" s="57"/>
      <c r="COJ21" s="57"/>
      <c r="COK21" s="57"/>
      <c r="COL21" s="57"/>
      <c r="COM21" s="57"/>
      <c r="CON21" s="57"/>
      <c r="COO21" s="57"/>
      <c r="COP21" s="57"/>
      <c r="COQ21" s="57"/>
      <c r="COR21" s="57"/>
      <c r="COS21" s="57"/>
      <c r="COT21" s="57"/>
      <c r="COU21" s="57"/>
      <c r="COV21" s="57"/>
      <c r="COW21" s="57"/>
      <c r="COX21" s="57"/>
      <c r="COY21" s="57"/>
      <c r="COZ21" s="57"/>
      <c r="CPA21" s="57"/>
      <c r="CPB21" s="57"/>
      <c r="CPC21" s="57"/>
      <c r="CPD21" s="57"/>
      <c r="CPE21" s="57"/>
      <c r="CPF21" s="57"/>
      <c r="CPG21" s="57"/>
      <c r="CPH21" s="57"/>
      <c r="CPI21" s="57"/>
      <c r="CPJ21" s="57"/>
      <c r="CPK21" s="57"/>
      <c r="CPL21" s="57"/>
      <c r="CPM21" s="57"/>
      <c r="CPN21" s="57"/>
      <c r="CPO21" s="57"/>
      <c r="CPP21" s="57"/>
      <c r="CPQ21" s="57"/>
      <c r="CPR21" s="57"/>
      <c r="CPS21" s="57"/>
      <c r="CPT21" s="57"/>
      <c r="CPU21" s="57"/>
      <c r="CPV21" s="57"/>
      <c r="CPW21" s="57"/>
      <c r="CPX21" s="57"/>
      <c r="CPY21" s="57"/>
      <c r="CPZ21" s="57"/>
      <c r="CQA21" s="57"/>
      <c r="CQB21" s="57"/>
      <c r="CQC21" s="57"/>
      <c r="CQD21" s="57"/>
      <c r="CQE21" s="57"/>
      <c r="CQF21" s="57"/>
      <c r="CQG21" s="57"/>
      <c r="CQH21" s="57"/>
      <c r="CQI21" s="57"/>
      <c r="CQJ21" s="57"/>
      <c r="CQK21" s="57"/>
      <c r="CQL21" s="57"/>
      <c r="CQM21" s="57"/>
      <c r="CQN21" s="57"/>
      <c r="CQO21" s="57"/>
      <c r="CQP21" s="57"/>
      <c r="CQQ21" s="57"/>
      <c r="CQR21" s="57"/>
      <c r="CQS21" s="57"/>
      <c r="CQT21" s="57"/>
      <c r="CQU21" s="57"/>
      <c r="CQV21" s="57"/>
      <c r="CQW21" s="57"/>
      <c r="CQX21" s="57"/>
      <c r="CQY21" s="57"/>
      <c r="CQZ21" s="57"/>
      <c r="CRA21" s="57"/>
      <c r="CRB21" s="57"/>
      <c r="CRC21" s="57"/>
      <c r="CRD21" s="57"/>
      <c r="CRE21" s="57"/>
      <c r="CRF21" s="57"/>
      <c r="CRG21" s="57"/>
      <c r="CRH21" s="57"/>
      <c r="CRI21" s="57"/>
      <c r="CRJ21" s="57"/>
      <c r="CRK21" s="57"/>
      <c r="CRL21" s="57"/>
      <c r="CRM21" s="57"/>
      <c r="CRN21" s="57"/>
      <c r="CRO21" s="57"/>
      <c r="CRP21" s="57"/>
      <c r="CRQ21" s="57"/>
      <c r="CRR21" s="57"/>
      <c r="CRS21" s="57"/>
      <c r="CRT21" s="57"/>
      <c r="CRU21" s="57"/>
      <c r="CRV21" s="57"/>
      <c r="CRW21" s="57"/>
      <c r="CRX21" s="57"/>
      <c r="CRY21" s="57"/>
      <c r="CRZ21" s="57"/>
      <c r="CSA21" s="57"/>
      <c r="CSB21" s="57"/>
      <c r="CSC21" s="57"/>
      <c r="CSD21" s="57"/>
      <c r="CSE21" s="57"/>
      <c r="CSF21" s="57"/>
      <c r="CSG21" s="57"/>
      <c r="CSH21" s="57"/>
      <c r="CSI21" s="57"/>
      <c r="CSJ21" s="57"/>
      <c r="CSK21" s="57"/>
      <c r="CSL21" s="57"/>
      <c r="CSM21" s="57"/>
      <c r="CSN21" s="57"/>
      <c r="CSO21" s="57"/>
      <c r="CSP21" s="57"/>
      <c r="CSQ21" s="57"/>
      <c r="CSR21" s="57"/>
      <c r="CSS21" s="57"/>
      <c r="CST21" s="57"/>
      <c r="CSU21" s="57"/>
      <c r="CSV21" s="57"/>
      <c r="CSW21" s="57"/>
      <c r="CSX21" s="57"/>
      <c r="CSY21" s="57"/>
      <c r="CSZ21" s="57"/>
      <c r="CTA21" s="57"/>
      <c r="CTB21" s="57"/>
      <c r="CTC21" s="57"/>
      <c r="CTD21" s="57"/>
      <c r="CTE21" s="57"/>
      <c r="CTF21" s="57"/>
      <c r="CTG21" s="57"/>
      <c r="CTH21" s="57"/>
      <c r="CTI21" s="57"/>
      <c r="CTJ21" s="57"/>
      <c r="CTK21" s="57"/>
      <c r="CTL21" s="57"/>
      <c r="CTM21" s="57"/>
      <c r="CTN21" s="57"/>
      <c r="CTO21" s="57"/>
      <c r="CTP21" s="57"/>
      <c r="CTQ21" s="57"/>
      <c r="CTR21" s="57"/>
      <c r="CTS21" s="57"/>
      <c r="CTT21" s="57"/>
      <c r="CTU21" s="57"/>
      <c r="CTV21" s="57"/>
      <c r="CTW21" s="57"/>
      <c r="CTX21" s="57"/>
      <c r="CTY21" s="57"/>
      <c r="CTZ21" s="57"/>
      <c r="CUA21" s="57"/>
      <c r="CUB21" s="57"/>
      <c r="CUC21" s="57"/>
      <c r="CUD21" s="57"/>
      <c r="CUE21" s="57"/>
      <c r="CUF21" s="57"/>
      <c r="CUG21" s="57"/>
      <c r="CUH21" s="57"/>
      <c r="CUI21" s="57"/>
      <c r="CUJ21" s="57"/>
      <c r="CUK21" s="57"/>
      <c r="CUL21" s="57"/>
      <c r="CUM21" s="57"/>
      <c r="CUN21" s="57"/>
      <c r="CUO21" s="57"/>
      <c r="CUP21" s="57"/>
      <c r="CUQ21" s="57"/>
      <c r="CUR21" s="57"/>
      <c r="CUS21" s="57"/>
      <c r="CUT21" s="57"/>
      <c r="CUU21" s="57"/>
      <c r="CUV21" s="57"/>
      <c r="CUW21" s="57"/>
      <c r="CUX21" s="57"/>
      <c r="CUY21" s="57"/>
      <c r="CUZ21" s="57"/>
      <c r="CVA21" s="57"/>
      <c r="CVB21" s="57"/>
      <c r="CVC21" s="57"/>
      <c r="CVD21" s="57"/>
      <c r="CVE21" s="57"/>
      <c r="CVF21" s="57"/>
      <c r="CVG21" s="57"/>
      <c r="CVH21" s="57"/>
      <c r="CVI21" s="57"/>
      <c r="CVJ21" s="57"/>
      <c r="CVK21" s="57"/>
      <c r="CVL21" s="57"/>
      <c r="CVM21" s="57"/>
      <c r="CVN21" s="57"/>
      <c r="CVO21" s="57"/>
      <c r="CVP21" s="57"/>
      <c r="CVQ21" s="57"/>
      <c r="CVR21" s="57"/>
      <c r="CVS21" s="57"/>
      <c r="CVT21" s="57"/>
      <c r="CVU21" s="57"/>
      <c r="CVV21" s="57"/>
      <c r="CVW21" s="57"/>
      <c r="CVX21" s="57"/>
      <c r="CVY21" s="57"/>
      <c r="CVZ21" s="57"/>
      <c r="CWA21" s="57"/>
      <c r="CWB21" s="57"/>
      <c r="CWC21" s="57"/>
      <c r="CWD21" s="57"/>
      <c r="CWE21" s="57"/>
      <c r="CWF21" s="57"/>
      <c r="CWG21" s="57"/>
      <c r="CWH21" s="57"/>
      <c r="CWI21" s="57"/>
      <c r="CWJ21" s="57"/>
      <c r="CWK21" s="57"/>
      <c r="CWL21" s="57"/>
      <c r="CWM21" s="57"/>
      <c r="CWN21" s="57"/>
      <c r="CWO21" s="57"/>
      <c r="CWP21" s="57"/>
      <c r="CWQ21" s="57"/>
      <c r="CWR21" s="57"/>
      <c r="CWS21" s="57"/>
      <c r="CWT21" s="57"/>
      <c r="CWU21" s="57"/>
      <c r="CWV21" s="57"/>
      <c r="CWW21" s="57"/>
      <c r="CWX21" s="57"/>
      <c r="CWY21" s="57"/>
      <c r="CWZ21" s="57"/>
      <c r="CXA21" s="57"/>
      <c r="CXB21" s="57"/>
      <c r="CXC21" s="57"/>
      <c r="CXD21" s="57"/>
      <c r="CXE21" s="57"/>
      <c r="CXF21" s="57"/>
      <c r="CXG21" s="57"/>
      <c r="CXH21" s="57"/>
      <c r="CXI21" s="57"/>
      <c r="CXJ21" s="57"/>
      <c r="CXK21" s="57"/>
      <c r="CXL21" s="57"/>
      <c r="CXM21" s="57"/>
      <c r="CXN21" s="57"/>
      <c r="CXO21" s="57"/>
      <c r="CXP21" s="57"/>
      <c r="CXQ21" s="57"/>
      <c r="CXR21" s="57"/>
      <c r="CXS21" s="57"/>
      <c r="CXT21" s="57"/>
      <c r="CXU21" s="57"/>
      <c r="CXV21" s="57"/>
      <c r="CXW21" s="57"/>
      <c r="CXX21" s="57"/>
      <c r="CXY21" s="57"/>
      <c r="CXZ21" s="57"/>
      <c r="CYA21" s="57"/>
      <c r="CYB21" s="57"/>
      <c r="CYC21" s="57"/>
      <c r="CYD21" s="57"/>
      <c r="CYE21" s="57"/>
      <c r="CYF21" s="57"/>
      <c r="CYG21" s="57"/>
      <c r="CYH21" s="57"/>
      <c r="CYI21" s="57"/>
      <c r="CYJ21" s="57"/>
      <c r="CYK21" s="57"/>
      <c r="CYL21" s="57"/>
      <c r="CYM21" s="57"/>
      <c r="CYN21" s="57"/>
      <c r="CYO21" s="57"/>
      <c r="CYP21" s="57"/>
      <c r="CYQ21" s="57"/>
      <c r="CYR21" s="57"/>
      <c r="CYS21" s="57"/>
      <c r="CYT21" s="57"/>
      <c r="CYU21" s="57"/>
      <c r="CYV21" s="57"/>
      <c r="CYW21" s="57"/>
      <c r="CYX21" s="57"/>
      <c r="CYY21" s="57"/>
      <c r="CYZ21" s="57"/>
      <c r="CZA21" s="57"/>
      <c r="CZB21" s="57"/>
      <c r="CZC21" s="57"/>
      <c r="CZD21" s="57"/>
      <c r="CZE21" s="57"/>
      <c r="CZF21" s="57"/>
      <c r="CZG21" s="57"/>
      <c r="CZH21" s="57"/>
      <c r="CZI21" s="57"/>
      <c r="CZJ21" s="57"/>
      <c r="CZK21" s="57"/>
      <c r="CZL21" s="57"/>
      <c r="CZM21" s="57"/>
      <c r="CZN21" s="57"/>
      <c r="CZO21" s="57"/>
      <c r="CZP21" s="57"/>
      <c r="CZQ21" s="57"/>
      <c r="CZR21" s="57"/>
      <c r="CZS21" s="57"/>
      <c r="CZT21" s="57"/>
      <c r="CZU21" s="57"/>
      <c r="CZV21" s="57"/>
      <c r="CZW21" s="57"/>
      <c r="CZX21" s="57"/>
      <c r="CZY21" s="57"/>
      <c r="CZZ21" s="57"/>
      <c r="DAA21" s="57"/>
      <c r="DAB21" s="57"/>
      <c r="DAC21" s="57"/>
      <c r="DAD21" s="57"/>
      <c r="DAE21" s="57"/>
      <c r="DAF21" s="57"/>
      <c r="DAG21" s="57"/>
      <c r="DAH21" s="57"/>
      <c r="DAI21" s="57"/>
      <c r="DAJ21" s="57"/>
      <c r="DAK21" s="57"/>
      <c r="DAL21" s="57"/>
      <c r="DAM21" s="57"/>
      <c r="DAN21" s="57"/>
      <c r="DAO21" s="57"/>
      <c r="DAP21" s="57"/>
      <c r="DAQ21" s="57"/>
      <c r="DAR21" s="57"/>
      <c r="DAS21" s="57"/>
      <c r="DAT21" s="57"/>
      <c r="DAU21" s="57"/>
      <c r="DAV21" s="57"/>
      <c r="DAW21" s="57"/>
      <c r="DAX21" s="57"/>
      <c r="DAY21" s="57"/>
      <c r="DAZ21" s="57"/>
      <c r="DBA21" s="57"/>
      <c r="DBB21" s="57"/>
      <c r="DBC21" s="57"/>
      <c r="DBD21" s="57"/>
      <c r="DBE21" s="57"/>
      <c r="DBF21" s="57"/>
      <c r="DBG21" s="57"/>
      <c r="DBH21" s="57"/>
      <c r="DBI21" s="57"/>
      <c r="DBJ21" s="57"/>
      <c r="DBK21" s="57"/>
      <c r="DBL21" s="57"/>
      <c r="DBM21" s="57"/>
      <c r="DBN21" s="57"/>
      <c r="DBO21" s="57"/>
      <c r="DBP21" s="57"/>
      <c r="DBQ21" s="57"/>
      <c r="DBR21" s="57"/>
      <c r="DBS21" s="57"/>
      <c r="DBT21" s="57"/>
      <c r="DBU21" s="57"/>
      <c r="DBV21" s="57"/>
      <c r="DBW21" s="57"/>
      <c r="DBX21" s="57"/>
      <c r="DBY21" s="57"/>
      <c r="DBZ21" s="57"/>
      <c r="DCA21" s="57"/>
      <c r="DCB21" s="57"/>
      <c r="DCC21" s="57"/>
      <c r="DCD21" s="57"/>
      <c r="DCE21" s="57"/>
      <c r="DCF21" s="57"/>
      <c r="DCG21" s="57"/>
      <c r="DCH21" s="57"/>
      <c r="DCI21" s="57"/>
      <c r="DCJ21" s="57"/>
      <c r="DCK21" s="57"/>
      <c r="DCL21" s="57"/>
      <c r="DCM21" s="57"/>
      <c r="DCN21" s="57"/>
      <c r="DCO21" s="57"/>
      <c r="DCP21" s="57"/>
      <c r="DCQ21" s="57"/>
      <c r="DCR21" s="57"/>
      <c r="DCS21" s="57"/>
      <c r="DCT21" s="57"/>
      <c r="DCU21" s="57"/>
      <c r="DCV21" s="57"/>
      <c r="DCW21" s="57"/>
      <c r="DCX21" s="57"/>
      <c r="DCY21" s="57"/>
      <c r="DCZ21" s="57"/>
      <c r="DDA21" s="57"/>
      <c r="DDB21" s="57"/>
      <c r="DDC21" s="57"/>
      <c r="DDD21" s="57"/>
      <c r="DDE21" s="57"/>
      <c r="DDF21" s="57"/>
      <c r="DDG21" s="57"/>
      <c r="DDH21" s="57"/>
      <c r="DDI21" s="57"/>
      <c r="DDJ21" s="57"/>
      <c r="DDK21" s="57"/>
      <c r="DDL21" s="57"/>
      <c r="DDM21" s="57"/>
      <c r="DDN21" s="57"/>
      <c r="DDO21" s="57"/>
      <c r="DDP21" s="57"/>
      <c r="DDQ21" s="57"/>
      <c r="DDR21" s="57"/>
      <c r="DDS21" s="57"/>
      <c r="DDT21" s="57"/>
      <c r="DDU21" s="57"/>
      <c r="DDV21" s="57"/>
      <c r="DDW21" s="57"/>
      <c r="DDX21" s="57"/>
      <c r="DDY21" s="57"/>
      <c r="DDZ21" s="57"/>
      <c r="DEA21" s="57"/>
      <c r="DEB21" s="57"/>
      <c r="DEC21" s="57"/>
      <c r="DED21" s="57"/>
      <c r="DEE21" s="57"/>
      <c r="DEF21" s="57"/>
      <c r="DEG21" s="57"/>
      <c r="DEH21" s="57"/>
      <c r="DEI21" s="57"/>
      <c r="DEJ21" s="57"/>
      <c r="DEK21" s="57"/>
      <c r="DEL21" s="57"/>
      <c r="DEM21" s="57"/>
      <c r="DEN21" s="57"/>
      <c r="DEO21" s="57"/>
      <c r="DEP21" s="57"/>
      <c r="DEQ21" s="57"/>
      <c r="DER21" s="57"/>
      <c r="DES21" s="57"/>
      <c r="DET21" s="57"/>
      <c r="DEU21" s="57"/>
      <c r="DEV21" s="57"/>
      <c r="DEW21" s="57"/>
      <c r="DEX21" s="57"/>
      <c r="DEY21" s="57"/>
      <c r="DEZ21" s="57"/>
      <c r="DFA21" s="57"/>
      <c r="DFB21" s="57"/>
      <c r="DFC21" s="57"/>
      <c r="DFD21" s="57"/>
      <c r="DFE21" s="57"/>
      <c r="DFF21" s="57"/>
      <c r="DFG21" s="57"/>
      <c r="DFH21" s="57"/>
      <c r="DFI21" s="57"/>
      <c r="DFJ21" s="57"/>
      <c r="DFK21" s="57"/>
      <c r="DFL21" s="57"/>
      <c r="DFM21" s="57"/>
      <c r="DFN21" s="57"/>
      <c r="DFO21" s="57"/>
      <c r="DFP21" s="57"/>
      <c r="DFQ21" s="57"/>
      <c r="DFR21" s="57"/>
      <c r="DFS21" s="57"/>
      <c r="DFT21" s="57"/>
      <c r="DFU21" s="57"/>
      <c r="DFV21" s="57"/>
      <c r="DFW21" s="57"/>
      <c r="DFX21" s="57"/>
      <c r="DFY21" s="57"/>
      <c r="DFZ21" s="57"/>
      <c r="DGA21" s="57"/>
      <c r="DGB21" s="57"/>
      <c r="DGC21" s="57"/>
      <c r="DGD21" s="57"/>
      <c r="DGE21" s="57"/>
      <c r="DGF21" s="57"/>
      <c r="DGG21" s="57"/>
      <c r="DGH21" s="57"/>
      <c r="DGI21" s="57"/>
      <c r="DGJ21" s="57"/>
      <c r="DGK21" s="57"/>
      <c r="DGL21" s="57"/>
      <c r="DGM21" s="57"/>
      <c r="DGN21" s="57"/>
      <c r="DGO21" s="57"/>
      <c r="DGP21" s="57"/>
      <c r="DGQ21" s="57"/>
      <c r="DGR21" s="57"/>
      <c r="DGS21" s="57"/>
      <c r="DGT21" s="57"/>
      <c r="DGU21" s="57"/>
      <c r="DGV21" s="57"/>
      <c r="DGW21" s="57"/>
      <c r="DGX21" s="57"/>
      <c r="DGY21" s="57"/>
      <c r="DGZ21" s="57"/>
      <c r="DHA21" s="57"/>
      <c r="DHB21" s="57"/>
      <c r="DHC21" s="57"/>
      <c r="DHD21" s="57"/>
      <c r="DHE21" s="57"/>
      <c r="DHF21" s="57"/>
      <c r="DHG21" s="57"/>
      <c r="DHH21" s="57"/>
      <c r="DHI21" s="57"/>
      <c r="DHJ21" s="57"/>
      <c r="DHK21" s="57"/>
      <c r="DHL21" s="57"/>
      <c r="DHM21" s="57"/>
      <c r="DHN21" s="57"/>
      <c r="DHO21" s="57"/>
      <c r="DHP21" s="57"/>
      <c r="DHQ21" s="57"/>
      <c r="DHR21" s="57"/>
      <c r="DHS21" s="57"/>
      <c r="DHT21" s="57"/>
      <c r="DHU21" s="57"/>
      <c r="DHV21" s="57"/>
      <c r="DHW21" s="57"/>
      <c r="DHX21" s="57"/>
      <c r="DHY21" s="57"/>
      <c r="DHZ21" s="57"/>
      <c r="DIA21" s="57"/>
      <c r="DIB21" s="57"/>
      <c r="DIC21" s="57"/>
      <c r="DID21" s="57"/>
      <c r="DIE21" s="57"/>
      <c r="DIF21" s="57"/>
      <c r="DIG21" s="57"/>
      <c r="DIH21" s="57"/>
      <c r="DII21" s="57"/>
      <c r="DIJ21" s="57"/>
      <c r="DIK21" s="57"/>
      <c r="DIL21" s="57"/>
      <c r="DIM21" s="57"/>
      <c r="DIN21" s="57"/>
      <c r="DIO21" s="57"/>
      <c r="DIP21" s="57"/>
      <c r="DIQ21" s="57"/>
      <c r="DIR21" s="57"/>
      <c r="DIS21" s="57"/>
      <c r="DIT21" s="57"/>
      <c r="DIU21" s="57"/>
      <c r="DIV21" s="57"/>
      <c r="DIW21" s="57"/>
      <c r="DIX21" s="57"/>
      <c r="DIY21" s="57"/>
      <c r="DIZ21" s="57"/>
      <c r="DJA21" s="57"/>
      <c r="DJB21" s="57"/>
      <c r="DJC21" s="57"/>
      <c r="DJD21" s="57"/>
      <c r="DJE21" s="57"/>
      <c r="DJF21" s="57"/>
      <c r="DJG21" s="57"/>
      <c r="DJH21" s="57"/>
      <c r="DJI21" s="57"/>
      <c r="DJJ21" s="57"/>
      <c r="DJK21" s="57"/>
      <c r="DJL21" s="57"/>
      <c r="DJM21" s="57"/>
      <c r="DJN21" s="57"/>
      <c r="DJO21" s="57"/>
      <c r="DJP21" s="57"/>
      <c r="DJQ21" s="57"/>
      <c r="DJR21" s="57"/>
      <c r="DJS21" s="57"/>
      <c r="DJT21" s="57"/>
      <c r="DJU21" s="57"/>
      <c r="DJV21" s="57"/>
      <c r="DJW21" s="57"/>
      <c r="DJX21" s="57"/>
      <c r="DJY21" s="57"/>
      <c r="DJZ21" s="57"/>
      <c r="DKA21" s="57"/>
      <c r="DKB21" s="57"/>
      <c r="DKC21" s="57"/>
      <c r="DKD21" s="57"/>
      <c r="DKE21" s="57"/>
      <c r="DKF21" s="57"/>
      <c r="DKG21" s="57"/>
      <c r="DKH21" s="57"/>
      <c r="DKI21" s="57"/>
      <c r="DKJ21" s="57"/>
      <c r="DKK21" s="57"/>
      <c r="DKL21" s="57"/>
      <c r="DKM21" s="57"/>
      <c r="DKN21" s="57"/>
      <c r="DKO21" s="57"/>
      <c r="DKP21" s="57"/>
      <c r="DKQ21" s="57"/>
      <c r="DKR21" s="57"/>
      <c r="DKS21" s="57"/>
      <c r="DKT21" s="57"/>
      <c r="DKU21" s="57"/>
      <c r="DKV21" s="57"/>
      <c r="DKW21" s="57"/>
      <c r="DKX21" s="57"/>
      <c r="DKY21" s="57"/>
      <c r="DKZ21" s="57"/>
      <c r="DLA21" s="57"/>
      <c r="DLB21" s="57"/>
      <c r="DLC21" s="57"/>
      <c r="DLD21" s="57"/>
      <c r="DLE21" s="57"/>
      <c r="DLF21" s="57"/>
      <c r="DLG21" s="57"/>
      <c r="DLH21" s="57"/>
      <c r="DLI21" s="57"/>
      <c r="DLJ21" s="57"/>
      <c r="DLK21" s="57"/>
      <c r="DLL21" s="57"/>
      <c r="DLM21" s="57"/>
      <c r="DLN21" s="57"/>
      <c r="DLO21" s="57"/>
      <c r="DLP21" s="57"/>
      <c r="DLQ21" s="57"/>
      <c r="DLR21" s="57"/>
      <c r="DLS21" s="57"/>
      <c r="DLT21" s="57"/>
      <c r="DLU21" s="57"/>
      <c r="DLV21" s="57"/>
      <c r="DLW21" s="57"/>
      <c r="DLX21" s="57"/>
      <c r="DLY21" s="57"/>
      <c r="DLZ21" s="57"/>
      <c r="DMA21" s="57"/>
      <c r="DMB21" s="57"/>
      <c r="DMC21" s="57"/>
      <c r="DMD21" s="57"/>
      <c r="DME21" s="57"/>
      <c r="DMF21" s="57"/>
      <c r="DMG21" s="57"/>
      <c r="DMH21" s="57"/>
      <c r="DMI21" s="57"/>
      <c r="DMJ21" s="57"/>
      <c r="DMK21" s="57"/>
      <c r="DML21" s="57"/>
      <c r="DMM21" s="57"/>
      <c r="DMN21" s="57"/>
      <c r="DMO21" s="57"/>
      <c r="DMP21" s="57"/>
      <c r="DMQ21" s="57"/>
      <c r="DMR21" s="57"/>
      <c r="DMS21" s="57"/>
      <c r="DMT21" s="57"/>
      <c r="DMU21" s="57"/>
      <c r="DMV21" s="57"/>
      <c r="DMW21" s="57"/>
      <c r="DMX21" s="57"/>
      <c r="DMY21" s="57"/>
      <c r="DMZ21" s="57"/>
      <c r="DNA21" s="57"/>
      <c r="DNB21" s="57"/>
      <c r="DNC21" s="57"/>
      <c r="DND21" s="57"/>
      <c r="DNE21" s="57"/>
      <c r="DNF21" s="57"/>
      <c r="DNG21" s="57"/>
      <c r="DNH21" s="57"/>
      <c r="DNI21" s="57"/>
      <c r="DNJ21" s="57"/>
      <c r="DNK21" s="57"/>
      <c r="DNL21" s="57"/>
      <c r="DNM21" s="57"/>
      <c r="DNN21" s="57"/>
      <c r="DNO21" s="57"/>
      <c r="DNP21" s="57"/>
      <c r="DNQ21" s="57"/>
      <c r="DNR21" s="57"/>
      <c r="DNS21" s="57"/>
      <c r="DNT21" s="57"/>
      <c r="DNU21" s="57"/>
      <c r="DNV21" s="57"/>
      <c r="DNW21" s="57"/>
      <c r="DNX21" s="57"/>
      <c r="DNY21" s="57"/>
      <c r="DNZ21" s="57"/>
      <c r="DOA21" s="57"/>
      <c r="DOB21" s="57"/>
      <c r="DOC21" s="57"/>
      <c r="DOD21" s="57"/>
      <c r="DOE21" s="57"/>
      <c r="DOF21" s="57"/>
      <c r="DOG21" s="57"/>
      <c r="DOH21" s="57"/>
      <c r="DOI21" s="57"/>
      <c r="DOJ21" s="57"/>
      <c r="DOK21" s="57"/>
      <c r="DOL21" s="57"/>
      <c r="DOM21" s="57"/>
      <c r="DON21" s="57"/>
      <c r="DOO21" s="57"/>
      <c r="DOP21" s="57"/>
      <c r="DOQ21" s="57"/>
      <c r="DOR21" s="57"/>
      <c r="DOS21" s="57"/>
      <c r="DOT21" s="57"/>
      <c r="DOU21" s="57"/>
      <c r="DOV21" s="57"/>
      <c r="DOW21" s="57"/>
      <c r="DOX21" s="57"/>
      <c r="DOY21" s="57"/>
      <c r="DOZ21" s="57"/>
      <c r="DPA21" s="57"/>
      <c r="DPB21" s="57"/>
      <c r="DPC21" s="57"/>
      <c r="DPD21" s="57"/>
      <c r="DPE21" s="57"/>
      <c r="DPF21" s="57"/>
      <c r="DPG21" s="57"/>
      <c r="DPH21" s="57"/>
      <c r="DPI21" s="57"/>
      <c r="DPJ21" s="57"/>
      <c r="DPK21" s="57"/>
      <c r="DPL21" s="57"/>
      <c r="DPM21" s="57"/>
      <c r="DPN21" s="57"/>
      <c r="DPO21" s="57"/>
      <c r="DPP21" s="57"/>
      <c r="DPQ21" s="57"/>
      <c r="DPR21" s="57"/>
      <c r="DPS21" s="57"/>
      <c r="DPT21" s="57"/>
      <c r="DPU21" s="57"/>
      <c r="DPV21" s="57"/>
      <c r="DPW21" s="57"/>
      <c r="DPX21" s="57"/>
      <c r="DPY21" s="57"/>
      <c r="DPZ21" s="57"/>
      <c r="DQA21" s="57"/>
      <c r="DQB21" s="57"/>
      <c r="DQC21" s="57"/>
      <c r="DQD21" s="57"/>
      <c r="DQE21" s="57"/>
      <c r="DQF21" s="57"/>
      <c r="DQG21" s="57"/>
      <c r="DQH21" s="57"/>
      <c r="DQI21" s="57"/>
      <c r="DQJ21" s="57"/>
      <c r="DQK21" s="57"/>
      <c r="DQL21" s="57"/>
      <c r="DQM21" s="57"/>
      <c r="DQN21" s="57"/>
      <c r="DQO21" s="57"/>
      <c r="DQP21" s="57"/>
      <c r="DQQ21" s="57"/>
      <c r="DQR21" s="57"/>
      <c r="DQS21" s="57"/>
      <c r="DQT21" s="57"/>
      <c r="DQU21" s="57"/>
      <c r="DQV21" s="57"/>
      <c r="DQW21" s="57"/>
      <c r="DQX21" s="57"/>
      <c r="DQY21" s="57"/>
      <c r="DQZ21" s="57"/>
      <c r="DRA21" s="57"/>
      <c r="DRB21" s="57"/>
      <c r="DRC21" s="57"/>
      <c r="DRD21" s="57"/>
      <c r="DRE21" s="57"/>
      <c r="DRF21" s="57"/>
      <c r="DRG21" s="57"/>
      <c r="DRH21" s="57"/>
      <c r="DRI21" s="57"/>
      <c r="DRJ21" s="57"/>
      <c r="DRK21" s="57"/>
      <c r="DRL21" s="57"/>
      <c r="DRM21" s="57"/>
      <c r="DRN21" s="57"/>
      <c r="DRO21" s="57"/>
      <c r="DRP21" s="57"/>
      <c r="DRQ21" s="57"/>
      <c r="DRR21" s="57"/>
      <c r="DRS21" s="57"/>
      <c r="DRT21" s="57"/>
      <c r="DRU21" s="57"/>
      <c r="DRV21" s="57"/>
      <c r="DRW21" s="57"/>
      <c r="DRX21" s="57"/>
      <c r="DRY21" s="57"/>
      <c r="DRZ21" s="57"/>
      <c r="DSA21" s="57"/>
      <c r="DSB21" s="57"/>
      <c r="DSC21" s="57"/>
      <c r="DSD21" s="57"/>
      <c r="DSE21" s="57"/>
      <c r="DSF21" s="57"/>
      <c r="DSG21" s="57"/>
      <c r="DSH21" s="57"/>
      <c r="DSI21" s="57"/>
      <c r="DSJ21" s="57"/>
      <c r="DSK21" s="57"/>
      <c r="DSL21" s="57"/>
      <c r="DSM21" s="57"/>
      <c r="DSN21" s="57"/>
      <c r="DSO21" s="57"/>
      <c r="DSP21" s="57"/>
      <c r="DSQ21" s="57"/>
      <c r="DSR21" s="57"/>
      <c r="DSS21" s="57"/>
      <c r="DST21" s="57"/>
      <c r="DSU21" s="57"/>
      <c r="DSV21" s="57"/>
      <c r="DSW21" s="57"/>
      <c r="DSX21" s="57"/>
      <c r="DSY21" s="57"/>
      <c r="DSZ21" s="57"/>
      <c r="DTA21" s="57"/>
      <c r="DTB21" s="57"/>
      <c r="DTC21" s="57"/>
      <c r="DTD21" s="57"/>
      <c r="DTE21" s="57"/>
      <c r="DTF21" s="57"/>
      <c r="DTG21" s="57"/>
      <c r="DTH21" s="57"/>
      <c r="DTI21" s="57"/>
      <c r="DTJ21" s="57"/>
      <c r="DTK21" s="57"/>
      <c r="DTL21" s="57"/>
      <c r="DTM21" s="57"/>
      <c r="DTN21" s="57"/>
      <c r="DTO21" s="57"/>
      <c r="DTP21" s="57"/>
      <c r="DTQ21" s="57"/>
      <c r="DTR21" s="57"/>
      <c r="DTS21" s="57"/>
      <c r="DTT21" s="57"/>
      <c r="DTU21" s="57"/>
      <c r="DTV21" s="57"/>
      <c r="DTW21" s="57"/>
      <c r="DTX21" s="57"/>
      <c r="DTY21" s="57"/>
      <c r="DTZ21" s="57"/>
      <c r="DUA21" s="57"/>
      <c r="DUB21" s="57"/>
      <c r="DUC21" s="57"/>
      <c r="DUD21" s="57"/>
      <c r="DUE21" s="57"/>
      <c r="DUF21" s="57"/>
      <c r="DUG21" s="57"/>
      <c r="DUH21" s="57"/>
      <c r="DUI21" s="57"/>
      <c r="DUJ21" s="57"/>
      <c r="DUK21" s="57"/>
      <c r="DUL21" s="57"/>
      <c r="DUM21" s="57"/>
      <c r="DUN21" s="57"/>
      <c r="DUO21" s="57"/>
      <c r="DUP21" s="57"/>
      <c r="DUQ21" s="57"/>
      <c r="DUR21" s="57"/>
      <c r="DUS21" s="57"/>
      <c r="DUT21" s="57"/>
      <c r="DUU21" s="57"/>
      <c r="DUV21" s="57"/>
      <c r="DUW21" s="57"/>
      <c r="DUX21" s="57"/>
      <c r="DUY21" s="57"/>
      <c r="DUZ21" s="57"/>
      <c r="DVA21" s="57"/>
      <c r="DVB21" s="57"/>
      <c r="DVC21" s="57"/>
      <c r="DVD21" s="57"/>
      <c r="DVE21" s="57"/>
      <c r="DVF21" s="57"/>
      <c r="DVG21" s="57"/>
      <c r="DVH21" s="57"/>
      <c r="DVI21" s="57"/>
      <c r="DVJ21" s="57"/>
      <c r="DVK21" s="57"/>
      <c r="DVL21" s="57"/>
      <c r="DVM21" s="57"/>
      <c r="DVN21" s="57"/>
      <c r="DVO21" s="57"/>
      <c r="DVP21" s="57"/>
      <c r="DVQ21" s="57"/>
      <c r="DVR21" s="57"/>
      <c r="DVS21" s="57"/>
      <c r="DVT21" s="57"/>
      <c r="DVU21" s="57"/>
      <c r="DVV21" s="57"/>
      <c r="DVW21" s="57"/>
      <c r="DVX21" s="57"/>
      <c r="DVY21" s="57"/>
      <c r="DVZ21" s="57"/>
      <c r="DWA21" s="57"/>
      <c r="DWB21" s="57"/>
      <c r="DWC21" s="57"/>
      <c r="DWD21" s="57"/>
      <c r="DWE21" s="57"/>
      <c r="DWF21" s="57"/>
      <c r="DWG21" s="57"/>
      <c r="DWH21" s="57"/>
      <c r="DWI21" s="57"/>
      <c r="DWJ21" s="57"/>
      <c r="DWK21" s="57"/>
      <c r="DWL21" s="57"/>
      <c r="DWM21" s="57"/>
      <c r="DWN21" s="57"/>
      <c r="DWO21" s="57"/>
      <c r="DWP21" s="57"/>
      <c r="DWQ21" s="57"/>
      <c r="DWR21" s="57"/>
      <c r="DWS21" s="57"/>
      <c r="DWT21" s="57"/>
      <c r="DWU21" s="57"/>
      <c r="DWV21" s="57"/>
      <c r="DWW21" s="57"/>
      <c r="DWX21" s="57"/>
      <c r="DWY21" s="57"/>
      <c r="DWZ21" s="57"/>
      <c r="DXA21" s="57"/>
      <c r="DXB21" s="57"/>
      <c r="DXC21" s="57"/>
      <c r="DXD21" s="57"/>
      <c r="DXE21" s="57"/>
      <c r="DXF21" s="57"/>
      <c r="DXG21" s="57"/>
      <c r="DXH21" s="57"/>
      <c r="DXI21" s="57"/>
      <c r="DXJ21" s="57"/>
      <c r="DXK21" s="57"/>
      <c r="DXL21" s="57"/>
      <c r="DXM21" s="57"/>
      <c r="DXN21" s="57"/>
      <c r="DXO21" s="57"/>
      <c r="DXP21" s="57"/>
      <c r="DXQ21" s="57"/>
      <c r="DXR21" s="57"/>
      <c r="DXS21" s="57"/>
      <c r="DXT21" s="57"/>
      <c r="DXU21" s="57"/>
      <c r="DXV21" s="57"/>
      <c r="DXW21" s="57"/>
      <c r="DXX21" s="57"/>
      <c r="DXY21" s="57"/>
      <c r="DXZ21" s="57"/>
      <c r="DYA21" s="57"/>
      <c r="DYB21" s="57"/>
      <c r="DYC21" s="57"/>
      <c r="DYD21" s="57"/>
      <c r="DYE21" s="57"/>
      <c r="DYF21" s="57"/>
      <c r="DYG21" s="57"/>
      <c r="DYH21" s="57"/>
      <c r="DYI21" s="57"/>
      <c r="DYJ21" s="57"/>
      <c r="DYK21" s="57"/>
      <c r="DYL21" s="57"/>
      <c r="DYM21" s="57"/>
      <c r="DYN21" s="57"/>
      <c r="DYO21" s="57"/>
      <c r="DYP21" s="57"/>
      <c r="DYQ21" s="57"/>
      <c r="DYR21" s="57"/>
      <c r="DYS21" s="57"/>
      <c r="DYT21" s="57"/>
      <c r="DYU21" s="57"/>
      <c r="DYV21" s="57"/>
      <c r="DYW21" s="57"/>
      <c r="DYX21" s="57"/>
      <c r="DYY21" s="57"/>
      <c r="DYZ21" s="57"/>
      <c r="DZA21" s="57"/>
      <c r="DZB21" s="57"/>
      <c r="DZC21" s="57"/>
      <c r="DZD21" s="57"/>
      <c r="DZE21" s="57"/>
      <c r="DZF21" s="57"/>
      <c r="DZG21" s="57"/>
      <c r="DZH21" s="57"/>
      <c r="DZI21" s="57"/>
      <c r="DZJ21" s="57"/>
      <c r="DZK21" s="57"/>
      <c r="DZL21" s="57"/>
      <c r="DZM21" s="57"/>
      <c r="DZN21" s="57"/>
      <c r="DZO21" s="57"/>
      <c r="DZP21" s="57"/>
      <c r="DZQ21" s="57"/>
      <c r="DZR21" s="57"/>
      <c r="DZS21" s="57"/>
      <c r="DZT21" s="57"/>
      <c r="DZU21" s="57"/>
      <c r="DZV21" s="57"/>
      <c r="DZW21" s="57"/>
      <c r="DZX21" s="57"/>
      <c r="DZY21" s="57"/>
      <c r="DZZ21" s="57"/>
      <c r="EAA21" s="57"/>
      <c r="EAB21" s="57"/>
      <c r="EAC21" s="57"/>
      <c r="EAD21" s="57"/>
      <c r="EAE21" s="57"/>
      <c r="EAF21" s="57"/>
      <c r="EAG21" s="57"/>
      <c r="EAH21" s="57"/>
      <c r="EAI21" s="57"/>
      <c r="EAJ21" s="57"/>
      <c r="EAK21" s="57"/>
      <c r="EAL21" s="57"/>
      <c r="EAM21" s="57"/>
      <c r="EAN21" s="57"/>
      <c r="EAO21" s="57"/>
      <c r="EAP21" s="57"/>
      <c r="EAQ21" s="57"/>
      <c r="EAR21" s="57"/>
      <c r="EAS21" s="57"/>
      <c r="EAT21" s="57"/>
      <c r="EAU21" s="57"/>
      <c r="EAV21" s="57"/>
      <c r="EAW21" s="57"/>
      <c r="EAX21" s="57"/>
      <c r="EAY21" s="57"/>
      <c r="EAZ21" s="57"/>
      <c r="EBA21" s="57"/>
      <c r="EBB21" s="57"/>
      <c r="EBC21" s="57"/>
      <c r="EBD21" s="57"/>
      <c r="EBE21" s="57"/>
      <c r="EBF21" s="57"/>
      <c r="EBG21" s="57"/>
      <c r="EBH21" s="57"/>
      <c r="EBI21" s="57"/>
      <c r="EBJ21" s="57"/>
      <c r="EBK21" s="57"/>
      <c r="EBL21" s="57"/>
      <c r="EBM21" s="57"/>
      <c r="EBN21" s="57"/>
      <c r="EBO21" s="57"/>
      <c r="EBP21" s="57"/>
      <c r="EBQ21" s="57"/>
      <c r="EBR21" s="57"/>
      <c r="EBS21" s="57"/>
      <c r="EBT21" s="57"/>
      <c r="EBU21" s="57"/>
      <c r="EBV21" s="57"/>
      <c r="EBW21" s="57"/>
      <c r="EBX21" s="57"/>
      <c r="EBY21" s="57"/>
      <c r="EBZ21" s="57"/>
      <c r="ECA21" s="57"/>
      <c r="ECB21" s="57"/>
      <c r="ECC21" s="57"/>
      <c r="ECD21" s="57"/>
      <c r="ECE21" s="57"/>
      <c r="ECF21" s="57"/>
      <c r="ECG21" s="57"/>
      <c r="ECH21" s="57"/>
      <c r="ECI21" s="57"/>
      <c r="ECJ21" s="57"/>
      <c r="ECK21" s="57"/>
      <c r="ECL21" s="57"/>
      <c r="ECM21" s="57"/>
      <c r="ECN21" s="57"/>
      <c r="ECO21" s="57"/>
      <c r="ECP21" s="57"/>
      <c r="ECQ21" s="57"/>
      <c r="ECR21" s="57"/>
      <c r="ECS21" s="57"/>
      <c r="ECT21" s="57"/>
      <c r="ECU21" s="57"/>
      <c r="ECV21" s="57"/>
      <c r="ECW21" s="57"/>
      <c r="ECX21" s="57"/>
      <c r="ECY21" s="57"/>
      <c r="ECZ21" s="57"/>
      <c r="EDA21" s="57"/>
      <c r="EDB21" s="57"/>
      <c r="EDC21" s="57"/>
      <c r="EDD21" s="57"/>
      <c r="EDE21" s="57"/>
      <c r="EDF21" s="57"/>
      <c r="EDG21" s="57"/>
      <c r="EDH21" s="57"/>
      <c r="EDI21" s="57"/>
      <c r="EDJ21" s="57"/>
      <c r="EDK21" s="57"/>
      <c r="EDL21" s="57"/>
      <c r="EDM21" s="57"/>
      <c r="EDN21" s="57"/>
      <c r="EDO21" s="57"/>
      <c r="EDP21" s="57"/>
      <c r="EDQ21" s="57"/>
      <c r="EDR21" s="57"/>
      <c r="EDS21" s="57"/>
      <c r="EDT21" s="57"/>
      <c r="EDU21" s="57"/>
      <c r="EDV21" s="57"/>
      <c r="EDW21" s="57"/>
      <c r="EDX21" s="57"/>
      <c r="EDY21" s="57"/>
      <c r="EDZ21" s="57"/>
      <c r="EEA21" s="57"/>
      <c r="EEB21" s="57"/>
      <c r="EEC21" s="57"/>
      <c r="EED21" s="57"/>
      <c r="EEE21" s="57"/>
      <c r="EEF21" s="57"/>
      <c r="EEG21" s="57"/>
      <c r="EEH21" s="57"/>
      <c r="EEI21" s="57"/>
      <c r="EEJ21" s="57"/>
      <c r="EEK21" s="57"/>
      <c r="EEL21" s="57"/>
      <c r="EEM21" s="57"/>
      <c r="EEN21" s="57"/>
      <c r="EEO21" s="57"/>
      <c r="EEP21" s="57"/>
      <c r="EEQ21" s="57"/>
      <c r="EER21" s="57"/>
      <c r="EES21" s="57"/>
      <c r="EET21" s="57"/>
      <c r="EEU21" s="57"/>
      <c r="EEV21" s="57"/>
      <c r="EEW21" s="57"/>
      <c r="EEX21" s="57"/>
      <c r="EEY21" s="57"/>
      <c r="EEZ21" s="57"/>
      <c r="EFA21" s="57"/>
      <c r="EFB21" s="57"/>
      <c r="EFC21" s="57"/>
      <c r="EFD21" s="57"/>
      <c r="EFE21" s="57"/>
      <c r="EFF21" s="57"/>
      <c r="EFG21" s="57"/>
      <c r="EFH21" s="57"/>
      <c r="EFI21" s="57"/>
      <c r="EFJ21" s="57"/>
      <c r="EFK21" s="57"/>
      <c r="EFL21" s="57"/>
      <c r="EFM21" s="57"/>
      <c r="EFN21" s="57"/>
      <c r="EFO21" s="57"/>
      <c r="EFP21" s="57"/>
      <c r="EFQ21" s="57"/>
      <c r="EFR21" s="57"/>
      <c r="EFS21" s="57"/>
      <c r="EFT21" s="57"/>
      <c r="EFU21" s="57"/>
      <c r="EFV21" s="57"/>
      <c r="EFW21" s="57"/>
      <c r="EFX21" s="57"/>
      <c r="EFY21" s="57"/>
      <c r="EFZ21" s="57"/>
      <c r="EGA21" s="57"/>
      <c r="EGB21" s="57"/>
      <c r="EGC21" s="57"/>
      <c r="EGD21" s="57"/>
      <c r="EGE21" s="57"/>
      <c r="EGF21" s="57"/>
      <c r="EGG21" s="57"/>
      <c r="EGH21" s="57"/>
      <c r="EGI21" s="57"/>
      <c r="EGJ21" s="57"/>
      <c r="EGK21" s="57"/>
      <c r="EGL21" s="57"/>
      <c r="EGM21" s="57"/>
      <c r="EGN21" s="57"/>
      <c r="EGO21" s="57"/>
      <c r="EGP21" s="57"/>
      <c r="EGQ21" s="57"/>
      <c r="EGR21" s="57"/>
      <c r="EGS21" s="57"/>
      <c r="EGT21" s="57"/>
      <c r="EGU21" s="57"/>
      <c r="EGV21" s="57"/>
      <c r="EGW21" s="57"/>
      <c r="EGX21" s="57"/>
      <c r="EGY21" s="57"/>
      <c r="EGZ21" s="57"/>
      <c r="EHA21" s="57"/>
      <c r="EHB21" s="57"/>
      <c r="EHC21" s="57"/>
      <c r="EHD21" s="57"/>
      <c r="EHE21" s="57"/>
      <c r="EHF21" s="57"/>
      <c r="EHG21" s="57"/>
      <c r="EHH21" s="57"/>
      <c r="EHI21" s="57"/>
      <c r="EHJ21" s="57"/>
      <c r="EHK21" s="57"/>
      <c r="EHL21" s="57"/>
      <c r="EHM21" s="57"/>
      <c r="EHN21" s="57"/>
      <c r="EHO21" s="57"/>
      <c r="EHP21" s="57"/>
      <c r="EHQ21" s="57"/>
      <c r="EHR21" s="57"/>
      <c r="EHS21" s="57"/>
      <c r="EHT21" s="57"/>
      <c r="EHU21" s="57"/>
      <c r="EHV21" s="57"/>
      <c r="EHW21" s="57"/>
      <c r="EHX21" s="57"/>
      <c r="EHY21" s="57"/>
      <c r="EHZ21" s="57"/>
      <c r="EIA21" s="57"/>
      <c r="EIB21" s="57"/>
      <c r="EIC21" s="57"/>
      <c r="EID21" s="57"/>
      <c r="EIE21" s="57"/>
      <c r="EIF21" s="57"/>
      <c r="EIG21" s="57"/>
      <c r="EIH21" s="57"/>
      <c r="EII21" s="57"/>
      <c r="EIJ21" s="57"/>
      <c r="EIK21" s="57"/>
      <c r="EIL21" s="57"/>
      <c r="EIM21" s="57"/>
      <c r="EIN21" s="57"/>
      <c r="EIO21" s="57"/>
      <c r="EIP21" s="57"/>
      <c r="EIQ21" s="57"/>
      <c r="EIR21" s="57"/>
      <c r="EIS21" s="57"/>
      <c r="EIT21" s="57"/>
      <c r="EIU21" s="57"/>
      <c r="EIV21" s="57"/>
      <c r="EIW21" s="57"/>
      <c r="EIX21" s="57"/>
      <c r="EIY21" s="57"/>
      <c r="EIZ21" s="57"/>
      <c r="EJA21" s="57"/>
      <c r="EJB21" s="57"/>
      <c r="EJC21" s="57"/>
      <c r="EJD21" s="57"/>
      <c r="EJE21" s="57"/>
      <c r="EJF21" s="57"/>
      <c r="EJG21" s="57"/>
      <c r="EJH21" s="57"/>
      <c r="EJI21" s="57"/>
      <c r="EJJ21" s="57"/>
      <c r="EJK21" s="57"/>
      <c r="EJL21" s="57"/>
      <c r="EJM21" s="57"/>
      <c r="EJN21" s="57"/>
      <c r="EJO21" s="57"/>
      <c r="EJP21" s="57"/>
      <c r="EJQ21" s="57"/>
      <c r="EJR21" s="57"/>
      <c r="EJS21" s="57"/>
      <c r="EJT21" s="57"/>
      <c r="EJU21" s="57"/>
      <c r="EJV21" s="57"/>
      <c r="EJW21" s="57"/>
      <c r="EJX21" s="57"/>
      <c r="EJY21" s="57"/>
      <c r="EJZ21" s="57"/>
      <c r="EKA21" s="57"/>
      <c r="EKB21" s="57"/>
      <c r="EKC21" s="57"/>
      <c r="EKD21" s="57"/>
      <c r="EKE21" s="57"/>
      <c r="EKF21" s="57"/>
      <c r="EKG21" s="57"/>
      <c r="EKH21" s="57"/>
      <c r="EKI21" s="57"/>
      <c r="EKJ21" s="57"/>
      <c r="EKK21" s="57"/>
      <c r="EKL21" s="57"/>
      <c r="EKM21" s="57"/>
      <c r="EKN21" s="57"/>
      <c r="EKO21" s="57"/>
      <c r="EKP21" s="57"/>
      <c r="EKQ21" s="57"/>
      <c r="EKR21" s="57"/>
      <c r="EKS21" s="57"/>
      <c r="EKT21" s="57"/>
      <c r="EKU21" s="57"/>
      <c r="EKV21" s="57"/>
      <c r="EKW21" s="57"/>
      <c r="EKX21" s="57"/>
      <c r="EKY21" s="57"/>
      <c r="EKZ21" s="57"/>
      <c r="ELA21" s="57"/>
      <c r="ELB21" s="57"/>
      <c r="ELC21" s="57"/>
      <c r="ELD21" s="57"/>
      <c r="ELE21" s="57"/>
      <c r="ELF21" s="57"/>
      <c r="ELG21" s="57"/>
      <c r="ELH21" s="57"/>
      <c r="ELI21" s="57"/>
      <c r="ELJ21" s="57"/>
      <c r="ELK21" s="57"/>
      <c r="ELL21" s="57"/>
      <c r="ELM21" s="57"/>
      <c r="ELN21" s="57"/>
      <c r="ELO21" s="57"/>
      <c r="ELP21" s="57"/>
      <c r="ELQ21" s="57"/>
      <c r="ELR21" s="57"/>
      <c r="ELS21" s="57"/>
      <c r="ELT21" s="57"/>
      <c r="ELU21" s="57"/>
      <c r="ELV21" s="57"/>
      <c r="ELW21" s="57"/>
      <c r="ELX21" s="57"/>
      <c r="ELY21" s="57"/>
      <c r="ELZ21" s="57"/>
      <c r="EMA21" s="57"/>
      <c r="EMB21" s="57"/>
      <c r="EMC21" s="57"/>
      <c r="EMD21" s="57"/>
      <c r="EME21" s="57"/>
      <c r="EMF21" s="57"/>
      <c r="EMG21" s="57"/>
      <c r="EMH21" s="57"/>
      <c r="EMI21" s="57"/>
      <c r="EMJ21" s="57"/>
      <c r="EMK21" s="57"/>
      <c r="EML21" s="57"/>
      <c r="EMM21" s="57"/>
      <c r="EMN21" s="57"/>
      <c r="EMO21" s="57"/>
      <c r="EMP21" s="57"/>
      <c r="EMQ21" s="57"/>
      <c r="EMR21" s="57"/>
      <c r="EMS21" s="57"/>
      <c r="EMT21" s="57"/>
      <c r="EMU21" s="57"/>
      <c r="EMV21" s="57"/>
      <c r="EMW21" s="57"/>
      <c r="EMX21" s="57"/>
      <c r="EMY21" s="57"/>
      <c r="EMZ21" s="57"/>
      <c r="ENA21" s="57"/>
      <c r="ENB21" s="57"/>
      <c r="ENC21" s="57"/>
      <c r="END21" s="57"/>
      <c r="ENE21" s="57"/>
      <c r="ENF21" s="57"/>
      <c r="ENG21" s="57"/>
      <c r="ENH21" s="57"/>
      <c r="ENI21" s="57"/>
      <c r="ENJ21" s="57"/>
      <c r="ENK21" s="57"/>
      <c r="ENL21" s="57"/>
      <c r="ENM21" s="57"/>
      <c r="ENN21" s="57"/>
      <c r="ENO21" s="57"/>
      <c r="ENP21" s="57"/>
      <c r="ENQ21" s="57"/>
      <c r="ENR21" s="57"/>
      <c r="ENS21" s="57"/>
      <c r="ENT21" s="57"/>
      <c r="ENU21" s="57"/>
      <c r="ENV21" s="57"/>
      <c r="ENW21" s="57"/>
      <c r="ENX21" s="57"/>
      <c r="ENY21" s="57"/>
      <c r="ENZ21" s="57"/>
      <c r="EOA21" s="57"/>
      <c r="EOB21" s="57"/>
      <c r="EOC21" s="57"/>
      <c r="EOD21" s="57"/>
      <c r="EOE21" s="57"/>
      <c r="EOF21" s="57"/>
      <c r="EOG21" s="57"/>
      <c r="EOH21" s="57"/>
      <c r="EOI21" s="57"/>
      <c r="EOJ21" s="57"/>
      <c r="EOK21" s="57"/>
      <c r="EOL21" s="57"/>
      <c r="EOM21" s="57"/>
      <c r="EON21" s="57"/>
      <c r="EOO21" s="57"/>
      <c r="EOP21" s="57"/>
      <c r="EOQ21" s="57"/>
      <c r="EOR21" s="57"/>
      <c r="EOS21" s="57"/>
      <c r="EOT21" s="57"/>
      <c r="EOU21" s="57"/>
      <c r="EOV21" s="57"/>
      <c r="EOW21" s="57"/>
      <c r="EOX21" s="57"/>
      <c r="EOY21" s="57"/>
      <c r="EOZ21" s="57"/>
      <c r="EPA21" s="57"/>
      <c r="EPB21" s="57"/>
      <c r="EPC21" s="57"/>
      <c r="EPD21" s="57"/>
      <c r="EPE21" s="57"/>
      <c r="EPF21" s="57"/>
      <c r="EPG21" s="57"/>
      <c r="EPH21" s="57"/>
      <c r="EPI21" s="57"/>
      <c r="EPJ21" s="57"/>
      <c r="EPK21" s="57"/>
      <c r="EPL21" s="57"/>
      <c r="EPM21" s="57"/>
      <c r="EPN21" s="57"/>
      <c r="EPO21" s="57"/>
      <c r="EPP21" s="57"/>
      <c r="EPQ21" s="57"/>
      <c r="EPR21" s="57"/>
      <c r="EPS21" s="57"/>
      <c r="EPT21" s="57"/>
      <c r="EPU21" s="57"/>
      <c r="EPV21" s="57"/>
      <c r="EPW21" s="57"/>
      <c r="EPX21" s="57"/>
      <c r="EPY21" s="57"/>
      <c r="EPZ21" s="57"/>
      <c r="EQA21" s="57"/>
      <c r="EQB21" s="57"/>
      <c r="EQC21" s="57"/>
      <c r="EQD21" s="57"/>
      <c r="EQE21" s="57"/>
      <c r="EQF21" s="57"/>
      <c r="EQG21" s="57"/>
      <c r="EQH21" s="57"/>
      <c r="EQI21" s="57"/>
      <c r="EQJ21" s="57"/>
      <c r="EQK21" s="57"/>
      <c r="EQL21" s="57"/>
      <c r="EQM21" s="57"/>
      <c r="EQN21" s="57"/>
      <c r="EQO21" s="57"/>
      <c r="EQP21" s="57"/>
      <c r="EQQ21" s="57"/>
      <c r="EQR21" s="57"/>
      <c r="EQS21" s="57"/>
      <c r="EQT21" s="57"/>
      <c r="EQU21" s="57"/>
      <c r="EQV21" s="57"/>
      <c r="EQW21" s="57"/>
      <c r="EQX21" s="57"/>
      <c r="EQY21" s="57"/>
      <c r="EQZ21" s="57"/>
      <c r="ERA21" s="57"/>
      <c r="ERB21" s="57"/>
      <c r="ERC21" s="57"/>
      <c r="ERD21" s="57"/>
      <c r="ERE21" s="57"/>
      <c r="ERF21" s="57"/>
      <c r="ERG21" s="57"/>
      <c r="ERH21" s="57"/>
      <c r="ERI21" s="57"/>
      <c r="ERJ21" s="57"/>
      <c r="ERK21" s="57"/>
      <c r="ERL21" s="57"/>
      <c r="ERM21" s="57"/>
      <c r="ERN21" s="57"/>
      <c r="ERO21" s="57"/>
      <c r="ERP21" s="57"/>
      <c r="ERQ21" s="57"/>
      <c r="ERR21" s="57"/>
      <c r="ERS21" s="57"/>
      <c r="ERT21" s="57"/>
      <c r="ERU21" s="57"/>
      <c r="ERV21" s="57"/>
      <c r="ERW21" s="57"/>
      <c r="ERX21" s="57"/>
      <c r="ERY21" s="57"/>
      <c r="ERZ21" s="57"/>
      <c r="ESA21" s="57"/>
      <c r="ESB21" s="57"/>
      <c r="ESC21" s="57"/>
      <c r="ESD21" s="57"/>
      <c r="ESE21" s="57"/>
      <c r="ESF21" s="57"/>
      <c r="ESG21" s="57"/>
      <c r="ESH21" s="57"/>
      <c r="ESI21" s="57"/>
      <c r="ESJ21" s="57"/>
      <c r="ESK21" s="57"/>
      <c r="ESL21" s="57"/>
      <c r="ESM21" s="57"/>
      <c r="ESN21" s="57"/>
      <c r="ESO21" s="57"/>
      <c r="ESP21" s="57"/>
      <c r="ESQ21" s="57"/>
      <c r="ESR21" s="57"/>
      <c r="ESS21" s="57"/>
      <c r="EST21" s="57"/>
      <c r="ESU21" s="57"/>
      <c r="ESV21" s="57"/>
      <c r="ESW21" s="57"/>
      <c r="ESX21" s="57"/>
      <c r="ESY21" s="57"/>
      <c r="ESZ21" s="57"/>
      <c r="ETA21" s="57"/>
      <c r="ETB21" s="57"/>
      <c r="ETC21" s="57"/>
      <c r="ETD21" s="57"/>
      <c r="ETE21" s="57"/>
      <c r="ETF21" s="57"/>
      <c r="ETG21" s="57"/>
      <c r="ETH21" s="57"/>
      <c r="ETI21" s="57"/>
      <c r="ETJ21" s="57"/>
      <c r="ETK21" s="57"/>
      <c r="ETL21" s="57"/>
      <c r="ETM21" s="57"/>
      <c r="ETN21" s="57"/>
      <c r="ETO21" s="57"/>
      <c r="ETP21" s="57"/>
      <c r="ETQ21" s="57"/>
      <c r="ETR21" s="57"/>
      <c r="ETS21" s="57"/>
      <c r="ETT21" s="57"/>
      <c r="ETU21" s="57"/>
      <c r="ETV21" s="57"/>
      <c r="ETW21" s="57"/>
      <c r="ETX21" s="57"/>
      <c r="ETY21" s="57"/>
      <c r="ETZ21" s="57"/>
      <c r="EUA21" s="57"/>
      <c r="EUB21" s="57"/>
      <c r="EUC21" s="57"/>
      <c r="EUD21" s="57"/>
      <c r="EUE21" s="57"/>
      <c r="EUF21" s="57"/>
      <c r="EUG21" s="57"/>
      <c r="EUH21" s="57"/>
      <c r="EUI21" s="57"/>
      <c r="EUJ21" s="57"/>
      <c r="EUK21" s="57"/>
      <c r="EUL21" s="57"/>
      <c r="EUM21" s="57"/>
      <c r="EUN21" s="57"/>
      <c r="EUO21" s="57"/>
      <c r="EUP21" s="57"/>
      <c r="EUQ21" s="57"/>
      <c r="EUR21" s="57"/>
      <c r="EUS21" s="57"/>
      <c r="EUT21" s="57"/>
      <c r="EUU21" s="57"/>
      <c r="EUV21" s="57"/>
      <c r="EUW21" s="57"/>
      <c r="EUX21" s="57"/>
      <c r="EUY21" s="57"/>
      <c r="EUZ21" s="57"/>
      <c r="EVA21" s="57"/>
      <c r="EVB21" s="57"/>
      <c r="EVC21" s="57"/>
      <c r="EVD21" s="57"/>
      <c r="EVE21" s="57"/>
      <c r="EVF21" s="57"/>
      <c r="EVG21" s="57"/>
      <c r="EVH21" s="57"/>
      <c r="EVI21" s="57"/>
      <c r="EVJ21" s="57"/>
      <c r="EVK21" s="57"/>
      <c r="EVL21" s="57"/>
      <c r="EVM21" s="57"/>
      <c r="EVN21" s="57"/>
      <c r="EVO21" s="57"/>
      <c r="EVP21" s="57"/>
      <c r="EVQ21" s="57"/>
      <c r="EVR21" s="57"/>
      <c r="EVS21" s="57"/>
      <c r="EVT21" s="57"/>
      <c r="EVU21" s="57"/>
      <c r="EVV21" s="57"/>
      <c r="EVW21" s="57"/>
      <c r="EVX21" s="57"/>
      <c r="EVY21" s="57"/>
      <c r="EVZ21" s="57"/>
      <c r="EWA21" s="57"/>
      <c r="EWB21" s="57"/>
      <c r="EWC21" s="57"/>
      <c r="EWD21" s="57"/>
      <c r="EWE21" s="57"/>
      <c r="EWF21" s="57"/>
      <c r="EWG21" s="57"/>
      <c r="EWH21" s="57"/>
      <c r="EWI21" s="57"/>
      <c r="EWJ21" s="57"/>
      <c r="EWK21" s="57"/>
      <c r="EWL21" s="57"/>
      <c r="EWM21" s="57"/>
      <c r="EWN21" s="57"/>
      <c r="EWO21" s="57"/>
      <c r="EWP21" s="57"/>
      <c r="EWQ21" s="57"/>
      <c r="EWR21" s="57"/>
      <c r="EWS21" s="57"/>
      <c r="EWT21" s="57"/>
      <c r="EWU21" s="57"/>
      <c r="EWV21" s="57"/>
      <c r="EWW21" s="57"/>
      <c r="EWX21" s="57"/>
      <c r="EWY21" s="57"/>
      <c r="EWZ21" s="57"/>
      <c r="EXA21" s="57"/>
      <c r="EXB21" s="57"/>
      <c r="EXC21" s="57"/>
      <c r="EXD21" s="57"/>
      <c r="EXE21" s="57"/>
      <c r="EXF21" s="57"/>
      <c r="EXG21" s="57"/>
      <c r="EXH21" s="57"/>
      <c r="EXI21" s="57"/>
      <c r="EXJ21" s="57"/>
      <c r="EXK21" s="57"/>
      <c r="EXL21" s="57"/>
      <c r="EXM21" s="57"/>
      <c r="EXN21" s="57"/>
      <c r="EXO21" s="57"/>
      <c r="EXP21" s="57"/>
      <c r="EXQ21" s="57"/>
      <c r="EXR21" s="57"/>
      <c r="EXS21" s="57"/>
      <c r="EXT21" s="57"/>
      <c r="EXU21" s="57"/>
      <c r="EXV21" s="57"/>
      <c r="EXW21" s="57"/>
      <c r="EXX21" s="57"/>
      <c r="EXY21" s="57"/>
      <c r="EXZ21" s="57"/>
      <c r="EYA21" s="57"/>
      <c r="EYB21" s="57"/>
      <c r="EYC21" s="57"/>
      <c r="EYD21" s="57"/>
      <c r="EYE21" s="57"/>
      <c r="EYF21" s="57"/>
      <c r="EYG21" s="57"/>
      <c r="EYH21" s="57"/>
      <c r="EYI21" s="57"/>
      <c r="EYJ21" s="57"/>
      <c r="EYK21" s="57"/>
      <c r="EYL21" s="57"/>
      <c r="EYM21" s="57"/>
      <c r="EYN21" s="57"/>
      <c r="EYO21" s="57"/>
      <c r="EYP21" s="57"/>
      <c r="EYQ21" s="57"/>
      <c r="EYR21" s="57"/>
      <c r="EYS21" s="57"/>
      <c r="EYT21" s="57"/>
      <c r="EYU21" s="57"/>
      <c r="EYV21" s="57"/>
      <c r="EYW21" s="57"/>
      <c r="EYX21" s="57"/>
      <c r="EYY21" s="57"/>
      <c r="EYZ21" s="57"/>
      <c r="EZA21" s="57"/>
      <c r="EZB21" s="57"/>
      <c r="EZC21" s="57"/>
      <c r="EZD21" s="57"/>
      <c r="EZE21" s="57"/>
      <c r="EZF21" s="57"/>
      <c r="EZG21" s="57"/>
      <c r="EZH21" s="57"/>
      <c r="EZI21" s="57"/>
      <c r="EZJ21" s="57"/>
      <c r="EZK21" s="57"/>
      <c r="EZL21" s="57"/>
      <c r="EZM21" s="57"/>
      <c r="EZN21" s="57"/>
      <c r="EZO21" s="57"/>
      <c r="EZP21" s="57"/>
      <c r="EZQ21" s="57"/>
      <c r="EZR21" s="57"/>
      <c r="EZS21" s="57"/>
      <c r="EZT21" s="57"/>
      <c r="EZU21" s="57"/>
      <c r="EZV21" s="57"/>
      <c r="EZW21" s="57"/>
      <c r="EZX21" s="57"/>
      <c r="EZY21" s="57"/>
      <c r="EZZ21" s="57"/>
      <c r="FAA21" s="57"/>
      <c r="FAB21" s="57"/>
      <c r="FAC21" s="57"/>
      <c r="FAD21" s="57"/>
      <c r="FAE21" s="57"/>
      <c r="FAF21" s="57"/>
      <c r="FAG21" s="57"/>
      <c r="FAH21" s="57"/>
      <c r="FAI21" s="57"/>
      <c r="FAJ21" s="57"/>
      <c r="FAK21" s="57"/>
      <c r="FAL21" s="57"/>
      <c r="FAM21" s="57"/>
      <c r="FAN21" s="57"/>
      <c r="FAO21" s="57"/>
      <c r="FAP21" s="57"/>
      <c r="FAQ21" s="57"/>
      <c r="FAR21" s="57"/>
      <c r="FAS21" s="57"/>
      <c r="FAT21" s="57"/>
      <c r="FAU21" s="57"/>
      <c r="FAV21" s="57"/>
      <c r="FAW21" s="57"/>
      <c r="FAX21" s="57"/>
      <c r="FAY21" s="57"/>
      <c r="FAZ21" s="57"/>
      <c r="FBA21" s="57"/>
      <c r="FBB21" s="57"/>
      <c r="FBC21" s="57"/>
      <c r="FBD21" s="57"/>
      <c r="FBE21" s="57"/>
      <c r="FBF21" s="57"/>
      <c r="FBG21" s="57"/>
      <c r="FBH21" s="57"/>
      <c r="FBI21" s="57"/>
      <c r="FBJ21" s="57"/>
      <c r="FBK21" s="57"/>
      <c r="FBL21" s="57"/>
      <c r="FBM21" s="57"/>
      <c r="FBN21" s="57"/>
      <c r="FBO21" s="57"/>
      <c r="FBP21" s="57"/>
      <c r="FBQ21" s="57"/>
      <c r="FBR21" s="57"/>
      <c r="FBS21" s="57"/>
      <c r="FBT21" s="57"/>
      <c r="FBU21" s="57"/>
      <c r="FBV21" s="57"/>
      <c r="FBW21" s="57"/>
      <c r="FBX21" s="57"/>
      <c r="FBY21" s="57"/>
      <c r="FBZ21" s="57"/>
      <c r="FCA21" s="57"/>
      <c r="FCB21" s="57"/>
      <c r="FCC21" s="57"/>
      <c r="FCD21" s="57"/>
      <c r="FCE21" s="57"/>
      <c r="FCF21" s="57"/>
      <c r="FCG21" s="57"/>
      <c r="FCH21" s="57"/>
      <c r="FCI21" s="57"/>
      <c r="FCJ21" s="57"/>
      <c r="FCK21" s="57"/>
      <c r="FCL21" s="57"/>
      <c r="FCM21" s="57"/>
      <c r="FCN21" s="57"/>
      <c r="FCO21" s="57"/>
      <c r="FCP21" s="57"/>
      <c r="FCQ21" s="57"/>
      <c r="FCR21" s="57"/>
      <c r="FCS21" s="57"/>
      <c r="FCT21" s="57"/>
      <c r="FCU21" s="57"/>
      <c r="FCV21" s="57"/>
      <c r="FCW21" s="57"/>
      <c r="FCX21" s="57"/>
      <c r="FCY21" s="57"/>
      <c r="FCZ21" s="57"/>
      <c r="FDA21" s="57"/>
      <c r="FDB21" s="57"/>
      <c r="FDC21" s="57"/>
      <c r="FDD21" s="57"/>
      <c r="FDE21" s="57"/>
      <c r="FDF21" s="57"/>
      <c r="FDG21" s="57"/>
      <c r="FDH21" s="57"/>
      <c r="FDI21" s="57"/>
      <c r="FDJ21" s="57"/>
      <c r="FDK21" s="57"/>
      <c r="FDL21" s="57"/>
      <c r="FDM21" s="57"/>
      <c r="FDN21" s="57"/>
      <c r="FDO21" s="57"/>
      <c r="FDP21" s="57"/>
      <c r="FDQ21" s="57"/>
      <c r="FDR21" s="57"/>
      <c r="FDS21" s="57"/>
      <c r="FDT21" s="57"/>
      <c r="FDU21" s="57"/>
      <c r="FDV21" s="57"/>
      <c r="FDW21" s="57"/>
      <c r="FDX21" s="57"/>
      <c r="FDY21" s="57"/>
      <c r="FDZ21" s="57"/>
      <c r="FEA21" s="57"/>
      <c r="FEB21" s="57"/>
      <c r="FEC21" s="57"/>
      <c r="FED21" s="57"/>
      <c r="FEE21" s="57"/>
      <c r="FEF21" s="57"/>
      <c r="FEG21" s="57"/>
      <c r="FEH21" s="57"/>
      <c r="FEI21" s="57"/>
      <c r="FEJ21" s="57"/>
      <c r="FEK21" s="57"/>
      <c r="FEL21" s="57"/>
      <c r="FEM21" s="57"/>
      <c r="FEN21" s="57"/>
      <c r="FEO21" s="57"/>
      <c r="FEP21" s="57"/>
      <c r="FEQ21" s="57"/>
      <c r="FER21" s="57"/>
      <c r="FES21" s="57"/>
      <c r="FET21" s="57"/>
      <c r="FEU21" s="57"/>
      <c r="FEV21" s="57"/>
      <c r="FEW21" s="57"/>
      <c r="FEX21" s="57"/>
      <c r="FEY21" s="57"/>
      <c r="FEZ21" s="57"/>
      <c r="FFA21" s="57"/>
      <c r="FFB21" s="57"/>
      <c r="FFC21" s="57"/>
      <c r="FFD21" s="57"/>
      <c r="FFE21" s="57"/>
      <c r="FFF21" s="57"/>
      <c r="FFG21" s="57"/>
      <c r="FFH21" s="57"/>
      <c r="FFI21" s="57"/>
      <c r="FFJ21" s="57"/>
      <c r="FFK21" s="57"/>
      <c r="FFL21" s="57"/>
      <c r="FFM21" s="57"/>
      <c r="FFN21" s="57"/>
      <c r="FFO21" s="57"/>
      <c r="FFP21" s="57"/>
      <c r="FFQ21" s="57"/>
      <c r="FFR21" s="57"/>
      <c r="FFS21" s="57"/>
      <c r="FFT21" s="57"/>
      <c r="FFU21" s="57"/>
      <c r="FFV21" s="57"/>
      <c r="FFW21" s="57"/>
      <c r="FFX21" s="57"/>
      <c r="FFY21" s="57"/>
      <c r="FFZ21" s="57"/>
      <c r="FGA21" s="57"/>
      <c r="FGB21" s="57"/>
      <c r="FGC21" s="57"/>
      <c r="FGD21" s="57"/>
      <c r="FGE21" s="57"/>
      <c r="FGF21" s="57"/>
      <c r="FGG21" s="57"/>
      <c r="FGH21" s="57"/>
      <c r="FGI21" s="57"/>
      <c r="FGJ21" s="57"/>
      <c r="FGK21" s="57"/>
      <c r="FGL21" s="57"/>
      <c r="FGM21" s="57"/>
      <c r="FGN21" s="57"/>
      <c r="FGO21" s="57"/>
      <c r="FGP21" s="57"/>
      <c r="FGQ21" s="57"/>
      <c r="FGR21" s="57"/>
      <c r="FGS21" s="57"/>
      <c r="FGT21" s="57"/>
      <c r="FGU21" s="57"/>
      <c r="FGV21" s="57"/>
      <c r="FGW21" s="57"/>
      <c r="FGX21" s="57"/>
      <c r="FGY21" s="57"/>
      <c r="FGZ21" s="57"/>
      <c r="FHA21" s="57"/>
      <c r="FHB21" s="57"/>
      <c r="FHC21" s="57"/>
      <c r="FHD21" s="57"/>
      <c r="FHE21" s="57"/>
      <c r="FHF21" s="57"/>
      <c r="FHG21" s="57"/>
      <c r="FHH21" s="57"/>
      <c r="FHI21" s="57"/>
      <c r="FHJ21" s="57"/>
      <c r="FHK21" s="57"/>
      <c r="FHL21" s="57"/>
      <c r="FHM21" s="57"/>
      <c r="FHN21" s="57"/>
      <c r="FHO21" s="57"/>
      <c r="FHP21" s="57"/>
      <c r="FHQ21" s="57"/>
      <c r="FHR21" s="57"/>
      <c r="FHS21" s="57"/>
      <c r="FHT21" s="57"/>
      <c r="FHU21" s="57"/>
      <c r="FHV21" s="57"/>
      <c r="FHW21" s="57"/>
      <c r="FHX21" s="57"/>
      <c r="FHY21" s="57"/>
      <c r="FHZ21" s="57"/>
      <c r="FIA21" s="57"/>
      <c r="FIB21" s="57"/>
      <c r="FIC21" s="57"/>
      <c r="FID21" s="57"/>
      <c r="FIE21" s="57"/>
      <c r="FIF21" s="57"/>
      <c r="FIG21" s="57"/>
      <c r="FIH21" s="57"/>
      <c r="FII21" s="57"/>
      <c r="FIJ21" s="57"/>
      <c r="FIK21" s="57"/>
      <c r="FIL21" s="57"/>
      <c r="FIM21" s="57"/>
      <c r="FIN21" s="57"/>
      <c r="FIO21" s="57"/>
      <c r="FIP21" s="57"/>
      <c r="FIQ21" s="57"/>
      <c r="FIR21" s="57"/>
      <c r="FIS21" s="57"/>
      <c r="FIT21" s="57"/>
      <c r="FIU21" s="57"/>
      <c r="FIV21" s="57"/>
      <c r="FIW21" s="57"/>
      <c r="FIX21" s="57"/>
      <c r="FIY21" s="57"/>
      <c r="FIZ21" s="57"/>
      <c r="FJA21" s="57"/>
      <c r="FJB21" s="57"/>
      <c r="FJC21" s="57"/>
      <c r="FJD21" s="57"/>
      <c r="FJE21" s="57"/>
      <c r="FJF21" s="57"/>
      <c r="FJG21" s="57"/>
      <c r="FJH21" s="57"/>
      <c r="FJI21" s="57"/>
      <c r="FJJ21" s="57"/>
      <c r="FJK21" s="57"/>
      <c r="FJL21" s="57"/>
      <c r="FJM21" s="57"/>
      <c r="FJN21" s="57"/>
      <c r="FJO21" s="57"/>
      <c r="FJP21" s="57"/>
      <c r="FJQ21" s="57"/>
      <c r="FJR21" s="57"/>
      <c r="FJS21" s="57"/>
      <c r="FJT21" s="57"/>
      <c r="FJU21" s="57"/>
      <c r="FJV21" s="57"/>
      <c r="FJW21" s="57"/>
      <c r="FJX21" s="57"/>
      <c r="FJY21" s="57"/>
      <c r="FJZ21" s="57"/>
      <c r="FKA21" s="57"/>
      <c r="FKB21" s="57"/>
      <c r="FKC21" s="57"/>
      <c r="FKD21" s="57"/>
      <c r="FKE21" s="57"/>
      <c r="FKF21" s="57"/>
      <c r="FKG21" s="57"/>
      <c r="FKH21" s="57"/>
      <c r="FKI21" s="57"/>
      <c r="FKJ21" s="57"/>
      <c r="FKK21" s="57"/>
      <c r="FKL21" s="57"/>
      <c r="FKM21" s="57"/>
      <c r="FKN21" s="57"/>
      <c r="FKO21" s="57"/>
      <c r="FKP21" s="57"/>
      <c r="FKQ21" s="57"/>
      <c r="FKR21" s="57"/>
      <c r="FKS21" s="57"/>
      <c r="FKT21" s="57"/>
      <c r="FKU21" s="57"/>
      <c r="FKV21" s="57"/>
      <c r="FKW21" s="57"/>
      <c r="FKX21" s="57"/>
      <c r="FKY21" s="57"/>
      <c r="FKZ21" s="57"/>
      <c r="FLA21" s="57"/>
      <c r="FLB21" s="57"/>
      <c r="FLC21" s="57"/>
      <c r="FLD21" s="57"/>
      <c r="FLE21" s="57"/>
      <c r="FLF21" s="57"/>
      <c r="FLG21" s="57"/>
      <c r="FLH21" s="57"/>
      <c r="FLI21" s="57"/>
      <c r="FLJ21" s="57"/>
      <c r="FLK21" s="57"/>
      <c r="FLL21" s="57"/>
      <c r="FLM21" s="57"/>
      <c r="FLN21" s="57"/>
      <c r="FLO21" s="57"/>
      <c r="FLP21" s="57"/>
      <c r="FLQ21" s="57"/>
      <c r="FLR21" s="57"/>
      <c r="FLS21" s="57"/>
      <c r="FLT21" s="57"/>
      <c r="FLU21" s="57"/>
      <c r="FLV21" s="57"/>
      <c r="FLW21" s="57"/>
      <c r="FLX21" s="57"/>
      <c r="FLY21" s="57"/>
      <c r="FLZ21" s="57"/>
      <c r="FMA21" s="57"/>
      <c r="FMB21" s="57"/>
      <c r="FMC21" s="57"/>
      <c r="FMD21" s="57"/>
      <c r="FME21" s="57"/>
      <c r="FMF21" s="57"/>
      <c r="FMG21" s="57"/>
      <c r="FMH21" s="57"/>
      <c r="FMI21" s="57"/>
      <c r="FMJ21" s="57"/>
      <c r="FMK21" s="57"/>
      <c r="FML21" s="57"/>
      <c r="FMM21" s="57"/>
      <c r="FMN21" s="57"/>
      <c r="FMO21" s="57"/>
      <c r="FMP21" s="57"/>
      <c r="FMQ21" s="57"/>
      <c r="FMR21" s="57"/>
      <c r="FMS21" s="57"/>
      <c r="FMT21" s="57"/>
      <c r="FMU21" s="57"/>
      <c r="FMV21" s="57"/>
      <c r="FMW21" s="57"/>
      <c r="FMX21" s="57"/>
      <c r="FMY21" s="57"/>
      <c r="FMZ21" s="57"/>
      <c r="FNA21" s="57"/>
      <c r="FNB21" s="57"/>
      <c r="FNC21" s="57"/>
      <c r="FND21" s="57"/>
      <c r="FNE21" s="57"/>
      <c r="FNF21" s="57"/>
      <c r="FNG21" s="57"/>
      <c r="FNH21" s="57"/>
      <c r="FNI21" s="57"/>
      <c r="FNJ21" s="57"/>
      <c r="FNK21" s="57"/>
      <c r="FNL21" s="57"/>
      <c r="FNM21" s="57"/>
      <c r="FNN21" s="57"/>
      <c r="FNO21" s="57"/>
      <c r="FNP21" s="57"/>
      <c r="FNQ21" s="57"/>
      <c r="FNR21" s="57"/>
      <c r="FNS21" s="57"/>
      <c r="FNT21" s="57"/>
      <c r="FNU21" s="57"/>
      <c r="FNV21" s="57"/>
      <c r="FNW21" s="57"/>
      <c r="FNX21" s="57"/>
      <c r="FNY21" s="57"/>
      <c r="FNZ21" s="57"/>
      <c r="FOA21" s="57"/>
      <c r="FOB21" s="57"/>
      <c r="FOC21" s="57"/>
      <c r="FOD21" s="57"/>
      <c r="FOE21" s="57"/>
      <c r="FOF21" s="57"/>
      <c r="FOG21" s="57"/>
      <c r="FOH21" s="57"/>
      <c r="FOI21" s="57"/>
      <c r="FOJ21" s="57"/>
      <c r="FOK21" s="57"/>
      <c r="FOL21" s="57"/>
      <c r="FOM21" s="57"/>
      <c r="FON21" s="57"/>
      <c r="FOO21" s="57"/>
      <c r="FOP21" s="57"/>
      <c r="FOQ21" s="57"/>
      <c r="FOR21" s="57"/>
      <c r="FOS21" s="57"/>
      <c r="FOT21" s="57"/>
      <c r="FOU21" s="57"/>
      <c r="FOV21" s="57"/>
      <c r="FOW21" s="57"/>
      <c r="FOX21" s="57"/>
      <c r="FOY21" s="57"/>
      <c r="FOZ21" s="57"/>
      <c r="FPA21" s="57"/>
      <c r="FPB21" s="57"/>
      <c r="FPC21" s="57"/>
      <c r="FPD21" s="57"/>
      <c r="FPE21" s="57"/>
      <c r="FPF21" s="57"/>
      <c r="FPG21" s="57"/>
      <c r="FPH21" s="57"/>
      <c r="FPI21" s="57"/>
      <c r="FPJ21" s="57"/>
      <c r="FPK21" s="57"/>
      <c r="FPL21" s="57"/>
      <c r="FPM21" s="57"/>
      <c r="FPN21" s="57"/>
      <c r="FPO21" s="57"/>
      <c r="FPP21" s="57"/>
      <c r="FPQ21" s="57"/>
      <c r="FPR21" s="57"/>
      <c r="FPS21" s="57"/>
      <c r="FPT21" s="57"/>
      <c r="FPU21" s="57"/>
      <c r="FPV21" s="57"/>
      <c r="FPW21" s="57"/>
      <c r="FPX21" s="57"/>
      <c r="FPY21" s="57"/>
      <c r="FPZ21" s="57"/>
      <c r="FQA21" s="57"/>
      <c r="FQB21" s="57"/>
      <c r="FQC21" s="57"/>
      <c r="FQD21" s="57"/>
      <c r="FQE21" s="57"/>
      <c r="FQF21" s="57"/>
      <c r="FQG21" s="57"/>
      <c r="FQH21" s="57"/>
      <c r="FQI21" s="57"/>
      <c r="FQJ21" s="57"/>
      <c r="FQK21" s="57"/>
      <c r="FQL21" s="57"/>
      <c r="FQM21" s="57"/>
      <c r="FQN21" s="57"/>
      <c r="FQO21" s="57"/>
      <c r="FQP21" s="57"/>
      <c r="FQQ21" s="57"/>
      <c r="FQR21" s="57"/>
      <c r="FQS21" s="57"/>
      <c r="FQT21" s="57"/>
      <c r="FQU21" s="57"/>
      <c r="FQV21" s="57"/>
      <c r="FQW21" s="57"/>
      <c r="FQX21" s="57"/>
      <c r="FQY21" s="57"/>
      <c r="FQZ21" s="57"/>
      <c r="FRA21" s="57"/>
      <c r="FRB21" s="57"/>
      <c r="FRC21" s="57"/>
      <c r="FRD21" s="57"/>
      <c r="FRE21" s="57"/>
      <c r="FRF21" s="57"/>
      <c r="FRG21" s="57"/>
      <c r="FRH21" s="57"/>
      <c r="FRI21" s="57"/>
      <c r="FRJ21" s="57"/>
      <c r="FRK21" s="57"/>
      <c r="FRL21" s="57"/>
      <c r="FRM21" s="57"/>
      <c r="FRN21" s="57"/>
      <c r="FRO21" s="57"/>
      <c r="FRP21" s="57"/>
      <c r="FRQ21" s="57"/>
      <c r="FRR21" s="57"/>
      <c r="FRS21" s="57"/>
      <c r="FRT21" s="57"/>
      <c r="FRU21" s="57"/>
      <c r="FRV21" s="57"/>
      <c r="FRW21" s="57"/>
      <c r="FRX21" s="57"/>
      <c r="FRY21" s="57"/>
      <c r="FRZ21" s="57"/>
      <c r="FSA21" s="57"/>
      <c r="FSB21" s="57"/>
      <c r="FSC21" s="57"/>
      <c r="FSD21" s="57"/>
      <c r="FSE21" s="57"/>
      <c r="FSF21" s="57"/>
      <c r="FSG21" s="57"/>
      <c r="FSH21" s="57"/>
      <c r="FSI21" s="57"/>
      <c r="FSJ21" s="57"/>
      <c r="FSK21" s="57"/>
      <c r="FSL21" s="57"/>
      <c r="FSM21" s="57"/>
      <c r="FSN21" s="57"/>
      <c r="FSO21" s="57"/>
      <c r="FSP21" s="57"/>
      <c r="FSQ21" s="57"/>
      <c r="FSR21" s="57"/>
      <c r="FSS21" s="57"/>
      <c r="FST21" s="57"/>
      <c r="FSU21" s="57"/>
      <c r="FSV21" s="57"/>
      <c r="FSW21" s="57"/>
      <c r="FSX21" s="57"/>
      <c r="FSY21" s="57"/>
      <c r="FSZ21" s="57"/>
      <c r="FTA21" s="57"/>
      <c r="FTB21" s="57"/>
      <c r="FTC21" s="57"/>
      <c r="FTD21" s="57"/>
      <c r="FTE21" s="57"/>
      <c r="FTF21" s="57"/>
      <c r="FTG21" s="57"/>
      <c r="FTH21" s="57"/>
      <c r="FTI21" s="57"/>
      <c r="FTJ21" s="57"/>
      <c r="FTK21" s="57"/>
      <c r="FTL21" s="57"/>
      <c r="FTM21" s="57"/>
      <c r="FTN21" s="57"/>
      <c r="FTO21" s="57"/>
      <c r="FTP21" s="57"/>
      <c r="FTQ21" s="57"/>
      <c r="FTR21" s="57"/>
      <c r="FTS21" s="57"/>
      <c r="FTT21" s="57"/>
      <c r="FTU21" s="57"/>
      <c r="FTV21" s="57"/>
      <c r="FTW21" s="57"/>
      <c r="FTX21" s="57"/>
      <c r="FTY21" s="57"/>
      <c r="FTZ21" s="57"/>
      <c r="FUA21" s="57"/>
      <c r="FUB21" s="57"/>
      <c r="FUC21" s="57"/>
      <c r="FUD21" s="57"/>
      <c r="FUE21" s="57"/>
      <c r="FUF21" s="57"/>
      <c r="FUG21" s="57"/>
      <c r="FUH21" s="57"/>
      <c r="FUI21" s="57"/>
      <c r="FUJ21" s="57"/>
      <c r="FUK21" s="57"/>
      <c r="FUL21" s="57"/>
      <c r="FUM21" s="57"/>
      <c r="FUN21" s="57"/>
      <c r="FUO21" s="57"/>
      <c r="FUP21" s="57"/>
      <c r="FUQ21" s="57"/>
      <c r="FUR21" s="57"/>
      <c r="FUS21" s="57"/>
      <c r="FUT21" s="57"/>
      <c r="FUU21" s="57"/>
      <c r="FUV21" s="57"/>
      <c r="FUW21" s="57"/>
      <c r="FUX21" s="57"/>
      <c r="FUY21" s="57"/>
      <c r="FUZ21" s="57"/>
      <c r="FVA21" s="57"/>
      <c r="FVB21" s="57"/>
      <c r="FVC21" s="57"/>
      <c r="FVD21" s="57"/>
      <c r="FVE21" s="57"/>
      <c r="FVF21" s="57"/>
      <c r="FVG21" s="57"/>
      <c r="FVH21" s="57"/>
      <c r="FVI21" s="57"/>
      <c r="FVJ21" s="57"/>
      <c r="FVK21" s="57"/>
      <c r="FVL21" s="57"/>
      <c r="FVM21" s="57"/>
      <c r="FVN21" s="57"/>
      <c r="FVO21" s="57"/>
      <c r="FVP21" s="57"/>
      <c r="FVQ21" s="57"/>
      <c r="FVR21" s="57"/>
      <c r="FVS21" s="57"/>
      <c r="FVT21" s="57"/>
      <c r="FVU21" s="57"/>
      <c r="FVV21" s="57"/>
      <c r="FVW21" s="57"/>
      <c r="FVX21" s="57"/>
      <c r="FVY21" s="57"/>
      <c r="FVZ21" s="57"/>
      <c r="FWA21" s="57"/>
      <c r="FWB21" s="57"/>
      <c r="FWC21" s="57"/>
      <c r="FWD21" s="57"/>
      <c r="FWE21" s="57"/>
      <c r="FWF21" s="57"/>
      <c r="FWG21" s="57"/>
      <c r="FWH21" s="57"/>
      <c r="FWI21" s="57"/>
      <c r="FWJ21" s="57"/>
      <c r="FWK21" s="57"/>
      <c r="FWL21" s="57"/>
      <c r="FWM21" s="57"/>
      <c r="FWN21" s="57"/>
      <c r="FWO21" s="57"/>
      <c r="FWP21" s="57"/>
      <c r="FWQ21" s="57"/>
      <c r="FWR21" s="57"/>
      <c r="FWS21" s="57"/>
      <c r="FWT21" s="57"/>
      <c r="FWU21" s="57"/>
      <c r="FWV21" s="57"/>
      <c r="FWW21" s="57"/>
      <c r="FWX21" s="57"/>
      <c r="FWY21" s="57"/>
      <c r="FWZ21" s="57"/>
      <c r="FXA21" s="57"/>
      <c r="FXB21" s="57"/>
      <c r="FXC21" s="57"/>
      <c r="FXD21" s="57"/>
      <c r="FXE21" s="57"/>
      <c r="FXF21" s="57"/>
      <c r="FXG21" s="57"/>
      <c r="FXH21" s="57"/>
      <c r="FXI21" s="57"/>
      <c r="FXJ21" s="57"/>
      <c r="FXK21" s="57"/>
      <c r="FXL21" s="57"/>
      <c r="FXM21" s="57"/>
      <c r="FXN21" s="57"/>
      <c r="FXO21" s="57"/>
      <c r="FXP21" s="57"/>
      <c r="FXQ21" s="57"/>
      <c r="FXR21" s="57"/>
      <c r="FXS21" s="57"/>
      <c r="FXT21" s="57"/>
      <c r="FXU21" s="57"/>
      <c r="FXV21" s="57"/>
      <c r="FXW21" s="57"/>
      <c r="FXX21" s="57"/>
      <c r="FXY21" s="57"/>
      <c r="FXZ21" s="57"/>
      <c r="FYA21" s="57"/>
      <c r="FYB21" s="57"/>
      <c r="FYC21" s="57"/>
      <c r="FYD21" s="57"/>
      <c r="FYE21" s="57"/>
      <c r="FYF21" s="57"/>
      <c r="FYG21" s="57"/>
      <c r="FYH21" s="57"/>
      <c r="FYI21" s="57"/>
      <c r="FYJ21" s="57"/>
      <c r="FYK21" s="57"/>
      <c r="FYL21" s="57"/>
      <c r="FYM21" s="57"/>
      <c r="FYN21" s="57"/>
      <c r="FYO21" s="57"/>
      <c r="FYP21" s="57"/>
      <c r="FYQ21" s="57"/>
      <c r="FYR21" s="57"/>
      <c r="FYS21" s="57"/>
      <c r="FYT21" s="57"/>
      <c r="FYU21" s="57"/>
      <c r="FYV21" s="57"/>
      <c r="FYW21" s="57"/>
      <c r="FYX21" s="57"/>
      <c r="FYY21" s="57"/>
      <c r="FYZ21" s="57"/>
      <c r="FZA21" s="57"/>
      <c r="FZB21" s="57"/>
      <c r="FZC21" s="57"/>
      <c r="FZD21" s="57"/>
      <c r="FZE21" s="57"/>
      <c r="FZF21" s="57"/>
      <c r="FZG21" s="57"/>
      <c r="FZH21" s="57"/>
      <c r="FZI21" s="57"/>
      <c r="FZJ21" s="57"/>
      <c r="FZK21" s="57"/>
      <c r="FZL21" s="57"/>
      <c r="FZM21" s="57"/>
      <c r="FZN21" s="57"/>
      <c r="FZO21" s="57"/>
      <c r="FZP21" s="57"/>
      <c r="FZQ21" s="57"/>
      <c r="FZR21" s="57"/>
      <c r="FZS21" s="57"/>
      <c r="FZT21" s="57"/>
      <c r="FZU21" s="57"/>
      <c r="FZV21" s="57"/>
      <c r="FZW21" s="57"/>
      <c r="FZX21" s="57"/>
      <c r="FZY21" s="57"/>
      <c r="FZZ21" s="57"/>
      <c r="GAA21" s="57"/>
      <c r="GAB21" s="57"/>
      <c r="GAC21" s="57"/>
      <c r="GAD21" s="57"/>
      <c r="GAE21" s="57"/>
      <c r="GAF21" s="57"/>
      <c r="GAG21" s="57"/>
      <c r="GAH21" s="57"/>
      <c r="GAI21" s="57"/>
      <c r="GAJ21" s="57"/>
      <c r="GAK21" s="57"/>
      <c r="GAL21" s="57"/>
      <c r="GAM21" s="57"/>
      <c r="GAN21" s="57"/>
      <c r="GAO21" s="57"/>
      <c r="GAP21" s="57"/>
      <c r="GAQ21" s="57"/>
      <c r="GAR21" s="57"/>
      <c r="GAS21" s="57"/>
      <c r="GAT21" s="57"/>
      <c r="GAU21" s="57"/>
      <c r="GAV21" s="57"/>
      <c r="GAW21" s="57"/>
      <c r="GAX21" s="57"/>
      <c r="GAY21" s="57"/>
      <c r="GAZ21" s="57"/>
      <c r="GBA21" s="57"/>
      <c r="GBB21" s="57"/>
      <c r="GBC21" s="57"/>
      <c r="GBD21" s="57"/>
      <c r="GBE21" s="57"/>
      <c r="GBF21" s="57"/>
      <c r="GBG21" s="57"/>
      <c r="GBH21" s="57"/>
      <c r="GBI21" s="57"/>
      <c r="GBJ21" s="57"/>
      <c r="GBK21" s="57"/>
      <c r="GBL21" s="57"/>
      <c r="GBM21" s="57"/>
      <c r="GBN21" s="57"/>
      <c r="GBO21" s="57"/>
      <c r="GBP21" s="57"/>
      <c r="GBQ21" s="57"/>
      <c r="GBR21" s="57"/>
      <c r="GBS21" s="57"/>
      <c r="GBT21" s="57"/>
      <c r="GBU21" s="57"/>
      <c r="GBV21" s="57"/>
      <c r="GBW21" s="57"/>
      <c r="GBX21" s="57"/>
      <c r="GBY21" s="57"/>
      <c r="GBZ21" s="57"/>
      <c r="GCA21" s="57"/>
      <c r="GCB21" s="57"/>
      <c r="GCC21" s="57"/>
      <c r="GCD21" s="57"/>
      <c r="GCE21" s="57"/>
      <c r="GCF21" s="57"/>
      <c r="GCG21" s="57"/>
      <c r="GCH21" s="57"/>
      <c r="GCI21" s="57"/>
      <c r="GCJ21" s="57"/>
      <c r="GCK21" s="57"/>
      <c r="GCL21" s="57"/>
      <c r="GCM21" s="57"/>
      <c r="GCN21" s="57"/>
      <c r="GCO21" s="57"/>
      <c r="GCP21" s="57"/>
      <c r="GCQ21" s="57"/>
      <c r="GCR21" s="57"/>
      <c r="GCS21" s="57"/>
      <c r="GCT21" s="57"/>
      <c r="GCU21" s="57"/>
      <c r="GCV21" s="57"/>
      <c r="GCW21" s="57"/>
      <c r="GCX21" s="57"/>
      <c r="GCY21" s="57"/>
      <c r="GCZ21" s="57"/>
      <c r="GDA21" s="57"/>
      <c r="GDB21" s="57"/>
      <c r="GDC21" s="57"/>
      <c r="GDD21" s="57"/>
      <c r="GDE21" s="57"/>
      <c r="GDF21" s="57"/>
      <c r="GDG21" s="57"/>
      <c r="GDH21" s="57"/>
      <c r="GDI21" s="57"/>
      <c r="GDJ21" s="57"/>
      <c r="GDK21" s="57"/>
      <c r="GDL21" s="57"/>
      <c r="GDM21" s="57"/>
      <c r="GDN21" s="57"/>
      <c r="GDO21" s="57"/>
      <c r="GDP21" s="57"/>
      <c r="GDQ21" s="57"/>
      <c r="GDR21" s="57"/>
      <c r="GDS21" s="57"/>
      <c r="GDT21" s="57"/>
      <c r="GDU21" s="57"/>
      <c r="GDV21" s="57"/>
      <c r="GDW21" s="57"/>
      <c r="GDX21" s="57"/>
      <c r="GDY21" s="57"/>
      <c r="GDZ21" s="57"/>
      <c r="GEA21" s="57"/>
      <c r="GEB21" s="57"/>
      <c r="GEC21" s="57"/>
      <c r="GED21" s="57"/>
      <c r="GEE21" s="57"/>
      <c r="GEF21" s="57"/>
      <c r="GEG21" s="57"/>
      <c r="GEH21" s="57"/>
      <c r="GEI21" s="57"/>
      <c r="GEJ21" s="57"/>
      <c r="GEK21" s="57"/>
      <c r="GEL21" s="57"/>
      <c r="GEM21" s="57"/>
      <c r="GEN21" s="57"/>
      <c r="GEO21" s="57"/>
      <c r="GEP21" s="57"/>
      <c r="GEQ21" s="57"/>
      <c r="GER21" s="57"/>
      <c r="GES21" s="57"/>
      <c r="GET21" s="57"/>
      <c r="GEU21" s="57"/>
      <c r="GEV21" s="57"/>
      <c r="GEW21" s="57"/>
      <c r="GEX21" s="57"/>
      <c r="GEY21" s="57"/>
      <c r="GEZ21" s="57"/>
      <c r="GFA21" s="57"/>
      <c r="GFB21" s="57"/>
      <c r="GFC21" s="57"/>
      <c r="GFD21" s="57"/>
      <c r="GFE21" s="57"/>
      <c r="GFF21" s="57"/>
      <c r="GFG21" s="57"/>
      <c r="GFH21" s="57"/>
      <c r="GFI21" s="57"/>
      <c r="GFJ21" s="57"/>
      <c r="GFK21" s="57"/>
      <c r="GFL21" s="57"/>
      <c r="GFM21" s="57"/>
      <c r="GFN21" s="57"/>
      <c r="GFO21" s="57"/>
      <c r="GFP21" s="57"/>
      <c r="GFQ21" s="57"/>
      <c r="GFR21" s="57"/>
      <c r="GFS21" s="57"/>
      <c r="GFT21" s="57"/>
      <c r="GFU21" s="57"/>
      <c r="GFV21" s="57"/>
      <c r="GFW21" s="57"/>
      <c r="GFX21" s="57"/>
      <c r="GFY21" s="57"/>
      <c r="GFZ21" s="57"/>
      <c r="GGA21" s="57"/>
      <c r="GGB21" s="57"/>
      <c r="GGC21" s="57"/>
      <c r="GGD21" s="57"/>
      <c r="GGE21" s="57"/>
      <c r="GGF21" s="57"/>
      <c r="GGG21" s="57"/>
      <c r="GGH21" s="57"/>
      <c r="GGI21" s="57"/>
      <c r="GGJ21" s="57"/>
      <c r="GGK21" s="57"/>
      <c r="GGL21" s="57"/>
      <c r="GGM21" s="57"/>
      <c r="GGN21" s="57"/>
      <c r="GGO21" s="57"/>
      <c r="GGP21" s="57"/>
      <c r="GGQ21" s="57"/>
      <c r="GGR21" s="57"/>
      <c r="GGS21" s="57"/>
      <c r="GGT21" s="57"/>
      <c r="GGU21" s="57"/>
      <c r="GGV21" s="57"/>
      <c r="GGW21" s="57"/>
      <c r="GGX21" s="57"/>
      <c r="GGY21" s="57"/>
      <c r="GGZ21" s="57"/>
      <c r="GHA21" s="57"/>
      <c r="GHB21" s="57"/>
      <c r="GHC21" s="57"/>
      <c r="GHD21" s="57"/>
      <c r="GHE21" s="57"/>
      <c r="GHF21" s="57"/>
      <c r="GHG21" s="57"/>
      <c r="GHH21" s="57"/>
      <c r="GHI21" s="57"/>
      <c r="GHJ21" s="57"/>
      <c r="GHK21" s="57"/>
      <c r="GHL21" s="57"/>
      <c r="GHM21" s="57"/>
      <c r="GHN21" s="57"/>
      <c r="GHO21" s="57"/>
      <c r="GHP21" s="57"/>
      <c r="GHQ21" s="57"/>
      <c r="GHR21" s="57"/>
      <c r="GHS21" s="57"/>
      <c r="GHT21" s="57"/>
      <c r="GHU21" s="57"/>
      <c r="GHV21" s="57"/>
      <c r="GHW21" s="57"/>
      <c r="GHX21" s="57"/>
      <c r="GHY21" s="57"/>
      <c r="GHZ21" s="57"/>
      <c r="GIA21" s="57"/>
      <c r="GIB21" s="57"/>
      <c r="GIC21" s="57"/>
      <c r="GID21" s="57"/>
      <c r="GIE21" s="57"/>
      <c r="GIF21" s="57"/>
      <c r="GIG21" s="57"/>
      <c r="GIH21" s="57"/>
      <c r="GII21" s="57"/>
      <c r="GIJ21" s="57"/>
      <c r="GIK21" s="57"/>
      <c r="GIL21" s="57"/>
      <c r="GIM21" s="57"/>
      <c r="GIN21" s="57"/>
      <c r="GIO21" s="57"/>
      <c r="GIP21" s="57"/>
      <c r="GIQ21" s="57"/>
      <c r="GIR21" s="57"/>
      <c r="GIS21" s="57"/>
      <c r="GIT21" s="57"/>
      <c r="GIU21" s="57"/>
      <c r="GIV21" s="57"/>
      <c r="GIW21" s="57"/>
      <c r="GIX21" s="57"/>
      <c r="GIY21" s="57"/>
      <c r="GIZ21" s="57"/>
      <c r="GJA21" s="57"/>
      <c r="GJB21" s="57"/>
      <c r="GJC21" s="57"/>
      <c r="GJD21" s="57"/>
      <c r="GJE21" s="57"/>
      <c r="GJF21" s="57"/>
      <c r="GJG21" s="57"/>
      <c r="GJH21" s="57"/>
      <c r="GJI21" s="57"/>
      <c r="GJJ21" s="57"/>
      <c r="GJK21" s="57"/>
      <c r="GJL21" s="57"/>
      <c r="GJM21" s="57"/>
      <c r="GJN21" s="57"/>
      <c r="GJO21" s="57"/>
      <c r="GJP21" s="57"/>
      <c r="GJQ21" s="57"/>
      <c r="GJR21" s="57"/>
      <c r="GJS21" s="57"/>
      <c r="GJT21" s="57"/>
      <c r="GJU21" s="57"/>
      <c r="GJV21" s="57"/>
      <c r="GJW21" s="57"/>
      <c r="GJX21" s="57"/>
      <c r="GJY21" s="57"/>
      <c r="GJZ21" s="57"/>
      <c r="GKA21" s="57"/>
      <c r="GKB21" s="57"/>
      <c r="GKC21" s="57"/>
      <c r="GKD21" s="57"/>
      <c r="GKE21" s="57"/>
      <c r="GKF21" s="57"/>
      <c r="GKG21" s="57"/>
      <c r="GKH21" s="57"/>
      <c r="GKI21" s="57"/>
      <c r="GKJ21" s="57"/>
      <c r="GKK21" s="57"/>
      <c r="GKL21" s="57"/>
      <c r="GKM21" s="57"/>
      <c r="GKN21" s="57"/>
      <c r="GKO21" s="57"/>
      <c r="GKP21" s="57"/>
      <c r="GKQ21" s="57"/>
      <c r="GKR21" s="57"/>
      <c r="GKS21" s="57"/>
      <c r="GKT21" s="57"/>
      <c r="GKU21" s="57"/>
      <c r="GKV21" s="57"/>
      <c r="GKW21" s="57"/>
      <c r="GKX21" s="57"/>
      <c r="GKY21" s="57"/>
      <c r="GKZ21" s="57"/>
      <c r="GLA21" s="57"/>
      <c r="GLB21" s="57"/>
      <c r="GLC21" s="57"/>
      <c r="GLD21" s="57"/>
      <c r="GLE21" s="57"/>
      <c r="GLF21" s="57"/>
      <c r="GLG21" s="57"/>
      <c r="GLH21" s="57"/>
      <c r="GLI21" s="57"/>
      <c r="GLJ21" s="57"/>
      <c r="GLK21" s="57"/>
      <c r="GLL21" s="57"/>
      <c r="GLM21" s="57"/>
      <c r="GLN21" s="57"/>
      <c r="GLO21" s="57"/>
      <c r="GLP21" s="57"/>
      <c r="GLQ21" s="57"/>
      <c r="GLR21" s="57"/>
      <c r="GLS21" s="57"/>
      <c r="GLT21" s="57"/>
      <c r="GLU21" s="57"/>
      <c r="GLV21" s="57"/>
      <c r="GLW21" s="57"/>
      <c r="GLX21" s="57"/>
      <c r="GLY21" s="57"/>
      <c r="GLZ21" s="57"/>
      <c r="GMA21" s="57"/>
      <c r="GMB21" s="57"/>
      <c r="GMC21" s="57"/>
      <c r="GMD21" s="57"/>
      <c r="GME21" s="57"/>
      <c r="GMF21" s="57"/>
      <c r="GMG21" s="57"/>
      <c r="GMH21" s="57"/>
      <c r="GMI21" s="57"/>
      <c r="GMJ21" s="57"/>
      <c r="GMK21" s="57"/>
      <c r="GML21" s="57"/>
      <c r="GMM21" s="57"/>
      <c r="GMN21" s="57"/>
      <c r="GMO21" s="57"/>
      <c r="GMP21" s="57"/>
      <c r="GMQ21" s="57"/>
      <c r="GMR21" s="57"/>
      <c r="GMS21" s="57"/>
      <c r="GMT21" s="57"/>
      <c r="GMU21" s="57"/>
      <c r="GMV21" s="57"/>
      <c r="GMW21" s="57"/>
      <c r="GMX21" s="57"/>
      <c r="GMY21" s="57"/>
      <c r="GMZ21" s="57"/>
      <c r="GNA21" s="57"/>
      <c r="GNB21" s="57"/>
      <c r="GNC21" s="57"/>
      <c r="GND21" s="57"/>
      <c r="GNE21" s="57"/>
      <c r="GNF21" s="57"/>
      <c r="GNG21" s="57"/>
      <c r="GNH21" s="57"/>
      <c r="GNI21" s="57"/>
      <c r="GNJ21" s="57"/>
      <c r="GNK21" s="57"/>
      <c r="GNL21" s="57"/>
      <c r="GNM21" s="57"/>
      <c r="GNN21" s="57"/>
      <c r="GNO21" s="57"/>
      <c r="GNP21" s="57"/>
      <c r="GNQ21" s="57"/>
      <c r="GNR21" s="57"/>
      <c r="GNS21" s="57"/>
      <c r="GNT21" s="57"/>
      <c r="GNU21" s="57"/>
      <c r="GNV21" s="57"/>
      <c r="GNW21" s="57"/>
      <c r="GNX21" s="57"/>
      <c r="GNY21" s="57"/>
      <c r="GNZ21" s="57"/>
      <c r="GOA21" s="57"/>
      <c r="GOB21" s="57"/>
      <c r="GOC21" s="57"/>
      <c r="GOD21" s="57"/>
      <c r="GOE21" s="57"/>
      <c r="GOF21" s="57"/>
      <c r="GOG21" s="57"/>
      <c r="GOH21" s="57"/>
      <c r="GOI21" s="57"/>
      <c r="GOJ21" s="57"/>
      <c r="GOK21" s="57"/>
      <c r="GOL21" s="57"/>
      <c r="GOM21" s="57"/>
      <c r="GON21" s="57"/>
      <c r="GOO21" s="57"/>
      <c r="GOP21" s="57"/>
      <c r="GOQ21" s="57"/>
      <c r="GOR21" s="57"/>
      <c r="GOS21" s="57"/>
      <c r="GOT21" s="57"/>
      <c r="GOU21" s="57"/>
      <c r="GOV21" s="57"/>
      <c r="GOW21" s="57"/>
      <c r="GOX21" s="57"/>
      <c r="GOY21" s="57"/>
      <c r="GOZ21" s="57"/>
      <c r="GPA21" s="57"/>
      <c r="GPB21" s="57"/>
      <c r="GPC21" s="57"/>
      <c r="GPD21" s="57"/>
      <c r="GPE21" s="57"/>
      <c r="GPF21" s="57"/>
      <c r="GPG21" s="57"/>
      <c r="GPH21" s="57"/>
      <c r="GPI21" s="57"/>
      <c r="GPJ21" s="57"/>
      <c r="GPK21" s="57"/>
      <c r="GPL21" s="57"/>
      <c r="GPM21" s="57"/>
      <c r="GPN21" s="57"/>
      <c r="GPO21" s="57"/>
      <c r="GPP21" s="57"/>
      <c r="GPQ21" s="57"/>
      <c r="GPR21" s="57"/>
      <c r="GPS21" s="57"/>
      <c r="GPT21" s="57"/>
      <c r="GPU21" s="57"/>
      <c r="GPV21" s="57"/>
      <c r="GPW21" s="57"/>
      <c r="GPX21" s="57"/>
      <c r="GPY21" s="57"/>
      <c r="GPZ21" s="57"/>
      <c r="GQA21" s="57"/>
      <c r="GQB21" s="57"/>
      <c r="GQC21" s="57"/>
      <c r="GQD21" s="57"/>
      <c r="GQE21" s="57"/>
      <c r="GQF21" s="57"/>
      <c r="GQG21" s="57"/>
      <c r="GQH21" s="57"/>
      <c r="GQI21" s="57"/>
      <c r="GQJ21" s="57"/>
      <c r="GQK21" s="57"/>
      <c r="GQL21" s="57"/>
      <c r="GQM21" s="57"/>
      <c r="GQN21" s="57"/>
      <c r="GQO21" s="57"/>
      <c r="GQP21" s="57"/>
      <c r="GQQ21" s="57"/>
      <c r="GQR21" s="57"/>
      <c r="GQS21" s="57"/>
      <c r="GQT21" s="57"/>
      <c r="GQU21" s="57"/>
      <c r="GQV21" s="57"/>
      <c r="GQW21" s="57"/>
      <c r="GQX21" s="57"/>
      <c r="GQY21" s="57"/>
      <c r="GQZ21" s="57"/>
      <c r="GRA21" s="57"/>
      <c r="GRB21" s="57"/>
      <c r="GRC21" s="57"/>
      <c r="GRD21" s="57"/>
      <c r="GRE21" s="57"/>
      <c r="GRF21" s="57"/>
      <c r="GRG21" s="57"/>
      <c r="GRH21" s="57"/>
      <c r="GRI21" s="57"/>
      <c r="GRJ21" s="57"/>
      <c r="GRK21" s="57"/>
      <c r="GRL21" s="57"/>
      <c r="GRM21" s="57"/>
      <c r="GRN21" s="57"/>
      <c r="GRO21" s="57"/>
      <c r="GRP21" s="57"/>
      <c r="GRQ21" s="57"/>
      <c r="GRR21" s="57"/>
      <c r="GRS21" s="57"/>
      <c r="GRT21" s="57"/>
      <c r="GRU21" s="57"/>
      <c r="GRV21" s="57"/>
      <c r="GRW21" s="57"/>
      <c r="GRX21" s="57"/>
      <c r="GRY21" s="57"/>
      <c r="GRZ21" s="57"/>
      <c r="GSA21" s="57"/>
      <c r="GSB21" s="57"/>
      <c r="GSC21" s="57"/>
      <c r="GSD21" s="57"/>
      <c r="GSE21" s="57"/>
      <c r="GSF21" s="57"/>
      <c r="GSG21" s="57"/>
      <c r="GSH21" s="57"/>
      <c r="GSI21" s="57"/>
      <c r="GSJ21" s="57"/>
      <c r="GSK21" s="57"/>
      <c r="GSL21" s="57"/>
      <c r="GSM21" s="57"/>
      <c r="GSN21" s="57"/>
      <c r="GSO21" s="57"/>
      <c r="GSP21" s="57"/>
      <c r="GSQ21" s="57"/>
      <c r="GSR21" s="57"/>
      <c r="GSS21" s="57"/>
      <c r="GST21" s="57"/>
      <c r="GSU21" s="57"/>
      <c r="GSV21" s="57"/>
      <c r="GSW21" s="57"/>
      <c r="GSX21" s="57"/>
      <c r="GSY21" s="57"/>
      <c r="GSZ21" s="57"/>
      <c r="GTA21" s="57"/>
      <c r="GTB21" s="57"/>
      <c r="GTC21" s="57"/>
      <c r="GTD21" s="57"/>
      <c r="GTE21" s="57"/>
      <c r="GTF21" s="57"/>
      <c r="GTG21" s="57"/>
      <c r="GTH21" s="57"/>
      <c r="GTI21" s="57"/>
      <c r="GTJ21" s="57"/>
      <c r="GTK21" s="57"/>
      <c r="GTL21" s="57"/>
      <c r="GTM21" s="57"/>
      <c r="GTN21" s="57"/>
      <c r="GTO21" s="57"/>
      <c r="GTP21" s="57"/>
      <c r="GTQ21" s="57"/>
      <c r="GTR21" s="57"/>
      <c r="GTS21" s="57"/>
      <c r="GTT21" s="57"/>
      <c r="GTU21" s="57"/>
      <c r="GTV21" s="57"/>
      <c r="GTW21" s="57"/>
      <c r="GTX21" s="57"/>
      <c r="GTY21" s="57"/>
      <c r="GTZ21" s="57"/>
      <c r="GUA21" s="57"/>
      <c r="GUB21" s="57"/>
      <c r="GUC21" s="57"/>
      <c r="GUD21" s="57"/>
      <c r="GUE21" s="57"/>
      <c r="GUF21" s="57"/>
      <c r="GUG21" s="57"/>
      <c r="GUH21" s="57"/>
      <c r="GUI21" s="57"/>
      <c r="GUJ21" s="57"/>
      <c r="GUK21" s="57"/>
      <c r="GUL21" s="57"/>
      <c r="GUM21" s="57"/>
      <c r="GUN21" s="57"/>
      <c r="GUO21" s="57"/>
      <c r="GUP21" s="57"/>
      <c r="GUQ21" s="57"/>
      <c r="GUR21" s="57"/>
      <c r="GUS21" s="57"/>
      <c r="GUT21" s="57"/>
      <c r="GUU21" s="57"/>
      <c r="GUV21" s="57"/>
      <c r="GUW21" s="57"/>
      <c r="GUX21" s="57"/>
      <c r="GUY21" s="57"/>
      <c r="GUZ21" s="57"/>
      <c r="GVA21" s="57"/>
      <c r="GVB21" s="57"/>
      <c r="GVC21" s="57"/>
      <c r="GVD21" s="57"/>
      <c r="GVE21" s="57"/>
      <c r="GVF21" s="57"/>
      <c r="GVG21" s="57"/>
      <c r="GVH21" s="57"/>
      <c r="GVI21" s="57"/>
      <c r="GVJ21" s="57"/>
      <c r="GVK21" s="57"/>
      <c r="GVL21" s="57"/>
      <c r="GVM21" s="57"/>
      <c r="GVN21" s="57"/>
      <c r="GVO21" s="57"/>
      <c r="GVP21" s="57"/>
      <c r="GVQ21" s="57"/>
      <c r="GVR21" s="57"/>
      <c r="GVS21" s="57"/>
      <c r="GVT21" s="57"/>
      <c r="GVU21" s="57"/>
      <c r="GVV21" s="57"/>
      <c r="GVW21" s="57"/>
      <c r="GVX21" s="57"/>
      <c r="GVY21" s="57"/>
      <c r="GVZ21" s="57"/>
      <c r="GWA21" s="57"/>
      <c r="GWB21" s="57"/>
      <c r="GWC21" s="57"/>
      <c r="GWD21" s="57"/>
      <c r="GWE21" s="57"/>
      <c r="GWF21" s="57"/>
      <c r="GWG21" s="57"/>
      <c r="GWH21" s="57"/>
      <c r="GWI21" s="57"/>
      <c r="GWJ21" s="57"/>
      <c r="GWK21" s="57"/>
      <c r="GWL21" s="57"/>
      <c r="GWM21" s="57"/>
      <c r="GWN21" s="57"/>
      <c r="GWO21" s="57"/>
      <c r="GWP21" s="57"/>
      <c r="GWQ21" s="57"/>
      <c r="GWR21" s="57"/>
      <c r="GWS21" s="57"/>
      <c r="GWT21" s="57"/>
      <c r="GWU21" s="57"/>
      <c r="GWV21" s="57"/>
      <c r="GWW21" s="57"/>
      <c r="GWX21" s="57"/>
      <c r="GWY21" s="57"/>
      <c r="GWZ21" s="57"/>
      <c r="GXA21" s="57"/>
      <c r="GXB21" s="57"/>
      <c r="GXC21" s="57"/>
      <c r="GXD21" s="57"/>
      <c r="GXE21" s="57"/>
      <c r="GXF21" s="57"/>
      <c r="GXG21" s="57"/>
      <c r="GXH21" s="57"/>
      <c r="GXI21" s="57"/>
      <c r="GXJ21" s="57"/>
      <c r="GXK21" s="57"/>
      <c r="GXL21" s="57"/>
      <c r="GXM21" s="57"/>
      <c r="GXN21" s="57"/>
      <c r="GXO21" s="57"/>
      <c r="GXP21" s="57"/>
      <c r="GXQ21" s="57"/>
      <c r="GXR21" s="57"/>
      <c r="GXS21" s="57"/>
      <c r="GXT21" s="57"/>
      <c r="GXU21" s="57"/>
      <c r="GXV21" s="57"/>
      <c r="GXW21" s="57"/>
      <c r="GXX21" s="57"/>
      <c r="GXY21" s="57"/>
      <c r="GXZ21" s="57"/>
      <c r="GYA21" s="57"/>
      <c r="GYB21" s="57"/>
      <c r="GYC21" s="57"/>
      <c r="GYD21" s="57"/>
      <c r="GYE21" s="57"/>
      <c r="GYF21" s="57"/>
      <c r="GYG21" s="57"/>
      <c r="GYH21" s="57"/>
      <c r="GYI21" s="57"/>
      <c r="GYJ21" s="57"/>
      <c r="GYK21" s="57"/>
      <c r="GYL21" s="57"/>
      <c r="GYM21" s="57"/>
      <c r="GYN21" s="57"/>
      <c r="GYO21" s="57"/>
      <c r="GYP21" s="57"/>
      <c r="GYQ21" s="57"/>
      <c r="GYR21" s="57"/>
      <c r="GYS21" s="57"/>
      <c r="GYT21" s="57"/>
      <c r="GYU21" s="57"/>
      <c r="GYV21" s="57"/>
      <c r="GYW21" s="57"/>
      <c r="GYX21" s="57"/>
      <c r="GYY21" s="57"/>
      <c r="GYZ21" s="57"/>
      <c r="GZA21" s="57"/>
      <c r="GZB21" s="57"/>
      <c r="GZC21" s="57"/>
      <c r="GZD21" s="57"/>
      <c r="GZE21" s="57"/>
      <c r="GZF21" s="57"/>
      <c r="GZG21" s="57"/>
      <c r="GZH21" s="57"/>
      <c r="GZI21" s="57"/>
      <c r="GZJ21" s="57"/>
      <c r="GZK21" s="57"/>
      <c r="GZL21" s="57"/>
      <c r="GZM21" s="57"/>
      <c r="GZN21" s="57"/>
      <c r="GZO21" s="57"/>
      <c r="GZP21" s="57"/>
      <c r="GZQ21" s="57"/>
      <c r="GZR21" s="57"/>
      <c r="GZS21" s="57"/>
      <c r="GZT21" s="57"/>
      <c r="GZU21" s="57"/>
      <c r="GZV21" s="57"/>
      <c r="GZW21" s="57"/>
      <c r="GZX21" s="57"/>
      <c r="GZY21" s="57"/>
      <c r="GZZ21" s="57"/>
      <c r="HAA21" s="57"/>
      <c r="HAB21" s="57"/>
      <c r="HAC21" s="57"/>
      <c r="HAD21" s="57"/>
      <c r="HAE21" s="57"/>
      <c r="HAF21" s="57"/>
      <c r="HAG21" s="57"/>
      <c r="HAH21" s="57"/>
      <c r="HAI21" s="57"/>
      <c r="HAJ21" s="57"/>
      <c r="HAK21" s="57"/>
      <c r="HAL21" s="57"/>
      <c r="HAM21" s="57"/>
      <c r="HAN21" s="57"/>
      <c r="HAO21" s="57"/>
      <c r="HAP21" s="57"/>
      <c r="HAQ21" s="57"/>
      <c r="HAR21" s="57"/>
      <c r="HAS21" s="57"/>
      <c r="HAT21" s="57"/>
      <c r="HAU21" s="57"/>
      <c r="HAV21" s="57"/>
      <c r="HAW21" s="57"/>
      <c r="HAX21" s="57"/>
      <c r="HAY21" s="57"/>
      <c r="HAZ21" s="57"/>
      <c r="HBA21" s="57"/>
      <c r="HBB21" s="57"/>
      <c r="HBC21" s="57"/>
      <c r="HBD21" s="57"/>
      <c r="HBE21" s="57"/>
      <c r="HBF21" s="57"/>
      <c r="HBG21" s="57"/>
      <c r="HBH21" s="57"/>
      <c r="HBI21" s="57"/>
      <c r="HBJ21" s="57"/>
      <c r="HBK21" s="57"/>
      <c r="HBL21" s="57"/>
      <c r="HBM21" s="57"/>
      <c r="HBN21" s="57"/>
      <c r="HBO21" s="57"/>
      <c r="HBP21" s="57"/>
      <c r="HBQ21" s="57"/>
      <c r="HBR21" s="57"/>
      <c r="HBS21" s="57"/>
      <c r="HBT21" s="57"/>
      <c r="HBU21" s="57"/>
      <c r="HBV21" s="57"/>
      <c r="HBW21" s="57"/>
      <c r="HBX21" s="57"/>
      <c r="HBY21" s="57"/>
      <c r="HBZ21" s="57"/>
      <c r="HCA21" s="57"/>
      <c r="HCB21" s="57"/>
      <c r="HCC21" s="57"/>
      <c r="HCD21" s="57"/>
      <c r="HCE21" s="57"/>
      <c r="HCF21" s="57"/>
      <c r="HCG21" s="57"/>
      <c r="HCH21" s="57"/>
      <c r="HCI21" s="57"/>
      <c r="HCJ21" s="57"/>
      <c r="HCK21" s="57"/>
      <c r="HCL21" s="57"/>
      <c r="HCM21" s="57"/>
      <c r="HCN21" s="57"/>
      <c r="HCO21" s="57"/>
      <c r="HCP21" s="57"/>
      <c r="HCQ21" s="57"/>
      <c r="HCR21" s="57"/>
      <c r="HCS21" s="57"/>
      <c r="HCT21" s="57"/>
      <c r="HCU21" s="57"/>
      <c r="HCV21" s="57"/>
      <c r="HCW21" s="57"/>
      <c r="HCX21" s="57"/>
      <c r="HCY21" s="57"/>
      <c r="HCZ21" s="57"/>
      <c r="HDA21" s="57"/>
      <c r="HDB21" s="57"/>
      <c r="HDC21" s="57"/>
      <c r="HDD21" s="57"/>
      <c r="HDE21" s="57"/>
      <c r="HDF21" s="57"/>
      <c r="HDG21" s="57"/>
      <c r="HDH21" s="57"/>
      <c r="HDI21" s="57"/>
      <c r="HDJ21" s="57"/>
      <c r="HDK21" s="57"/>
      <c r="HDL21" s="57"/>
      <c r="HDM21" s="57"/>
      <c r="HDN21" s="57"/>
      <c r="HDO21" s="57"/>
      <c r="HDP21" s="57"/>
      <c r="HDQ21" s="57"/>
      <c r="HDR21" s="57"/>
      <c r="HDS21" s="57"/>
      <c r="HDT21" s="57"/>
      <c r="HDU21" s="57"/>
      <c r="HDV21" s="57"/>
      <c r="HDW21" s="57"/>
      <c r="HDX21" s="57"/>
      <c r="HDY21" s="57"/>
      <c r="HDZ21" s="57"/>
      <c r="HEA21" s="57"/>
      <c r="HEB21" s="57"/>
      <c r="HEC21" s="57"/>
      <c r="HED21" s="57"/>
      <c r="HEE21" s="57"/>
      <c r="HEF21" s="57"/>
      <c r="HEG21" s="57"/>
      <c r="HEH21" s="57"/>
      <c r="HEI21" s="57"/>
      <c r="HEJ21" s="57"/>
      <c r="HEK21" s="57"/>
      <c r="HEL21" s="57"/>
      <c r="HEM21" s="57"/>
      <c r="HEN21" s="57"/>
      <c r="HEO21" s="57"/>
      <c r="HEP21" s="57"/>
      <c r="HEQ21" s="57"/>
      <c r="HER21" s="57"/>
      <c r="HES21" s="57"/>
      <c r="HET21" s="57"/>
      <c r="HEU21" s="57"/>
      <c r="HEV21" s="57"/>
      <c r="HEW21" s="57"/>
      <c r="HEX21" s="57"/>
      <c r="HEY21" s="57"/>
      <c r="HEZ21" s="57"/>
      <c r="HFA21" s="57"/>
      <c r="HFB21" s="57"/>
      <c r="HFC21" s="57"/>
      <c r="HFD21" s="57"/>
      <c r="HFE21" s="57"/>
      <c r="HFF21" s="57"/>
      <c r="HFG21" s="57"/>
      <c r="HFH21" s="57"/>
      <c r="HFI21" s="57"/>
      <c r="HFJ21" s="57"/>
      <c r="HFK21" s="57"/>
      <c r="HFL21" s="57"/>
      <c r="HFM21" s="57"/>
      <c r="HFN21" s="57"/>
      <c r="HFO21" s="57"/>
      <c r="HFP21" s="57"/>
      <c r="HFQ21" s="57"/>
      <c r="HFR21" s="57"/>
      <c r="HFS21" s="57"/>
      <c r="HFT21" s="57"/>
      <c r="HFU21" s="57"/>
      <c r="HFV21" s="57"/>
      <c r="HFW21" s="57"/>
      <c r="HFX21" s="57"/>
      <c r="HFY21" s="57"/>
      <c r="HFZ21" s="57"/>
      <c r="HGA21" s="57"/>
      <c r="HGB21" s="57"/>
      <c r="HGC21" s="57"/>
      <c r="HGD21" s="57"/>
      <c r="HGE21" s="57"/>
      <c r="HGF21" s="57"/>
      <c r="HGG21" s="57"/>
      <c r="HGH21" s="57"/>
      <c r="HGI21" s="57"/>
      <c r="HGJ21" s="57"/>
      <c r="HGK21" s="57"/>
      <c r="HGL21" s="57"/>
      <c r="HGM21" s="57"/>
      <c r="HGN21" s="57"/>
      <c r="HGO21" s="57"/>
      <c r="HGP21" s="57"/>
      <c r="HGQ21" s="57"/>
      <c r="HGR21" s="57"/>
      <c r="HGS21" s="57"/>
      <c r="HGT21" s="57"/>
      <c r="HGU21" s="57"/>
      <c r="HGV21" s="57"/>
      <c r="HGW21" s="57"/>
      <c r="HGX21" s="57"/>
      <c r="HGY21" s="57"/>
      <c r="HGZ21" s="57"/>
      <c r="HHA21" s="57"/>
      <c r="HHB21" s="57"/>
      <c r="HHC21" s="57"/>
      <c r="HHD21" s="57"/>
      <c r="HHE21" s="57"/>
      <c r="HHF21" s="57"/>
      <c r="HHG21" s="57"/>
      <c r="HHH21" s="57"/>
      <c r="HHI21" s="57"/>
      <c r="HHJ21" s="57"/>
      <c r="HHK21" s="57"/>
      <c r="HHL21" s="57"/>
      <c r="HHM21" s="57"/>
      <c r="HHN21" s="57"/>
      <c r="HHO21" s="57"/>
      <c r="HHP21" s="57"/>
      <c r="HHQ21" s="57"/>
      <c r="HHR21" s="57"/>
      <c r="HHS21" s="57"/>
      <c r="HHT21" s="57"/>
      <c r="HHU21" s="57"/>
      <c r="HHV21" s="57"/>
      <c r="HHW21" s="57"/>
      <c r="HHX21" s="57"/>
      <c r="HHY21" s="57"/>
      <c r="HHZ21" s="57"/>
      <c r="HIA21" s="57"/>
      <c r="HIB21" s="57"/>
      <c r="HIC21" s="57"/>
      <c r="HID21" s="57"/>
      <c r="HIE21" s="57"/>
      <c r="HIF21" s="57"/>
      <c r="HIG21" s="57"/>
      <c r="HIH21" s="57"/>
      <c r="HII21" s="57"/>
      <c r="HIJ21" s="57"/>
      <c r="HIK21" s="57"/>
      <c r="HIL21" s="57"/>
      <c r="HIM21" s="57"/>
      <c r="HIN21" s="57"/>
      <c r="HIO21" s="57"/>
      <c r="HIP21" s="57"/>
      <c r="HIQ21" s="57"/>
      <c r="HIR21" s="57"/>
      <c r="HIS21" s="57"/>
      <c r="HIT21" s="57"/>
      <c r="HIU21" s="57"/>
      <c r="HIV21" s="57"/>
      <c r="HIW21" s="57"/>
      <c r="HIX21" s="57"/>
      <c r="HIY21" s="57"/>
      <c r="HIZ21" s="57"/>
      <c r="HJA21" s="57"/>
      <c r="HJB21" s="57"/>
      <c r="HJC21" s="57"/>
      <c r="HJD21" s="57"/>
      <c r="HJE21" s="57"/>
      <c r="HJF21" s="57"/>
      <c r="HJG21" s="57"/>
      <c r="HJH21" s="57"/>
      <c r="HJI21" s="57"/>
      <c r="HJJ21" s="57"/>
      <c r="HJK21" s="57"/>
      <c r="HJL21" s="57"/>
      <c r="HJM21" s="57"/>
      <c r="HJN21" s="57"/>
      <c r="HJO21" s="57"/>
      <c r="HJP21" s="57"/>
      <c r="HJQ21" s="57"/>
      <c r="HJR21" s="57"/>
      <c r="HJS21" s="57"/>
      <c r="HJT21" s="57"/>
      <c r="HJU21" s="57"/>
      <c r="HJV21" s="57"/>
      <c r="HJW21" s="57"/>
      <c r="HJX21" s="57"/>
      <c r="HJY21" s="57"/>
      <c r="HJZ21" s="57"/>
      <c r="HKA21" s="57"/>
      <c r="HKB21" s="57"/>
      <c r="HKC21" s="57"/>
      <c r="HKD21" s="57"/>
      <c r="HKE21" s="57"/>
      <c r="HKF21" s="57"/>
      <c r="HKG21" s="57"/>
      <c r="HKH21" s="57"/>
      <c r="HKI21" s="57"/>
      <c r="HKJ21" s="57"/>
      <c r="HKK21" s="57"/>
      <c r="HKL21" s="57"/>
      <c r="HKM21" s="57"/>
      <c r="HKN21" s="57"/>
      <c r="HKO21" s="57"/>
      <c r="HKP21" s="57"/>
      <c r="HKQ21" s="57"/>
      <c r="HKR21" s="57"/>
      <c r="HKS21" s="57"/>
      <c r="HKT21" s="57"/>
      <c r="HKU21" s="57"/>
      <c r="HKV21" s="57"/>
      <c r="HKW21" s="57"/>
      <c r="HKX21" s="57"/>
      <c r="HKY21" s="57"/>
      <c r="HKZ21" s="57"/>
      <c r="HLA21" s="57"/>
      <c r="HLB21" s="57"/>
      <c r="HLC21" s="57"/>
      <c r="HLD21" s="57"/>
      <c r="HLE21" s="57"/>
      <c r="HLF21" s="57"/>
      <c r="HLG21" s="57"/>
      <c r="HLH21" s="57"/>
      <c r="HLI21" s="57"/>
      <c r="HLJ21" s="57"/>
      <c r="HLK21" s="57"/>
      <c r="HLL21" s="57"/>
      <c r="HLM21" s="57"/>
      <c r="HLN21" s="57"/>
      <c r="HLO21" s="57"/>
      <c r="HLP21" s="57"/>
      <c r="HLQ21" s="57"/>
      <c r="HLR21" s="57"/>
      <c r="HLS21" s="57"/>
      <c r="HLT21" s="57"/>
      <c r="HLU21" s="57"/>
      <c r="HLV21" s="57"/>
      <c r="HLW21" s="57"/>
      <c r="HLX21" s="57"/>
      <c r="HLY21" s="57"/>
      <c r="HLZ21" s="57"/>
      <c r="HMA21" s="57"/>
      <c r="HMB21" s="57"/>
      <c r="HMC21" s="57"/>
      <c r="HMD21" s="57"/>
      <c r="HME21" s="57"/>
      <c r="HMF21" s="57"/>
      <c r="HMG21" s="57"/>
      <c r="HMH21" s="57"/>
      <c r="HMI21" s="57"/>
      <c r="HMJ21" s="57"/>
      <c r="HMK21" s="57"/>
      <c r="HML21" s="57"/>
      <c r="HMM21" s="57"/>
      <c r="HMN21" s="57"/>
      <c r="HMO21" s="57"/>
      <c r="HMP21" s="57"/>
      <c r="HMQ21" s="57"/>
      <c r="HMR21" s="57"/>
      <c r="HMS21" s="57"/>
      <c r="HMT21" s="57"/>
      <c r="HMU21" s="57"/>
      <c r="HMV21" s="57"/>
      <c r="HMW21" s="57"/>
      <c r="HMX21" s="57"/>
      <c r="HMY21" s="57"/>
      <c r="HMZ21" s="57"/>
      <c r="HNA21" s="57"/>
      <c r="HNB21" s="57"/>
      <c r="HNC21" s="57"/>
      <c r="HND21" s="57"/>
      <c r="HNE21" s="57"/>
      <c r="HNF21" s="57"/>
      <c r="HNG21" s="57"/>
      <c r="HNH21" s="57"/>
      <c r="HNI21" s="57"/>
      <c r="HNJ21" s="57"/>
      <c r="HNK21" s="57"/>
      <c r="HNL21" s="57"/>
      <c r="HNM21" s="57"/>
      <c r="HNN21" s="57"/>
      <c r="HNO21" s="57"/>
      <c r="HNP21" s="57"/>
      <c r="HNQ21" s="57"/>
      <c r="HNR21" s="57"/>
      <c r="HNS21" s="57"/>
      <c r="HNT21" s="57"/>
      <c r="HNU21" s="57"/>
      <c r="HNV21" s="57"/>
      <c r="HNW21" s="57"/>
      <c r="HNX21" s="57"/>
      <c r="HNY21" s="57"/>
      <c r="HNZ21" s="57"/>
      <c r="HOA21" s="57"/>
      <c r="HOB21" s="57"/>
      <c r="HOC21" s="57"/>
      <c r="HOD21" s="57"/>
      <c r="HOE21" s="57"/>
      <c r="HOF21" s="57"/>
      <c r="HOG21" s="57"/>
      <c r="HOH21" s="57"/>
      <c r="HOI21" s="57"/>
      <c r="HOJ21" s="57"/>
      <c r="HOK21" s="57"/>
      <c r="HOL21" s="57"/>
      <c r="HOM21" s="57"/>
      <c r="HON21" s="57"/>
      <c r="HOO21" s="57"/>
      <c r="HOP21" s="57"/>
      <c r="HOQ21" s="57"/>
      <c r="HOR21" s="57"/>
      <c r="HOS21" s="57"/>
      <c r="HOT21" s="57"/>
      <c r="HOU21" s="57"/>
      <c r="HOV21" s="57"/>
      <c r="HOW21" s="57"/>
      <c r="HOX21" s="57"/>
      <c r="HOY21" s="57"/>
      <c r="HOZ21" s="57"/>
      <c r="HPA21" s="57"/>
      <c r="HPB21" s="57"/>
      <c r="HPC21" s="57"/>
      <c r="HPD21" s="57"/>
      <c r="HPE21" s="57"/>
      <c r="HPF21" s="57"/>
      <c r="HPG21" s="57"/>
      <c r="HPH21" s="57"/>
      <c r="HPI21" s="57"/>
      <c r="HPJ21" s="57"/>
      <c r="HPK21" s="57"/>
      <c r="HPL21" s="57"/>
      <c r="HPM21" s="57"/>
      <c r="HPN21" s="57"/>
      <c r="HPO21" s="57"/>
      <c r="HPP21" s="57"/>
      <c r="HPQ21" s="57"/>
      <c r="HPR21" s="57"/>
      <c r="HPS21" s="57"/>
      <c r="HPT21" s="57"/>
      <c r="HPU21" s="57"/>
      <c r="HPV21" s="57"/>
      <c r="HPW21" s="57"/>
      <c r="HPX21" s="57"/>
      <c r="HPY21" s="57"/>
      <c r="HPZ21" s="57"/>
      <c r="HQA21" s="57"/>
      <c r="HQB21" s="57"/>
      <c r="HQC21" s="57"/>
      <c r="HQD21" s="57"/>
      <c r="HQE21" s="57"/>
      <c r="HQF21" s="57"/>
      <c r="HQG21" s="57"/>
      <c r="HQH21" s="57"/>
      <c r="HQI21" s="57"/>
      <c r="HQJ21" s="57"/>
      <c r="HQK21" s="57"/>
      <c r="HQL21" s="57"/>
      <c r="HQM21" s="57"/>
      <c r="HQN21" s="57"/>
      <c r="HQO21" s="57"/>
      <c r="HQP21" s="57"/>
      <c r="HQQ21" s="57"/>
      <c r="HQR21" s="57"/>
      <c r="HQS21" s="57"/>
      <c r="HQT21" s="57"/>
      <c r="HQU21" s="57"/>
      <c r="HQV21" s="57"/>
      <c r="HQW21" s="57"/>
      <c r="HQX21" s="57"/>
      <c r="HQY21" s="57"/>
      <c r="HQZ21" s="57"/>
      <c r="HRA21" s="57"/>
      <c r="HRB21" s="57"/>
      <c r="HRC21" s="57"/>
      <c r="HRD21" s="57"/>
      <c r="HRE21" s="57"/>
      <c r="HRF21" s="57"/>
      <c r="HRG21" s="57"/>
      <c r="HRH21" s="57"/>
      <c r="HRI21" s="57"/>
      <c r="HRJ21" s="57"/>
      <c r="HRK21" s="57"/>
      <c r="HRL21" s="57"/>
      <c r="HRM21" s="57"/>
      <c r="HRN21" s="57"/>
      <c r="HRO21" s="57"/>
      <c r="HRP21" s="57"/>
      <c r="HRQ21" s="57"/>
      <c r="HRR21" s="57"/>
      <c r="HRS21" s="57"/>
      <c r="HRT21" s="57"/>
      <c r="HRU21" s="57"/>
      <c r="HRV21" s="57"/>
      <c r="HRW21" s="57"/>
      <c r="HRX21" s="57"/>
      <c r="HRY21" s="57"/>
      <c r="HRZ21" s="57"/>
      <c r="HSA21" s="57"/>
      <c r="HSB21" s="57"/>
      <c r="HSC21" s="57"/>
      <c r="HSD21" s="57"/>
      <c r="HSE21" s="57"/>
      <c r="HSF21" s="57"/>
      <c r="HSG21" s="57"/>
      <c r="HSH21" s="57"/>
      <c r="HSI21" s="57"/>
      <c r="HSJ21" s="57"/>
      <c r="HSK21" s="57"/>
      <c r="HSL21" s="57"/>
      <c r="HSM21" s="57"/>
      <c r="HSN21" s="57"/>
      <c r="HSO21" s="57"/>
      <c r="HSP21" s="57"/>
      <c r="HSQ21" s="57"/>
      <c r="HSR21" s="57"/>
      <c r="HSS21" s="57"/>
      <c r="HST21" s="57"/>
      <c r="HSU21" s="57"/>
      <c r="HSV21" s="57"/>
      <c r="HSW21" s="57"/>
      <c r="HSX21" s="57"/>
      <c r="HSY21" s="57"/>
      <c r="HSZ21" s="57"/>
      <c r="HTA21" s="57"/>
      <c r="HTB21" s="57"/>
      <c r="HTC21" s="57"/>
      <c r="HTD21" s="57"/>
      <c r="HTE21" s="57"/>
      <c r="HTF21" s="57"/>
      <c r="HTG21" s="57"/>
      <c r="HTH21" s="57"/>
      <c r="HTI21" s="57"/>
      <c r="HTJ21" s="57"/>
      <c r="HTK21" s="57"/>
      <c r="HTL21" s="57"/>
      <c r="HTM21" s="57"/>
      <c r="HTN21" s="57"/>
      <c r="HTO21" s="57"/>
      <c r="HTP21" s="57"/>
      <c r="HTQ21" s="57"/>
      <c r="HTR21" s="57"/>
      <c r="HTS21" s="57"/>
      <c r="HTT21" s="57"/>
      <c r="HTU21" s="57"/>
      <c r="HTV21" s="57"/>
      <c r="HTW21" s="57"/>
      <c r="HTX21" s="57"/>
      <c r="HTY21" s="57"/>
      <c r="HTZ21" s="57"/>
      <c r="HUA21" s="57"/>
      <c r="HUB21" s="57"/>
      <c r="HUC21" s="57"/>
      <c r="HUD21" s="57"/>
      <c r="HUE21" s="57"/>
      <c r="HUF21" s="57"/>
      <c r="HUG21" s="57"/>
      <c r="HUH21" s="57"/>
      <c r="HUI21" s="57"/>
      <c r="HUJ21" s="57"/>
      <c r="HUK21" s="57"/>
      <c r="HUL21" s="57"/>
      <c r="HUM21" s="57"/>
      <c r="HUN21" s="57"/>
      <c r="HUO21" s="57"/>
      <c r="HUP21" s="57"/>
      <c r="HUQ21" s="57"/>
      <c r="HUR21" s="57"/>
      <c r="HUS21" s="57"/>
      <c r="HUT21" s="57"/>
      <c r="HUU21" s="57"/>
      <c r="HUV21" s="57"/>
      <c r="HUW21" s="57"/>
      <c r="HUX21" s="57"/>
      <c r="HUY21" s="57"/>
      <c r="HUZ21" s="57"/>
      <c r="HVA21" s="57"/>
      <c r="HVB21" s="57"/>
      <c r="HVC21" s="57"/>
      <c r="HVD21" s="57"/>
      <c r="HVE21" s="57"/>
      <c r="HVF21" s="57"/>
      <c r="HVG21" s="57"/>
      <c r="HVH21" s="57"/>
      <c r="HVI21" s="57"/>
      <c r="HVJ21" s="57"/>
      <c r="HVK21" s="57"/>
      <c r="HVL21" s="57"/>
      <c r="HVM21" s="57"/>
      <c r="HVN21" s="57"/>
      <c r="HVO21" s="57"/>
      <c r="HVP21" s="57"/>
      <c r="HVQ21" s="57"/>
      <c r="HVR21" s="57"/>
      <c r="HVS21" s="57"/>
      <c r="HVT21" s="57"/>
      <c r="HVU21" s="57"/>
      <c r="HVV21" s="57"/>
      <c r="HVW21" s="57"/>
      <c r="HVX21" s="57"/>
      <c r="HVY21" s="57"/>
      <c r="HVZ21" s="57"/>
      <c r="HWA21" s="57"/>
      <c r="HWB21" s="57"/>
      <c r="HWC21" s="57"/>
      <c r="HWD21" s="57"/>
      <c r="HWE21" s="57"/>
      <c r="HWF21" s="57"/>
      <c r="HWG21" s="57"/>
      <c r="HWH21" s="57"/>
      <c r="HWI21" s="57"/>
      <c r="HWJ21" s="57"/>
      <c r="HWK21" s="57"/>
      <c r="HWL21" s="57"/>
      <c r="HWM21" s="57"/>
      <c r="HWN21" s="57"/>
      <c r="HWO21" s="57"/>
      <c r="HWP21" s="57"/>
      <c r="HWQ21" s="57"/>
      <c r="HWR21" s="57"/>
      <c r="HWS21" s="57"/>
      <c r="HWT21" s="57"/>
      <c r="HWU21" s="57"/>
      <c r="HWV21" s="57"/>
      <c r="HWW21" s="57"/>
      <c r="HWX21" s="57"/>
      <c r="HWY21" s="57"/>
      <c r="HWZ21" s="57"/>
      <c r="HXA21" s="57"/>
      <c r="HXB21" s="57"/>
      <c r="HXC21" s="57"/>
      <c r="HXD21" s="57"/>
      <c r="HXE21" s="57"/>
      <c r="HXF21" s="57"/>
      <c r="HXG21" s="57"/>
      <c r="HXH21" s="57"/>
      <c r="HXI21" s="57"/>
      <c r="HXJ21" s="57"/>
      <c r="HXK21" s="57"/>
      <c r="HXL21" s="57"/>
      <c r="HXM21" s="57"/>
      <c r="HXN21" s="57"/>
      <c r="HXO21" s="57"/>
      <c r="HXP21" s="57"/>
      <c r="HXQ21" s="57"/>
      <c r="HXR21" s="57"/>
      <c r="HXS21" s="57"/>
      <c r="HXT21" s="57"/>
      <c r="HXU21" s="57"/>
      <c r="HXV21" s="57"/>
      <c r="HXW21" s="57"/>
      <c r="HXX21" s="57"/>
      <c r="HXY21" s="57"/>
      <c r="HXZ21" s="57"/>
      <c r="HYA21" s="57"/>
      <c r="HYB21" s="57"/>
      <c r="HYC21" s="57"/>
      <c r="HYD21" s="57"/>
      <c r="HYE21" s="57"/>
      <c r="HYF21" s="57"/>
      <c r="HYG21" s="57"/>
      <c r="HYH21" s="57"/>
      <c r="HYI21" s="57"/>
      <c r="HYJ21" s="57"/>
      <c r="HYK21" s="57"/>
      <c r="HYL21" s="57"/>
      <c r="HYM21" s="57"/>
      <c r="HYN21" s="57"/>
      <c r="HYO21" s="57"/>
      <c r="HYP21" s="57"/>
      <c r="HYQ21" s="57"/>
      <c r="HYR21" s="57"/>
      <c r="HYS21" s="57"/>
      <c r="HYT21" s="57"/>
      <c r="HYU21" s="57"/>
      <c r="HYV21" s="57"/>
      <c r="HYW21" s="57"/>
      <c r="HYX21" s="57"/>
      <c r="HYY21" s="57"/>
      <c r="HYZ21" s="57"/>
      <c r="HZA21" s="57"/>
      <c r="HZB21" s="57"/>
      <c r="HZC21" s="57"/>
      <c r="HZD21" s="57"/>
      <c r="HZE21" s="57"/>
      <c r="HZF21" s="57"/>
      <c r="HZG21" s="57"/>
      <c r="HZH21" s="57"/>
      <c r="HZI21" s="57"/>
      <c r="HZJ21" s="57"/>
      <c r="HZK21" s="57"/>
      <c r="HZL21" s="57"/>
      <c r="HZM21" s="57"/>
      <c r="HZN21" s="57"/>
      <c r="HZO21" s="57"/>
      <c r="HZP21" s="57"/>
      <c r="HZQ21" s="57"/>
      <c r="HZR21" s="57"/>
      <c r="HZS21" s="57"/>
      <c r="HZT21" s="57"/>
      <c r="HZU21" s="57"/>
      <c r="HZV21" s="57"/>
      <c r="HZW21" s="57"/>
      <c r="HZX21" s="57"/>
      <c r="HZY21" s="57"/>
      <c r="HZZ21" s="57"/>
      <c r="IAA21" s="57"/>
      <c r="IAB21" s="57"/>
      <c r="IAC21" s="57"/>
      <c r="IAD21" s="57"/>
      <c r="IAE21" s="57"/>
      <c r="IAF21" s="57"/>
      <c r="IAG21" s="57"/>
      <c r="IAH21" s="57"/>
      <c r="IAI21" s="57"/>
      <c r="IAJ21" s="57"/>
      <c r="IAK21" s="57"/>
      <c r="IAL21" s="57"/>
      <c r="IAM21" s="57"/>
      <c r="IAN21" s="57"/>
      <c r="IAO21" s="57"/>
      <c r="IAP21" s="57"/>
      <c r="IAQ21" s="57"/>
      <c r="IAR21" s="57"/>
      <c r="IAS21" s="57"/>
      <c r="IAT21" s="57"/>
      <c r="IAU21" s="57"/>
      <c r="IAV21" s="57"/>
      <c r="IAW21" s="57"/>
      <c r="IAX21" s="57"/>
      <c r="IAY21" s="57"/>
      <c r="IAZ21" s="57"/>
      <c r="IBA21" s="57"/>
      <c r="IBB21" s="57"/>
      <c r="IBC21" s="57"/>
      <c r="IBD21" s="57"/>
      <c r="IBE21" s="57"/>
      <c r="IBF21" s="57"/>
      <c r="IBG21" s="57"/>
      <c r="IBH21" s="57"/>
      <c r="IBI21" s="57"/>
      <c r="IBJ21" s="57"/>
      <c r="IBK21" s="57"/>
      <c r="IBL21" s="57"/>
      <c r="IBM21" s="57"/>
      <c r="IBN21" s="57"/>
      <c r="IBO21" s="57"/>
      <c r="IBP21" s="57"/>
      <c r="IBQ21" s="57"/>
      <c r="IBR21" s="57"/>
      <c r="IBS21" s="57"/>
      <c r="IBT21" s="57"/>
      <c r="IBU21" s="57"/>
      <c r="IBV21" s="57"/>
      <c r="IBW21" s="57"/>
      <c r="IBX21" s="57"/>
      <c r="IBY21" s="57"/>
      <c r="IBZ21" s="57"/>
      <c r="ICA21" s="57"/>
      <c r="ICB21" s="57"/>
      <c r="ICC21" s="57"/>
      <c r="ICD21" s="57"/>
      <c r="ICE21" s="57"/>
      <c r="ICF21" s="57"/>
      <c r="ICG21" s="57"/>
      <c r="ICH21" s="57"/>
      <c r="ICI21" s="57"/>
      <c r="ICJ21" s="57"/>
      <c r="ICK21" s="57"/>
      <c r="ICL21" s="57"/>
      <c r="ICM21" s="57"/>
      <c r="ICN21" s="57"/>
      <c r="ICO21" s="57"/>
      <c r="ICP21" s="57"/>
      <c r="ICQ21" s="57"/>
      <c r="ICR21" s="57"/>
      <c r="ICS21" s="57"/>
      <c r="ICT21" s="57"/>
      <c r="ICU21" s="57"/>
      <c r="ICV21" s="57"/>
      <c r="ICW21" s="57"/>
      <c r="ICX21" s="57"/>
      <c r="ICY21" s="57"/>
      <c r="ICZ21" s="57"/>
      <c r="IDA21" s="57"/>
      <c r="IDB21" s="57"/>
      <c r="IDC21" s="57"/>
      <c r="IDD21" s="57"/>
      <c r="IDE21" s="57"/>
      <c r="IDF21" s="57"/>
      <c r="IDG21" s="57"/>
      <c r="IDH21" s="57"/>
      <c r="IDI21" s="57"/>
      <c r="IDJ21" s="57"/>
      <c r="IDK21" s="57"/>
      <c r="IDL21" s="57"/>
      <c r="IDM21" s="57"/>
      <c r="IDN21" s="57"/>
      <c r="IDO21" s="57"/>
      <c r="IDP21" s="57"/>
      <c r="IDQ21" s="57"/>
      <c r="IDR21" s="57"/>
      <c r="IDS21" s="57"/>
      <c r="IDT21" s="57"/>
      <c r="IDU21" s="57"/>
      <c r="IDV21" s="57"/>
      <c r="IDW21" s="57"/>
      <c r="IDX21" s="57"/>
      <c r="IDY21" s="57"/>
      <c r="IDZ21" s="57"/>
      <c r="IEA21" s="57"/>
      <c r="IEB21" s="57"/>
      <c r="IEC21" s="57"/>
      <c r="IED21" s="57"/>
      <c r="IEE21" s="57"/>
      <c r="IEF21" s="57"/>
      <c r="IEG21" s="57"/>
      <c r="IEH21" s="57"/>
      <c r="IEI21" s="57"/>
      <c r="IEJ21" s="57"/>
      <c r="IEK21" s="57"/>
      <c r="IEL21" s="57"/>
      <c r="IEM21" s="57"/>
      <c r="IEN21" s="57"/>
      <c r="IEO21" s="57"/>
      <c r="IEP21" s="57"/>
      <c r="IEQ21" s="57"/>
      <c r="IER21" s="57"/>
      <c r="IES21" s="57"/>
      <c r="IET21" s="57"/>
      <c r="IEU21" s="57"/>
      <c r="IEV21" s="57"/>
      <c r="IEW21" s="57"/>
      <c r="IEX21" s="57"/>
      <c r="IEY21" s="57"/>
      <c r="IEZ21" s="57"/>
      <c r="IFA21" s="57"/>
      <c r="IFB21" s="57"/>
      <c r="IFC21" s="57"/>
      <c r="IFD21" s="57"/>
      <c r="IFE21" s="57"/>
      <c r="IFF21" s="57"/>
      <c r="IFG21" s="57"/>
      <c r="IFH21" s="57"/>
      <c r="IFI21" s="57"/>
      <c r="IFJ21" s="57"/>
      <c r="IFK21" s="57"/>
      <c r="IFL21" s="57"/>
      <c r="IFM21" s="57"/>
      <c r="IFN21" s="57"/>
      <c r="IFO21" s="57"/>
      <c r="IFP21" s="57"/>
      <c r="IFQ21" s="57"/>
      <c r="IFR21" s="57"/>
      <c r="IFS21" s="57"/>
      <c r="IFT21" s="57"/>
      <c r="IFU21" s="57"/>
      <c r="IFV21" s="57"/>
      <c r="IFW21" s="57"/>
      <c r="IFX21" s="57"/>
      <c r="IFY21" s="57"/>
      <c r="IFZ21" s="57"/>
      <c r="IGA21" s="57"/>
      <c r="IGB21" s="57"/>
      <c r="IGC21" s="57"/>
      <c r="IGD21" s="57"/>
      <c r="IGE21" s="57"/>
      <c r="IGF21" s="57"/>
      <c r="IGG21" s="57"/>
      <c r="IGH21" s="57"/>
      <c r="IGI21" s="57"/>
      <c r="IGJ21" s="57"/>
      <c r="IGK21" s="57"/>
      <c r="IGL21" s="57"/>
      <c r="IGM21" s="57"/>
      <c r="IGN21" s="57"/>
      <c r="IGO21" s="57"/>
      <c r="IGP21" s="57"/>
      <c r="IGQ21" s="57"/>
      <c r="IGR21" s="57"/>
      <c r="IGS21" s="57"/>
      <c r="IGT21" s="57"/>
      <c r="IGU21" s="57"/>
      <c r="IGV21" s="57"/>
      <c r="IGW21" s="57"/>
      <c r="IGX21" s="57"/>
      <c r="IGY21" s="57"/>
      <c r="IGZ21" s="57"/>
      <c r="IHA21" s="57"/>
      <c r="IHB21" s="57"/>
      <c r="IHC21" s="57"/>
      <c r="IHD21" s="57"/>
      <c r="IHE21" s="57"/>
      <c r="IHF21" s="57"/>
      <c r="IHG21" s="57"/>
      <c r="IHH21" s="57"/>
      <c r="IHI21" s="57"/>
      <c r="IHJ21" s="57"/>
      <c r="IHK21" s="57"/>
      <c r="IHL21" s="57"/>
      <c r="IHM21" s="57"/>
      <c r="IHN21" s="57"/>
      <c r="IHO21" s="57"/>
      <c r="IHP21" s="57"/>
      <c r="IHQ21" s="57"/>
      <c r="IHR21" s="57"/>
      <c r="IHS21" s="57"/>
      <c r="IHT21" s="57"/>
      <c r="IHU21" s="57"/>
      <c r="IHV21" s="57"/>
      <c r="IHW21" s="57"/>
      <c r="IHX21" s="57"/>
      <c r="IHY21" s="57"/>
      <c r="IHZ21" s="57"/>
      <c r="IIA21" s="57"/>
      <c r="IIB21" s="57"/>
      <c r="IIC21" s="57"/>
      <c r="IID21" s="57"/>
      <c r="IIE21" s="57"/>
      <c r="IIF21" s="57"/>
      <c r="IIG21" s="57"/>
      <c r="IIH21" s="57"/>
      <c r="III21" s="57"/>
      <c r="IIJ21" s="57"/>
      <c r="IIK21" s="57"/>
      <c r="IIL21" s="57"/>
      <c r="IIM21" s="57"/>
      <c r="IIN21" s="57"/>
      <c r="IIO21" s="57"/>
      <c r="IIP21" s="57"/>
      <c r="IIQ21" s="57"/>
      <c r="IIR21" s="57"/>
      <c r="IIS21" s="57"/>
      <c r="IIT21" s="57"/>
      <c r="IIU21" s="57"/>
      <c r="IIV21" s="57"/>
      <c r="IIW21" s="57"/>
      <c r="IIX21" s="57"/>
      <c r="IIY21" s="57"/>
      <c r="IIZ21" s="57"/>
      <c r="IJA21" s="57"/>
      <c r="IJB21" s="57"/>
      <c r="IJC21" s="57"/>
      <c r="IJD21" s="57"/>
      <c r="IJE21" s="57"/>
      <c r="IJF21" s="57"/>
      <c r="IJG21" s="57"/>
      <c r="IJH21" s="57"/>
      <c r="IJI21" s="57"/>
      <c r="IJJ21" s="57"/>
      <c r="IJK21" s="57"/>
      <c r="IJL21" s="57"/>
      <c r="IJM21" s="57"/>
      <c r="IJN21" s="57"/>
      <c r="IJO21" s="57"/>
      <c r="IJP21" s="57"/>
      <c r="IJQ21" s="57"/>
      <c r="IJR21" s="57"/>
      <c r="IJS21" s="57"/>
      <c r="IJT21" s="57"/>
      <c r="IJU21" s="57"/>
      <c r="IJV21" s="57"/>
      <c r="IJW21" s="57"/>
      <c r="IJX21" s="57"/>
      <c r="IJY21" s="57"/>
      <c r="IJZ21" s="57"/>
      <c r="IKA21" s="57"/>
      <c r="IKB21" s="57"/>
      <c r="IKC21" s="57"/>
      <c r="IKD21" s="57"/>
      <c r="IKE21" s="57"/>
      <c r="IKF21" s="57"/>
      <c r="IKG21" s="57"/>
      <c r="IKH21" s="57"/>
      <c r="IKI21" s="57"/>
      <c r="IKJ21" s="57"/>
      <c r="IKK21" s="57"/>
      <c r="IKL21" s="57"/>
      <c r="IKM21" s="57"/>
      <c r="IKN21" s="57"/>
      <c r="IKO21" s="57"/>
      <c r="IKP21" s="57"/>
      <c r="IKQ21" s="57"/>
      <c r="IKR21" s="57"/>
      <c r="IKS21" s="57"/>
      <c r="IKT21" s="57"/>
      <c r="IKU21" s="57"/>
      <c r="IKV21" s="57"/>
      <c r="IKW21" s="57"/>
      <c r="IKX21" s="57"/>
      <c r="IKY21" s="57"/>
      <c r="IKZ21" s="57"/>
      <c r="ILA21" s="57"/>
      <c r="ILB21" s="57"/>
      <c r="ILC21" s="57"/>
      <c r="ILD21" s="57"/>
      <c r="ILE21" s="57"/>
      <c r="ILF21" s="57"/>
      <c r="ILG21" s="57"/>
      <c r="ILH21" s="57"/>
      <c r="ILI21" s="57"/>
      <c r="ILJ21" s="57"/>
      <c r="ILK21" s="57"/>
      <c r="ILL21" s="57"/>
      <c r="ILM21" s="57"/>
      <c r="ILN21" s="57"/>
      <c r="ILO21" s="57"/>
      <c r="ILP21" s="57"/>
      <c r="ILQ21" s="57"/>
      <c r="ILR21" s="57"/>
      <c r="ILS21" s="57"/>
      <c r="ILT21" s="57"/>
      <c r="ILU21" s="57"/>
      <c r="ILV21" s="57"/>
      <c r="ILW21" s="57"/>
      <c r="ILX21" s="57"/>
      <c r="ILY21" s="57"/>
      <c r="ILZ21" s="57"/>
      <c r="IMA21" s="57"/>
      <c r="IMB21" s="57"/>
      <c r="IMC21" s="57"/>
      <c r="IMD21" s="57"/>
      <c r="IME21" s="57"/>
      <c r="IMF21" s="57"/>
      <c r="IMG21" s="57"/>
      <c r="IMH21" s="57"/>
      <c r="IMI21" s="57"/>
      <c r="IMJ21" s="57"/>
      <c r="IMK21" s="57"/>
      <c r="IML21" s="57"/>
      <c r="IMM21" s="57"/>
      <c r="IMN21" s="57"/>
      <c r="IMO21" s="57"/>
      <c r="IMP21" s="57"/>
      <c r="IMQ21" s="57"/>
      <c r="IMR21" s="57"/>
      <c r="IMS21" s="57"/>
      <c r="IMT21" s="57"/>
      <c r="IMU21" s="57"/>
      <c r="IMV21" s="57"/>
      <c r="IMW21" s="57"/>
      <c r="IMX21" s="57"/>
      <c r="IMY21" s="57"/>
      <c r="IMZ21" s="57"/>
      <c r="INA21" s="57"/>
      <c r="INB21" s="57"/>
      <c r="INC21" s="57"/>
      <c r="IND21" s="57"/>
      <c r="INE21" s="57"/>
      <c r="INF21" s="57"/>
      <c r="ING21" s="57"/>
      <c r="INH21" s="57"/>
      <c r="INI21" s="57"/>
      <c r="INJ21" s="57"/>
      <c r="INK21" s="57"/>
      <c r="INL21" s="57"/>
      <c r="INM21" s="57"/>
      <c r="INN21" s="57"/>
      <c r="INO21" s="57"/>
      <c r="INP21" s="57"/>
      <c r="INQ21" s="57"/>
      <c r="INR21" s="57"/>
      <c r="INS21" s="57"/>
      <c r="INT21" s="57"/>
      <c r="INU21" s="57"/>
      <c r="INV21" s="57"/>
      <c r="INW21" s="57"/>
      <c r="INX21" s="57"/>
      <c r="INY21" s="57"/>
      <c r="INZ21" s="57"/>
      <c r="IOA21" s="57"/>
      <c r="IOB21" s="57"/>
      <c r="IOC21" s="57"/>
      <c r="IOD21" s="57"/>
      <c r="IOE21" s="57"/>
      <c r="IOF21" s="57"/>
      <c r="IOG21" s="57"/>
      <c r="IOH21" s="57"/>
      <c r="IOI21" s="57"/>
      <c r="IOJ21" s="57"/>
      <c r="IOK21" s="57"/>
      <c r="IOL21" s="57"/>
      <c r="IOM21" s="57"/>
      <c r="ION21" s="57"/>
      <c r="IOO21" s="57"/>
      <c r="IOP21" s="57"/>
      <c r="IOQ21" s="57"/>
      <c r="IOR21" s="57"/>
      <c r="IOS21" s="57"/>
      <c r="IOT21" s="57"/>
      <c r="IOU21" s="57"/>
      <c r="IOV21" s="57"/>
      <c r="IOW21" s="57"/>
      <c r="IOX21" s="57"/>
      <c r="IOY21" s="57"/>
      <c r="IOZ21" s="57"/>
      <c r="IPA21" s="57"/>
      <c r="IPB21" s="57"/>
      <c r="IPC21" s="57"/>
      <c r="IPD21" s="57"/>
      <c r="IPE21" s="57"/>
      <c r="IPF21" s="57"/>
      <c r="IPG21" s="57"/>
      <c r="IPH21" s="57"/>
      <c r="IPI21" s="57"/>
      <c r="IPJ21" s="57"/>
      <c r="IPK21" s="57"/>
      <c r="IPL21" s="57"/>
      <c r="IPM21" s="57"/>
      <c r="IPN21" s="57"/>
      <c r="IPO21" s="57"/>
      <c r="IPP21" s="57"/>
      <c r="IPQ21" s="57"/>
      <c r="IPR21" s="57"/>
      <c r="IPS21" s="57"/>
      <c r="IPT21" s="57"/>
      <c r="IPU21" s="57"/>
      <c r="IPV21" s="57"/>
      <c r="IPW21" s="57"/>
      <c r="IPX21" s="57"/>
      <c r="IPY21" s="57"/>
      <c r="IPZ21" s="57"/>
      <c r="IQA21" s="57"/>
      <c r="IQB21" s="57"/>
      <c r="IQC21" s="57"/>
      <c r="IQD21" s="57"/>
      <c r="IQE21" s="57"/>
      <c r="IQF21" s="57"/>
      <c r="IQG21" s="57"/>
      <c r="IQH21" s="57"/>
      <c r="IQI21" s="57"/>
      <c r="IQJ21" s="57"/>
      <c r="IQK21" s="57"/>
      <c r="IQL21" s="57"/>
      <c r="IQM21" s="57"/>
      <c r="IQN21" s="57"/>
      <c r="IQO21" s="57"/>
      <c r="IQP21" s="57"/>
      <c r="IQQ21" s="57"/>
      <c r="IQR21" s="57"/>
      <c r="IQS21" s="57"/>
      <c r="IQT21" s="57"/>
      <c r="IQU21" s="57"/>
      <c r="IQV21" s="57"/>
      <c r="IQW21" s="57"/>
      <c r="IQX21" s="57"/>
      <c r="IQY21" s="57"/>
      <c r="IQZ21" s="57"/>
      <c r="IRA21" s="57"/>
      <c r="IRB21" s="57"/>
      <c r="IRC21" s="57"/>
      <c r="IRD21" s="57"/>
      <c r="IRE21" s="57"/>
      <c r="IRF21" s="57"/>
      <c r="IRG21" s="57"/>
      <c r="IRH21" s="57"/>
      <c r="IRI21" s="57"/>
      <c r="IRJ21" s="57"/>
      <c r="IRK21" s="57"/>
      <c r="IRL21" s="57"/>
      <c r="IRM21" s="57"/>
      <c r="IRN21" s="57"/>
      <c r="IRO21" s="57"/>
      <c r="IRP21" s="57"/>
      <c r="IRQ21" s="57"/>
      <c r="IRR21" s="57"/>
      <c r="IRS21" s="57"/>
      <c r="IRT21" s="57"/>
      <c r="IRU21" s="57"/>
      <c r="IRV21" s="57"/>
      <c r="IRW21" s="57"/>
      <c r="IRX21" s="57"/>
      <c r="IRY21" s="57"/>
      <c r="IRZ21" s="57"/>
      <c r="ISA21" s="57"/>
      <c r="ISB21" s="57"/>
      <c r="ISC21" s="57"/>
      <c r="ISD21" s="57"/>
      <c r="ISE21" s="57"/>
      <c r="ISF21" s="57"/>
      <c r="ISG21" s="57"/>
      <c r="ISH21" s="57"/>
      <c r="ISI21" s="57"/>
      <c r="ISJ21" s="57"/>
      <c r="ISK21" s="57"/>
      <c r="ISL21" s="57"/>
      <c r="ISM21" s="57"/>
      <c r="ISN21" s="57"/>
      <c r="ISO21" s="57"/>
      <c r="ISP21" s="57"/>
      <c r="ISQ21" s="57"/>
      <c r="ISR21" s="57"/>
      <c r="ISS21" s="57"/>
      <c r="IST21" s="57"/>
      <c r="ISU21" s="57"/>
      <c r="ISV21" s="57"/>
      <c r="ISW21" s="57"/>
      <c r="ISX21" s="57"/>
      <c r="ISY21" s="57"/>
      <c r="ISZ21" s="57"/>
      <c r="ITA21" s="57"/>
      <c r="ITB21" s="57"/>
      <c r="ITC21" s="57"/>
      <c r="ITD21" s="57"/>
      <c r="ITE21" s="57"/>
      <c r="ITF21" s="57"/>
      <c r="ITG21" s="57"/>
      <c r="ITH21" s="57"/>
      <c r="ITI21" s="57"/>
      <c r="ITJ21" s="57"/>
      <c r="ITK21" s="57"/>
      <c r="ITL21" s="57"/>
      <c r="ITM21" s="57"/>
      <c r="ITN21" s="57"/>
      <c r="ITO21" s="57"/>
      <c r="ITP21" s="57"/>
      <c r="ITQ21" s="57"/>
      <c r="ITR21" s="57"/>
      <c r="ITS21" s="57"/>
      <c r="ITT21" s="57"/>
      <c r="ITU21" s="57"/>
      <c r="ITV21" s="57"/>
      <c r="ITW21" s="57"/>
      <c r="ITX21" s="57"/>
      <c r="ITY21" s="57"/>
      <c r="ITZ21" s="57"/>
      <c r="IUA21" s="57"/>
      <c r="IUB21" s="57"/>
      <c r="IUC21" s="57"/>
      <c r="IUD21" s="57"/>
      <c r="IUE21" s="57"/>
      <c r="IUF21" s="57"/>
      <c r="IUG21" s="57"/>
      <c r="IUH21" s="57"/>
      <c r="IUI21" s="57"/>
      <c r="IUJ21" s="57"/>
      <c r="IUK21" s="57"/>
      <c r="IUL21" s="57"/>
      <c r="IUM21" s="57"/>
      <c r="IUN21" s="57"/>
      <c r="IUO21" s="57"/>
      <c r="IUP21" s="57"/>
      <c r="IUQ21" s="57"/>
      <c r="IUR21" s="57"/>
      <c r="IUS21" s="57"/>
      <c r="IUT21" s="57"/>
      <c r="IUU21" s="57"/>
      <c r="IUV21" s="57"/>
      <c r="IUW21" s="57"/>
      <c r="IUX21" s="57"/>
      <c r="IUY21" s="57"/>
      <c r="IUZ21" s="57"/>
      <c r="IVA21" s="57"/>
      <c r="IVB21" s="57"/>
      <c r="IVC21" s="57"/>
      <c r="IVD21" s="57"/>
      <c r="IVE21" s="57"/>
      <c r="IVF21" s="57"/>
      <c r="IVG21" s="57"/>
      <c r="IVH21" s="57"/>
      <c r="IVI21" s="57"/>
      <c r="IVJ21" s="57"/>
      <c r="IVK21" s="57"/>
      <c r="IVL21" s="57"/>
      <c r="IVM21" s="57"/>
      <c r="IVN21" s="57"/>
      <c r="IVO21" s="57"/>
      <c r="IVP21" s="57"/>
      <c r="IVQ21" s="57"/>
      <c r="IVR21" s="57"/>
      <c r="IVS21" s="57"/>
      <c r="IVT21" s="57"/>
      <c r="IVU21" s="57"/>
      <c r="IVV21" s="57"/>
      <c r="IVW21" s="57"/>
      <c r="IVX21" s="57"/>
      <c r="IVY21" s="57"/>
      <c r="IVZ21" s="57"/>
      <c r="IWA21" s="57"/>
      <c r="IWB21" s="57"/>
      <c r="IWC21" s="57"/>
      <c r="IWD21" s="57"/>
      <c r="IWE21" s="57"/>
      <c r="IWF21" s="57"/>
      <c r="IWG21" s="57"/>
      <c r="IWH21" s="57"/>
      <c r="IWI21" s="57"/>
      <c r="IWJ21" s="57"/>
      <c r="IWK21" s="57"/>
      <c r="IWL21" s="57"/>
      <c r="IWM21" s="57"/>
      <c r="IWN21" s="57"/>
      <c r="IWO21" s="57"/>
      <c r="IWP21" s="57"/>
      <c r="IWQ21" s="57"/>
      <c r="IWR21" s="57"/>
      <c r="IWS21" s="57"/>
      <c r="IWT21" s="57"/>
      <c r="IWU21" s="57"/>
      <c r="IWV21" s="57"/>
      <c r="IWW21" s="57"/>
      <c r="IWX21" s="57"/>
      <c r="IWY21" s="57"/>
      <c r="IWZ21" s="57"/>
      <c r="IXA21" s="57"/>
      <c r="IXB21" s="57"/>
      <c r="IXC21" s="57"/>
      <c r="IXD21" s="57"/>
      <c r="IXE21" s="57"/>
      <c r="IXF21" s="57"/>
      <c r="IXG21" s="57"/>
      <c r="IXH21" s="57"/>
      <c r="IXI21" s="57"/>
      <c r="IXJ21" s="57"/>
      <c r="IXK21" s="57"/>
      <c r="IXL21" s="57"/>
      <c r="IXM21" s="57"/>
      <c r="IXN21" s="57"/>
      <c r="IXO21" s="57"/>
      <c r="IXP21" s="57"/>
      <c r="IXQ21" s="57"/>
      <c r="IXR21" s="57"/>
      <c r="IXS21" s="57"/>
      <c r="IXT21" s="57"/>
      <c r="IXU21" s="57"/>
      <c r="IXV21" s="57"/>
      <c r="IXW21" s="57"/>
      <c r="IXX21" s="57"/>
      <c r="IXY21" s="57"/>
      <c r="IXZ21" s="57"/>
      <c r="IYA21" s="57"/>
      <c r="IYB21" s="57"/>
      <c r="IYC21" s="57"/>
      <c r="IYD21" s="57"/>
      <c r="IYE21" s="57"/>
      <c r="IYF21" s="57"/>
      <c r="IYG21" s="57"/>
      <c r="IYH21" s="57"/>
      <c r="IYI21" s="57"/>
      <c r="IYJ21" s="57"/>
      <c r="IYK21" s="57"/>
      <c r="IYL21" s="57"/>
      <c r="IYM21" s="57"/>
      <c r="IYN21" s="57"/>
      <c r="IYO21" s="57"/>
      <c r="IYP21" s="57"/>
      <c r="IYQ21" s="57"/>
      <c r="IYR21" s="57"/>
      <c r="IYS21" s="57"/>
      <c r="IYT21" s="57"/>
      <c r="IYU21" s="57"/>
      <c r="IYV21" s="57"/>
      <c r="IYW21" s="57"/>
      <c r="IYX21" s="57"/>
      <c r="IYY21" s="57"/>
      <c r="IYZ21" s="57"/>
      <c r="IZA21" s="57"/>
      <c r="IZB21" s="57"/>
      <c r="IZC21" s="57"/>
      <c r="IZD21" s="57"/>
      <c r="IZE21" s="57"/>
      <c r="IZF21" s="57"/>
      <c r="IZG21" s="57"/>
      <c r="IZH21" s="57"/>
      <c r="IZI21" s="57"/>
      <c r="IZJ21" s="57"/>
      <c r="IZK21" s="57"/>
      <c r="IZL21" s="57"/>
      <c r="IZM21" s="57"/>
      <c r="IZN21" s="57"/>
      <c r="IZO21" s="57"/>
      <c r="IZP21" s="57"/>
      <c r="IZQ21" s="57"/>
      <c r="IZR21" s="57"/>
      <c r="IZS21" s="57"/>
      <c r="IZT21" s="57"/>
      <c r="IZU21" s="57"/>
      <c r="IZV21" s="57"/>
      <c r="IZW21" s="57"/>
      <c r="IZX21" s="57"/>
      <c r="IZY21" s="57"/>
      <c r="IZZ21" s="57"/>
      <c r="JAA21" s="57"/>
      <c r="JAB21" s="57"/>
      <c r="JAC21" s="57"/>
      <c r="JAD21" s="57"/>
      <c r="JAE21" s="57"/>
      <c r="JAF21" s="57"/>
      <c r="JAG21" s="57"/>
      <c r="JAH21" s="57"/>
      <c r="JAI21" s="57"/>
      <c r="JAJ21" s="57"/>
      <c r="JAK21" s="57"/>
      <c r="JAL21" s="57"/>
      <c r="JAM21" s="57"/>
      <c r="JAN21" s="57"/>
      <c r="JAO21" s="57"/>
      <c r="JAP21" s="57"/>
      <c r="JAQ21" s="57"/>
      <c r="JAR21" s="57"/>
      <c r="JAS21" s="57"/>
      <c r="JAT21" s="57"/>
      <c r="JAU21" s="57"/>
      <c r="JAV21" s="57"/>
      <c r="JAW21" s="57"/>
      <c r="JAX21" s="57"/>
      <c r="JAY21" s="57"/>
      <c r="JAZ21" s="57"/>
      <c r="JBA21" s="57"/>
      <c r="JBB21" s="57"/>
      <c r="JBC21" s="57"/>
      <c r="JBD21" s="57"/>
      <c r="JBE21" s="57"/>
      <c r="JBF21" s="57"/>
      <c r="JBG21" s="57"/>
      <c r="JBH21" s="57"/>
      <c r="JBI21" s="57"/>
      <c r="JBJ21" s="57"/>
      <c r="JBK21" s="57"/>
      <c r="JBL21" s="57"/>
      <c r="JBM21" s="57"/>
      <c r="JBN21" s="57"/>
      <c r="JBO21" s="57"/>
      <c r="JBP21" s="57"/>
      <c r="JBQ21" s="57"/>
      <c r="JBR21" s="57"/>
      <c r="JBS21" s="57"/>
      <c r="JBT21" s="57"/>
      <c r="JBU21" s="57"/>
      <c r="JBV21" s="57"/>
      <c r="JBW21" s="57"/>
      <c r="JBX21" s="57"/>
      <c r="JBY21" s="57"/>
      <c r="JBZ21" s="57"/>
      <c r="JCA21" s="57"/>
      <c r="JCB21" s="57"/>
      <c r="JCC21" s="57"/>
      <c r="JCD21" s="57"/>
      <c r="JCE21" s="57"/>
      <c r="JCF21" s="57"/>
      <c r="JCG21" s="57"/>
      <c r="JCH21" s="57"/>
      <c r="JCI21" s="57"/>
      <c r="JCJ21" s="57"/>
      <c r="JCK21" s="57"/>
      <c r="JCL21" s="57"/>
      <c r="JCM21" s="57"/>
      <c r="JCN21" s="57"/>
      <c r="JCO21" s="57"/>
      <c r="JCP21" s="57"/>
      <c r="JCQ21" s="57"/>
      <c r="JCR21" s="57"/>
      <c r="JCS21" s="57"/>
      <c r="JCT21" s="57"/>
      <c r="JCU21" s="57"/>
      <c r="JCV21" s="57"/>
      <c r="JCW21" s="57"/>
      <c r="JCX21" s="57"/>
      <c r="JCY21" s="57"/>
      <c r="JCZ21" s="57"/>
      <c r="JDA21" s="57"/>
      <c r="JDB21" s="57"/>
      <c r="JDC21" s="57"/>
      <c r="JDD21" s="57"/>
      <c r="JDE21" s="57"/>
      <c r="JDF21" s="57"/>
      <c r="JDG21" s="57"/>
      <c r="JDH21" s="57"/>
      <c r="JDI21" s="57"/>
      <c r="JDJ21" s="57"/>
      <c r="JDK21" s="57"/>
      <c r="JDL21" s="57"/>
      <c r="JDM21" s="57"/>
      <c r="JDN21" s="57"/>
      <c r="JDO21" s="57"/>
      <c r="JDP21" s="57"/>
      <c r="JDQ21" s="57"/>
      <c r="JDR21" s="57"/>
      <c r="JDS21" s="57"/>
      <c r="JDT21" s="57"/>
      <c r="JDU21" s="57"/>
      <c r="JDV21" s="57"/>
      <c r="JDW21" s="57"/>
      <c r="JDX21" s="57"/>
      <c r="JDY21" s="57"/>
      <c r="JDZ21" s="57"/>
      <c r="JEA21" s="57"/>
      <c r="JEB21" s="57"/>
      <c r="JEC21" s="57"/>
      <c r="JED21" s="57"/>
      <c r="JEE21" s="57"/>
      <c r="JEF21" s="57"/>
      <c r="JEG21" s="57"/>
      <c r="JEH21" s="57"/>
      <c r="JEI21" s="57"/>
      <c r="JEJ21" s="57"/>
      <c r="JEK21" s="57"/>
      <c r="JEL21" s="57"/>
      <c r="JEM21" s="57"/>
      <c r="JEN21" s="57"/>
      <c r="JEO21" s="57"/>
      <c r="JEP21" s="57"/>
      <c r="JEQ21" s="57"/>
      <c r="JER21" s="57"/>
      <c r="JES21" s="57"/>
      <c r="JET21" s="57"/>
      <c r="JEU21" s="57"/>
      <c r="JEV21" s="57"/>
      <c r="JEW21" s="57"/>
      <c r="JEX21" s="57"/>
      <c r="JEY21" s="57"/>
      <c r="JEZ21" s="57"/>
      <c r="JFA21" s="57"/>
      <c r="JFB21" s="57"/>
      <c r="JFC21" s="57"/>
      <c r="JFD21" s="57"/>
      <c r="JFE21" s="57"/>
      <c r="JFF21" s="57"/>
      <c r="JFG21" s="57"/>
      <c r="JFH21" s="57"/>
      <c r="JFI21" s="57"/>
      <c r="JFJ21" s="57"/>
      <c r="JFK21" s="57"/>
      <c r="JFL21" s="57"/>
      <c r="JFM21" s="57"/>
      <c r="JFN21" s="57"/>
      <c r="JFO21" s="57"/>
      <c r="JFP21" s="57"/>
      <c r="JFQ21" s="57"/>
      <c r="JFR21" s="57"/>
      <c r="JFS21" s="57"/>
      <c r="JFT21" s="57"/>
      <c r="JFU21" s="57"/>
      <c r="JFV21" s="57"/>
      <c r="JFW21" s="57"/>
      <c r="JFX21" s="57"/>
      <c r="JFY21" s="57"/>
      <c r="JFZ21" s="57"/>
      <c r="JGA21" s="57"/>
      <c r="JGB21" s="57"/>
      <c r="JGC21" s="57"/>
      <c r="JGD21" s="57"/>
      <c r="JGE21" s="57"/>
      <c r="JGF21" s="57"/>
      <c r="JGG21" s="57"/>
      <c r="JGH21" s="57"/>
      <c r="JGI21" s="57"/>
      <c r="JGJ21" s="57"/>
      <c r="JGK21" s="57"/>
      <c r="JGL21" s="57"/>
      <c r="JGM21" s="57"/>
      <c r="JGN21" s="57"/>
      <c r="JGO21" s="57"/>
      <c r="JGP21" s="57"/>
      <c r="JGQ21" s="57"/>
      <c r="JGR21" s="57"/>
      <c r="JGS21" s="57"/>
      <c r="JGT21" s="57"/>
      <c r="JGU21" s="57"/>
      <c r="JGV21" s="57"/>
      <c r="JGW21" s="57"/>
      <c r="JGX21" s="57"/>
      <c r="JGY21" s="57"/>
      <c r="JGZ21" s="57"/>
      <c r="JHA21" s="57"/>
      <c r="JHB21" s="57"/>
      <c r="JHC21" s="57"/>
      <c r="JHD21" s="57"/>
      <c r="JHE21" s="57"/>
      <c r="JHF21" s="57"/>
      <c r="JHG21" s="57"/>
      <c r="JHH21" s="57"/>
      <c r="JHI21" s="57"/>
      <c r="JHJ21" s="57"/>
      <c r="JHK21" s="57"/>
      <c r="JHL21" s="57"/>
      <c r="JHM21" s="57"/>
      <c r="JHN21" s="57"/>
      <c r="JHO21" s="57"/>
      <c r="JHP21" s="57"/>
      <c r="JHQ21" s="57"/>
      <c r="JHR21" s="57"/>
      <c r="JHS21" s="57"/>
      <c r="JHT21" s="57"/>
      <c r="JHU21" s="57"/>
      <c r="JHV21" s="57"/>
      <c r="JHW21" s="57"/>
      <c r="JHX21" s="57"/>
      <c r="JHY21" s="57"/>
      <c r="JHZ21" s="57"/>
      <c r="JIA21" s="57"/>
      <c r="JIB21" s="57"/>
      <c r="JIC21" s="57"/>
      <c r="JID21" s="57"/>
      <c r="JIE21" s="57"/>
      <c r="JIF21" s="57"/>
      <c r="JIG21" s="57"/>
      <c r="JIH21" s="57"/>
      <c r="JII21" s="57"/>
      <c r="JIJ21" s="57"/>
      <c r="JIK21" s="57"/>
      <c r="JIL21" s="57"/>
      <c r="JIM21" s="57"/>
      <c r="JIN21" s="57"/>
      <c r="JIO21" s="57"/>
      <c r="JIP21" s="57"/>
      <c r="JIQ21" s="57"/>
      <c r="JIR21" s="57"/>
      <c r="JIS21" s="57"/>
      <c r="JIT21" s="57"/>
      <c r="JIU21" s="57"/>
      <c r="JIV21" s="57"/>
      <c r="JIW21" s="57"/>
      <c r="JIX21" s="57"/>
      <c r="JIY21" s="57"/>
      <c r="JIZ21" s="57"/>
      <c r="JJA21" s="57"/>
      <c r="JJB21" s="57"/>
      <c r="JJC21" s="57"/>
      <c r="JJD21" s="57"/>
      <c r="JJE21" s="57"/>
      <c r="JJF21" s="57"/>
      <c r="JJG21" s="57"/>
      <c r="JJH21" s="57"/>
      <c r="JJI21" s="57"/>
      <c r="JJJ21" s="57"/>
      <c r="JJK21" s="57"/>
      <c r="JJL21" s="57"/>
      <c r="JJM21" s="57"/>
      <c r="JJN21" s="57"/>
      <c r="JJO21" s="57"/>
      <c r="JJP21" s="57"/>
      <c r="JJQ21" s="57"/>
      <c r="JJR21" s="57"/>
      <c r="JJS21" s="57"/>
      <c r="JJT21" s="57"/>
      <c r="JJU21" s="57"/>
      <c r="JJV21" s="57"/>
      <c r="JJW21" s="57"/>
      <c r="JJX21" s="57"/>
      <c r="JJY21" s="57"/>
      <c r="JJZ21" s="57"/>
      <c r="JKA21" s="57"/>
      <c r="JKB21" s="57"/>
      <c r="JKC21" s="57"/>
      <c r="JKD21" s="57"/>
      <c r="JKE21" s="57"/>
      <c r="JKF21" s="57"/>
      <c r="JKG21" s="57"/>
      <c r="JKH21" s="57"/>
      <c r="JKI21" s="57"/>
      <c r="JKJ21" s="57"/>
      <c r="JKK21" s="57"/>
      <c r="JKL21" s="57"/>
      <c r="JKM21" s="57"/>
      <c r="JKN21" s="57"/>
      <c r="JKO21" s="57"/>
      <c r="JKP21" s="57"/>
      <c r="JKQ21" s="57"/>
      <c r="JKR21" s="57"/>
      <c r="JKS21" s="57"/>
      <c r="JKT21" s="57"/>
      <c r="JKU21" s="57"/>
      <c r="JKV21" s="57"/>
      <c r="JKW21" s="57"/>
      <c r="JKX21" s="57"/>
      <c r="JKY21" s="57"/>
      <c r="JKZ21" s="57"/>
      <c r="JLA21" s="57"/>
      <c r="JLB21" s="57"/>
      <c r="JLC21" s="57"/>
      <c r="JLD21" s="57"/>
      <c r="JLE21" s="57"/>
      <c r="JLF21" s="57"/>
      <c r="JLG21" s="57"/>
      <c r="JLH21" s="57"/>
      <c r="JLI21" s="57"/>
      <c r="JLJ21" s="57"/>
      <c r="JLK21" s="57"/>
      <c r="JLL21" s="57"/>
      <c r="JLM21" s="57"/>
      <c r="JLN21" s="57"/>
      <c r="JLO21" s="57"/>
      <c r="JLP21" s="57"/>
      <c r="JLQ21" s="57"/>
      <c r="JLR21" s="57"/>
      <c r="JLS21" s="57"/>
      <c r="JLT21" s="57"/>
      <c r="JLU21" s="57"/>
      <c r="JLV21" s="57"/>
      <c r="JLW21" s="57"/>
      <c r="JLX21" s="57"/>
      <c r="JLY21" s="57"/>
      <c r="JLZ21" s="57"/>
      <c r="JMA21" s="57"/>
      <c r="JMB21" s="57"/>
      <c r="JMC21" s="57"/>
      <c r="JMD21" s="57"/>
      <c r="JME21" s="57"/>
      <c r="JMF21" s="57"/>
      <c r="JMG21" s="57"/>
      <c r="JMH21" s="57"/>
      <c r="JMI21" s="57"/>
      <c r="JMJ21" s="57"/>
      <c r="JMK21" s="57"/>
      <c r="JML21" s="57"/>
      <c r="JMM21" s="57"/>
      <c r="JMN21" s="57"/>
      <c r="JMO21" s="57"/>
      <c r="JMP21" s="57"/>
      <c r="JMQ21" s="57"/>
      <c r="JMR21" s="57"/>
      <c r="JMS21" s="57"/>
      <c r="JMT21" s="57"/>
      <c r="JMU21" s="57"/>
      <c r="JMV21" s="57"/>
      <c r="JMW21" s="57"/>
      <c r="JMX21" s="57"/>
      <c r="JMY21" s="57"/>
      <c r="JMZ21" s="57"/>
      <c r="JNA21" s="57"/>
      <c r="JNB21" s="57"/>
      <c r="JNC21" s="57"/>
      <c r="JND21" s="57"/>
      <c r="JNE21" s="57"/>
      <c r="JNF21" s="57"/>
      <c r="JNG21" s="57"/>
      <c r="JNH21" s="57"/>
      <c r="JNI21" s="57"/>
      <c r="JNJ21" s="57"/>
      <c r="JNK21" s="57"/>
      <c r="JNL21" s="57"/>
      <c r="JNM21" s="57"/>
      <c r="JNN21" s="57"/>
      <c r="JNO21" s="57"/>
      <c r="JNP21" s="57"/>
      <c r="JNQ21" s="57"/>
      <c r="JNR21" s="57"/>
      <c r="JNS21" s="57"/>
      <c r="JNT21" s="57"/>
      <c r="JNU21" s="57"/>
      <c r="JNV21" s="57"/>
      <c r="JNW21" s="57"/>
      <c r="JNX21" s="57"/>
      <c r="JNY21" s="57"/>
      <c r="JNZ21" s="57"/>
      <c r="JOA21" s="57"/>
      <c r="JOB21" s="57"/>
      <c r="JOC21" s="57"/>
      <c r="JOD21" s="57"/>
      <c r="JOE21" s="57"/>
      <c r="JOF21" s="57"/>
      <c r="JOG21" s="57"/>
      <c r="JOH21" s="57"/>
      <c r="JOI21" s="57"/>
      <c r="JOJ21" s="57"/>
      <c r="JOK21" s="57"/>
      <c r="JOL21" s="57"/>
      <c r="JOM21" s="57"/>
      <c r="JON21" s="57"/>
      <c r="JOO21" s="57"/>
      <c r="JOP21" s="57"/>
      <c r="JOQ21" s="57"/>
      <c r="JOR21" s="57"/>
      <c r="JOS21" s="57"/>
      <c r="JOT21" s="57"/>
      <c r="JOU21" s="57"/>
      <c r="JOV21" s="57"/>
      <c r="JOW21" s="57"/>
      <c r="JOX21" s="57"/>
      <c r="JOY21" s="57"/>
      <c r="JOZ21" s="57"/>
      <c r="JPA21" s="57"/>
      <c r="JPB21" s="57"/>
      <c r="JPC21" s="57"/>
      <c r="JPD21" s="57"/>
      <c r="JPE21" s="57"/>
      <c r="JPF21" s="57"/>
      <c r="JPG21" s="57"/>
      <c r="JPH21" s="57"/>
      <c r="JPI21" s="57"/>
      <c r="JPJ21" s="57"/>
      <c r="JPK21" s="57"/>
      <c r="JPL21" s="57"/>
      <c r="JPM21" s="57"/>
      <c r="JPN21" s="57"/>
      <c r="JPO21" s="57"/>
      <c r="JPP21" s="57"/>
      <c r="JPQ21" s="57"/>
      <c r="JPR21" s="57"/>
      <c r="JPS21" s="57"/>
      <c r="JPT21" s="57"/>
      <c r="JPU21" s="57"/>
      <c r="JPV21" s="57"/>
      <c r="JPW21" s="57"/>
      <c r="JPX21" s="57"/>
      <c r="JPY21" s="57"/>
      <c r="JPZ21" s="57"/>
      <c r="JQA21" s="57"/>
      <c r="JQB21" s="57"/>
      <c r="JQC21" s="57"/>
      <c r="JQD21" s="57"/>
      <c r="JQE21" s="57"/>
      <c r="JQF21" s="57"/>
      <c r="JQG21" s="57"/>
      <c r="JQH21" s="57"/>
      <c r="JQI21" s="57"/>
      <c r="JQJ21" s="57"/>
      <c r="JQK21" s="57"/>
      <c r="JQL21" s="57"/>
      <c r="JQM21" s="57"/>
      <c r="JQN21" s="57"/>
      <c r="JQO21" s="57"/>
      <c r="JQP21" s="57"/>
      <c r="JQQ21" s="57"/>
      <c r="JQR21" s="57"/>
      <c r="JQS21" s="57"/>
      <c r="JQT21" s="57"/>
      <c r="JQU21" s="57"/>
      <c r="JQV21" s="57"/>
      <c r="JQW21" s="57"/>
      <c r="JQX21" s="57"/>
      <c r="JQY21" s="57"/>
      <c r="JQZ21" s="57"/>
      <c r="JRA21" s="57"/>
      <c r="JRB21" s="57"/>
      <c r="JRC21" s="57"/>
      <c r="JRD21" s="57"/>
      <c r="JRE21" s="57"/>
      <c r="JRF21" s="57"/>
      <c r="JRG21" s="57"/>
      <c r="JRH21" s="57"/>
      <c r="JRI21" s="57"/>
      <c r="JRJ21" s="57"/>
      <c r="JRK21" s="57"/>
      <c r="JRL21" s="57"/>
      <c r="JRM21" s="57"/>
      <c r="JRN21" s="57"/>
      <c r="JRO21" s="57"/>
      <c r="JRP21" s="57"/>
      <c r="JRQ21" s="57"/>
      <c r="JRR21" s="57"/>
      <c r="JRS21" s="57"/>
      <c r="JRT21" s="57"/>
      <c r="JRU21" s="57"/>
      <c r="JRV21" s="57"/>
      <c r="JRW21" s="57"/>
      <c r="JRX21" s="57"/>
      <c r="JRY21" s="57"/>
      <c r="JRZ21" s="57"/>
      <c r="JSA21" s="57"/>
      <c r="JSB21" s="57"/>
      <c r="JSC21" s="57"/>
      <c r="JSD21" s="57"/>
      <c r="JSE21" s="57"/>
      <c r="JSF21" s="57"/>
      <c r="JSG21" s="57"/>
      <c r="JSH21" s="57"/>
      <c r="JSI21" s="57"/>
      <c r="JSJ21" s="57"/>
      <c r="JSK21" s="57"/>
      <c r="JSL21" s="57"/>
      <c r="JSM21" s="57"/>
      <c r="JSN21" s="57"/>
      <c r="JSO21" s="57"/>
      <c r="JSP21" s="57"/>
      <c r="JSQ21" s="57"/>
      <c r="JSR21" s="57"/>
      <c r="JSS21" s="57"/>
      <c r="JST21" s="57"/>
      <c r="JSU21" s="57"/>
      <c r="JSV21" s="57"/>
      <c r="JSW21" s="57"/>
      <c r="JSX21" s="57"/>
      <c r="JSY21" s="57"/>
      <c r="JSZ21" s="57"/>
      <c r="JTA21" s="57"/>
      <c r="JTB21" s="57"/>
      <c r="JTC21" s="57"/>
      <c r="JTD21" s="57"/>
      <c r="JTE21" s="57"/>
      <c r="JTF21" s="57"/>
      <c r="JTG21" s="57"/>
      <c r="JTH21" s="57"/>
      <c r="JTI21" s="57"/>
      <c r="JTJ21" s="57"/>
      <c r="JTK21" s="57"/>
      <c r="JTL21" s="57"/>
      <c r="JTM21" s="57"/>
      <c r="JTN21" s="57"/>
      <c r="JTO21" s="57"/>
      <c r="JTP21" s="57"/>
      <c r="JTQ21" s="57"/>
      <c r="JTR21" s="57"/>
      <c r="JTS21" s="57"/>
      <c r="JTT21" s="57"/>
      <c r="JTU21" s="57"/>
      <c r="JTV21" s="57"/>
      <c r="JTW21" s="57"/>
      <c r="JTX21" s="57"/>
      <c r="JTY21" s="57"/>
      <c r="JTZ21" s="57"/>
      <c r="JUA21" s="57"/>
      <c r="JUB21" s="57"/>
      <c r="JUC21" s="57"/>
      <c r="JUD21" s="57"/>
      <c r="JUE21" s="57"/>
      <c r="JUF21" s="57"/>
      <c r="JUG21" s="57"/>
      <c r="JUH21" s="57"/>
      <c r="JUI21" s="57"/>
      <c r="JUJ21" s="57"/>
      <c r="JUK21" s="57"/>
      <c r="JUL21" s="57"/>
      <c r="JUM21" s="57"/>
      <c r="JUN21" s="57"/>
      <c r="JUO21" s="57"/>
      <c r="JUP21" s="57"/>
      <c r="JUQ21" s="57"/>
      <c r="JUR21" s="57"/>
      <c r="JUS21" s="57"/>
      <c r="JUT21" s="57"/>
      <c r="JUU21" s="57"/>
      <c r="JUV21" s="57"/>
      <c r="JUW21" s="57"/>
      <c r="JUX21" s="57"/>
      <c r="JUY21" s="57"/>
      <c r="JUZ21" s="57"/>
      <c r="JVA21" s="57"/>
      <c r="JVB21" s="57"/>
      <c r="JVC21" s="57"/>
      <c r="JVD21" s="57"/>
      <c r="JVE21" s="57"/>
      <c r="JVF21" s="57"/>
      <c r="JVG21" s="57"/>
      <c r="JVH21" s="57"/>
      <c r="JVI21" s="57"/>
      <c r="JVJ21" s="57"/>
      <c r="JVK21" s="57"/>
      <c r="JVL21" s="57"/>
      <c r="JVM21" s="57"/>
      <c r="JVN21" s="57"/>
      <c r="JVO21" s="57"/>
      <c r="JVP21" s="57"/>
      <c r="JVQ21" s="57"/>
      <c r="JVR21" s="57"/>
      <c r="JVS21" s="57"/>
      <c r="JVT21" s="57"/>
      <c r="JVU21" s="57"/>
      <c r="JVV21" s="57"/>
      <c r="JVW21" s="57"/>
      <c r="JVX21" s="57"/>
      <c r="JVY21" s="57"/>
      <c r="JVZ21" s="57"/>
      <c r="JWA21" s="57"/>
      <c r="JWB21" s="57"/>
      <c r="JWC21" s="57"/>
      <c r="JWD21" s="57"/>
      <c r="JWE21" s="57"/>
      <c r="JWF21" s="57"/>
      <c r="JWG21" s="57"/>
      <c r="JWH21" s="57"/>
      <c r="JWI21" s="57"/>
      <c r="JWJ21" s="57"/>
      <c r="JWK21" s="57"/>
      <c r="JWL21" s="57"/>
      <c r="JWM21" s="57"/>
      <c r="JWN21" s="57"/>
      <c r="JWO21" s="57"/>
      <c r="JWP21" s="57"/>
      <c r="JWQ21" s="57"/>
      <c r="JWR21" s="57"/>
      <c r="JWS21" s="57"/>
      <c r="JWT21" s="57"/>
      <c r="JWU21" s="57"/>
      <c r="JWV21" s="57"/>
      <c r="JWW21" s="57"/>
      <c r="JWX21" s="57"/>
      <c r="JWY21" s="57"/>
      <c r="JWZ21" s="57"/>
      <c r="JXA21" s="57"/>
      <c r="JXB21" s="57"/>
      <c r="JXC21" s="57"/>
      <c r="JXD21" s="57"/>
      <c r="JXE21" s="57"/>
      <c r="JXF21" s="57"/>
      <c r="JXG21" s="57"/>
      <c r="JXH21" s="57"/>
      <c r="JXI21" s="57"/>
      <c r="JXJ21" s="57"/>
      <c r="JXK21" s="57"/>
      <c r="JXL21" s="57"/>
      <c r="JXM21" s="57"/>
      <c r="JXN21" s="57"/>
      <c r="JXO21" s="57"/>
      <c r="JXP21" s="57"/>
      <c r="JXQ21" s="57"/>
      <c r="JXR21" s="57"/>
      <c r="JXS21" s="57"/>
      <c r="JXT21" s="57"/>
      <c r="JXU21" s="57"/>
      <c r="JXV21" s="57"/>
      <c r="JXW21" s="57"/>
      <c r="JXX21" s="57"/>
      <c r="JXY21" s="57"/>
      <c r="JXZ21" s="57"/>
      <c r="JYA21" s="57"/>
      <c r="JYB21" s="57"/>
      <c r="JYC21" s="57"/>
      <c r="JYD21" s="57"/>
      <c r="JYE21" s="57"/>
      <c r="JYF21" s="57"/>
      <c r="JYG21" s="57"/>
      <c r="JYH21" s="57"/>
      <c r="JYI21" s="57"/>
      <c r="JYJ21" s="57"/>
      <c r="JYK21" s="57"/>
      <c r="JYL21" s="57"/>
      <c r="JYM21" s="57"/>
      <c r="JYN21" s="57"/>
      <c r="JYO21" s="57"/>
      <c r="JYP21" s="57"/>
      <c r="JYQ21" s="57"/>
      <c r="JYR21" s="57"/>
      <c r="JYS21" s="57"/>
      <c r="JYT21" s="57"/>
      <c r="JYU21" s="57"/>
      <c r="JYV21" s="57"/>
      <c r="JYW21" s="57"/>
      <c r="JYX21" s="57"/>
      <c r="JYY21" s="57"/>
      <c r="JYZ21" s="57"/>
      <c r="JZA21" s="57"/>
      <c r="JZB21" s="57"/>
      <c r="JZC21" s="57"/>
      <c r="JZD21" s="57"/>
      <c r="JZE21" s="57"/>
      <c r="JZF21" s="57"/>
      <c r="JZG21" s="57"/>
      <c r="JZH21" s="57"/>
      <c r="JZI21" s="57"/>
      <c r="JZJ21" s="57"/>
      <c r="JZK21" s="57"/>
      <c r="JZL21" s="57"/>
      <c r="JZM21" s="57"/>
      <c r="JZN21" s="57"/>
      <c r="JZO21" s="57"/>
      <c r="JZP21" s="57"/>
      <c r="JZQ21" s="57"/>
      <c r="JZR21" s="57"/>
      <c r="JZS21" s="57"/>
      <c r="JZT21" s="57"/>
      <c r="JZU21" s="57"/>
      <c r="JZV21" s="57"/>
      <c r="JZW21" s="57"/>
      <c r="JZX21" s="57"/>
      <c r="JZY21" s="57"/>
      <c r="JZZ21" s="57"/>
      <c r="KAA21" s="57"/>
      <c r="KAB21" s="57"/>
      <c r="KAC21" s="57"/>
      <c r="KAD21" s="57"/>
      <c r="KAE21" s="57"/>
      <c r="KAF21" s="57"/>
      <c r="KAG21" s="57"/>
      <c r="KAH21" s="57"/>
      <c r="KAI21" s="57"/>
      <c r="KAJ21" s="57"/>
      <c r="KAK21" s="57"/>
      <c r="KAL21" s="57"/>
      <c r="KAM21" s="57"/>
      <c r="KAN21" s="57"/>
      <c r="KAO21" s="57"/>
      <c r="KAP21" s="57"/>
      <c r="KAQ21" s="57"/>
      <c r="KAR21" s="57"/>
      <c r="KAS21" s="57"/>
      <c r="KAT21" s="57"/>
      <c r="KAU21" s="57"/>
      <c r="KAV21" s="57"/>
      <c r="KAW21" s="57"/>
      <c r="KAX21" s="57"/>
      <c r="KAY21" s="57"/>
      <c r="KAZ21" s="57"/>
      <c r="KBA21" s="57"/>
      <c r="KBB21" s="57"/>
      <c r="KBC21" s="57"/>
      <c r="KBD21" s="57"/>
      <c r="KBE21" s="57"/>
      <c r="KBF21" s="57"/>
      <c r="KBG21" s="57"/>
      <c r="KBH21" s="57"/>
      <c r="KBI21" s="57"/>
      <c r="KBJ21" s="57"/>
      <c r="KBK21" s="57"/>
      <c r="KBL21" s="57"/>
      <c r="KBM21" s="57"/>
      <c r="KBN21" s="57"/>
      <c r="KBO21" s="57"/>
      <c r="KBP21" s="57"/>
      <c r="KBQ21" s="57"/>
      <c r="KBR21" s="57"/>
      <c r="KBS21" s="57"/>
      <c r="KBT21" s="57"/>
      <c r="KBU21" s="57"/>
      <c r="KBV21" s="57"/>
      <c r="KBW21" s="57"/>
      <c r="KBX21" s="57"/>
      <c r="KBY21" s="57"/>
      <c r="KBZ21" s="57"/>
      <c r="KCA21" s="57"/>
      <c r="KCB21" s="57"/>
      <c r="KCC21" s="57"/>
      <c r="KCD21" s="57"/>
      <c r="KCE21" s="57"/>
      <c r="KCF21" s="57"/>
      <c r="KCG21" s="57"/>
      <c r="KCH21" s="57"/>
      <c r="KCI21" s="57"/>
      <c r="KCJ21" s="57"/>
      <c r="KCK21" s="57"/>
      <c r="KCL21" s="57"/>
      <c r="KCM21" s="57"/>
      <c r="KCN21" s="57"/>
      <c r="KCO21" s="57"/>
      <c r="KCP21" s="57"/>
      <c r="KCQ21" s="57"/>
      <c r="KCR21" s="57"/>
      <c r="KCS21" s="57"/>
      <c r="KCT21" s="57"/>
      <c r="KCU21" s="57"/>
      <c r="KCV21" s="57"/>
      <c r="KCW21" s="57"/>
      <c r="KCX21" s="57"/>
      <c r="KCY21" s="57"/>
      <c r="KCZ21" s="57"/>
      <c r="KDA21" s="57"/>
      <c r="KDB21" s="57"/>
      <c r="KDC21" s="57"/>
      <c r="KDD21" s="57"/>
      <c r="KDE21" s="57"/>
      <c r="KDF21" s="57"/>
      <c r="KDG21" s="57"/>
      <c r="KDH21" s="57"/>
      <c r="KDI21" s="57"/>
      <c r="KDJ21" s="57"/>
      <c r="KDK21" s="57"/>
      <c r="KDL21" s="57"/>
      <c r="KDM21" s="57"/>
      <c r="KDN21" s="57"/>
      <c r="KDO21" s="57"/>
      <c r="KDP21" s="57"/>
      <c r="KDQ21" s="57"/>
      <c r="KDR21" s="57"/>
      <c r="KDS21" s="57"/>
      <c r="KDT21" s="57"/>
      <c r="KDU21" s="57"/>
      <c r="KDV21" s="57"/>
      <c r="KDW21" s="57"/>
      <c r="KDX21" s="57"/>
      <c r="KDY21" s="57"/>
      <c r="KDZ21" s="57"/>
      <c r="KEA21" s="57"/>
      <c r="KEB21" s="57"/>
      <c r="KEC21" s="57"/>
      <c r="KED21" s="57"/>
      <c r="KEE21" s="57"/>
      <c r="KEF21" s="57"/>
      <c r="KEG21" s="57"/>
      <c r="KEH21" s="57"/>
      <c r="KEI21" s="57"/>
      <c r="KEJ21" s="57"/>
      <c r="KEK21" s="57"/>
      <c r="KEL21" s="57"/>
      <c r="KEM21" s="57"/>
      <c r="KEN21" s="57"/>
      <c r="KEO21" s="57"/>
      <c r="KEP21" s="57"/>
      <c r="KEQ21" s="57"/>
      <c r="KER21" s="57"/>
      <c r="KES21" s="57"/>
      <c r="KET21" s="57"/>
      <c r="KEU21" s="57"/>
      <c r="KEV21" s="57"/>
      <c r="KEW21" s="57"/>
      <c r="KEX21" s="57"/>
      <c r="KEY21" s="57"/>
      <c r="KEZ21" s="57"/>
      <c r="KFA21" s="57"/>
      <c r="KFB21" s="57"/>
      <c r="KFC21" s="57"/>
      <c r="KFD21" s="57"/>
      <c r="KFE21" s="57"/>
      <c r="KFF21" s="57"/>
      <c r="KFG21" s="57"/>
      <c r="KFH21" s="57"/>
      <c r="KFI21" s="57"/>
      <c r="KFJ21" s="57"/>
      <c r="KFK21" s="57"/>
      <c r="KFL21" s="57"/>
      <c r="KFM21" s="57"/>
      <c r="KFN21" s="57"/>
      <c r="KFO21" s="57"/>
      <c r="KFP21" s="57"/>
      <c r="KFQ21" s="57"/>
      <c r="KFR21" s="57"/>
      <c r="KFS21" s="57"/>
      <c r="KFT21" s="57"/>
      <c r="KFU21" s="57"/>
      <c r="KFV21" s="57"/>
      <c r="KFW21" s="57"/>
      <c r="KFX21" s="57"/>
      <c r="KFY21" s="57"/>
      <c r="KFZ21" s="57"/>
      <c r="KGA21" s="57"/>
      <c r="KGB21" s="57"/>
      <c r="KGC21" s="57"/>
      <c r="KGD21" s="57"/>
      <c r="KGE21" s="57"/>
      <c r="KGF21" s="57"/>
      <c r="KGG21" s="57"/>
      <c r="KGH21" s="57"/>
      <c r="KGI21" s="57"/>
      <c r="KGJ21" s="57"/>
      <c r="KGK21" s="57"/>
      <c r="KGL21" s="57"/>
      <c r="KGM21" s="57"/>
      <c r="KGN21" s="57"/>
      <c r="KGO21" s="57"/>
      <c r="KGP21" s="57"/>
      <c r="KGQ21" s="57"/>
      <c r="KGR21" s="57"/>
      <c r="KGS21" s="57"/>
      <c r="KGT21" s="57"/>
      <c r="KGU21" s="57"/>
      <c r="KGV21" s="57"/>
      <c r="KGW21" s="57"/>
      <c r="KGX21" s="57"/>
      <c r="KGY21" s="57"/>
      <c r="KGZ21" s="57"/>
      <c r="KHA21" s="57"/>
      <c r="KHB21" s="57"/>
      <c r="KHC21" s="57"/>
      <c r="KHD21" s="57"/>
      <c r="KHE21" s="57"/>
      <c r="KHF21" s="57"/>
      <c r="KHG21" s="57"/>
      <c r="KHH21" s="57"/>
      <c r="KHI21" s="57"/>
      <c r="KHJ21" s="57"/>
      <c r="KHK21" s="57"/>
      <c r="KHL21" s="57"/>
      <c r="KHM21" s="57"/>
      <c r="KHN21" s="57"/>
      <c r="KHO21" s="57"/>
      <c r="KHP21" s="57"/>
      <c r="KHQ21" s="57"/>
      <c r="KHR21" s="57"/>
      <c r="KHS21" s="57"/>
      <c r="KHT21" s="57"/>
      <c r="KHU21" s="57"/>
      <c r="KHV21" s="57"/>
      <c r="KHW21" s="57"/>
      <c r="KHX21" s="57"/>
      <c r="KHY21" s="57"/>
      <c r="KHZ21" s="57"/>
      <c r="KIA21" s="57"/>
      <c r="KIB21" s="57"/>
      <c r="KIC21" s="57"/>
      <c r="KID21" s="57"/>
      <c r="KIE21" s="57"/>
      <c r="KIF21" s="57"/>
      <c r="KIG21" s="57"/>
      <c r="KIH21" s="57"/>
      <c r="KII21" s="57"/>
      <c r="KIJ21" s="57"/>
      <c r="KIK21" s="57"/>
      <c r="KIL21" s="57"/>
      <c r="KIM21" s="57"/>
      <c r="KIN21" s="57"/>
      <c r="KIO21" s="57"/>
      <c r="KIP21" s="57"/>
      <c r="KIQ21" s="57"/>
      <c r="KIR21" s="57"/>
      <c r="KIS21" s="57"/>
      <c r="KIT21" s="57"/>
      <c r="KIU21" s="57"/>
      <c r="KIV21" s="57"/>
      <c r="KIW21" s="57"/>
      <c r="KIX21" s="57"/>
      <c r="KIY21" s="57"/>
      <c r="KIZ21" s="57"/>
      <c r="KJA21" s="57"/>
      <c r="KJB21" s="57"/>
      <c r="KJC21" s="57"/>
      <c r="KJD21" s="57"/>
      <c r="KJE21" s="57"/>
      <c r="KJF21" s="57"/>
      <c r="KJG21" s="57"/>
      <c r="KJH21" s="57"/>
      <c r="KJI21" s="57"/>
      <c r="KJJ21" s="57"/>
      <c r="KJK21" s="57"/>
      <c r="KJL21" s="57"/>
      <c r="KJM21" s="57"/>
      <c r="KJN21" s="57"/>
      <c r="KJO21" s="57"/>
      <c r="KJP21" s="57"/>
      <c r="KJQ21" s="57"/>
      <c r="KJR21" s="57"/>
      <c r="KJS21" s="57"/>
      <c r="KJT21" s="57"/>
      <c r="KJU21" s="57"/>
      <c r="KJV21" s="57"/>
      <c r="KJW21" s="57"/>
      <c r="KJX21" s="57"/>
      <c r="KJY21" s="57"/>
      <c r="KJZ21" s="57"/>
      <c r="KKA21" s="57"/>
      <c r="KKB21" s="57"/>
      <c r="KKC21" s="57"/>
      <c r="KKD21" s="57"/>
      <c r="KKE21" s="57"/>
      <c r="KKF21" s="57"/>
      <c r="KKG21" s="57"/>
      <c r="KKH21" s="57"/>
      <c r="KKI21" s="57"/>
      <c r="KKJ21" s="57"/>
      <c r="KKK21" s="57"/>
      <c r="KKL21" s="57"/>
      <c r="KKM21" s="57"/>
      <c r="KKN21" s="57"/>
      <c r="KKO21" s="57"/>
      <c r="KKP21" s="57"/>
      <c r="KKQ21" s="57"/>
      <c r="KKR21" s="57"/>
      <c r="KKS21" s="57"/>
      <c r="KKT21" s="57"/>
      <c r="KKU21" s="57"/>
      <c r="KKV21" s="57"/>
      <c r="KKW21" s="57"/>
      <c r="KKX21" s="57"/>
      <c r="KKY21" s="57"/>
      <c r="KKZ21" s="57"/>
      <c r="KLA21" s="57"/>
      <c r="KLB21" s="57"/>
      <c r="KLC21" s="57"/>
      <c r="KLD21" s="57"/>
      <c r="KLE21" s="57"/>
      <c r="KLF21" s="57"/>
      <c r="KLG21" s="57"/>
      <c r="KLH21" s="57"/>
      <c r="KLI21" s="57"/>
      <c r="KLJ21" s="57"/>
      <c r="KLK21" s="57"/>
      <c r="KLL21" s="57"/>
      <c r="KLM21" s="57"/>
      <c r="KLN21" s="57"/>
      <c r="KLO21" s="57"/>
      <c r="KLP21" s="57"/>
      <c r="KLQ21" s="57"/>
      <c r="KLR21" s="57"/>
      <c r="KLS21" s="57"/>
      <c r="KLT21" s="57"/>
      <c r="KLU21" s="57"/>
      <c r="KLV21" s="57"/>
      <c r="KLW21" s="57"/>
      <c r="KLX21" s="57"/>
      <c r="KLY21" s="57"/>
      <c r="KLZ21" s="57"/>
      <c r="KMA21" s="57"/>
      <c r="KMB21" s="57"/>
      <c r="KMC21" s="57"/>
      <c r="KMD21" s="57"/>
      <c r="KME21" s="57"/>
      <c r="KMF21" s="57"/>
      <c r="KMG21" s="57"/>
      <c r="KMH21" s="57"/>
      <c r="KMI21" s="57"/>
      <c r="KMJ21" s="57"/>
      <c r="KMK21" s="57"/>
      <c r="KML21" s="57"/>
      <c r="KMM21" s="57"/>
      <c r="KMN21" s="57"/>
      <c r="KMO21" s="57"/>
      <c r="KMP21" s="57"/>
      <c r="KMQ21" s="57"/>
      <c r="KMR21" s="57"/>
      <c r="KMS21" s="57"/>
      <c r="KMT21" s="57"/>
      <c r="KMU21" s="57"/>
      <c r="KMV21" s="57"/>
      <c r="KMW21" s="57"/>
      <c r="KMX21" s="57"/>
      <c r="KMY21" s="57"/>
      <c r="KMZ21" s="57"/>
      <c r="KNA21" s="57"/>
      <c r="KNB21" s="57"/>
      <c r="KNC21" s="57"/>
      <c r="KND21" s="57"/>
      <c r="KNE21" s="57"/>
      <c r="KNF21" s="57"/>
      <c r="KNG21" s="57"/>
      <c r="KNH21" s="57"/>
      <c r="KNI21" s="57"/>
      <c r="KNJ21" s="57"/>
      <c r="KNK21" s="57"/>
      <c r="KNL21" s="57"/>
      <c r="KNM21" s="57"/>
      <c r="KNN21" s="57"/>
      <c r="KNO21" s="57"/>
      <c r="KNP21" s="57"/>
      <c r="KNQ21" s="57"/>
      <c r="KNR21" s="57"/>
      <c r="KNS21" s="57"/>
      <c r="KNT21" s="57"/>
      <c r="KNU21" s="57"/>
      <c r="KNV21" s="57"/>
      <c r="KNW21" s="57"/>
      <c r="KNX21" s="57"/>
      <c r="KNY21" s="57"/>
      <c r="KNZ21" s="57"/>
      <c r="KOA21" s="57"/>
      <c r="KOB21" s="57"/>
      <c r="KOC21" s="57"/>
      <c r="KOD21" s="57"/>
      <c r="KOE21" s="57"/>
      <c r="KOF21" s="57"/>
      <c r="KOG21" s="57"/>
      <c r="KOH21" s="57"/>
      <c r="KOI21" s="57"/>
      <c r="KOJ21" s="57"/>
      <c r="KOK21" s="57"/>
      <c r="KOL21" s="57"/>
      <c r="KOM21" s="57"/>
      <c r="KON21" s="57"/>
      <c r="KOO21" s="57"/>
      <c r="KOP21" s="57"/>
      <c r="KOQ21" s="57"/>
      <c r="KOR21" s="57"/>
      <c r="KOS21" s="57"/>
      <c r="KOT21" s="57"/>
      <c r="KOU21" s="57"/>
      <c r="KOV21" s="57"/>
      <c r="KOW21" s="57"/>
      <c r="KOX21" s="57"/>
      <c r="KOY21" s="57"/>
      <c r="KOZ21" s="57"/>
      <c r="KPA21" s="57"/>
      <c r="KPB21" s="57"/>
      <c r="KPC21" s="57"/>
      <c r="KPD21" s="57"/>
      <c r="KPE21" s="57"/>
      <c r="KPF21" s="57"/>
      <c r="KPG21" s="57"/>
      <c r="KPH21" s="57"/>
      <c r="KPI21" s="57"/>
      <c r="KPJ21" s="57"/>
      <c r="KPK21" s="57"/>
      <c r="KPL21" s="57"/>
      <c r="KPM21" s="57"/>
      <c r="KPN21" s="57"/>
      <c r="KPO21" s="57"/>
      <c r="KPP21" s="57"/>
      <c r="KPQ21" s="57"/>
      <c r="KPR21" s="57"/>
      <c r="KPS21" s="57"/>
      <c r="KPT21" s="57"/>
      <c r="KPU21" s="57"/>
      <c r="KPV21" s="57"/>
      <c r="KPW21" s="57"/>
      <c r="KPX21" s="57"/>
      <c r="KPY21" s="57"/>
      <c r="KPZ21" s="57"/>
      <c r="KQA21" s="57"/>
      <c r="KQB21" s="57"/>
      <c r="KQC21" s="57"/>
      <c r="KQD21" s="57"/>
      <c r="KQE21" s="57"/>
      <c r="KQF21" s="57"/>
      <c r="KQG21" s="57"/>
      <c r="KQH21" s="57"/>
      <c r="KQI21" s="57"/>
      <c r="KQJ21" s="57"/>
      <c r="KQK21" s="57"/>
      <c r="KQL21" s="57"/>
      <c r="KQM21" s="57"/>
      <c r="KQN21" s="57"/>
      <c r="KQO21" s="57"/>
      <c r="KQP21" s="57"/>
      <c r="KQQ21" s="57"/>
      <c r="KQR21" s="57"/>
      <c r="KQS21" s="57"/>
      <c r="KQT21" s="57"/>
      <c r="KQU21" s="57"/>
      <c r="KQV21" s="57"/>
      <c r="KQW21" s="57"/>
      <c r="KQX21" s="57"/>
      <c r="KQY21" s="57"/>
      <c r="KQZ21" s="57"/>
      <c r="KRA21" s="57"/>
      <c r="KRB21" s="57"/>
      <c r="KRC21" s="57"/>
      <c r="KRD21" s="57"/>
      <c r="KRE21" s="57"/>
      <c r="KRF21" s="57"/>
      <c r="KRG21" s="57"/>
      <c r="KRH21" s="57"/>
      <c r="KRI21" s="57"/>
      <c r="KRJ21" s="57"/>
      <c r="KRK21" s="57"/>
      <c r="KRL21" s="57"/>
      <c r="KRM21" s="57"/>
      <c r="KRN21" s="57"/>
      <c r="KRO21" s="57"/>
      <c r="KRP21" s="57"/>
      <c r="KRQ21" s="57"/>
      <c r="KRR21" s="57"/>
      <c r="KRS21" s="57"/>
      <c r="KRT21" s="57"/>
      <c r="KRU21" s="57"/>
      <c r="KRV21" s="57"/>
      <c r="KRW21" s="57"/>
      <c r="KRX21" s="57"/>
      <c r="KRY21" s="57"/>
      <c r="KRZ21" s="57"/>
      <c r="KSA21" s="57"/>
      <c r="KSB21" s="57"/>
      <c r="KSC21" s="57"/>
      <c r="KSD21" s="57"/>
      <c r="KSE21" s="57"/>
      <c r="KSF21" s="57"/>
      <c r="KSG21" s="57"/>
      <c r="KSH21" s="57"/>
      <c r="KSI21" s="57"/>
      <c r="KSJ21" s="57"/>
      <c r="KSK21" s="57"/>
      <c r="KSL21" s="57"/>
      <c r="KSM21" s="57"/>
      <c r="KSN21" s="57"/>
      <c r="KSO21" s="57"/>
      <c r="KSP21" s="57"/>
      <c r="KSQ21" s="57"/>
      <c r="KSR21" s="57"/>
      <c r="KSS21" s="57"/>
      <c r="KST21" s="57"/>
      <c r="KSU21" s="57"/>
      <c r="KSV21" s="57"/>
      <c r="KSW21" s="57"/>
      <c r="KSX21" s="57"/>
      <c r="KSY21" s="57"/>
      <c r="KSZ21" s="57"/>
      <c r="KTA21" s="57"/>
      <c r="KTB21" s="57"/>
      <c r="KTC21" s="57"/>
      <c r="KTD21" s="57"/>
      <c r="KTE21" s="57"/>
      <c r="KTF21" s="57"/>
      <c r="KTG21" s="57"/>
      <c r="KTH21" s="57"/>
      <c r="KTI21" s="57"/>
      <c r="KTJ21" s="57"/>
      <c r="KTK21" s="57"/>
      <c r="KTL21" s="57"/>
      <c r="KTM21" s="57"/>
      <c r="KTN21" s="57"/>
      <c r="KTO21" s="57"/>
      <c r="KTP21" s="57"/>
      <c r="KTQ21" s="57"/>
      <c r="KTR21" s="57"/>
      <c r="KTS21" s="57"/>
      <c r="KTT21" s="57"/>
      <c r="KTU21" s="57"/>
      <c r="KTV21" s="57"/>
      <c r="KTW21" s="57"/>
      <c r="KTX21" s="57"/>
      <c r="KTY21" s="57"/>
      <c r="KTZ21" s="57"/>
      <c r="KUA21" s="57"/>
      <c r="KUB21" s="57"/>
      <c r="KUC21" s="57"/>
      <c r="KUD21" s="57"/>
      <c r="KUE21" s="57"/>
      <c r="KUF21" s="57"/>
      <c r="KUG21" s="57"/>
      <c r="KUH21" s="57"/>
      <c r="KUI21" s="57"/>
      <c r="KUJ21" s="57"/>
      <c r="KUK21" s="57"/>
      <c r="KUL21" s="57"/>
      <c r="KUM21" s="57"/>
      <c r="KUN21" s="57"/>
      <c r="KUO21" s="57"/>
      <c r="KUP21" s="57"/>
      <c r="KUQ21" s="57"/>
      <c r="KUR21" s="57"/>
      <c r="KUS21" s="57"/>
      <c r="KUT21" s="57"/>
      <c r="KUU21" s="57"/>
      <c r="KUV21" s="57"/>
      <c r="KUW21" s="57"/>
      <c r="KUX21" s="57"/>
      <c r="KUY21" s="57"/>
      <c r="KUZ21" s="57"/>
      <c r="KVA21" s="57"/>
      <c r="KVB21" s="57"/>
      <c r="KVC21" s="57"/>
      <c r="KVD21" s="57"/>
      <c r="KVE21" s="57"/>
      <c r="KVF21" s="57"/>
      <c r="KVG21" s="57"/>
      <c r="KVH21" s="57"/>
      <c r="KVI21" s="57"/>
      <c r="KVJ21" s="57"/>
      <c r="KVK21" s="57"/>
      <c r="KVL21" s="57"/>
      <c r="KVM21" s="57"/>
      <c r="KVN21" s="57"/>
      <c r="KVO21" s="57"/>
      <c r="KVP21" s="57"/>
      <c r="KVQ21" s="57"/>
      <c r="KVR21" s="57"/>
      <c r="KVS21" s="57"/>
      <c r="KVT21" s="57"/>
      <c r="KVU21" s="57"/>
      <c r="KVV21" s="57"/>
      <c r="KVW21" s="57"/>
      <c r="KVX21" s="57"/>
      <c r="KVY21" s="57"/>
      <c r="KVZ21" s="57"/>
      <c r="KWA21" s="57"/>
      <c r="KWB21" s="57"/>
      <c r="KWC21" s="57"/>
      <c r="KWD21" s="57"/>
      <c r="KWE21" s="57"/>
      <c r="KWF21" s="57"/>
      <c r="KWG21" s="57"/>
      <c r="KWH21" s="57"/>
      <c r="KWI21" s="57"/>
      <c r="KWJ21" s="57"/>
      <c r="KWK21" s="57"/>
      <c r="KWL21" s="57"/>
      <c r="KWM21" s="57"/>
      <c r="KWN21" s="57"/>
      <c r="KWO21" s="57"/>
      <c r="KWP21" s="57"/>
      <c r="KWQ21" s="57"/>
      <c r="KWR21" s="57"/>
      <c r="KWS21" s="57"/>
      <c r="KWT21" s="57"/>
      <c r="KWU21" s="57"/>
      <c r="KWV21" s="57"/>
      <c r="KWW21" s="57"/>
      <c r="KWX21" s="57"/>
      <c r="KWY21" s="57"/>
      <c r="KWZ21" s="57"/>
      <c r="KXA21" s="57"/>
      <c r="KXB21" s="57"/>
      <c r="KXC21" s="57"/>
      <c r="KXD21" s="57"/>
      <c r="KXE21" s="57"/>
      <c r="KXF21" s="57"/>
      <c r="KXG21" s="57"/>
      <c r="KXH21" s="57"/>
      <c r="KXI21" s="57"/>
      <c r="KXJ21" s="57"/>
      <c r="KXK21" s="57"/>
      <c r="KXL21" s="57"/>
      <c r="KXM21" s="57"/>
      <c r="KXN21" s="57"/>
      <c r="KXO21" s="57"/>
      <c r="KXP21" s="57"/>
      <c r="KXQ21" s="57"/>
      <c r="KXR21" s="57"/>
      <c r="KXS21" s="57"/>
      <c r="KXT21" s="57"/>
      <c r="KXU21" s="57"/>
      <c r="KXV21" s="57"/>
      <c r="KXW21" s="57"/>
      <c r="KXX21" s="57"/>
      <c r="KXY21" s="57"/>
      <c r="KXZ21" s="57"/>
      <c r="KYA21" s="57"/>
      <c r="KYB21" s="57"/>
      <c r="KYC21" s="57"/>
      <c r="KYD21" s="57"/>
      <c r="KYE21" s="57"/>
      <c r="KYF21" s="57"/>
      <c r="KYG21" s="57"/>
      <c r="KYH21" s="57"/>
      <c r="KYI21" s="57"/>
      <c r="KYJ21" s="57"/>
      <c r="KYK21" s="57"/>
      <c r="KYL21" s="57"/>
      <c r="KYM21" s="57"/>
      <c r="KYN21" s="57"/>
      <c r="KYO21" s="57"/>
      <c r="KYP21" s="57"/>
      <c r="KYQ21" s="57"/>
      <c r="KYR21" s="57"/>
      <c r="KYS21" s="57"/>
      <c r="KYT21" s="57"/>
      <c r="KYU21" s="57"/>
      <c r="KYV21" s="57"/>
      <c r="KYW21" s="57"/>
      <c r="KYX21" s="57"/>
      <c r="KYY21" s="57"/>
      <c r="KYZ21" s="57"/>
      <c r="KZA21" s="57"/>
      <c r="KZB21" s="57"/>
      <c r="KZC21" s="57"/>
      <c r="KZD21" s="57"/>
      <c r="KZE21" s="57"/>
      <c r="KZF21" s="57"/>
      <c r="KZG21" s="57"/>
      <c r="KZH21" s="57"/>
      <c r="KZI21" s="57"/>
      <c r="KZJ21" s="57"/>
      <c r="KZK21" s="57"/>
      <c r="KZL21" s="57"/>
      <c r="KZM21" s="57"/>
      <c r="KZN21" s="57"/>
      <c r="KZO21" s="57"/>
      <c r="KZP21" s="57"/>
      <c r="KZQ21" s="57"/>
      <c r="KZR21" s="57"/>
      <c r="KZS21" s="57"/>
      <c r="KZT21" s="57"/>
      <c r="KZU21" s="57"/>
      <c r="KZV21" s="57"/>
      <c r="KZW21" s="57"/>
      <c r="KZX21" s="57"/>
      <c r="KZY21" s="57"/>
      <c r="KZZ21" s="57"/>
      <c r="LAA21" s="57"/>
      <c r="LAB21" s="57"/>
      <c r="LAC21" s="57"/>
      <c r="LAD21" s="57"/>
      <c r="LAE21" s="57"/>
      <c r="LAF21" s="57"/>
      <c r="LAG21" s="57"/>
      <c r="LAH21" s="57"/>
      <c r="LAI21" s="57"/>
      <c r="LAJ21" s="57"/>
      <c r="LAK21" s="57"/>
      <c r="LAL21" s="57"/>
      <c r="LAM21" s="57"/>
      <c r="LAN21" s="57"/>
      <c r="LAO21" s="57"/>
      <c r="LAP21" s="57"/>
      <c r="LAQ21" s="57"/>
      <c r="LAR21" s="57"/>
      <c r="LAS21" s="57"/>
      <c r="LAT21" s="57"/>
      <c r="LAU21" s="57"/>
      <c r="LAV21" s="57"/>
      <c r="LAW21" s="57"/>
      <c r="LAX21" s="57"/>
      <c r="LAY21" s="57"/>
      <c r="LAZ21" s="57"/>
      <c r="LBA21" s="57"/>
      <c r="LBB21" s="57"/>
      <c r="LBC21" s="57"/>
      <c r="LBD21" s="57"/>
      <c r="LBE21" s="57"/>
      <c r="LBF21" s="57"/>
      <c r="LBG21" s="57"/>
      <c r="LBH21" s="57"/>
      <c r="LBI21" s="57"/>
      <c r="LBJ21" s="57"/>
      <c r="LBK21" s="57"/>
      <c r="LBL21" s="57"/>
      <c r="LBM21" s="57"/>
      <c r="LBN21" s="57"/>
      <c r="LBO21" s="57"/>
      <c r="LBP21" s="57"/>
      <c r="LBQ21" s="57"/>
      <c r="LBR21" s="57"/>
      <c r="LBS21" s="57"/>
      <c r="LBT21" s="57"/>
      <c r="LBU21" s="57"/>
      <c r="LBV21" s="57"/>
      <c r="LBW21" s="57"/>
      <c r="LBX21" s="57"/>
      <c r="LBY21" s="57"/>
      <c r="LBZ21" s="57"/>
      <c r="LCA21" s="57"/>
      <c r="LCB21" s="57"/>
      <c r="LCC21" s="57"/>
      <c r="LCD21" s="57"/>
      <c r="LCE21" s="57"/>
      <c r="LCF21" s="57"/>
      <c r="LCG21" s="57"/>
      <c r="LCH21" s="57"/>
      <c r="LCI21" s="57"/>
      <c r="LCJ21" s="57"/>
      <c r="LCK21" s="57"/>
      <c r="LCL21" s="57"/>
      <c r="LCM21" s="57"/>
      <c r="LCN21" s="57"/>
      <c r="LCO21" s="57"/>
      <c r="LCP21" s="57"/>
      <c r="LCQ21" s="57"/>
      <c r="LCR21" s="57"/>
      <c r="LCS21" s="57"/>
      <c r="LCT21" s="57"/>
      <c r="LCU21" s="57"/>
      <c r="LCV21" s="57"/>
      <c r="LCW21" s="57"/>
      <c r="LCX21" s="57"/>
      <c r="LCY21" s="57"/>
      <c r="LCZ21" s="57"/>
      <c r="LDA21" s="57"/>
      <c r="LDB21" s="57"/>
      <c r="LDC21" s="57"/>
      <c r="LDD21" s="57"/>
      <c r="LDE21" s="57"/>
      <c r="LDF21" s="57"/>
      <c r="LDG21" s="57"/>
      <c r="LDH21" s="57"/>
      <c r="LDI21" s="57"/>
      <c r="LDJ21" s="57"/>
      <c r="LDK21" s="57"/>
      <c r="LDL21" s="57"/>
      <c r="LDM21" s="57"/>
      <c r="LDN21" s="57"/>
      <c r="LDO21" s="57"/>
      <c r="LDP21" s="57"/>
      <c r="LDQ21" s="57"/>
      <c r="LDR21" s="57"/>
      <c r="LDS21" s="57"/>
      <c r="LDT21" s="57"/>
      <c r="LDU21" s="57"/>
      <c r="LDV21" s="57"/>
      <c r="LDW21" s="57"/>
      <c r="LDX21" s="57"/>
      <c r="LDY21" s="57"/>
      <c r="LDZ21" s="57"/>
      <c r="LEA21" s="57"/>
      <c r="LEB21" s="57"/>
      <c r="LEC21" s="57"/>
      <c r="LED21" s="57"/>
      <c r="LEE21" s="57"/>
      <c r="LEF21" s="57"/>
      <c r="LEG21" s="57"/>
      <c r="LEH21" s="57"/>
      <c r="LEI21" s="57"/>
      <c r="LEJ21" s="57"/>
      <c r="LEK21" s="57"/>
      <c r="LEL21" s="57"/>
      <c r="LEM21" s="57"/>
      <c r="LEN21" s="57"/>
      <c r="LEO21" s="57"/>
      <c r="LEP21" s="57"/>
      <c r="LEQ21" s="57"/>
      <c r="LER21" s="57"/>
      <c r="LES21" s="57"/>
      <c r="LET21" s="57"/>
      <c r="LEU21" s="57"/>
      <c r="LEV21" s="57"/>
      <c r="LEW21" s="57"/>
      <c r="LEX21" s="57"/>
      <c r="LEY21" s="57"/>
      <c r="LEZ21" s="57"/>
      <c r="LFA21" s="57"/>
      <c r="LFB21" s="57"/>
      <c r="LFC21" s="57"/>
      <c r="LFD21" s="57"/>
      <c r="LFE21" s="57"/>
      <c r="LFF21" s="57"/>
      <c r="LFG21" s="57"/>
      <c r="LFH21" s="57"/>
      <c r="LFI21" s="57"/>
      <c r="LFJ21" s="57"/>
      <c r="LFK21" s="57"/>
      <c r="LFL21" s="57"/>
      <c r="LFM21" s="57"/>
      <c r="LFN21" s="57"/>
      <c r="LFO21" s="57"/>
      <c r="LFP21" s="57"/>
      <c r="LFQ21" s="57"/>
      <c r="LFR21" s="57"/>
      <c r="LFS21" s="57"/>
      <c r="LFT21" s="57"/>
      <c r="LFU21" s="57"/>
      <c r="LFV21" s="57"/>
      <c r="LFW21" s="57"/>
      <c r="LFX21" s="57"/>
      <c r="LFY21" s="57"/>
      <c r="LFZ21" s="57"/>
      <c r="LGA21" s="57"/>
      <c r="LGB21" s="57"/>
      <c r="LGC21" s="57"/>
      <c r="LGD21" s="57"/>
      <c r="LGE21" s="57"/>
      <c r="LGF21" s="57"/>
      <c r="LGG21" s="57"/>
      <c r="LGH21" s="57"/>
      <c r="LGI21" s="57"/>
      <c r="LGJ21" s="57"/>
      <c r="LGK21" s="57"/>
      <c r="LGL21" s="57"/>
      <c r="LGM21" s="57"/>
      <c r="LGN21" s="57"/>
      <c r="LGO21" s="57"/>
      <c r="LGP21" s="57"/>
      <c r="LGQ21" s="57"/>
      <c r="LGR21" s="57"/>
      <c r="LGS21" s="57"/>
      <c r="LGT21" s="57"/>
      <c r="LGU21" s="57"/>
      <c r="LGV21" s="57"/>
      <c r="LGW21" s="57"/>
      <c r="LGX21" s="57"/>
      <c r="LGY21" s="57"/>
      <c r="LGZ21" s="57"/>
      <c r="LHA21" s="57"/>
      <c r="LHB21" s="57"/>
      <c r="LHC21" s="57"/>
      <c r="LHD21" s="57"/>
      <c r="LHE21" s="57"/>
      <c r="LHF21" s="57"/>
      <c r="LHG21" s="57"/>
      <c r="LHH21" s="57"/>
      <c r="LHI21" s="57"/>
      <c r="LHJ21" s="57"/>
      <c r="LHK21" s="57"/>
      <c r="LHL21" s="57"/>
      <c r="LHM21" s="57"/>
      <c r="LHN21" s="57"/>
      <c r="LHO21" s="57"/>
      <c r="LHP21" s="57"/>
      <c r="LHQ21" s="57"/>
      <c r="LHR21" s="57"/>
      <c r="LHS21" s="57"/>
      <c r="LHT21" s="57"/>
      <c r="LHU21" s="57"/>
      <c r="LHV21" s="57"/>
      <c r="LHW21" s="57"/>
      <c r="LHX21" s="57"/>
      <c r="LHY21" s="57"/>
      <c r="LHZ21" s="57"/>
      <c r="LIA21" s="57"/>
      <c r="LIB21" s="57"/>
      <c r="LIC21" s="57"/>
      <c r="LID21" s="57"/>
      <c r="LIE21" s="57"/>
      <c r="LIF21" s="57"/>
      <c r="LIG21" s="57"/>
      <c r="LIH21" s="57"/>
      <c r="LII21" s="57"/>
      <c r="LIJ21" s="57"/>
      <c r="LIK21" s="57"/>
      <c r="LIL21" s="57"/>
      <c r="LIM21" s="57"/>
      <c r="LIN21" s="57"/>
      <c r="LIO21" s="57"/>
      <c r="LIP21" s="57"/>
      <c r="LIQ21" s="57"/>
      <c r="LIR21" s="57"/>
      <c r="LIS21" s="57"/>
      <c r="LIT21" s="57"/>
      <c r="LIU21" s="57"/>
      <c r="LIV21" s="57"/>
      <c r="LIW21" s="57"/>
      <c r="LIX21" s="57"/>
      <c r="LIY21" s="57"/>
      <c r="LIZ21" s="57"/>
      <c r="LJA21" s="57"/>
      <c r="LJB21" s="57"/>
      <c r="LJC21" s="57"/>
      <c r="LJD21" s="57"/>
      <c r="LJE21" s="57"/>
      <c r="LJF21" s="57"/>
      <c r="LJG21" s="57"/>
      <c r="LJH21" s="57"/>
      <c r="LJI21" s="57"/>
      <c r="LJJ21" s="57"/>
      <c r="LJK21" s="57"/>
      <c r="LJL21" s="57"/>
      <c r="LJM21" s="57"/>
      <c r="LJN21" s="57"/>
      <c r="LJO21" s="57"/>
      <c r="LJP21" s="57"/>
      <c r="LJQ21" s="57"/>
      <c r="LJR21" s="57"/>
      <c r="LJS21" s="57"/>
      <c r="LJT21" s="57"/>
      <c r="LJU21" s="57"/>
      <c r="LJV21" s="57"/>
      <c r="LJW21" s="57"/>
      <c r="LJX21" s="57"/>
      <c r="LJY21" s="57"/>
      <c r="LJZ21" s="57"/>
      <c r="LKA21" s="57"/>
      <c r="LKB21" s="57"/>
      <c r="LKC21" s="57"/>
      <c r="LKD21" s="57"/>
      <c r="LKE21" s="57"/>
      <c r="LKF21" s="57"/>
      <c r="LKG21" s="57"/>
      <c r="LKH21" s="57"/>
      <c r="LKI21" s="57"/>
      <c r="LKJ21" s="57"/>
      <c r="LKK21" s="57"/>
      <c r="LKL21" s="57"/>
      <c r="LKM21" s="57"/>
      <c r="LKN21" s="57"/>
      <c r="LKO21" s="57"/>
      <c r="LKP21" s="57"/>
      <c r="LKQ21" s="57"/>
      <c r="LKR21" s="57"/>
      <c r="LKS21" s="57"/>
      <c r="LKT21" s="57"/>
      <c r="LKU21" s="57"/>
      <c r="LKV21" s="57"/>
      <c r="LKW21" s="57"/>
      <c r="LKX21" s="57"/>
      <c r="LKY21" s="57"/>
      <c r="LKZ21" s="57"/>
      <c r="LLA21" s="57"/>
      <c r="LLB21" s="57"/>
      <c r="LLC21" s="57"/>
      <c r="LLD21" s="57"/>
      <c r="LLE21" s="57"/>
      <c r="LLF21" s="57"/>
      <c r="LLG21" s="57"/>
      <c r="LLH21" s="57"/>
      <c r="LLI21" s="57"/>
      <c r="LLJ21" s="57"/>
      <c r="LLK21" s="57"/>
      <c r="LLL21" s="57"/>
      <c r="LLM21" s="57"/>
      <c r="LLN21" s="57"/>
      <c r="LLO21" s="57"/>
      <c r="LLP21" s="57"/>
      <c r="LLQ21" s="57"/>
      <c r="LLR21" s="57"/>
      <c r="LLS21" s="57"/>
      <c r="LLT21" s="57"/>
      <c r="LLU21" s="57"/>
      <c r="LLV21" s="57"/>
      <c r="LLW21" s="57"/>
      <c r="LLX21" s="57"/>
      <c r="LLY21" s="57"/>
      <c r="LLZ21" s="57"/>
      <c r="LMA21" s="57"/>
      <c r="LMB21" s="57"/>
      <c r="LMC21" s="57"/>
      <c r="LMD21" s="57"/>
      <c r="LME21" s="57"/>
      <c r="LMF21" s="57"/>
      <c r="LMG21" s="57"/>
      <c r="LMH21" s="57"/>
      <c r="LMI21" s="57"/>
      <c r="LMJ21" s="57"/>
      <c r="LMK21" s="57"/>
      <c r="LML21" s="57"/>
      <c r="LMM21" s="57"/>
      <c r="LMN21" s="57"/>
      <c r="LMO21" s="57"/>
      <c r="LMP21" s="57"/>
      <c r="LMQ21" s="57"/>
      <c r="LMR21" s="57"/>
      <c r="LMS21" s="57"/>
      <c r="LMT21" s="57"/>
      <c r="LMU21" s="57"/>
      <c r="LMV21" s="57"/>
      <c r="LMW21" s="57"/>
      <c r="LMX21" s="57"/>
      <c r="LMY21" s="57"/>
      <c r="LMZ21" s="57"/>
      <c r="LNA21" s="57"/>
      <c r="LNB21" s="57"/>
      <c r="LNC21" s="57"/>
      <c r="LND21" s="57"/>
      <c r="LNE21" s="57"/>
      <c r="LNF21" s="57"/>
      <c r="LNG21" s="57"/>
      <c r="LNH21" s="57"/>
      <c r="LNI21" s="57"/>
      <c r="LNJ21" s="57"/>
      <c r="LNK21" s="57"/>
      <c r="LNL21" s="57"/>
      <c r="LNM21" s="57"/>
      <c r="LNN21" s="57"/>
      <c r="LNO21" s="57"/>
      <c r="LNP21" s="57"/>
      <c r="LNQ21" s="57"/>
      <c r="LNR21" s="57"/>
      <c r="LNS21" s="57"/>
      <c r="LNT21" s="57"/>
      <c r="LNU21" s="57"/>
      <c r="LNV21" s="57"/>
      <c r="LNW21" s="57"/>
      <c r="LNX21" s="57"/>
      <c r="LNY21" s="57"/>
      <c r="LNZ21" s="57"/>
      <c r="LOA21" s="57"/>
      <c r="LOB21" s="57"/>
      <c r="LOC21" s="57"/>
      <c r="LOD21" s="57"/>
      <c r="LOE21" s="57"/>
      <c r="LOF21" s="57"/>
      <c r="LOG21" s="57"/>
      <c r="LOH21" s="57"/>
      <c r="LOI21" s="57"/>
      <c r="LOJ21" s="57"/>
      <c r="LOK21" s="57"/>
      <c r="LOL21" s="57"/>
      <c r="LOM21" s="57"/>
      <c r="LON21" s="57"/>
      <c r="LOO21" s="57"/>
      <c r="LOP21" s="57"/>
      <c r="LOQ21" s="57"/>
      <c r="LOR21" s="57"/>
      <c r="LOS21" s="57"/>
      <c r="LOT21" s="57"/>
      <c r="LOU21" s="57"/>
      <c r="LOV21" s="57"/>
      <c r="LOW21" s="57"/>
      <c r="LOX21" s="57"/>
      <c r="LOY21" s="57"/>
      <c r="LOZ21" s="57"/>
      <c r="LPA21" s="57"/>
      <c r="LPB21" s="57"/>
      <c r="LPC21" s="57"/>
      <c r="LPD21" s="57"/>
      <c r="LPE21" s="57"/>
      <c r="LPF21" s="57"/>
      <c r="LPG21" s="57"/>
      <c r="LPH21" s="57"/>
      <c r="LPI21" s="57"/>
      <c r="LPJ21" s="57"/>
      <c r="LPK21" s="57"/>
      <c r="LPL21" s="57"/>
      <c r="LPM21" s="57"/>
      <c r="LPN21" s="57"/>
      <c r="LPO21" s="57"/>
      <c r="LPP21" s="57"/>
      <c r="LPQ21" s="57"/>
      <c r="LPR21" s="57"/>
      <c r="LPS21" s="57"/>
      <c r="LPT21" s="57"/>
      <c r="LPU21" s="57"/>
      <c r="LPV21" s="57"/>
      <c r="LPW21" s="57"/>
      <c r="LPX21" s="57"/>
      <c r="LPY21" s="57"/>
      <c r="LPZ21" s="57"/>
      <c r="LQA21" s="57"/>
      <c r="LQB21" s="57"/>
      <c r="LQC21" s="57"/>
      <c r="LQD21" s="57"/>
      <c r="LQE21" s="57"/>
      <c r="LQF21" s="57"/>
      <c r="LQG21" s="57"/>
      <c r="LQH21" s="57"/>
      <c r="LQI21" s="57"/>
      <c r="LQJ21" s="57"/>
      <c r="LQK21" s="57"/>
      <c r="LQL21" s="57"/>
      <c r="LQM21" s="57"/>
      <c r="LQN21" s="57"/>
      <c r="LQO21" s="57"/>
      <c r="LQP21" s="57"/>
      <c r="LQQ21" s="57"/>
      <c r="LQR21" s="57"/>
      <c r="LQS21" s="57"/>
      <c r="LQT21" s="57"/>
      <c r="LQU21" s="57"/>
      <c r="LQV21" s="57"/>
      <c r="LQW21" s="57"/>
      <c r="LQX21" s="57"/>
      <c r="LQY21" s="57"/>
      <c r="LQZ21" s="57"/>
      <c r="LRA21" s="57"/>
      <c r="LRB21" s="57"/>
      <c r="LRC21" s="57"/>
      <c r="LRD21" s="57"/>
      <c r="LRE21" s="57"/>
      <c r="LRF21" s="57"/>
      <c r="LRG21" s="57"/>
      <c r="LRH21" s="57"/>
      <c r="LRI21" s="57"/>
      <c r="LRJ21" s="57"/>
      <c r="LRK21" s="57"/>
      <c r="LRL21" s="57"/>
      <c r="LRM21" s="57"/>
      <c r="LRN21" s="57"/>
      <c r="LRO21" s="57"/>
      <c r="LRP21" s="57"/>
      <c r="LRQ21" s="57"/>
      <c r="LRR21" s="57"/>
      <c r="LRS21" s="57"/>
      <c r="LRT21" s="57"/>
      <c r="LRU21" s="57"/>
      <c r="LRV21" s="57"/>
      <c r="LRW21" s="57"/>
      <c r="LRX21" s="57"/>
      <c r="LRY21" s="57"/>
      <c r="LRZ21" s="57"/>
      <c r="LSA21" s="57"/>
      <c r="LSB21" s="57"/>
      <c r="LSC21" s="57"/>
      <c r="LSD21" s="57"/>
      <c r="LSE21" s="57"/>
      <c r="LSF21" s="57"/>
      <c r="LSG21" s="57"/>
      <c r="LSH21" s="57"/>
      <c r="LSI21" s="57"/>
      <c r="LSJ21" s="57"/>
      <c r="LSK21" s="57"/>
      <c r="LSL21" s="57"/>
      <c r="LSM21" s="57"/>
      <c r="LSN21" s="57"/>
      <c r="LSO21" s="57"/>
      <c r="LSP21" s="57"/>
      <c r="LSQ21" s="57"/>
      <c r="LSR21" s="57"/>
      <c r="LSS21" s="57"/>
      <c r="LST21" s="57"/>
      <c r="LSU21" s="57"/>
      <c r="LSV21" s="57"/>
      <c r="LSW21" s="57"/>
      <c r="LSX21" s="57"/>
      <c r="LSY21" s="57"/>
      <c r="LSZ21" s="57"/>
      <c r="LTA21" s="57"/>
      <c r="LTB21" s="57"/>
      <c r="LTC21" s="57"/>
      <c r="LTD21" s="57"/>
      <c r="LTE21" s="57"/>
      <c r="LTF21" s="57"/>
      <c r="LTG21" s="57"/>
      <c r="LTH21" s="57"/>
      <c r="LTI21" s="57"/>
      <c r="LTJ21" s="57"/>
      <c r="LTK21" s="57"/>
      <c r="LTL21" s="57"/>
      <c r="LTM21" s="57"/>
      <c r="LTN21" s="57"/>
      <c r="LTO21" s="57"/>
      <c r="LTP21" s="57"/>
      <c r="LTQ21" s="57"/>
      <c r="LTR21" s="57"/>
      <c r="LTS21" s="57"/>
      <c r="LTT21" s="57"/>
      <c r="LTU21" s="57"/>
      <c r="LTV21" s="57"/>
      <c r="LTW21" s="57"/>
      <c r="LTX21" s="57"/>
      <c r="LTY21" s="57"/>
      <c r="LTZ21" s="57"/>
      <c r="LUA21" s="57"/>
      <c r="LUB21" s="57"/>
      <c r="LUC21" s="57"/>
      <c r="LUD21" s="57"/>
      <c r="LUE21" s="57"/>
      <c r="LUF21" s="57"/>
      <c r="LUG21" s="57"/>
      <c r="LUH21" s="57"/>
      <c r="LUI21" s="57"/>
      <c r="LUJ21" s="57"/>
      <c r="LUK21" s="57"/>
      <c r="LUL21" s="57"/>
      <c r="LUM21" s="57"/>
      <c r="LUN21" s="57"/>
      <c r="LUO21" s="57"/>
      <c r="LUP21" s="57"/>
      <c r="LUQ21" s="57"/>
      <c r="LUR21" s="57"/>
      <c r="LUS21" s="57"/>
      <c r="LUT21" s="57"/>
      <c r="LUU21" s="57"/>
      <c r="LUV21" s="57"/>
      <c r="LUW21" s="57"/>
      <c r="LUX21" s="57"/>
      <c r="LUY21" s="57"/>
      <c r="LUZ21" s="57"/>
      <c r="LVA21" s="57"/>
      <c r="LVB21" s="57"/>
      <c r="LVC21" s="57"/>
      <c r="LVD21" s="57"/>
      <c r="LVE21" s="57"/>
      <c r="LVF21" s="57"/>
      <c r="LVG21" s="57"/>
      <c r="LVH21" s="57"/>
      <c r="LVI21" s="57"/>
      <c r="LVJ21" s="57"/>
      <c r="LVK21" s="57"/>
      <c r="LVL21" s="57"/>
      <c r="LVM21" s="57"/>
      <c r="LVN21" s="57"/>
      <c r="LVO21" s="57"/>
      <c r="LVP21" s="57"/>
      <c r="LVQ21" s="57"/>
      <c r="LVR21" s="57"/>
      <c r="LVS21" s="57"/>
      <c r="LVT21" s="57"/>
      <c r="LVU21" s="57"/>
      <c r="LVV21" s="57"/>
      <c r="LVW21" s="57"/>
      <c r="LVX21" s="57"/>
      <c r="LVY21" s="57"/>
      <c r="LVZ21" s="57"/>
      <c r="LWA21" s="57"/>
      <c r="LWB21" s="57"/>
      <c r="LWC21" s="57"/>
      <c r="LWD21" s="57"/>
      <c r="LWE21" s="57"/>
      <c r="LWF21" s="57"/>
      <c r="LWG21" s="57"/>
      <c r="LWH21" s="57"/>
      <c r="LWI21" s="57"/>
      <c r="LWJ21" s="57"/>
      <c r="LWK21" s="57"/>
      <c r="LWL21" s="57"/>
      <c r="LWM21" s="57"/>
      <c r="LWN21" s="57"/>
      <c r="LWO21" s="57"/>
      <c r="LWP21" s="57"/>
      <c r="LWQ21" s="57"/>
      <c r="LWR21" s="57"/>
      <c r="LWS21" s="57"/>
      <c r="LWT21" s="57"/>
      <c r="LWU21" s="57"/>
      <c r="LWV21" s="57"/>
      <c r="LWW21" s="57"/>
      <c r="LWX21" s="57"/>
      <c r="LWY21" s="57"/>
      <c r="LWZ21" s="57"/>
      <c r="LXA21" s="57"/>
      <c r="LXB21" s="57"/>
      <c r="LXC21" s="57"/>
      <c r="LXD21" s="57"/>
      <c r="LXE21" s="57"/>
      <c r="LXF21" s="57"/>
      <c r="LXG21" s="57"/>
      <c r="LXH21" s="57"/>
      <c r="LXI21" s="57"/>
      <c r="LXJ21" s="57"/>
      <c r="LXK21" s="57"/>
      <c r="LXL21" s="57"/>
      <c r="LXM21" s="57"/>
      <c r="LXN21" s="57"/>
      <c r="LXO21" s="57"/>
      <c r="LXP21" s="57"/>
      <c r="LXQ21" s="57"/>
      <c r="LXR21" s="57"/>
      <c r="LXS21" s="57"/>
      <c r="LXT21" s="57"/>
      <c r="LXU21" s="57"/>
      <c r="LXV21" s="57"/>
      <c r="LXW21" s="57"/>
      <c r="LXX21" s="57"/>
      <c r="LXY21" s="57"/>
      <c r="LXZ21" s="57"/>
      <c r="LYA21" s="57"/>
      <c r="LYB21" s="57"/>
      <c r="LYC21" s="57"/>
      <c r="LYD21" s="57"/>
      <c r="LYE21" s="57"/>
      <c r="LYF21" s="57"/>
      <c r="LYG21" s="57"/>
      <c r="LYH21" s="57"/>
      <c r="LYI21" s="57"/>
      <c r="LYJ21" s="57"/>
      <c r="LYK21" s="57"/>
      <c r="LYL21" s="57"/>
      <c r="LYM21" s="57"/>
      <c r="LYN21" s="57"/>
      <c r="LYO21" s="57"/>
      <c r="LYP21" s="57"/>
      <c r="LYQ21" s="57"/>
      <c r="LYR21" s="57"/>
      <c r="LYS21" s="57"/>
      <c r="LYT21" s="57"/>
      <c r="LYU21" s="57"/>
      <c r="LYV21" s="57"/>
      <c r="LYW21" s="57"/>
      <c r="LYX21" s="57"/>
      <c r="LYY21" s="57"/>
      <c r="LYZ21" s="57"/>
      <c r="LZA21" s="57"/>
      <c r="LZB21" s="57"/>
      <c r="LZC21" s="57"/>
      <c r="LZD21" s="57"/>
      <c r="LZE21" s="57"/>
      <c r="LZF21" s="57"/>
      <c r="LZG21" s="57"/>
      <c r="LZH21" s="57"/>
      <c r="LZI21" s="57"/>
      <c r="LZJ21" s="57"/>
      <c r="LZK21" s="57"/>
      <c r="LZL21" s="57"/>
      <c r="LZM21" s="57"/>
      <c r="LZN21" s="57"/>
      <c r="LZO21" s="57"/>
      <c r="LZP21" s="57"/>
      <c r="LZQ21" s="57"/>
      <c r="LZR21" s="57"/>
      <c r="LZS21" s="57"/>
      <c r="LZT21" s="57"/>
      <c r="LZU21" s="57"/>
      <c r="LZV21" s="57"/>
      <c r="LZW21" s="57"/>
      <c r="LZX21" s="57"/>
      <c r="LZY21" s="57"/>
      <c r="LZZ21" s="57"/>
      <c r="MAA21" s="57"/>
      <c r="MAB21" s="57"/>
      <c r="MAC21" s="57"/>
      <c r="MAD21" s="57"/>
      <c r="MAE21" s="57"/>
      <c r="MAF21" s="57"/>
      <c r="MAG21" s="57"/>
      <c r="MAH21" s="57"/>
      <c r="MAI21" s="57"/>
      <c r="MAJ21" s="57"/>
      <c r="MAK21" s="57"/>
      <c r="MAL21" s="57"/>
      <c r="MAM21" s="57"/>
      <c r="MAN21" s="57"/>
      <c r="MAO21" s="57"/>
      <c r="MAP21" s="57"/>
      <c r="MAQ21" s="57"/>
      <c r="MAR21" s="57"/>
      <c r="MAS21" s="57"/>
      <c r="MAT21" s="57"/>
      <c r="MAU21" s="57"/>
      <c r="MAV21" s="57"/>
      <c r="MAW21" s="57"/>
      <c r="MAX21" s="57"/>
      <c r="MAY21" s="57"/>
      <c r="MAZ21" s="57"/>
      <c r="MBA21" s="57"/>
      <c r="MBB21" s="57"/>
      <c r="MBC21" s="57"/>
      <c r="MBD21" s="57"/>
      <c r="MBE21" s="57"/>
      <c r="MBF21" s="57"/>
      <c r="MBG21" s="57"/>
      <c r="MBH21" s="57"/>
      <c r="MBI21" s="57"/>
      <c r="MBJ21" s="57"/>
      <c r="MBK21" s="57"/>
      <c r="MBL21" s="57"/>
      <c r="MBM21" s="57"/>
      <c r="MBN21" s="57"/>
      <c r="MBO21" s="57"/>
      <c r="MBP21" s="57"/>
      <c r="MBQ21" s="57"/>
      <c r="MBR21" s="57"/>
      <c r="MBS21" s="57"/>
      <c r="MBT21" s="57"/>
      <c r="MBU21" s="57"/>
      <c r="MBV21" s="57"/>
      <c r="MBW21" s="57"/>
      <c r="MBX21" s="57"/>
      <c r="MBY21" s="57"/>
      <c r="MBZ21" s="57"/>
      <c r="MCA21" s="57"/>
      <c r="MCB21" s="57"/>
      <c r="MCC21" s="57"/>
      <c r="MCD21" s="57"/>
      <c r="MCE21" s="57"/>
      <c r="MCF21" s="57"/>
      <c r="MCG21" s="57"/>
      <c r="MCH21" s="57"/>
      <c r="MCI21" s="57"/>
      <c r="MCJ21" s="57"/>
      <c r="MCK21" s="57"/>
      <c r="MCL21" s="57"/>
      <c r="MCM21" s="57"/>
      <c r="MCN21" s="57"/>
      <c r="MCO21" s="57"/>
      <c r="MCP21" s="57"/>
      <c r="MCQ21" s="57"/>
      <c r="MCR21" s="57"/>
      <c r="MCS21" s="57"/>
      <c r="MCT21" s="57"/>
      <c r="MCU21" s="57"/>
      <c r="MCV21" s="57"/>
      <c r="MCW21" s="57"/>
      <c r="MCX21" s="57"/>
      <c r="MCY21" s="57"/>
      <c r="MCZ21" s="57"/>
      <c r="MDA21" s="57"/>
      <c r="MDB21" s="57"/>
      <c r="MDC21" s="57"/>
      <c r="MDD21" s="57"/>
      <c r="MDE21" s="57"/>
      <c r="MDF21" s="57"/>
      <c r="MDG21" s="57"/>
      <c r="MDH21" s="57"/>
      <c r="MDI21" s="57"/>
      <c r="MDJ21" s="57"/>
      <c r="MDK21" s="57"/>
      <c r="MDL21" s="57"/>
      <c r="MDM21" s="57"/>
      <c r="MDN21" s="57"/>
      <c r="MDO21" s="57"/>
      <c r="MDP21" s="57"/>
      <c r="MDQ21" s="57"/>
      <c r="MDR21" s="57"/>
      <c r="MDS21" s="57"/>
      <c r="MDT21" s="57"/>
      <c r="MDU21" s="57"/>
      <c r="MDV21" s="57"/>
      <c r="MDW21" s="57"/>
      <c r="MDX21" s="57"/>
      <c r="MDY21" s="57"/>
      <c r="MDZ21" s="57"/>
      <c r="MEA21" s="57"/>
      <c r="MEB21" s="57"/>
      <c r="MEC21" s="57"/>
      <c r="MED21" s="57"/>
      <c r="MEE21" s="57"/>
      <c r="MEF21" s="57"/>
      <c r="MEG21" s="57"/>
      <c r="MEH21" s="57"/>
      <c r="MEI21" s="57"/>
      <c r="MEJ21" s="57"/>
      <c r="MEK21" s="57"/>
      <c r="MEL21" s="57"/>
      <c r="MEM21" s="57"/>
      <c r="MEN21" s="57"/>
      <c r="MEO21" s="57"/>
      <c r="MEP21" s="57"/>
      <c r="MEQ21" s="57"/>
      <c r="MER21" s="57"/>
      <c r="MES21" s="57"/>
      <c r="MET21" s="57"/>
      <c r="MEU21" s="57"/>
      <c r="MEV21" s="57"/>
      <c r="MEW21" s="57"/>
      <c r="MEX21" s="57"/>
      <c r="MEY21" s="57"/>
      <c r="MEZ21" s="57"/>
      <c r="MFA21" s="57"/>
      <c r="MFB21" s="57"/>
      <c r="MFC21" s="57"/>
      <c r="MFD21" s="57"/>
      <c r="MFE21" s="57"/>
      <c r="MFF21" s="57"/>
      <c r="MFG21" s="57"/>
      <c r="MFH21" s="57"/>
      <c r="MFI21" s="57"/>
      <c r="MFJ21" s="57"/>
      <c r="MFK21" s="57"/>
      <c r="MFL21" s="57"/>
      <c r="MFM21" s="57"/>
      <c r="MFN21" s="57"/>
      <c r="MFO21" s="57"/>
      <c r="MFP21" s="57"/>
      <c r="MFQ21" s="57"/>
      <c r="MFR21" s="57"/>
      <c r="MFS21" s="57"/>
      <c r="MFT21" s="57"/>
      <c r="MFU21" s="57"/>
      <c r="MFV21" s="57"/>
      <c r="MFW21" s="57"/>
      <c r="MFX21" s="57"/>
      <c r="MFY21" s="57"/>
      <c r="MFZ21" s="57"/>
      <c r="MGA21" s="57"/>
      <c r="MGB21" s="57"/>
      <c r="MGC21" s="57"/>
      <c r="MGD21" s="57"/>
      <c r="MGE21" s="57"/>
      <c r="MGF21" s="57"/>
      <c r="MGG21" s="57"/>
      <c r="MGH21" s="57"/>
      <c r="MGI21" s="57"/>
      <c r="MGJ21" s="57"/>
      <c r="MGK21" s="57"/>
      <c r="MGL21" s="57"/>
      <c r="MGM21" s="57"/>
      <c r="MGN21" s="57"/>
      <c r="MGO21" s="57"/>
      <c r="MGP21" s="57"/>
      <c r="MGQ21" s="57"/>
      <c r="MGR21" s="57"/>
      <c r="MGS21" s="57"/>
      <c r="MGT21" s="57"/>
      <c r="MGU21" s="57"/>
      <c r="MGV21" s="57"/>
      <c r="MGW21" s="57"/>
      <c r="MGX21" s="57"/>
      <c r="MGY21" s="57"/>
      <c r="MGZ21" s="57"/>
      <c r="MHA21" s="57"/>
      <c r="MHB21" s="57"/>
      <c r="MHC21" s="57"/>
      <c r="MHD21" s="57"/>
      <c r="MHE21" s="57"/>
      <c r="MHF21" s="57"/>
      <c r="MHG21" s="57"/>
      <c r="MHH21" s="57"/>
      <c r="MHI21" s="57"/>
      <c r="MHJ21" s="57"/>
      <c r="MHK21" s="57"/>
      <c r="MHL21" s="57"/>
      <c r="MHM21" s="57"/>
      <c r="MHN21" s="57"/>
      <c r="MHO21" s="57"/>
      <c r="MHP21" s="57"/>
      <c r="MHQ21" s="57"/>
      <c r="MHR21" s="57"/>
      <c r="MHS21" s="57"/>
      <c r="MHT21" s="57"/>
      <c r="MHU21" s="57"/>
      <c r="MHV21" s="57"/>
      <c r="MHW21" s="57"/>
      <c r="MHX21" s="57"/>
      <c r="MHY21" s="57"/>
      <c r="MHZ21" s="57"/>
      <c r="MIA21" s="57"/>
      <c r="MIB21" s="57"/>
      <c r="MIC21" s="57"/>
      <c r="MID21" s="57"/>
      <c r="MIE21" s="57"/>
      <c r="MIF21" s="57"/>
      <c r="MIG21" s="57"/>
      <c r="MIH21" s="57"/>
      <c r="MII21" s="57"/>
      <c r="MIJ21" s="57"/>
      <c r="MIK21" s="57"/>
      <c r="MIL21" s="57"/>
      <c r="MIM21" s="57"/>
      <c r="MIN21" s="57"/>
      <c r="MIO21" s="57"/>
      <c r="MIP21" s="57"/>
      <c r="MIQ21" s="57"/>
      <c r="MIR21" s="57"/>
      <c r="MIS21" s="57"/>
      <c r="MIT21" s="57"/>
      <c r="MIU21" s="57"/>
      <c r="MIV21" s="57"/>
      <c r="MIW21" s="57"/>
      <c r="MIX21" s="57"/>
      <c r="MIY21" s="57"/>
      <c r="MIZ21" s="57"/>
      <c r="MJA21" s="57"/>
      <c r="MJB21" s="57"/>
      <c r="MJC21" s="57"/>
      <c r="MJD21" s="57"/>
      <c r="MJE21" s="57"/>
      <c r="MJF21" s="57"/>
      <c r="MJG21" s="57"/>
      <c r="MJH21" s="57"/>
      <c r="MJI21" s="57"/>
      <c r="MJJ21" s="57"/>
      <c r="MJK21" s="57"/>
      <c r="MJL21" s="57"/>
      <c r="MJM21" s="57"/>
      <c r="MJN21" s="57"/>
      <c r="MJO21" s="57"/>
      <c r="MJP21" s="57"/>
      <c r="MJQ21" s="57"/>
      <c r="MJR21" s="57"/>
      <c r="MJS21" s="57"/>
      <c r="MJT21" s="57"/>
      <c r="MJU21" s="57"/>
      <c r="MJV21" s="57"/>
      <c r="MJW21" s="57"/>
      <c r="MJX21" s="57"/>
      <c r="MJY21" s="57"/>
      <c r="MJZ21" s="57"/>
      <c r="MKA21" s="57"/>
      <c r="MKB21" s="57"/>
      <c r="MKC21" s="57"/>
      <c r="MKD21" s="57"/>
      <c r="MKE21" s="57"/>
      <c r="MKF21" s="57"/>
      <c r="MKG21" s="57"/>
      <c r="MKH21" s="57"/>
      <c r="MKI21" s="57"/>
      <c r="MKJ21" s="57"/>
      <c r="MKK21" s="57"/>
      <c r="MKL21" s="57"/>
      <c r="MKM21" s="57"/>
      <c r="MKN21" s="57"/>
      <c r="MKO21" s="57"/>
      <c r="MKP21" s="57"/>
      <c r="MKQ21" s="57"/>
      <c r="MKR21" s="57"/>
      <c r="MKS21" s="57"/>
      <c r="MKT21" s="57"/>
      <c r="MKU21" s="57"/>
      <c r="MKV21" s="57"/>
      <c r="MKW21" s="57"/>
      <c r="MKX21" s="57"/>
      <c r="MKY21" s="57"/>
      <c r="MKZ21" s="57"/>
      <c r="MLA21" s="57"/>
      <c r="MLB21" s="57"/>
      <c r="MLC21" s="57"/>
      <c r="MLD21" s="57"/>
      <c r="MLE21" s="57"/>
      <c r="MLF21" s="57"/>
      <c r="MLG21" s="57"/>
      <c r="MLH21" s="57"/>
      <c r="MLI21" s="57"/>
      <c r="MLJ21" s="57"/>
      <c r="MLK21" s="57"/>
      <c r="MLL21" s="57"/>
      <c r="MLM21" s="57"/>
      <c r="MLN21" s="57"/>
      <c r="MLO21" s="57"/>
      <c r="MLP21" s="57"/>
      <c r="MLQ21" s="57"/>
      <c r="MLR21" s="57"/>
      <c r="MLS21" s="57"/>
      <c r="MLT21" s="57"/>
      <c r="MLU21" s="57"/>
      <c r="MLV21" s="57"/>
      <c r="MLW21" s="57"/>
      <c r="MLX21" s="57"/>
      <c r="MLY21" s="57"/>
      <c r="MLZ21" s="57"/>
      <c r="MMA21" s="57"/>
      <c r="MMB21" s="57"/>
      <c r="MMC21" s="57"/>
      <c r="MMD21" s="57"/>
      <c r="MME21" s="57"/>
      <c r="MMF21" s="57"/>
      <c r="MMG21" s="57"/>
      <c r="MMH21" s="57"/>
      <c r="MMI21" s="57"/>
      <c r="MMJ21" s="57"/>
      <c r="MMK21" s="57"/>
      <c r="MML21" s="57"/>
      <c r="MMM21" s="57"/>
      <c r="MMN21" s="57"/>
      <c r="MMO21" s="57"/>
      <c r="MMP21" s="57"/>
      <c r="MMQ21" s="57"/>
      <c r="MMR21" s="57"/>
      <c r="MMS21" s="57"/>
      <c r="MMT21" s="57"/>
      <c r="MMU21" s="57"/>
      <c r="MMV21" s="57"/>
      <c r="MMW21" s="57"/>
      <c r="MMX21" s="57"/>
      <c r="MMY21" s="57"/>
      <c r="MMZ21" s="57"/>
      <c r="MNA21" s="57"/>
      <c r="MNB21" s="57"/>
      <c r="MNC21" s="57"/>
      <c r="MND21" s="57"/>
      <c r="MNE21" s="57"/>
      <c r="MNF21" s="57"/>
      <c r="MNG21" s="57"/>
      <c r="MNH21" s="57"/>
      <c r="MNI21" s="57"/>
      <c r="MNJ21" s="57"/>
      <c r="MNK21" s="57"/>
      <c r="MNL21" s="57"/>
      <c r="MNM21" s="57"/>
      <c r="MNN21" s="57"/>
      <c r="MNO21" s="57"/>
      <c r="MNP21" s="57"/>
      <c r="MNQ21" s="57"/>
      <c r="MNR21" s="57"/>
      <c r="MNS21" s="57"/>
      <c r="MNT21" s="57"/>
      <c r="MNU21" s="57"/>
      <c r="MNV21" s="57"/>
      <c r="MNW21" s="57"/>
      <c r="MNX21" s="57"/>
      <c r="MNY21" s="57"/>
      <c r="MNZ21" s="57"/>
      <c r="MOA21" s="57"/>
      <c r="MOB21" s="57"/>
      <c r="MOC21" s="57"/>
      <c r="MOD21" s="57"/>
      <c r="MOE21" s="57"/>
      <c r="MOF21" s="57"/>
      <c r="MOG21" s="57"/>
      <c r="MOH21" s="57"/>
      <c r="MOI21" s="57"/>
      <c r="MOJ21" s="57"/>
      <c r="MOK21" s="57"/>
      <c r="MOL21" s="57"/>
      <c r="MOM21" s="57"/>
      <c r="MON21" s="57"/>
      <c r="MOO21" s="57"/>
      <c r="MOP21" s="57"/>
      <c r="MOQ21" s="57"/>
      <c r="MOR21" s="57"/>
      <c r="MOS21" s="57"/>
      <c r="MOT21" s="57"/>
      <c r="MOU21" s="57"/>
      <c r="MOV21" s="57"/>
      <c r="MOW21" s="57"/>
      <c r="MOX21" s="57"/>
      <c r="MOY21" s="57"/>
      <c r="MOZ21" s="57"/>
      <c r="MPA21" s="57"/>
      <c r="MPB21" s="57"/>
      <c r="MPC21" s="57"/>
      <c r="MPD21" s="57"/>
      <c r="MPE21" s="57"/>
      <c r="MPF21" s="57"/>
      <c r="MPG21" s="57"/>
      <c r="MPH21" s="57"/>
      <c r="MPI21" s="57"/>
      <c r="MPJ21" s="57"/>
      <c r="MPK21" s="57"/>
      <c r="MPL21" s="57"/>
      <c r="MPM21" s="57"/>
      <c r="MPN21" s="57"/>
      <c r="MPO21" s="57"/>
      <c r="MPP21" s="57"/>
      <c r="MPQ21" s="57"/>
      <c r="MPR21" s="57"/>
      <c r="MPS21" s="57"/>
      <c r="MPT21" s="57"/>
      <c r="MPU21" s="57"/>
      <c r="MPV21" s="57"/>
      <c r="MPW21" s="57"/>
      <c r="MPX21" s="57"/>
      <c r="MPY21" s="57"/>
      <c r="MPZ21" s="57"/>
      <c r="MQA21" s="57"/>
      <c r="MQB21" s="57"/>
      <c r="MQC21" s="57"/>
      <c r="MQD21" s="57"/>
      <c r="MQE21" s="57"/>
      <c r="MQF21" s="57"/>
      <c r="MQG21" s="57"/>
      <c r="MQH21" s="57"/>
      <c r="MQI21" s="57"/>
      <c r="MQJ21" s="57"/>
      <c r="MQK21" s="57"/>
      <c r="MQL21" s="57"/>
      <c r="MQM21" s="57"/>
      <c r="MQN21" s="57"/>
      <c r="MQO21" s="57"/>
      <c r="MQP21" s="57"/>
      <c r="MQQ21" s="57"/>
      <c r="MQR21" s="57"/>
      <c r="MQS21" s="57"/>
      <c r="MQT21" s="57"/>
      <c r="MQU21" s="57"/>
      <c r="MQV21" s="57"/>
      <c r="MQW21" s="57"/>
      <c r="MQX21" s="57"/>
      <c r="MQY21" s="57"/>
      <c r="MQZ21" s="57"/>
      <c r="MRA21" s="57"/>
      <c r="MRB21" s="57"/>
      <c r="MRC21" s="57"/>
      <c r="MRD21" s="57"/>
      <c r="MRE21" s="57"/>
      <c r="MRF21" s="57"/>
      <c r="MRG21" s="57"/>
      <c r="MRH21" s="57"/>
      <c r="MRI21" s="57"/>
      <c r="MRJ21" s="57"/>
      <c r="MRK21" s="57"/>
      <c r="MRL21" s="57"/>
      <c r="MRM21" s="57"/>
      <c r="MRN21" s="57"/>
      <c r="MRO21" s="57"/>
      <c r="MRP21" s="57"/>
      <c r="MRQ21" s="57"/>
      <c r="MRR21" s="57"/>
      <c r="MRS21" s="57"/>
      <c r="MRT21" s="57"/>
      <c r="MRU21" s="57"/>
      <c r="MRV21" s="57"/>
      <c r="MRW21" s="57"/>
      <c r="MRX21" s="57"/>
      <c r="MRY21" s="57"/>
      <c r="MRZ21" s="57"/>
      <c r="MSA21" s="57"/>
      <c r="MSB21" s="57"/>
      <c r="MSC21" s="57"/>
      <c r="MSD21" s="57"/>
      <c r="MSE21" s="57"/>
      <c r="MSF21" s="57"/>
      <c r="MSG21" s="57"/>
      <c r="MSH21" s="57"/>
      <c r="MSI21" s="57"/>
      <c r="MSJ21" s="57"/>
      <c r="MSK21" s="57"/>
      <c r="MSL21" s="57"/>
      <c r="MSM21" s="57"/>
      <c r="MSN21" s="57"/>
      <c r="MSO21" s="57"/>
      <c r="MSP21" s="57"/>
      <c r="MSQ21" s="57"/>
      <c r="MSR21" s="57"/>
      <c r="MSS21" s="57"/>
      <c r="MST21" s="57"/>
      <c r="MSU21" s="57"/>
      <c r="MSV21" s="57"/>
      <c r="MSW21" s="57"/>
      <c r="MSX21" s="57"/>
      <c r="MSY21" s="57"/>
      <c r="MSZ21" s="57"/>
      <c r="MTA21" s="57"/>
      <c r="MTB21" s="57"/>
      <c r="MTC21" s="57"/>
      <c r="MTD21" s="57"/>
      <c r="MTE21" s="57"/>
      <c r="MTF21" s="57"/>
      <c r="MTG21" s="57"/>
      <c r="MTH21" s="57"/>
      <c r="MTI21" s="57"/>
      <c r="MTJ21" s="57"/>
      <c r="MTK21" s="57"/>
      <c r="MTL21" s="57"/>
      <c r="MTM21" s="57"/>
      <c r="MTN21" s="57"/>
      <c r="MTO21" s="57"/>
      <c r="MTP21" s="57"/>
      <c r="MTQ21" s="57"/>
      <c r="MTR21" s="57"/>
      <c r="MTS21" s="57"/>
      <c r="MTT21" s="57"/>
      <c r="MTU21" s="57"/>
      <c r="MTV21" s="57"/>
      <c r="MTW21" s="57"/>
      <c r="MTX21" s="57"/>
      <c r="MTY21" s="57"/>
      <c r="MTZ21" s="57"/>
      <c r="MUA21" s="57"/>
      <c r="MUB21" s="57"/>
      <c r="MUC21" s="57"/>
      <c r="MUD21" s="57"/>
      <c r="MUE21" s="57"/>
      <c r="MUF21" s="57"/>
      <c r="MUG21" s="57"/>
      <c r="MUH21" s="57"/>
      <c r="MUI21" s="57"/>
      <c r="MUJ21" s="57"/>
      <c r="MUK21" s="57"/>
      <c r="MUL21" s="57"/>
      <c r="MUM21" s="57"/>
      <c r="MUN21" s="57"/>
      <c r="MUO21" s="57"/>
      <c r="MUP21" s="57"/>
      <c r="MUQ21" s="57"/>
      <c r="MUR21" s="57"/>
      <c r="MUS21" s="57"/>
      <c r="MUT21" s="57"/>
      <c r="MUU21" s="57"/>
      <c r="MUV21" s="57"/>
      <c r="MUW21" s="57"/>
      <c r="MUX21" s="57"/>
      <c r="MUY21" s="57"/>
      <c r="MUZ21" s="57"/>
      <c r="MVA21" s="57"/>
      <c r="MVB21" s="57"/>
      <c r="MVC21" s="57"/>
      <c r="MVD21" s="57"/>
      <c r="MVE21" s="57"/>
      <c r="MVF21" s="57"/>
      <c r="MVG21" s="57"/>
      <c r="MVH21" s="57"/>
      <c r="MVI21" s="57"/>
      <c r="MVJ21" s="57"/>
      <c r="MVK21" s="57"/>
      <c r="MVL21" s="57"/>
      <c r="MVM21" s="57"/>
      <c r="MVN21" s="57"/>
      <c r="MVO21" s="57"/>
      <c r="MVP21" s="57"/>
      <c r="MVQ21" s="57"/>
      <c r="MVR21" s="57"/>
      <c r="MVS21" s="57"/>
      <c r="MVT21" s="57"/>
      <c r="MVU21" s="57"/>
      <c r="MVV21" s="57"/>
      <c r="MVW21" s="57"/>
      <c r="MVX21" s="57"/>
      <c r="MVY21" s="57"/>
      <c r="MVZ21" s="57"/>
      <c r="MWA21" s="57"/>
      <c r="MWB21" s="57"/>
      <c r="MWC21" s="57"/>
      <c r="MWD21" s="57"/>
      <c r="MWE21" s="57"/>
      <c r="MWF21" s="57"/>
      <c r="MWG21" s="57"/>
      <c r="MWH21" s="57"/>
      <c r="MWI21" s="57"/>
      <c r="MWJ21" s="57"/>
      <c r="MWK21" s="57"/>
      <c r="MWL21" s="57"/>
      <c r="MWM21" s="57"/>
      <c r="MWN21" s="57"/>
      <c r="MWO21" s="57"/>
      <c r="MWP21" s="57"/>
      <c r="MWQ21" s="57"/>
      <c r="MWR21" s="57"/>
      <c r="MWS21" s="57"/>
      <c r="MWT21" s="57"/>
      <c r="MWU21" s="57"/>
      <c r="MWV21" s="57"/>
      <c r="MWW21" s="57"/>
      <c r="MWX21" s="57"/>
      <c r="MWY21" s="57"/>
      <c r="MWZ21" s="57"/>
      <c r="MXA21" s="57"/>
      <c r="MXB21" s="57"/>
      <c r="MXC21" s="57"/>
      <c r="MXD21" s="57"/>
      <c r="MXE21" s="57"/>
      <c r="MXF21" s="57"/>
      <c r="MXG21" s="57"/>
      <c r="MXH21" s="57"/>
      <c r="MXI21" s="57"/>
      <c r="MXJ21" s="57"/>
      <c r="MXK21" s="57"/>
      <c r="MXL21" s="57"/>
      <c r="MXM21" s="57"/>
      <c r="MXN21" s="57"/>
      <c r="MXO21" s="57"/>
      <c r="MXP21" s="57"/>
      <c r="MXQ21" s="57"/>
      <c r="MXR21" s="57"/>
      <c r="MXS21" s="57"/>
      <c r="MXT21" s="57"/>
      <c r="MXU21" s="57"/>
      <c r="MXV21" s="57"/>
      <c r="MXW21" s="57"/>
      <c r="MXX21" s="57"/>
      <c r="MXY21" s="57"/>
      <c r="MXZ21" s="57"/>
      <c r="MYA21" s="57"/>
      <c r="MYB21" s="57"/>
      <c r="MYC21" s="57"/>
      <c r="MYD21" s="57"/>
      <c r="MYE21" s="57"/>
      <c r="MYF21" s="57"/>
      <c r="MYG21" s="57"/>
      <c r="MYH21" s="57"/>
      <c r="MYI21" s="57"/>
      <c r="MYJ21" s="57"/>
      <c r="MYK21" s="57"/>
      <c r="MYL21" s="57"/>
      <c r="MYM21" s="57"/>
      <c r="MYN21" s="57"/>
      <c r="MYO21" s="57"/>
      <c r="MYP21" s="57"/>
      <c r="MYQ21" s="57"/>
      <c r="MYR21" s="57"/>
      <c r="MYS21" s="57"/>
      <c r="MYT21" s="57"/>
      <c r="MYU21" s="57"/>
      <c r="MYV21" s="57"/>
      <c r="MYW21" s="57"/>
      <c r="MYX21" s="57"/>
      <c r="MYY21" s="57"/>
      <c r="MYZ21" s="57"/>
      <c r="MZA21" s="57"/>
      <c r="MZB21" s="57"/>
      <c r="MZC21" s="57"/>
      <c r="MZD21" s="57"/>
      <c r="MZE21" s="57"/>
      <c r="MZF21" s="57"/>
      <c r="MZG21" s="57"/>
      <c r="MZH21" s="57"/>
      <c r="MZI21" s="57"/>
      <c r="MZJ21" s="57"/>
      <c r="MZK21" s="57"/>
      <c r="MZL21" s="57"/>
      <c r="MZM21" s="57"/>
      <c r="MZN21" s="57"/>
      <c r="MZO21" s="57"/>
      <c r="MZP21" s="57"/>
      <c r="MZQ21" s="57"/>
      <c r="MZR21" s="57"/>
      <c r="MZS21" s="57"/>
      <c r="MZT21" s="57"/>
      <c r="MZU21" s="57"/>
      <c r="MZV21" s="57"/>
      <c r="MZW21" s="57"/>
      <c r="MZX21" s="57"/>
      <c r="MZY21" s="57"/>
      <c r="MZZ21" s="57"/>
      <c r="NAA21" s="57"/>
      <c r="NAB21" s="57"/>
      <c r="NAC21" s="57"/>
      <c r="NAD21" s="57"/>
      <c r="NAE21" s="57"/>
      <c r="NAF21" s="57"/>
      <c r="NAG21" s="57"/>
      <c r="NAH21" s="57"/>
      <c r="NAI21" s="57"/>
      <c r="NAJ21" s="57"/>
      <c r="NAK21" s="57"/>
      <c r="NAL21" s="57"/>
      <c r="NAM21" s="57"/>
      <c r="NAN21" s="57"/>
      <c r="NAO21" s="57"/>
      <c r="NAP21" s="57"/>
      <c r="NAQ21" s="57"/>
      <c r="NAR21" s="57"/>
      <c r="NAS21" s="57"/>
      <c r="NAT21" s="57"/>
      <c r="NAU21" s="57"/>
      <c r="NAV21" s="57"/>
      <c r="NAW21" s="57"/>
      <c r="NAX21" s="57"/>
      <c r="NAY21" s="57"/>
      <c r="NAZ21" s="57"/>
      <c r="NBA21" s="57"/>
      <c r="NBB21" s="57"/>
      <c r="NBC21" s="57"/>
      <c r="NBD21" s="57"/>
      <c r="NBE21" s="57"/>
      <c r="NBF21" s="57"/>
      <c r="NBG21" s="57"/>
      <c r="NBH21" s="57"/>
      <c r="NBI21" s="57"/>
      <c r="NBJ21" s="57"/>
      <c r="NBK21" s="57"/>
      <c r="NBL21" s="57"/>
      <c r="NBM21" s="57"/>
      <c r="NBN21" s="57"/>
      <c r="NBO21" s="57"/>
      <c r="NBP21" s="57"/>
      <c r="NBQ21" s="57"/>
      <c r="NBR21" s="57"/>
      <c r="NBS21" s="57"/>
      <c r="NBT21" s="57"/>
      <c r="NBU21" s="57"/>
      <c r="NBV21" s="57"/>
      <c r="NBW21" s="57"/>
      <c r="NBX21" s="57"/>
      <c r="NBY21" s="57"/>
      <c r="NBZ21" s="57"/>
      <c r="NCA21" s="57"/>
      <c r="NCB21" s="57"/>
      <c r="NCC21" s="57"/>
      <c r="NCD21" s="57"/>
      <c r="NCE21" s="57"/>
      <c r="NCF21" s="57"/>
      <c r="NCG21" s="57"/>
      <c r="NCH21" s="57"/>
      <c r="NCI21" s="57"/>
      <c r="NCJ21" s="57"/>
      <c r="NCK21" s="57"/>
      <c r="NCL21" s="57"/>
      <c r="NCM21" s="57"/>
      <c r="NCN21" s="57"/>
      <c r="NCO21" s="57"/>
      <c r="NCP21" s="57"/>
      <c r="NCQ21" s="57"/>
      <c r="NCR21" s="57"/>
      <c r="NCS21" s="57"/>
      <c r="NCT21" s="57"/>
      <c r="NCU21" s="57"/>
      <c r="NCV21" s="57"/>
      <c r="NCW21" s="57"/>
      <c r="NCX21" s="57"/>
      <c r="NCY21" s="57"/>
      <c r="NCZ21" s="57"/>
      <c r="NDA21" s="57"/>
      <c r="NDB21" s="57"/>
      <c r="NDC21" s="57"/>
      <c r="NDD21" s="57"/>
      <c r="NDE21" s="57"/>
      <c r="NDF21" s="57"/>
      <c r="NDG21" s="57"/>
      <c r="NDH21" s="57"/>
      <c r="NDI21" s="57"/>
      <c r="NDJ21" s="57"/>
      <c r="NDK21" s="57"/>
      <c r="NDL21" s="57"/>
      <c r="NDM21" s="57"/>
      <c r="NDN21" s="57"/>
      <c r="NDO21" s="57"/>
      <c r="NDP21" s="57"/>
      <c r="NDQ21" s="57"/>
      <c r="NDR21" s="57"/>
      <c r="NDS21" s="57"/>
      <c r="NDT21" s="57"/>
      <c r="NDU21" s="57"/>
      <c r="NDV21" s="57"/>
      <c r="NDW21" s="57"/>
      <c r="NDX21" s="57"/>
      <c r="NDY21" s="57"/>
      <c r="NDZ21" s="57"/>
      <c r="NEA21" s="57"/>
      <c r="NEB21" s="57"/>
      <c r="NEC21" s="57"/>
      <c r="NED21" s="57"/>
      <c r="NEE21" s="57"/>
      <c r="NEF21" s="57"/>
      <c r="NEG21" s="57"/>
      <c r="NEH21" s="57"/>
      <c r="NEI21" s="57"/>
      <c r="NEJ21" s="57"/>
      <c r="NEK21" s="57"/>
      <c r="NEL21" s="57"/>
      <c r="NEM21" s="57"/>
      <c r="NEN21" s="57"/>
      <c r="NEO21" s="57"/>
      <c r="NEP21" s="57"/>
      <c r="NEQ21" s="57"/>
      <c r="NER21" s="57"/>
      <c r="NES21" s="57"/>
      <c r="NET21" s="57"/>
      <c r="NEU21" s="57"/>
      <c r="NEV21" s="57"/>
      <c r="NEW21" s="57"/>
      <c r="NEX21" s="57"/>
      <c r="NEY21" s="57"/>
      <c r="NEZ21" s="57"/>
      <c r="NFA21" s="57"/>
      <c r="NFB21" s="57"/>
      <c r="NFC21" s="57"/>
      <c r="NFD21" s="57"/>
      <c r="NFE21" s="57"/>
      <c r="NFF21" s="57"/>
      <c r="NFG21" s="57"/>
      <c r="NFH21" s="57"/>
      <c r="NFI21" s="57"/>
      <c r="NFJ21" s="57"/>
      <c r="NFK21" s="57"/>
      <c r="NFL21" s="57"/>
      <c r="NFM21" s="57"/>
      <c r="NFN21" s="57"/>
      <c r="NFO21" s="57"/>
      <c r="NFP21" s="57"/>
      <c r="NFQ21" s="57"/>
      <c r="NFR21" s="57"/>
      <c r="NFS21" s="57"/>
      <c r="NFT21" s="57"/>
      <c r="NFU21" s="57"/>
      <c r="NFV21" s="57"/>
      <c r="NFW21" s="57"/>
      <c r="NFX21" s="57"/>
      <c r="NFY21" s="57"/>
      <c r="NFZ21" s="57"/>
      <c r="NGA21" s="57"/>
      <c r="NGB21" s="57"/>
      <c r="NGC21" s="57"/>
      <c r="NGD21" s="57"/>
      <c r="NGE21" s="57"/>
      <c r="NGF21" s="57"/>
      <c r="NGG21" s="57"/>
      <c r="NGH21" s="57"/>
      <c r="NGI21" s="57"/>
      <c r="NGJ21" s="57"/>
      <c r="NGK21" s="57"/>
      <c r="NGL21" s="57"/>
      <c r="NGM21" s="57"/>
      <c r="NGN21" s="57"/>
      <c r="NGO21" s="57"/>
      <c r="NGP21" s="57"/>
      <c r="NGQ21" s="57"/>
      <c r="NGR21" s="57"/>
      <c r="NGS21" s="57"/>
      <c r="NGT21" s="57"/>
      <c r="NGU21" s="57"/>
      <c r="NGV21" s="57"/>
      <c r="NGW21" s="57"/>
      <c r="NGX21" s="57"/>
      <c r="NGY21" s="57"/>
      <c r="NGZ21" s="57"/>
      <c r="NHA21" s="57"/>
      <c r="NHB21" s="57"/>
      <c r="NHC21" s="57"/>
      <c r="NHD21" s="57"/>
      <c r="NHE21" s="57"/>
      <c r="NHF21" s="57"/>
      <c r="NHG21" s="57"/>
      <c r="NHH21" s="57"/>
      <c r="NHI21" s="57"/>
      <c r="NHJ21" s="57"/>
      <c r="NHK21" s="57"/>
      <c r="NHL21" s="57"/>
      <c r="NHM21" s="57"/>
      <c r="NHN21" s="57"/>
      <c r="NHO21" s="57"/>
      <c r="NHP21" s="57"/>
      <c r="NHQ21" s="57"/>
      <c r="NHR21" s="57"/>
      <c r="NHS21" s="57"/>
      <c r="NHT21" s="57"/>
      <c r="NHU21" s="57"/>
      <c r="NHV21" s="57"/>
      <c r="NHW21" s="57"/>
      <c r="NHX21" s="57"/>
      <c r="NHY21" s="57"/>
      <c r="NHZ21" s="57"/>
      <c r="NIA21" s="57"/>
      <c r="NIB21" s="57"/>
      <c r="NIC21" s="57"/>
      <c r="NID21" s="57"/>
      <c r="NIE21" s="57"/>
      <c r="NIF21" s="57"/>
      <c r="NIG21" s="57"/>
      <c r="NIH21" s="57"/>
      <c r="NII21" s="57"/>
      <c r="NIJ21" s="57"/>
      <c r="NIK21" s="57"/>
      <c r="NIL21" s="57"/>
      <c r="NIM21" s="57"/>
      <c r="NIN21" s="57"/>
      <c r="NIO21" s="57"/>
      <c r="NIP21" s="57"/>
      <c r="NIQ21" s="57"/>
      <c r="NIR21" s="57"/>
      <c r="NIS21" s="57"/>
      <c r="NIT21" s="57"/>
      <c r="NIU21" s="57"/>
      <c r="NIV21" s="57"/>
      <c r="NIW21" s="57"/>
      <c r="NIX21" s="57"/>
      <c r="NIY21" s="57"/>
      <c r="NIZ21" s="57"/>
      <c r="NJA21" s="57"/>
      <c r="NJB21" s="57"/>
      <c r="NJC21" s="57"/>
      <c r="NJD21" s="57"/>
      <c r="NJE21" s="57"/>
      <c r="NJF21" s="57"/>
      <c r="NJG21" s="57"/>
      <c r="NJH21" s="57"/>
      <c r="NJI21" s="57"/>
      <c r="NJJ21" s="57"/>
      <c r="NJK21" s="57"/>
      <c r="NJL21" s="57"/>
      <c r="NJM21" s="57"/>
      <c r="NJN21" s="57"/>
      <c r="NJO21" s="57"/>
      <c r="NJP21" s="57"/>
      <c r="NJQ21" s="57"/>
      <c r="NJR21" s="57"/>
      <c r="NJS21" s="57"/>
      <c r="NJT21" s="57"/>
      <c r="NJU21" s="57"/>
      <c r="NJV21" s="57"/>
      <c r="NJW21" s="57"/>
      <c r="NJX21" s="57"/>
      <c r="NJY21" s="57"/>
      <c r="NJZ21" s="57"/>
      <c r="NKA21" s="57"/>
      <c r="NKB21" s="57"/>
      <c r="NKC21" s="57"/>
      <c r="NKD21" s="57"/>
      <c r="NKE21" s="57"/>
      <c r="NKF21" s="57"/>
      <c r="NKG21" s="57"/>
      <c r="NKH21" s="57"/>
      <c r="NKI21" s="57"/>
      <c r="NKJ21" s="57"/>
      <c r="NKK21" s="57"/>
      <c r="NKL21" s="57"/>
      <c r="NKM21" s="57"/>
      <c r="NKN21" s="57"/>
      <c r="NKO21" s="57"/>
      <c r="NKP21" s="57"/>
      <c r="NKQ21" s="57"/>
      <c r="NKR21" s="57"/>
      <c r="NKS21" s="57"/>
      <c r="NKT21" s="57"/>
      <c r="NKU21" s="57"/>
      <c r="NKV21" s="57"/>
      <c r="NKW21" s="57"/>
      <c r="NKX21" s="57"/>
      <c r="NKY21" s="57"/>
      <c r="NKZ21" s="57"/>
      <c r="NLA21" s="57"/>
      <c r="NLB21" s="57"/>
      <c r="NLC21" s="57"/>
      <c r="NLD21" s="57"/>
      <c r="NLE21" s="57"/>
      <c r="NLF21" s="57"/>
      <c r="NLG21" s="57"/>
      <c r="NLH21" s="57"/>
      <c r="NLI21" s="57"/>
      <c r="NLJ21" s="57"/>
      <c r="NLK21" s="57"/>
      <c r="NLL21" s="57"/>
      <c r="NLM21" s="57"/>
      <c r="NLN21" s="57"/>
      <c r="NLO21" s="57"/>
      <c r="NLP21" s="57"/>
      <c r="NLQ21" s="57"/>
      <c r="NLR21" s="57"/>
      <c r="NLS21" s="57"/>
      <c r="NLT21" s="57"/>
      <c r="NLU21" s="57"/>
      <c r="NLV21" s="57"/>
      <c r="NLW21" s="57"/>
      <c r="NLX21" s="57"/>
      <c r="NLY21" s="57"/>
      <c r="NLZ21" s="57"/>
      <c r="NMA21" s="57"/>
      <c r="NMB21" s="57"/>
      <c r="NMC21" s="57"/>
      <c r="NMD21" s="57"/>
      <c r="NME21" s="57"/>
      <c r="NMF21" s="57"/>
      <c r="NMG21" s="57"/>
      <c r="NMH21" s="57"/>
      <c r="NMI21" s="57"/>
      <c r="NMJ21" s="57"/>
      <c r="NMK21" s="57"/>
      <c r="NML21" s="57"/>
      <c r="NMM21" s="57"/>
      <c r="NMN21" s="57"/>
      <c r="NMO21" s="57"/>
      <c r="NMP21" s="57"/>
      <c r="NMQ21" s="57"/>
      <c r="NMR21" s="57"/>
      <c r="NMS21" s="57"/>
      <c r="NMT21" s="57"/>
      <c r="NMU21" s="57"/>
      <c r="NMV21" s="57"/>
      <c r="NMW21" s="57"/>
      <c r="NMX21" s="57"/>
      <c r="NMY21" s="57"/>
      <c r="NMZ21" s="57"/>
      <c r="NNA21" s="57"/>
      <c r="NNB21" s="57"/>
      <c r="NNC21" s="57"/>
      <c r="NND21" s="57"/>
      <c r="NNE21" s="57"/>
      <c r="NNF21" s="57"/>
      <c r="NNG21" s="57"/>
      <c r="NNH21" s="57"/>
      <c r="NNI21" s="57"/>
      <c r="NNJ21" s="57"/>
      <c r="NNK21" s="57"/>
      <c r="NNL21" s="57"/>
      <c r="NNM21" s="57"/>
      <c r="NNN21" s="57"/>
      <c r="NNO21" s="57"/>
      <c r="NNP21" s="57"/>
      <c r="NNQ21" s="57"/>
      <c r="NNR21" s="57"/>
      <c r="NNS21" s="57"/>
      <c r="NNT21" s="57"/>
      <c r="NNU21" s="57"/>
      <c r="NNV21" s="57"/>
      <c r="NNW21" s="57"/>
      <c r="NNX21" s="57"/>
      <c r="NNY21" s="57"/>
      <c r="NNZ21" s="57"/>
      <c r="NOA21" s="57"/>
      <c r="NOB21" s="57"/>
      <c r="NOC21" s="57"/>
      <c r="NOD21" s="57"/>
      <c r="NOE21" s="57"/>
      <c r="NOF21" s="57"/>
      <c r="NOG21" s="57"/>
      <c r="NOH21" s="57"/>
      <c r="NOI21" s="57"/>
      <c r="NOJ21" s="57"/>
      <c r="NOK21" s="57"/>
      <c r="NOL21" s="57"/>
      <c r="NOM21" s="57"/>
      <c r="NON21" s="57"/>
      <c r="NOO21" s="57"/>
      <c r="NOP21" s="57"/>
      <c r="NOQ21" s="57"/>
      <c r="NOR21" s="57"/>
      <c r="NOS21" s="57"/>
      <c r="NOT21" s="57"/>
      <c r="NOU21" s="57"/>
      <c r="NOV21" s="57"/>
      <c r="NOW21" s="57"/>
      <c r="NOX21" s="57"/>
      <c r="NOY21" s="57"/>
      <c r="NOZ21" s="57"/>
      <c r="NPA21" s="57"/>
      <c r="NPB21" s="57"/>
      <c r="NPC21" s="57"/>
      <c r="NPD21" s="57"/>
      <c r="NPE21" s="57"/>
      <c r="NPF21" s="57"/>
      <c r="NPG21" s="57"/>
      <c r="NPH21" s="57"/>
      <c r="NPI21" s="57"/>
      <c r="NPJ21" s="57"/>
      <c r="NPK21" s="57"/>
      <c r="NPL21" s="57"/>
      <c r="NPM21" s="57"/>
      <c r="NPN21" s="57"/>
      <c r="NPO21" s="57"/>
      <c r="NPP21" s="57"/>
      <c r="NPQ21" s="57"/>
      <c r="NPR21" s="57"/>
      <c r="NPS21" s="57"/>
      <c r="NPT21" s="57"/>
      <c r="NPU21" s="57"/>
      <c r="NPV21" s="57"/>
      <c r="NPW21" s="57"/>
      <c r="NPX21" s="57"/>
      <c r="NPY21" s="57"/>
      <c r="NPZ21" s="57"/>
      <c r="NQA21" s="57"/>
      <c r="NQB21" s="57"/>
      <c r="NQC21" s="57"/>
      <c r="NQD21" s="57"/>
      <c r="NQE21" s="57"/>
      <c r="NQF21" s="57"/>
      <c r="NQG21" s="57"/>
      <c r="NQH21" s="57"/>
      <c r="NQI21" s="57"/>
      <c r="NQJ21" s="57"/>
      <c r="NQK21" s="57"/>
      <c r="NQL21" s="57"/>
      <c r="NQM21" s="57"/>
      <c r="NQN21" s="57"/>
      <c r="NQO21" s="57"/>
      <c r="NQP21" s="57"/>
      <c r="NQQ21" s="57"/>
      <c r="NQR21" s="57"/>
      <c r="NQS21" s="57"/>
      <c r="NQT21" s="57"/>
      <c r="NQU21" s="57"/>
      <c r="NQV21" s="57"/>
      <c r="NQW21" s="57"/>
      <c r="NQX21" s="57"/>
      <c r="NQY21" s="57"/>
      <c r="NQZ21" s="57"/>
      <c r="NRA21" s="57"/>
      <c r="NRB21" s="57"/>
      <c r="NRC21" s="57"/>
      <c r="NRD21" s="57"/>
      <c r="NRE21" s="57"/>
      <c r="NRF21" s="57"/>
      <c r="NRG21" s="57"/>
      <c r="NRH21" s="57"/>
      <c r="NRI21" s="57"/>
      <c r="NRJ21" s="57"/>
      <c r="NRK21" s="57"/>
      <c r="NRL21" s="57"/>
      <c r="NRM21" s="57"/>
      <c r="NRN21" s="57"/>
      <c r="NRO21" s="57"/>
      <c r="NRP21" s="57"/>
      <c r="NRQ21" s="57"/>
      <c r="NRR21" s="57"/>
      <c r="NRS21" s="57"/>
      <c r="NRT21" s="57"/>
      <c r="NRU21" s="57"/>
      <c r="NRV21" s="57"/>
      <c r="NRW21" s="57"/>
      <c r="NRX21" s="57"/>
      <c r="NRY21" s="57"/>
      <c r="NRZ21" s="57"/>
      <c r="NSA21" s="57"/>
      <c r="NSB21" s="57"/>
      <c r="NSC21" s="57"/>
      <c r="NSD21" s="57"/>
      <c r="NSE21" s="57"/>
      <c r="NSF21" s="57"/>
      <c r="NSG21" s="57"/>
      <c r="NSH21" s="57"/>
      <c r="NSI21" s="57"/>
      <c r="NSJ21" s="57"/>
      <c r="NSK21" s="57"/>
      <c r="NSL21" s="57"/>
      <c r="NSM21" s="57"/>
      <c r="NSN21" s="57"/>
      <c r="NSO21" s="57"/>
      <c r="NSP21" s="57"/>
      <c r="NSQ21" s="57"/>
      <c r="NSR21" s="57"/>
      <c r="NSS21" s="57"/>
      <c r="NST21" s="57"/>
      <c r="NSU21" s="57"/>
      <c r="NSV21" s="57"/>
      <c r="NSW21" s="57"/>
      <c r="NSX21" s="57"/>
      <c r="NSY21" s="57"/>
      <c r="NSZ21" s="57"/>
      <c r="NTA21" s="57"/>
      <c r="NTB21" s="57"/>
      <c r="NTC21" s="57"/>
      <c r="NTD21" s="57"/>
      <c r="NTE21" s="57"/>
      <c r="NTF21" s="57"/>
      <c r="NTG21" s="57"/>
      <c r="NTH21" s="57"/>
      <c r="NTI21" s="57"/>
      <c r="NTJ21" s="57"/>
      <c r="NTK21" s="57"/>
      <c r="NTL21" s="57"/>
      <c r="NTM21" s="57"/>
      <c r="NTN21" s="57"/>
      <c r="NTO21" s="57"/>
      <c r="NTP21" s="57"/>
      <c r="NTQ21" s="57"/>
      <c r="NTR21" s="57"/>
      <c r="NTS21" s="57"/>
      <c r="NTT21" s="57"/>
      <c r="NTU21" s="57"/>
      <c r="NTV21" s="57"/>
      <c r="NTW21" s="57"/>
      <c r="NTX21" s="57"/>
      <c r="NTY21" s="57"/>
      <c r="NTZ21" s="57"/>
      <c r="NUA21" s="57"/>
      <c r="NUB21" s="57"/>
      <c r="NUC21" s="57"/>
      <c r="NUD21" s="57"/>
      <c r="NUE21" s="57"/>
      <c r="NUF21" s="57"/>
      <c r="NUG21" s="57"/>
      <c r="NUH21" s="57"/>
      <c r="NUI21" s="57"/>
      <c r="NUJ21" s="57"/>
      <c r="NUK21" s="57"/>
      <c r="NUL21" s="57"/>
      <c r="NUM21" s="57"/>
      <c r="NUN21" s="57"/>
      <c r="NUO21" s="57"/>
      <c r="NUP21" s="57"/>
      <c r="NUQ21" s="57"/>
      <c r="NUR21" s="57"/>
      <c r="NUS21" s="57"/>
      <c r="NUT21" s="57"/>
      <c r="NUU21" s="57"/>
      <c r="NUV21" s="57"/>
      <c r="NUW21" s="57"/>
      <c r="NUX21" s="57"/>
      <c r="NUY21" s="57"/>
      <c r="NUZ21" s="57"/>
      <c r="NVA21" s="57"/>
      <c r="NVB21" s="57"/>
      <c r="NVC21" s="57"/>
      <c r="NVD21" s="57"/>
      <c r="NVE21" s="57"/>
      <c r="NVF21" s="57"/>
      <c r="NVG21" s="57"/>
      <c r="NVH21" s="57"/>
      <c r="NVI21" s="57"/>
      <c r="NVJ21" s="57"/>
      <c r="NVK21" s="57"/>
      <c r="NVL21" s="57"/>
      <c r="NVM21" s="57"/>
      <c r="NVN21" s="57"/>
      <c r="NVO21" s="57"/>
      <c r="NVP21" s="57"/>
      <c r="NVQ21" s="57"/>
      <c r="NVR21" s="57"/>
      <c r="NVS21" s="57"/>
      <c r="NVT21" s="57"/>
      <c r="NVU21" s="57"/>
      <c r="NVV21" s="57"/>
      <c r="NVW21" s="57"/>
      <c r="NVX21" s="57"/>
      <c r="NVY21" s="57"/>
      <c r="NVZ21" s="57"/>
      <c r="NWA21" s="57"/>
      <c r="NWB21" s="57"/>
      <c r="NWC21" s="57"/>
      <c r="NWD21" s="57"/>
      <c r="NWE21" s="57"/>
      <c r="NWF21" s="57"/>
      <c r="NWG21" s="57"/>
      <c r="NWH21" s="57"/>
      <c r="NWI21" s="57"/>
      <c r="NWJ21" s="57"/>
      <c r="NWK21" s="57"/>
      <c r="NWL21" s="57"/>
      <c r="NWM21" s="57"/>
      <c r="NWN21" s="57"/>
      <c r="NWO21" s="57"/>
      <c r="NWP21" s="57"/>
      <c r="NWQ21" s="57"/>
      <c r="NWR21" s="57"/>
      <c r="NWS21" s="57"/>
      <c r="NWT21" s="57"/>
      <c r="NWU21" s="57"/>
      <c r="NWV21" s="57"/>
      <c r="NWW21" s="57"/>
      <c r="NWX21" s="57"/>
      <c r="NWY21" s="57"/>
      <c r="NWZ21" s="57"/>
      <c r="NXA21" s="57"/>
      <c r="NXB21" s="57"/>
      <c r="NXC21" s="57"/>
      <c r="NXD21" s="57"/>
      <c r="NXE21" s="57"/>
      <c r="NXF21" s="57"/>
      <c r="NXG21" s="57"/>
      <c r="NXH21" s="57"/>
      <c r="NXI21" s="57"/>
      <c r="NXJ21" s="57"/>
      <c r="NXK21" s="57"/>
      <c r="NXL21" s="57"/>
      <c r="NXM21" s="57"/>
      <c r="NXN21" s="57"/>
      <c r="NXO21" s="57"/>
      <c r="NXP21" s="57"/>
      <c r="NXQ21" s="57"/>
      <c r="NXR21" s="57"/>
      <c r="NXS21" s="57"/>
      <c r="NXT21" s="57"/>
      <c r="NXU21" s="57"/>
      <c r="NXV21" s="57"/>
      <c r="NXW21" s="57"/>
      <c r="NXX21" s="57"/>
      <c r="NXY21" s="57"/>
      <c r="NXZ21" s="57"/>
      <c r="NYA21" s="57"/>
      <c r="NYB21" s="57"/>
      <c r="NYC21" s="57"/>
      <c r="NYD21" s="57"/>
      <c r="NYE21" s="57"/>
      <c r="NYF21" s="57"/>
      <c r="NYG21" s="57"/>
      <c r="NYH21" s="57"/>
      <c r="NYI21" s="57"/>
      <c r="NYJ21" s="57"/>
      <c r="NYK21" s="57"/>
      <c r="NYL21" s="57"/>
      <c r="NYM21" s="57"/>
      <c r="NYN21" s="57"/>
      <c r="NYO21" s="57"/>
      <c r="NYP21" s="57"/>
      <c r="NYQ21" s="57"/>
      <c r="NYR21" s="57"/>
      <c r="NYS21" s="57"/>
      <c r="NYT21" s="57"/>
      <c r="NYU21" s="57"/>
      <c r="NYV21" s="57"/>
      <c r="NYW21" s="57"/>
      <c r="NYX21" s="57"/>
      <c r="NYY21" s="57"/>
      <c r="NYZ21" s="57"/>
      <c r="NZA21" s="57"/>
      <c r="NZB21" s="57"/>
      <c r="NZC21" s="57"/>
      <c r="NZD21" s="57"/>
      <c r="NZE21" s="57"/>
      <c r="NZF21" s="57"/>
      <c r="NZG21" s="57"/>
      <c r="NZH21" s="57"/>
      <c r="NZI21" s="57"/>
      <c r="NZJ21" s="57"/>
      <c r="NZK21" s="57"/>
      <c r="NZL21" s="57"/>
      <c r="NZM21" s="57"/>
      <c r="NZN21" s="57"/>
      <c r="NZO21" s="57"/>
      <c r="NZP21" s="57"/>
      <c r="NZQ21" s="57"/>
      <c r="NZR21" s="57"/>
      <c r="NZS21" s="57"/>
      <c r="NZT21" s="57"/>
      <c r="NZU21" s="57"/>
      <c r="NZV21" s="57"/>
      <c r="NZW21" s="57"/>
      <c r="NZX21" s="57"/>
      <c r="NZY21" s="57"/>
      <c r="NZZ21" s="57"/>
      <c r="OAA21" s="57"/>
      <c r="OAB21" s="57"/>
      <c r="OAC21" s="57"/>
      <c r="OAD21" s="57"/>
      <c r="OAE21" s="57"/>
      <c r="OAF21" s="57"/>
      <c r="OAG21" s="57"/>
      <c r="OAH21" s="57"/>
      <c r="OAI21" s="57"/>
      <c r="OAJ21" s="57"/>
      <c r="OAK21" s="57"/>
      <c r="OAL21" s="57"/>
      <c r="OAM21" s="57"/>
      <c r="OAN21" s="57"/>
      <c r="OAO21" s="57"/>
      <c r="OAP21" s="57"/>
      <c r="OAQ21" s="57"/>
      <c r="OAR21" s="57"/>
      <c r="OAS21" s="57"/>
      <c r="OAT21" s="57"/>
      <c r="OAU21" s="57"/>
      <c r="OAV21" s="57"/>
      <c r="OAW21" s="57"/>
      <c r="OAX21" s="57"/>
      <c r="OAY21" s="57"/>
      <c r="OAZ21" s="57"/>
      <c r="OBA21" s="57"/>
      <c r="OBB21" s="57"/>
      <c r="OBC21" s="57"/>
      <c r="OBD21" s="57"/>
      <c r="OBE21" s="57"/>
      <c r="OBF21" s="57"/>
      <c r="OBG21" s="57"/>
      <c r="OBH21" s="57"/>
      <c r="OBI21" s="57"/>
      <c r="OBJ21" s="57"/>
      <c r="OBK21" s="57"/>
      <c r="OBL21" s="57"/>
      <c r="OBM21" s="57"/>
      <c r="OBN21" s="57"/>
      <c r="OBO21" s="57"/>
      <c r="OBP21" s="57"/>
      <c r="OBQ21" s="57"/>
      <c r="OBR21" s="57"/>
      <c r="OBS21" s="57"/>
      <c r="OBT21" s="57"/>
      <c r="OBU21" s="57"/>
      <c r="OBV21" s="57"/>
      <c r="OBW21" s="57"/>
      <c r="OBX21" s="57"/>
      <c r="OBY21" s="57"/>
      <c r="OBZ21" s="57"/>
      <c r="OCA21" s="57"/>
      <c r="OCB21" s="57"/>
      <c r="OCC21" s="57"/>
      <c r="OCD21" s="57"/>
      <c r="OCE21" s="57"/>
      <c r="OCF21" s="57"/>
      <c r="OCG21" s="57"/>
      <c r="OCH21" s="57"/>
      <c r="OCI21" s="57"/>
      <c r="OCJ21" s="57"/>
      <c r="OCK21" s="57"/>
      <c r="OCL21" s="57"/>
      <c r="OCM21" s="57"/>
      <c r="OCN21" s="57"/>
      <c r="OCO21" s="57"/>
      <c r="OCP21" s="57"/>
      <c r="OCQ21" s="57"/>
      <c r="OCR21" s="57"/>
      <c r="OCS21" s="57"/>
      <c r="OCT21" s="57"/>
      <c r="OCU21" s="57"/>
      <c r="OCV21" s="57"/>
      <c r="OCW21" s="57"/>
      <c r="OCX21" s="57"/>
      <c r="OCY21" s="57"/>
      <c r="OCZ21" s="57"/>
      <c r="ODA21" s="57"/>
      <c r="ODB21" s="57"/>
      <c r="ODC21" s="57"/>
      <c r="ODD21" s="57"/>
      <c r="ODE21" s="57"/>
      <c r="ODF21" s="57"/>
      <c r="ODG21" s="57"/>
      <c r="ODH21" s="57"/>
      <c r="ODI21" s="57"/>
      <c r="ODJ21" s="57"/>
      <c r="ODK21" s="57"/>
      <c r="ODL21" s="57"/>
      <c r="ODM21" s="57"/>
      <c r="ODN21" s="57"/>
      <c r="ODO21" s="57"/>
      <c r="ODP21" s="57"/>
      <c r="ODQ21" s="57"/>
      <c r="ODR21" s="57"/>
      <c r="ODS21" s="57"/>
      <c r="ODT21" s="57"/>
      <c r="ODU21" s="57"/>
      <c r="ODV21" s="57"/>
      <c r="ODW21" s="57"/>
      <c r="ODX21" s="57"/>
      <c r="ODY21" s="57"/>
      <c r="ODZ21" s="57"/>
      <c r="OEA21" s="57"/>
      <c r="OEB21" s="57"/>
      <c r="OEC21" s="57"/>
      <c r="OED21" s="57"/>
      <c r="OEE21" s="57"/>
      <c r="OEF21" s="57"/>
      <c r="OEG21" s="57"/>
      <c r="OEH21" s="57"/>
      <c r="OEI21" s="57"/>
      <c r="OEJ21" s="57"/>
      <c r="OEK21" s="57"/>
      <c r="OEL21" s="57"/>
      <c r="OEM21" s="57"/>
      <c r="OEN21" s="57"/>
      <c r="OEO21" s="57"/>
      <c r="OEP21" s="57"/>
      <c r="OEQ21" s="57"/>
      <c r="OER21" s="57"/>
      <c r="OES21" s="57"/>
      <c r="OET21" s="57"/>
      <c r="OEU21" s="57"/>
      <c r="OEV21" s="57"/>
      <c r="OEW21" s="57"/>
      <c r="OEX21" s="57"/>
      <c r="OEY21" s="57"/>
      <c r="OEZ21" s="57"/>
      <c r="OFA21" s="57"/>
      <c r="OFB21" s="57"/>
      <c r="OFC21" s="57"/>
      <c r="OFD21" s="57"/>
      <c r="OFE21" s="57"/>
      <c r="OFF21" s="57"/>
      <c r="OFG21" s="57"/>
      <c r="OFH21" s="57"/>
      <c r="OFI21" s="57"/>
      <c r="OFJ21" s="57"/>
      <c r="OFK21" s="57"/>
      <c r="OFL21" s="57"/>
      <c r="OFM21" s="57"/>
      <c r="OFN21" s="57"/>
      <c r="OFO21" s="57"/>
      <c r="OFP21" s="57"/>
      <c r="OFQ21" s="57"/>
      <c r="OFR21" s="57"/>
      <c r="OFS21" s="57"/>
      <c r="OFT21" s="57"/>
      <c r="OFU21" s="57"/>
      <c r="OFV21" s="57"/>
      <c r="OFW21" s="57"/>
      <c r="OFX21" s="57"/>
      <c r="OFY21" s="57"/>
      <c r="OFZ21" s="57"/>
      <c r="OGA21" s="57"/>
      <c r="OGB21" s="57"/>
      <c r="OGC21" s="57"/>
      <c r="OGD21" s="57"/>
      <c r="OGE21" s="57"/>
      <c r="OGF21" s="57"/>
      <c r="OGG21" s="57"/>
      <c r="OGH21" s="57"/>
      <c r="OGI21" s="57"/>
      <c r="OGJ21" s="57"/>
      <c r="OGK21" s="57"/>
      <c r="OGL21" s="57"/>
      <c r="OGM21" s="57"/>
      <c r="OGN21" s="57"/>
      <c r="OGO21" s="57"/>
      <c r="OGP21" s="57"/>
      <c r="OGQ21" s="57"/>
      <c r="OGR21" s="57"/>
      <c r="OGS21" s="57"/>
      <c r="OGT21" s="57"/>
      <c r="OGU21" s="57"/>
      <c r="OGV21" s="57"/>
      <c r="OGW21" s="57"/>
      <c r="OGX21" s="57"/>
      <c r="OGY21" s="57"/>
      <c r="OGZ21" s="57"/>
      <c r="OHA21" s="57"/>
      <c r="OHB21" s="57"/>
      <c r="OHC21" s="57"/>
      <c r="OHD21" s="57"/>
      <c r="OHE21" s="57"/>
      <c r="OHF21" s="57"/>
      <c r="OHG21" s="57"/>
      <c r="OHH21" s="57"/>
      <c r="OHI21" s="57"/>
      <c r="OHJ21" s="57"/>
      <c r="OHK21" s="57"/>
      <c r="OHL21" s="57"/>
      <c r="OHM21" s="57"/>
      <c r="OHN21" s="57"/>
      <c r="OHO21" s="57"/>
      <c r="OHP21" s="57"/>
      <c r="OHQ21" s="57"/>
      <c r="OHR21" s="57"/>
      <c r="OHS21" s="57"/>
      <c r="OHT21" s="57"/>
      <c r="OHU21" s="57"/>
      <c r="OHV21" s="57"/>
      <c r="OHW21" s="57"/>
      <c r="OHX21" s="57"/>
      <c r="OHY21" s="57"/>
      <c r="OHZ21" s="57"/>
      <c r="OIA21" s="57"/>
      <c r="OIB21" s="57"/>
      <c r="OIC21" s="57"/>
      <c r="OID21" s="57"/>
      <c r="OIE21" s="57"/>
      <c r="OIF21" s="57"/>
      <c r="OIG21" s="57"/>
      <c r="OIH21" s="57"/>
      <c r="OII21" s="57"/>
      <c r="OIJ21" s="57"/>
      <c r="OIK21" s="57"/>
      <c r="OIL21" s="57"/>
      <c r="OIM21" s="57"/>
      <c r="OIN21" s="57"/>
      <c r="OIO21" s="57"/>
      <c r="OIP21" s="57"/>
      <c r="OIQ21" s="57"/>
      <c r="OIR21" s="57"/>
      <c r="OIS21" s="57"/>
      <c r="OIT21" s="57"/>
      <c r="OIU21" s="57"/>
      <c r="OIV21" s="57"/>
      <c r="OIW21" s="57"/>
      <c r="OIX21" s="57"/>
      <c r="OIY21" s="57"/>
      <c r="OIZ21" s="57"/>
      <c r="OJA21" s="57"/>
      <c r="OJB21" s="57"/>
      <c r="OJC21" s="57"/>
      <c r="OJD21" s="57"/>
      <c r="OJE21" s="57"/>
      <c r="OJF21" s="57"/>
      <c r="OJG21" s="57"/>
      <c r="OJH21" s="57"/>
      <c r="OJI21" s="57"/>
      <c r="OJJ21" s="57"/>
      <c r="OJK21" s="57"/>
      <c r="OJL21" s="57"/>
      <c r="OJM21" s="57"/>
      <c r="OJN21" s="57"/>
      <c r="OJO21" s="57"/>
      <c r="OJP21" s="57"/>
      <c r="OJQ21" s="57"/>
      <c r="OJR21" s="57"/>
      <c r="OJS21" s="57"/>
      <c r="OJT21" s="57"/>
      <c r="OJU21" s="57"/>
      <c r="OJV21" s="57"/>
      <c r="OJW21" s="57"/>
      <c r="OJX21" s="57"/>
      <c r="OJY21" s="57"/>
      <c r="OJZ21" s="57"/>
      <c r="OKA21" s="57"/>
      <c r="OKB21" s="57"/>
      <c r="OKC21" s="57"/>
      <c r="OKD21" s="57"/>
      <c r="OKE21" s="57"/>
      <c r="OKF21" s="57"/>
      <c r="OKG21" s="57"/>
      <c r="OKH21" s="57"/>
      <c r="OKI21" s="57"/>
      <c r="OKJ21" s="57"/>
      <c r="OKK21" s="57"/>
      <c r="OKL21" s="57"/>
      <c r="OKM21" s="57"/>
      <c r="OKN21" s="57"/>
      <c r="OKO21" s="57"/>
      <c r="OKP21" s="57"/>
      <c r="OKQ21" s="57"/>
      <c r="OKR21" s="57"/>
      <c r="OKS21" s="57"/>
      <c r="OKT21" s="57"/>
      <c r="OKU21" s="57"/>
      <c r="OKV21" s="57"/>
      <c r="OKW21" s="57"/>
      <c r="OKX21" s="57"/>
      <c r="OKY21" s="57"/>
      <c r="OKZ21" s="57"/>
      <c r="OLA21" s="57"/>
      <c r="OLB21" s="57"/>
      <c r="OLC21" s="57"/>
      <c r="OLD21" s="57"/>
      <c r="OLE21" s="57"/>
      <c r="OLF21" s="57"/>
      <c r="OLG21" s="57"/>
      <c r="OLH21" s="57"/>
      <c r="OLI21" s="57"/>
      <c r="OLJ21" s="57"/>
      <c r="OLK21" s="57"/>
      <c r="OLL21" s="57"/>
      <c r="OLM21" s="57"/>
      <c r="OLN21" s="57"/>
      <c r="OLO21" s="57"/>
      <c r="OLP21" s="57"/>
      <c r="OLQ21" s="57"/>
      <c r="OLR21" s="57"/>
      <c r="OLS21" s="57"/>
      <c r="OLT21" s="57"/>
      <c r="OLU21" s="57"/>
      <c r="OLV21" s="57"/>
      <c r="OLW21" s="57"/>
      <c r="OLX21" s="57"/>
      <c r="OLY21" s="57"/>
      <c r="OLZ21" s="57"/>
      <c r="OMA21" s="57"/>
      <c r="OMB21" s="57"/>
      <c r="OMC21" s="57"/>
      <c r="OMD21" s="57"/>
      <c r="OME21" s="57"/>
      <c r="OMF21" s="57"/>
      <c r="OMG21" s="57"/>
      <c r="OMH21" s="57"/>
      <c r="OMI21" s="57"/>
      <c r="OMJ21" s="57"/>
      <c r="OMK21" s="57"/>
      <c r="OML21" s="57"/>
      <c r="OMM21" s="57"/>
      <c r="OMN21" s="57"/>
      <c r="OMO21" s="57"/>
      <c r="OMP21" s="57"/>
      <c r="OMQ21" s="57"/>
      <c r="OMR21" s="57"/>
      <c r="OMS21" s="57"/>
      <c r="OMT21" s="57"/>
      <c r="OMU21" s="57"/>
      <c r="OMV21" s="57"/>
      <c r="OMW21" s="57"/>
      <c r="OMX21" s="57"/>
      <c r="OMY21" s="57"/>
      <c r="OMZ21" s="57"/>
      <c r="ONA21" s="57"/>
      <c r="ONB21" s="57"/>
      <c r="ONC21" s="57"/>
      <c r="OND21" s="57"/>
      <c r="ONE21" s="57"/>
      <c r="ONF21" s="57"/>
      <c r="ONG21" s="57"/>
      <c r="ONH21" s="57"/>
      <c r="ONI21" s="57"/>
      <c r="ONJ21" s="57"/>
      <c r="ONK21" s="57"/>
      <c r="ONL21" s="57"/>
      <c r="ONM21" s="57"/>
      <c r="ONN21" s="57"/>
      <c r="ONO21" s="57"/>
      <c r="ONP21" s="57"/>
      <c r="ONQ21" s="57"/>
      <c r="ONR21" s="57"/>
      <c r="ONS21" s="57"/>
      <c r="ONT21" s="57"/>
      <c r="ONU21" s="57"/>
      <c r="ONV21" s="57"/>
      <c r="ONW21" s="57"/>
      <c r="ONX21" s="57"/>
      <c r="ONY21" s="57"/>
      <c r="ONZ21" s="57"/>
      <c r="OOA21" s="57"/>
      <c r="OOB21" s="57"/>
      <c r="OOC21" s="57"/>
      <c r="OOD21" s="57"/>
      <c r="OOE21" s="57"/>
      <c r="OOF21" s="57"/>
      <c r="OOG21" s="57"/>
      <c r="OOH21" s="57"/>
      <c r="OOI21" s="57"/>
      <c r="OOJ21" s="57"/>
      <c r="OOK21" s="57"/>
      <c r="OOL21" s="57"/>
      <c r="OOM21" s="57"/>
      <c r="OON21" s="57"/>
      <c r="OOO21" s="57"/>
      <c r="OOP21" s="57"/>
      <c r="OOQ21" s="57"/>
      <c r="OOR21" s="57"/>
      <c r="OOS21" s="57"/>
      <c r="OOT21" s="57"/>
      <c r="OOU21" s="57"/>
      <c r="OOV21" s="57"/>
      <c r="OOW21" s="57"/>
      <c r="OOX21" s="57"/>
      <c r="OOY21" s="57"/>
      <c r="OOZ21" s="57"/>
      <c r="OPA21" s="57"/>
      <c r="OPB21" s="57"/>
      <c r="OPC21" s="57"/>
      <c r="OPD21" s="57"/>
      <c r="OPE21" s="57"/>
      <c r="OPF21" s="57"/>
      <c r="OPG21" s="57"/>
      <c r="OPH21" s="57"/>
      <c r="OPI21" s="57"/>
      <c r="OPJ21" s="57"/>
      <c r="OPK21" s="57"/>
      <c r="OPL21" s="57"/>
      <c r="OPM21" s="57"/>
      <c r="OPN21" s="57"/>
      <c r="OPO21" s="57"/>
      <c r="OPP21" s="57"/>
      <c r="OPQ21" s="57"/>
      <c r="OPR21" s="57"/>
      <c r="OPS21" s="57"/>
      <c r="OPT21" s="57"/>
      <c r="OPU21" s="57"/>
      <c r="OPV21" s="57"/>
      <c r="OPW21" s="57"/>
      <c r="OPX21" s="57"/>
      <c r="OPY21" s="57"/>
      <c r="OPZ21" s="57"/>
      <c r="OQA21" s="57"/>
      <c r="OQB21" s="57"/>
      <c r="OQC21" s="57"/>
      <c r="OQD21" s="57"/>
      <c r="OQE21" s="57"/>
      <c r="OQF21" s="57"/>
      <c r="OQG21" s="57"/>
      <c r="OQH21" s="57"/>
      <c r="OQI21" s="57"/>
      <c r="OQJ21" s="57"/>
      <c r="OQK21" s="57"/>
      <c r="OQL21" s="57"/>
      <c r="OQM21" s="57"/>
      <c r="OQN21" s="57"/>
      <c r="OQO21" s="57"/>
      <c r="OQP21" s="57"/>
      <c r="OQQ21" s="57"/>
      <c r="OQR21" s="57"/>
      <c r="OQS21" s="57"/>
      <c r="OQT21" s="57"/>
      <c r="OQU21" s="57"/>
      <c r="OQV21" s="57"/>
      <c r="OQW21" s="57"/>
      <c r="OQX21" s="57"/>
      <c r="OQY21" s="57"/>
      <c r="OQZ21" s="57"/>
      <c r="ORA21" s="57"/>
      <c r="ORB21" s="57"/>
      <c r="ORC21" s="57"/>
      <c r="ORD21" s="57"/>
      <c r="ORE21" s="57"/>
      <c r="ORF21" s="57"/>
      <c r="ORG21" s="57"/>
      <c r="ORH21" s="57"/>
      <c r="ORI21" s="57"/>
      <c r="ORJ21" s="57"/>
      <c r="ORK21" s="57"/>
      <c r="ORL21" s="57"/>
      <c r="ORM21" s="57"/>
      <c r="ORN21" s="57"/>
      <c r="ORO21" s="57"/>
      <c r="ORP21" s="57"/>
      <c r="ORQ21" s="57"/>
      <c r="ORR21" s="57"/>
      <c r="ORS21" s="57"/>
      <c r="ORT21" s="57"/>
      <c r="ORU21" s="57"/>
      <c r="ORV21" s="57"/>
      <c r="ORW21" s="57"/>
      <c r="ORX21" s="57"/>
      <c r="ORY21" s="57"/>
      <c r="ORZ21" s="57"/>
      <c r="OSA21" s="57"/>
      <c r="OSB21" s="57"/>
      <c r="OSC21" s="57"/>
      <c r="OSD21" s="57"/>
      <c r="OSE21" s="57"/>
      <c r="OSF21" s="57"/>
      <c r="OSG21" s="57"/>
      <c r="OSH21" s="57"/>
      <c r="OSI21" s="57"/>
      <c r="OSJ21" s="57"/>
      <c r="OSK21" s="57"/>
      <c r="OSL21" s="57"/>
      <c r="OSM21" s="57"/>
      <c r="OSN21" s="57"/>
      <c r="OSO21" s="57"/>
      <c r="OSP21" s="57"/>
      <c r="OSQ21" s="57"/>
      <c r="OSR21" s="57"/>
      <c r="OSS21" s="57"/>
      <c r="OST21" s="57"/>
      <c r="OSU21" s="57"/>
      <c r="OSV21" s="57"/>
      <c r="OSW21" s="57"/>
      <c r="OSX21" s="57"/>
      <c r="OSY21" s="57"/>
      <c r="OSZ21" s="57"/>
      <c r="OTA21" s="57"/>
      <c r="OTB21" s="57"/>
      <c r="OTC21" s="57"/>
      <c r="OTD21" s="57"/>
      <c r="OTE21" s="57"/>
      <c r="OTF21" s="57"/>
      <c r="OTG21" s="57"/>
      <c r="OTH21" s="57"/>
      <c r="OTI21" s="57"/>
      <c r="OTJ21" s="57"/>
      <c r="OTK21" s="57"/>
      <c r="OTL21" s="57"/>
      <c r="OTM21" s="57"/>
      <c r="OTN21" s="57"/>
      <c r="OTO21" s="57"/>
      <c r="OTP21" s="57"/>
      <c r="OTQ21" s="57"/>
      <c r="OTR21" s="57"/>
      <c r="OTS21" s="57"/>
      <c r="OTT21" s="57"/>
      <c r="OTU21" s="57"/>
      <c r="OTV21" s="57"/>
      <c r="OTW21" s="57"/>
      <c r="OTX21" s="57"/>
      <c r="OTY21" s="57"/>
      <c r="OTZ21" s="57"/>
      <c r="OUA21" s="57"/>
      <c r="OUB21" s="57"/>
      <c r="OUC21" s="57"/>
      <c r="OUD21" s="57"/>
      <c r="OUE21" s="57"/>
      <c r="OUF21" s="57"/>
      <c r="OUG21" s="57"/>
      <c r="OUH21" s="57"/>
      <c r="OUI21" s="57"/>
      <c r="OUJ21" s="57"/>
      <c r="OUK21" s="57"/>
      <c r="OUL21" s="57"/>
      <c r="OUM21" s="57"/>
      <c r="OUN21" s="57"/>
      <c r="OUO21" s="57"/>
      <c r="OUP21" s="57"/>
      <c r="OUQ21" s="57"/>
      <c r="OUR21" s="57"/>
      <c r="OUS21" s="57"/>
      <c r="OUT21" s="57"/>
      <c r="OUU21" s="57"/>
      <c r="OUV21" s="57"/>
      <c r="OUW21" s="57"/>
      <c r="OUX21" s="57"/>
      <c r="OUY21" s="57"/>
      <c r="OUZ21" s="57"/>
      <c r="OVA21" s="57"/>
      <c r="OVB21" s="57"/>
      <c r="OVC21" s="57"/>
      <c r="OVD21" s="57"/>
      <c r="OVE21" s="57"/>
      <c r="OVF21" s="57"/>
      <c r="OVG21" s="57"/>
      <c r="OVH21" s="57"/>
      <c r="OVI21" s="57"/>
      <c r="OVJ21" s="57"/>
      <c r="OVK21" s="57"/>
      <c r="OVL21" s="57"/>
      <c r="OVM21" s="57"/>
      <c r="OVN21" s="57"/>
      <c r="OVO21" s="57"/>
      <c r="OVP21" s="57"/>
      <c r="OVQ21" s="57"/>
      <c r="OVR21" s="57"/>
      <c r="OVS21" s="57"/>
      <c r="OVT21" s="57"/>
      <c r="OVU21" s="57"/>
      <c r="OVV21" s="57"/>
      <c r="OVW21" s="57"/>
      <c r="OVX21" s="57"/>
      <c r="OVY21" s="57"/>
      <c r="OVZ21" s="57"/>
      <c r="OWA21" s="57"/>
      <c r="OWB21" s="57"/>
      <c r="OWC21" s="57"/>
      <c r="OWD21" s="57"/>
      <c r="OWE21" s="57"/>
      <c r="OWF21" s="57"/>
      <c r="OWG21" s="57"/>
      <c r="OWH21" s="57"/>
      <c r="OWI21" s="57"/>
      <c r="OWJ21" s="57"/>
      <c r="OWK21" s="57"/>
      <c r="OWL21" s="57"/>
      <c r="OWM21" s="57"/>
      <c r="OWN21" s="57"/>
      <c r="OWO21" s="57"/>
      <c r="OWP21" s="57"/>
      <c r="OWQ21" s="57"/>
      <c r="OWR21" s="57"/>
      <c r="OWS21" s="57"/>
      <c r="OWT21" s="57"/>
      <c r="OWU21" s="57"/>
      <c r="OWV21" s="57"/>
      <c r="OWW21" s="57"/>
      <c r="OWX21" s="57"/>
      <c r="OWY21" s="57"/>
      <c r="OWZ21" s="57"/>
      <c r="OXA21" s="57"/>
      <c r="OXB21" s="57"/>
      <c r="OXC21" s="57"/>
      <c r="OXD21" s="57"/>
      <c r="OXE21" s="57"/>
      <c r="OXF21" s="57"/>
      <c r="OXG21" s="57"/>
      <c r="OXH21" s="57"/>
      <c r="OXI21" s="57"/>
      <c r="OXJ21" s="57"/>
      <c r="OXK21" s="57"/>
      <c r="OXL21" s="57"/>
      <c r="OXM21" s="57"/>
      <c r="OXN21" s="57"/>
      <c r="OXO21" s="57"/>
      <c r="OXP21" s="57"/>
      <c r="OXQ21" s="57"/>
      <c r="OXR21" s="57"/>
      <c r="OXS21" s="57"/>
      <c r="OXT21" s="57"/>
      <c r="OXU21" s="57"/>
      <c r="OXV21" s="57"/>
      <c r="OXW21" s="57"/>
      <c r="OXX21" s="57"/>
      <c r="OXY21" s="57"/>
      <c r="OXZ21" s="57"/>
      <c r="OYA21" s="57"/>
      <c r="OYB21" s="57"/>
      <c r="OYC21" s="57"/>
      <c r="OYD21" s="57"/>
      <c r="OYE21" s="57"/>
      <c r="OYF21" s="57"/>
      <c r="OYG21" s="57"/>
      <c r="OYH21" s="57"/>
      <c r="OYI21" s="57"/>
      <c r="OYJ21" s="57"/>
      <c r="OYK21" s="57"/>
      <c r="OYL21" s="57"/>
      <c r="OYM21" s="57"/>
      <c r="OYN21" s="57"/>
      <c r="OYO21" s="57"/>
      <c r="OYP21" s="57"/>
      <c r="OYQ21" s="57"/>
      <c r="OYR21" s="57"/>
      <c r="OYS21" s="57"/>
      <c r="OYT21" s="57"/>
      <c r="OYU21" s="57"/>
      <c r="OYV21" s="57"/>
      <c r="OYW21" s="57"/>
      <c r="OYX21" s="57"/>
      <c r="OYY21" s="57"/>
      <c r="OYZ21" s="57"/>
      <c r="OZA21" s="57"/>
      <c r="OZB21" s="57"/>
      <c r="OZC21" s="57"/>
      <c r="OZD21" s="57"/>
      <c r="OZE21" s="57"/>
      <c r="OZF21" s="57"/>
      <c r="OZG21" s="57"/>
      <c r="OZH21" s="57"/>
      <c r="OZI21" s="57"/>
      <c r="OZJ21" s="57"/>
      <c r="OZK21" s="57"/>
      <c r="OZL21" s="57"/>
      <c r="OZM21" s="57"/>
      <c r="OZN21" s="57"/>
      <c r="OZO21" s="57"/>
      <c r="OZP21" s="57"/>
      <c r="OZQ21" s="57"/>
      <c r="OZR21" s="57"/>
      <c r="OZS21" s="57"/>
      <c r="OZT21" s="57"/>
      <c r="OZU21" s="57"/>
      <c r="OZV21" s="57"/>
      <c r="OZW21" s="57"/>
      <c r="OZX21" s="57"/>
      <c r="OZY21" s="57"/>
      <c r="OZZ21" s="57"/>
      <c r="PAA21" s="57"/>
      <c r="PAB21" s="57"/>
      <c r="PAC21" s="57"/>
      <c r="PAD21" s="57"/>
      <c r="PAE21" s="57"/>
      <c r="PAF21" s="57"/>
      <c r="PAG21" s="57"/>
      <c r="PAH21" s="57"/>
      <c r="PAI21" s="57"/>
      <c r="PAJ21" s="57"/>
      <c r="PAK21" s="57"/>
      <c r="PAL21" s="57"/>
      <c r="PAM21" s="57"/>
      <c r="PAN21" s="57"/>
      <c r="PAO21" s="57"/>
      <c r="PAP21" s="57"/>
      <c r="PAQ21" s="57"/>
      <c r="PAR21" s="57"/>
      <c r="PAS21" s="57"/>
      <c r="PAT21" s="57"/>
      <c r="PAU21" s="57"/>
      <c r="PAV21" s="57"/>
      <c r="PAW21" s="57"/>
      <c r="PAX21" s="57"/>
      <c r="PAY21" s="57"/>
      <c r="PAZ21" s="57"/>
      <c r="PBA21" s="57"/>
      <c r="PBB21" s="57"/>
      <c r="PBC21" s="57"/>
      <c r="PBD21" s="57"/>
      <c r="PBE21" s="57"/>
      <c r="PBF21" s="57"/>
      <c r="PBG21" s="57"/>
      <c r="PBH21" s="57"/>
      <c r="PBI21" s="57"/>
      <c r="PBJ21" s="57"/>
      <c r="PBK21" s="57"/>
      <c r="PBL21" s="57"/>
      <c r="PBM21" s="57"/>
      <c r="PBN21" s="57"/>
      <c r="PBO21" s="57"/>
      <c r="PBP21" s="57"/>
      <c r="PBQ21" s="57"/>
      <c r="PBR21" s="57"/>
      <c r="PBS21" s="57"/>
      <c r="PBT21" s="57"/>
      <c r="PBU21" s="57"/>
      <c r="PBV21" s="57"/>
      <c r="PBW21" s="57"/>
      <c r="PBX21" s="57"/>
      <c r="PBY21" s="57"/>
      <c r="PBZ21" s="57"/>
      <c r="PCA21" s="57"/>
      <c r="PCB21" s="57"/>
      <c r="PCC21" s="57"/>
      <c r="PCD21" s="57"/>
      <c r="PCE21" s="57"/>
      <c r="PCF21" s="57"/>
      <c r="PCG21" s="57"/>
      <c r="PCH21" s="57"/>
      <c r="PCI21" s="57"/>
      <c r="PCJ21" s="57"/>
      <c r="PCK21" s="57"/>
      <c r="PCL21" s="57"/>
      <c r="PCM21" s="57"/>
      <c r="PCN21" s="57"/>
      <c r="PCO21" s="57"/>
      <c r="PCP21" s="57"/>
      <c r="PCQ21" s="57"/>
      <c r="PCR21" s="57"/>
      <c r="PCS21" s="57"/>
      <c r="PCT21" s="57"/>
      <c r="PCU21" s="57"/>
      <c r="PCV21" s="57"/>
      <c r="PCW21" s="57"/>
      <c r="PCX21" s="57"/>
      <c r="PCY21" s="57"/>
      <c r="PCZ21" s="57"/>
      <c r="PDA21" s="57"/>
      <c r="PDB21" s="57"/>
      <c r="PDC21" s="57"/>
      <c r="PDD21" s="57"/>
      <c r="PDE21" s="57"/>
      <c r="PDF21" s="57"/>
      <c r="PDG21" s="57"/>
      <c r="PDH21" s="57"/>
      <c r="PDI21" s="57"/>
      <c r="PDJ21" s="57"/>
      <c r="PDK21" s="57"/>
      <c r="PDL21" s="57"/>
      <c r="PDM21" s="57"/>
      <c r="PDN21" s="57"/>
      <c r="PDO21" s="57"/>
      <c r="PDP21" s="57"/>
      <c r="PDQ21" s="57"/>
      <c r="PDR21" s="57"/>
      <c r="PDS21" s="57"/>
      <c r="PDT21" s="57"/>
      <c r="PDU21" s="57"/>
      <c r="PDV21" s="57"/>
      <c r="PDW21" s="57"/>
      <c r="PDX21" s="57"/>
      <c r="PDY21" s="57"/>
      <c r="PDZ21" s="57"/>
      <c r="PEA21" s="57"/>
      <c r="PEB21" s="57"/>
      <c r="PEC21" s="57"/>
      <c r="PED21" s="57"/>
      <c r="PEE21" s="57"/>
      <c r="PEF21" s="57"/>
      <c r="PEG21" s="57"/>
      <c r="PEH21" s="57"/>
      <c r="PEI21" s="57"/>
      <c r="PEJ21" s="57"/>
      <c r="PEK21" s="57"/>
      <c r="PEL21" s="57"/>
      <c r="PEM21" s="57"/>
      <c r="PEN21" s="57"/>
      <c r="PEO21" s="57"/>
      <c r="PEP21" s="57"/>
      <c r="PEQ21" s="57"/>
      <c r="PER21" s="57"/>
      <c r="PES21" s="57"/>
      <c r="PET21" s="57"/>
      <c r="PEU21" s="57"/>
      <c r="PEV21" s="57"/>
      <c r="PEW21" s="57"/>
      <c r="PEX21" s="57"/>
      <c r="PEY21" s="57"/>
      <c r="PEZ21" s="57"/>
      <c r="PFA21" s="57"/>
      <c r="PFB21" s="57"/>
      <c r="PFC21" s="57"/>
      <c r="PFD21" s="57"/>
      <c r="PFE21" s="57"/>
      <c r="PFF21" s="57"/>
      <c r="PFG21" s="57"/>
      <c r="PFH21" s="57"/>
      <c r="PFI21" s="57"/>
      <c r="PFJ21" s="57"/>
      <c r="PFK21" s="57"/>
      <c r="PFL21" s="57"/>
      <c r="PFM21" s="57"/>
      <c r="PFN21" s="57"/>
      <c r="PFO21" s="57"/>
      <c r="PFP21" s="57"/>
      <c r="PFQ21" s="57"/>
      <c r="PFR21" s="57"/>
      <c r="PFS21" s="57"/>
      <c r="PFT21" s="57"/>
      <c r="PFU21" s="57"/>
      <c r="PFV21" s="57"/>
      <c r="PFW21" s="57"/>
      <c r="PFX21" s="57"/>
      <c r="PFY21" s="57"/>
      <c r="PFZ21" s="57"/>
      <c r="PGA21" s="57"/>
      <c r="PGB21" s="57"/>
      <c r="PGC21" s="57"/>
      <c r="PGD21" s="57"/>
      <c r="PGE21" s="57"/>
      <c r="PGF21" s="57"/>
      <c r="PGG21" s="57"/>
      <c r="PGH21" s="57"/>
      <c r="PGI21" s="57"/>
      <c r="PGJ21" s="57"/>
      <c r="PGK21" s="57"/>
      <c r="PGL21" s="57"/>
      <c r="PGM21" s="57"/>
      <c r="PGN21" s="57"/>
      <c r="PGO21" s="57"/>
      <c r="PGP21" s="57"/>
      <c r="PGQ21" s="57"/>
      <c r="PGR21" s="57"/>
      <c r="PGS21" s="57"/>
      <c r="PGT21" s="57"/>
      <c r="PGU21" s="57"/>
      <c r="PGV21" s="57"/>
      <c r="PGW21" s="57"/>
      <c r="PGX21" s="57"/>
      <c r="PGY21" s="57"/>
      <c r="PGZ21" s="57"/>
      <c r="PHA21" s="57"/>
      <c r="PHB21" s="57"/>
      <c r="PHC21" s="57"/>
      <c r="PHD21" s="57"/>
      <c r="PHE21" s="57"/>
      <c r="PHF21" s="57"/>
      <c r="PHG21" s="57"/>
      <c r="PHH21" s="57"/>
      <c r="PHI21" s="57"/>
      <c r="PHJ21" s="57"/>
      <c r="PHK21" s="57"/>
      <c r="PHL21" s="57"/>
      <c r="PHM21" s="57"/>
      <c r="PHN21" s="57"/>
      <c r="PHO21" s="57"/>
      <c r="PHP21" s="57"/>
      <c r="PHQ21" s="57"/>
      <c r="PHR21" s="57"/>
      <c r="PHS21" s="57"/>
      <c r="PHT21" s="57"/>
      <c r="PHU21" s="57"/>
      <c r="PHV21" s="57"/>
      <c r="PHW21" s="57"/>
      <c r="PHX21" s="57"/>
      <c r="PHY21" s="57"/>
      <c r="PHZ21" s="57"/>
      <c r="PIA21" s="57"/>
      <c r="PIB21" s="57"/>
      <c r="PIC21" s="57"/>
      <c r="PID21" s="57"/>
      <c r="PIE21" s="57"/>
      <c r="PIF21" s="57"/>
      <c r="PIG21" s="57"/>
      <c r="PIH21" s="57"/>
      <c r="PII21" s="57"/>
      <c r="PIJ21" s="57"/>
      <c r="PIK21" s="57"/>
      <c r="PIL21" s="57"/>
      <c r="PIM21" s="57"/>
      <c r="PIN21" s="57"/>
      <c r="PIO21" s="57"/>
      <c r="PIP21" s="57"/>
      <c r="PIQ21" s="57"/>
      <c r="PIR21" s="57"/>
      <c r="PIS21" s="57"/>
      <c r="PIT21" s="57"/>
      <c r="PIU21" s="57"/>
      <c r="PIV21" s="57"/>
      <c r="PIW21" s="57"/>
      <c r="PIX21" s="57"/>
      <c r="PIY21" s="57"/>
      <c r="PIZ21" s="57"/>
      <c r="PJA21" s="57"/>
      <c r="PJB21" s="57"/>
      <c r="PJC21" s="57"/>
      <c r="PJD21" s="57"/>
      <c r="PJE21" s="57"/>
      <c r="PJF21" s="57"/>
      <c r="PJG21" s="57"/>
      <c r="PJH21" s="57"/>
      <c r="PJI21" s="57"/>
      <c r="PJJ21" s="57"/>
      <c r="PJK21" s="57"/>
      <c r="PJL21" s="57"/>
      <c r="PJM21" s="57"/>
      <c r="PJN21" s="57"/>
      <c r="PJO21" s="57"/>
      <c r="PJP21" s="57"/>
      <c r="PJQ21" s="57"/>
      <c r="PJR21" s="57"/>
      <c r="PJS21" s="57"/>
      <c r="PJT21" s="57"/>
      <c r="PJU21" s="57"/>
      <c r="PJV21" s="57"/>
      <c r="PJW21" s="57"/>
      <c r="PJX21" s="57"/>
      <c r="PJY21" s="57"/>
      <c r="PJZ21" s="57"/>
      <c r="PKA21" s="57"/>
      <c r="PKB21" s="57"/>
      <c r="PKC21" s="57"/>
      <c r="PKD21" s="57"/>
      <c r="PKE21" s="57"/>
      <c r="PKF21" s="57"/>
      <c r="PKG21" s="57"/>
      <c r="PKH21" s="57"/>
      <c r="PKI21" s="57"/>
      <c r="PKJ21" s="57"/>
      <c r="PKK21" s="57"/>
      <c r="PKL21" s="57"/>
      <c r="PKM21" s="57"/>
      <c r="PKN21" s="57"/>
      <c r="PKO21" s="57"/>
      <c r="PKP21" s="57"/>
      <c r="PKQ21" s="57"/>
      <c r="PKR21" s="57"/>
      <c r="PKS21" s="57"/>
      <c r="PKT21" s="57"/>
      <c r="PKU21" s="57"/>
      <c r="PKV21" s="57"/>
      <c r="PKW21" s="57"/>
      <c r="PKX21" s="57"/>
      <c r="PKY21" s="57"/>
      <c r="PKZ21" s="57"/>
      <c r="PLA21" s="57"/>
      <c r="PLB21" s="57"/>
      <c r="PLC21" s="57"/>
      <c r="PLD21" s="57"/>
      <c r="PLE21" s="57"/>
      <c r="PLF21" s="57"/>
      <c r="PLG21" s="57"/>
      <c r="PLH21" s="57"/>
      <c r="PLI21" s="57"/>
      <c r="PLJ21" s="57"/>
      <c r="PLK21" s="57"/>
      <c r="PLL21" s="57"/>
      <c r="PLM21" s="57"/>
      <c r="PLN21" s="57"/>
      <c r="PLO21" s="57"/>
      <c r="PLP21" s="57"/>
      <c r="PLQ21" s="57"/>
      <c r="PLR21" s="57"/>
      <c r="PLS21" s="57"/>
      <c r="PLT21" s="57"/>
      <c r="PLU21" s="57"/>
      <c r="PLV21" s="57"/>
      <c r="PLW21" s="57"/>
      <c r="PLX21" s="57"/>
      <c r="PLY21" s="57"/>
      <c r="PLZ21" s="57"/>
      <c r="PMA21" s="57"/>
      <c r="PMB21" s="57"/>
      <c r="PMC21" s="57"/>
      <c r="PMD21" s="57"/>
      <c r="PME21" s="57"/>
      <c r="PMF21" s="57"/>
      <c r="PMG21" s="57"/>
      <c r="PMH21" s="57"/>
      <c r="PMI21" s="57"/>
      <c r="PMJ21" s="57"/>
      <c r="PMK21" s="57"/>
      <c r="PML21" s="57"/>
      <c r="PMM21" s="57"/>
      <c r="PMN21" s="57"/>
      <c r="PMO21" s="57"/>
      <c r="PMP21" s="57"/>
      <c r="PMQ21" s="57"/>
      <c r="PMR21" s="57"/>
      <c r="PMS21" s="57"/>
      <c r="PMT21" s="57"/>
      <c r="PMU21" s="57"/>
      <c r="PMV21" s="57"/>
      <c r="PMW21" s="57"/>
      <c r="PMX21" s="57"/>
      <c r="PMY21" s="57"/>
      <c r="PMZ21" s="57"/>
      <c r="PNA21" s="57"/>
      <c r="PNB21" s="57"/>
      <c r="PNC21" s="57"/>
      <c r="PND21" s="57"/>
      <c r="PNE21" s="57"/>
      <c r="PNF21" s="57"/>
      <c r="PNG21" s="57"/>
      <c r="PNH21" s="57"/>
      <c r="PNI21" s="57"/>
      <c r="PNJ21" s="57"/>
      <c r="PNK21" s="57"/>
      <c r="PNL21" s="57"/>
      <c r="PNM21" s="57"/>
      <c r="PNN21" s="57"/>
      <c r="PNO21" s="57"/>
      <c r="PNP21" s="57"/>
      <c r="PNQ21" s="57"/>
      <c r="PNR21" s="57"/>
      <c r="PNS21" s="57"/>
      <c r="PNT21" s="57"/>
      <c r="PNU21" s="57"/>
      <c r="PNV21" s="57"/>
      <c r="PNW21" s="57"/>
      <c r="PNX21" s="57"/>
      <c r="PNY21" s="57"/>
      <c r="PNZ21" s="57"/>
      <c r="POA21" s="57"/>
      <c r="POB21" s="57"/>
      <c r="POC21" s="57"/>
      <c r="POD21" s="57"/>
      <c r="POE21" s="57"/>
      <c r="POF21" s="57"/>
      <c r="POG21" s="57"/>
      <c r="POH21" s="57"/>
      <c r="POI21" s="57"/>
      <c r="POJ21" s="57"/>
      <c r="POK21" s="57"/>
      <c r="POL21" s="57"/>
      <c r="POM21" s="57"/>
      <c r="PON21" s="57"/>
      <c r="POO21" s="57"/>
      <c r="POP21" s="57"/>
      <c r="POQ21" s="57"/>
      <c r="POR21" s="57"/>
      <c r="POS21" s="57"/>
      <c r="POT21" s="57"/>
      <c r="POU21" s="57"/>
      <c r="POV21" s="57"/>
      <c r="POW21" s="57"/>
      <c r="POX21" s="57"/>
      <c r="POY21" s="57"/>
      <c r="POZ21" s="57"/>
      <c r="PPA21" s="57"/>
      <c r="PPB21" s="57"/>
      <c r="PPC21" s="57"/>
      <c r="PPD21" s="57"/>
      <c r="PPE21" s="57"/>
      <c r="PPF21" s="57"/>
      <c r="PPG21" s="57"/>
      <c r="PPH21" s="57"/>
      <c r="PPI21" s="57"/>
      <c r="PPJ21" s="57"/>
      <c r="PPK21" s="57"/>
      <c r="PPL21" s="57"/>
      <c r="PPM21" s="57"/>
      <c r="PPN21" s="57"/>
      <c r="PPO21" s="57"/>
      <c r="PPP21" s="57"/>
      <c r="PPQ21" s="57"/>
      <c r="PPR21" s="57"/>
      <c r="PPS21" s="57"/>
      <c r="PPT21" s="57"/>
      <c r="PPU21" s="57"/>
      <c r="PPV21" s="57"/>
      <c r="PPW21" s="57"/>
      <c r="PPX21" s="57"/>
      <c r="PPY21" s="57"/>
      <c r="PPZ21" s="57"/>
      <c r="PQA21" s="57"/>
      <c r="PQB21" s="57"/>
      <c r="PQC21" s="57"/>
      <c r="PQD21" s="57"/>
      <c r="PQE21" s="57"/>
      <c r="PQF21" s="57"/>
      <c r="PQG21" s="57"/>
      <c r="PQH21" s="57"/>
      <c r="PQI21" s="57"/>
      <c r="PQJ21" s="57"/>
      <c r="PQK21" s="57"/>
      <c r="PQL21" s="57"/>
      <c r="PQM21" s="57"/>
      <c r="PQN21" s="57"/>
      <c r="PQO21" s="57"/>
      <c r="PQP21" s="57"/>
      <c r="PQQ21" s="57"/>
      <c r="PQR21" s="57"/>
      <c r="PQS21" s="57"/>
      <c r="PQT21" s="57"/>
      <c r="PQU21" s="57"/>
      <c r="PQV21" s="57"/>
      <c r="PQW21" s="57"/>
      <c r="PQX21" s="57"/>
      <c r="PQY21" s="57"/>
      <c r="PQZ21" s="57"/>
      <c r="PRA21" s="57"/>
      <c r="PRB21" s="57"/>
      <c r="PRC21" s="57"/>
      <c r="PRD21" s="57"/>
      <c r="PRE21" s="57"/>
      <c r="PRF21" s="57"/>
      <c r="PRG21" s="57"/>
      <c r="PRH21" s="57"/>
      <c r="PRI21" s="57"/>
      <c r="PRJ21" s="57"/>
      <c r="PRK21" s="57"/>
      <c r="PRL21" s="57"/>
      <c r="PRM21" s="57"/>
      <c r="PRN21" s="57"/>
      <c r="PRO21" s="57"/>
      <c r="PRP21" s="57"/>
      <c r="PRQ21" s="57"/>
      <c r="PRR21" s="57"/>
      <c r="PRS21" s="57"/>
      <c r="PRT21" s="57"/>
      <c r="PRU21" s="57"/>
      <c r="PRV21" s="57"/>
      <c r="PRW21" s="57"/>
      <c r="PRX21" s="57"/>
      <c r="PRY21" s="57"/>
      <c r="PRZ21" s="57"/>
      <c r="PSA21" s="57"/>
      <c r="PSB21" s="57"/>
      <c r="PSC21" s="57"/>
      <c r="PSD21" s="57"/>
      <c r="PSE21" s="57"/>
      <c r="PSF21" s="57"/>
      <c r="PSG21" s="57"/>
      <c r="PSH21" s="57"/>
      <c r="PSI21" s="57"/>
      <c r="PSJ21" s="57"/>
      <c r="PSK21" s="57"/>
      <c r="PSL21" s="57"/>
      <c r="PSM21" s="57"/>
      <c r="PSN21" s="57"/>
      <c r="PSO21" s="57"/>
      <c r="PSP21" s="57"/>
      <c r="PSQ21" s="57"/>
      <c r="PSR21" s="57"/>
      <c r="PSS21" s="57"/>
      <c r="PST21" s="57"/>
      <c r="PSU21" s="57"/>
      <c r="PSV21" s="57"/>
      <c r="PSW21" s="57"/>
      <c r="PSX21" s="57"/>
      <c r="PSY21" s="57"/>
      <c r="PSZ21" s="57"/>
      <c r="PTA21" s="57"/>
      <c r="PTB21" s="57"/>
      <c r="PTC21" s="57"/>
      <c r="PTD21" s="57"/>
      <c r="PTE21" s="57"/>
      <c r="PTF21" s="57"/>
      <c r="PTG21" s="57"/>
      <c r="PTH21" s="57"/>
      <c r="PTI21" s="57"/>
      <c r="PTJ21" s="57"/>
      <c r="PTK21" s="57"/>
      <c r="PTL21" s="57"/>
      <c r="PTM21" s="57"/>
      <c r="PTN21" s="57"/>
      <c r="PTO21" s="57"/>
      <c r="PTP21" s="57"/>
      <c r="PTQ21" s="57"/>
      <c r="PTR21" s="57"/>
      <c r="PTS21" s="57"/>
      <c r="PTT21" s="57"/>
      <c r="PTU21" s="57"/>
      <c r="PTV21" s="57"/>
      <c r="PTW21" s="57"/>
      <c r="PTX21" s="57"/>
      <c r="PTY21" s="57"/>
      <c r="PTZ21" s="57"/>
      <c r="PUA21" s="57"/>
      <c r="PUB21" s="57"/>
      <c r="PUC21" s="57"/>
      <c r="PUD21" s="57"/>
      <c r="PUE21" s="57"/>
      <c r="PUF21" s="57"/>
      <c r="PUG21" s="57"/>
      <c r="PUH21" s="57"/>
      <c r="PUI21" s="57"/>
      <c r="PUJ21" s="57"/>
      <c r="PUK21" s="57"/>
      <c r="PUL21" s="57"/>
      <c r="PUM21" s="57"/>
      <c r="PUN21" s="57"/>
      <c r="PUO21" s="57"/>
      <c r="PUP21" s="57"/>
      <c r="PUQ21" s="57"/>
      <c r="PUR21" s="57"/>
      <c r="PUS21" s="57"/>
      <c r="PUT21" s="57"/>
      <c r="PUU21" s="57"/>
      <c r="PUV21" s="57"/>
      <c r="PUW21" s="57"/>
      <c r="PUX21" s="57"/>
      <c r="PUY21" s="57"/>
      <c r="PUZ21" s="57"/>
      <c r="PVA21" s="57"/>
      <c r="PVB21" s="57"/>
      <c r="PVC21" s="57"/>
      <c r="PVD21" s="57"/>
      <c r="PVE21" s="57"/>
      <c r="PVF21" s="57"/>
      <c r="PVG21" s="57"/>
      <c r="PVH21" s="57"/>
      <c r="PVI21" s="57"/>
      <c r="PVJ21" s="57"/>
      <c r="PVK21" s="57"/>
      <c r="PVL21" s="57"/>
      <c r="PVM21" s="57"/>
      <c r="PVN21" s="57"/>
      <c r="PVO21" s="57"/>
      <c r="PVP21" s="57"/>
      <c r="PVQ21" s="57"/>
      <c r="PVR21" s="57"/>
      <c r="PVS21" s="57"/>
      <c r="PVT21" s="57"/>
      <c r="PVU21" s="57"/>
      <c r="PVV21" s="57"/>
      <c r="PVW21" s="57"/>
      <c r="PVX21" s="57"/>
      <c r="PVY21" s="57"/>
      <c r="PVZ21" s="57"/>
      <c r="PWA21" s="57"/>
      <c r="PWB21" s="57"/>
      <c r="PWC21" s="57"/>
      <c r="PWD21" s="57"/>
      <c r="PWE21" s="57"/>
      <c r="PWF21" s="57"/>
      <c r="PWG21" s="57"/>
      <c r="PWH21" s="57"/>
      <c r="PWI21" s="57"/>
      <c r="PWJ21" s="57"/>
      <c r="PWK21" s="57"/>
      <c r="PWL21" s="57"/>
      <c r="PWM21" s="57"/>
      <c r="PWN21" s="57"/>
      <c r="PWO21" s="57"/>
      <c r="PWP21" s="57"/>
      <c r="PWQ21" s="57"/>
      <c r="PWR21" s="57"/>
      <c r="PWS21" s="57"/>
      <c r="PWT21" s="57"/>
      <c r="PWU21" s="57"/>
      <c r="PWV21" s="57"/>
      <c r="PWW21" s="57"/>
      <c r="PWX21" s="57"/>
      <c r="PWY21" s="57"/>
      <c r="PWZ21" s="57"/>
      <c r="PXA21" s="57"/>
      <c r="PXB21" s="57"/>
      <c r="PXC21" s="57"/>
      <c r="PXD21" s="57"/>
      <c r="PXE21" s="57"/>
      <c r="PXF21" s="57"/>
      <c r="PXG21" s="57"/>
      <c r="PXH21" s="57"/>
      <c r="PXI21" s="57"/>
      <c r="PXJ21" s="57"/>
      <c r="PXK21" s="57"/>
      <c r="PXL21" s="57"/>
      <c r="PXM21" s="57"/>
      <c r="PXN21" s="57"/>
      <c r="PXO21" s="57"/>
      <c r="PXP21" s="57"/>
      <c r="PXQ21" s="57"/>
      <c r="PXR21" s="57"/>
      <c r="PXS21" s="57"/>
      <c r="PXT21" s="57"/>
      <c r="PXU21" s="57"/>
      <c r="PXV21" s="57"/>
      <c r="PXW21" s="57"/>
      <c r="PXX21" s="57"/>
      <c r="PXY21" s="57"/>
      <c r="PXZ21" s="57"/>
      <c r="PYA21" s="57"/>
      <c r="PYB21" s="57"/>
      <c r="PYC21" s="57"/>
      <c r="PYD21" s="57"/>
      <c r="PYE21" s="57"/>
      <c r="PYF21" s="57"/>
      <c r="PYG21" s="57"/>
      <c r="PYH21" s="57"/>
      <c r="PYI21" s="57"/>
      <c r="PYJ21" s="57"/>
      <c r="PYK21" s="57"/>
      <c r="PYL21" s="57"/>
      <c r="PYM21" s="57"/>
      <c r="PYN21" s="57"/>
      <c r="PYO21" s="57"/>
      <c r="PYP21" s="57"/>
      <c r="PYQ21" s="57"/>
      <c r="PYR21" s="57"/>
      <c r="PYS21" s="57"/>
      <c r="PYT21" s="57"/>
      <c r="PYU21" s="57"/>
      <c r="PYV21" s="57"/>
      <c r="PYW21" s="57"/>
      <c r="PYX21" s="57"/>
      <c r="PYY21" s="57"/>
      <c r="PYZ21" s="57"/>
      <c r="PZA21" s="57"/>
      <c r="PZB21" s="57"/>
      <c r="PZC21" s="57"/>
      <c r="PZD21" s="57"/>
      <c r="PZE21" s="57"/>
      <c r="PZF21" s="57"/>
      <c r="PZG21" s="57"/>
      <c r="PZH21" s="57"/>
      <c r="PZI21" s="57"/>
      <c r="PZJ21" s="57"/>
      <c r="PZK21" s="57"/>
      <c r="PZL21" s="57"/>
      <c r="PZM21" s="57"/>
      <c r="PZN21" s="57"/>
      <c r="PZO21" s="57"/>
      <c r="PZP21" s="57"/>
      <c r="PZQ21" s="57"/>
      <c r="PZR21" s="57"/>
      <c r="PZS21" s="57"/>
      <c r="PZT21" s="57"/>
      <c r="PZU21" s="57"/>
      <c r="PZV21" s="57"/>
      <c r="PZW21" s="57"/>
      <c r="PZX21" s="57"/>
      <c r="PZY21" s="57"/>
      <c r="PZZ21" s="57"/>
      <c r="QAA21" s="57"/>
      <c r="QAB21" s="57"/>
      <c r="QAC21" s="57"/>
      <c r="QAD21" s="57"/>
      <c r="QAE21" s="57"/>
      <c r="QAF21" s="57"/>
      <c r="QAG21" s="57"/>
      <c r="QAH21" s="57"/>
      <c r="QAI21" s="57"/>
      <c r="QAJ21" s="57"/>
      <c r="QAK21" s="57"/>
      <c r="QAL21" s="57"/>
      <c r="QAM21" s="57"/>
      <c r="QAN21" s="57"/>
      <c r="QAO21" s="57"/>
      <c r="QAP21" s="57"/>
      <c r="QAQ21" s="57"/>
      <c r="QAR21" s="57"/>
      <c r="QAS21" s="57"/>
      <c r="QAT21" s="57"/>
      <c r="QAU21" s="57"/>
      <c r="QAV21" s="57"/>
      <c r="QAW21" s="57"/>
      <c r="QAX21" s="57"/>
      <c r="QAY21" s="57"/>
      <c r="QAZ21" s="57"/>
      <c r="QBA21" s="57"/>
      <c r="QBB21" s="57"/>
      <c r="QBC21" s="57"/>
      <c r="QBD21" s="57"/>
      <c r="QBE21" s="57"/>
      <c r="QBF21" s="57"/>
      <c r="QBG21" s="57"/>
      <c r="QBH21" s="57"/>
      <c r="QBI21" s="57"/>
      <c r="QBJ21" s="57"/>
      <c r="QBK21" s="57"/>
      <c r="QBL21" s="57"/>
      <c r="QBM21" s="57"/>
      <c r="QBN21" s="57"/>
      <c r="QBO21" s="57"/>
      <c r="QBP21" s="57"/>
      <c r="QBQ21" s="57"/>
      <c r="QBR21" s="57"/>
      <c r="QBS21" s="57"/>
      <c r="QBT21" s="57"/>
      <c r="QBU21" s="57"/>
      <c r="QBV21" s="57"/>
      <c r="QBW21" s="57"/>
      <c r="QBX21" s="57"/>
      <c r="QBY21" s="57"/>
      <c r="QBZ21" s="57"/>
      <c r="QCA21" s="57"/>
      <c r="QCB21" s="57"/>
      <c r="QCC21" s="57"/>
      <c r="QCD21" s="57"/>
      <c r="QCE21" s="57"/>
      <c r="QCF21" s="57"/>
      <c r="QCG21" s="57"/>
      <c r="QCH21" s="57"/>
      <c r="QCI21" s="57"/>
      <c r="QCJ21" s="57"/>
      <c r="QCK21" s="57"/>
      <c r="QCL21" s="57"/>
      <c r="QCM21" s="57"/>
      <c r="QCN21" s="57"/>
      <c r="QCO21" s="57"/>
      <c r="QCP21" s="57"/>
      <c r="QCQ21" s="57"/>
      <c r="QCR21" s="57"/>
      <c r="QCS21" s="57"/>
      <c r="QCT21" s="57"/>
      <c r="QCU21" s="57"/>
      <c r="QCV21" s="57"/>
      <c r="QCW21" s="57"/>
      <c r="QCX21" s="57"/>
      <c r="QCY21" s="57"/>
      <c r="QCZ21" s="57"/>
      <c r="QDA21" s="57"/>
      <c r="QDB21" s="57"/>
      <c r="QDC21" s="57"/>
      <c r="QDD21" s="57"/>
      <c r="QDE21" s="57"/>
      <c r="QDF21" s="57"/>
      <c r="QDG21" s="57"/>
      <c r="QDH21" s="57"/>
      <c r="QDI21" s="57"/>
      <c r="QDJ21" s="57"/>
      <c r="QDK21" s="57"/>
      <c r="QDL21" s="57"/>
      <c r="QDM21" s="57"/>
      <c r="QDN21" s="57"/>
      <c r="QDO21" s="57"/>
      <c r="QDP21" s="57"/>
      <c r="QDQ21" s="57"/>
      <c r="QDR21" s="57"/>
      <c r="QDS21" s="57"/>
      <c r="QDT21" s="57"/>
      <c r="QDU21" s="57"/>
      <c r="QDV21" s="57"/>
      <c r="QDW21" s="57"/>
      <c r="QDX21" s="57"/>
      <c r="QDY21" s="57"/>
      <c r="QDZ21" s="57"/>
      <c r="QEA21" s="57"/>
      <c r="QEB21" s="57"/>
      <c r="QEC21" s="57"/>
      <c r="QED21" s="57"/>
      <c r="QEE21" s="57"/>
      <c r="QEF21" s="57"/>
      <c r="QEG21" s="57"/>
      <c r="QEH21" s="57"/>
      <c r="QEI21" s="57"/>
      <c r="QEJ21" s="57"/>
      <c r="QEK21" s="57"/>
      <c r="QEL21" s="57"/>
      <c r="QEM21" s="57"/>
      <c r="QEN21" s="57"/>
      <c r="QEO21" s="57"/>
      <c r="QEP21" s="57"/>
      <c r="QEQ21" s="57"/>
      <c r="QER21" s="57"/>
      <c r="QES21" s="57"/>
      <c r="QET21" s="57"/>
      <c r="QEU21" s="57"/>
      <c r="QEV21" s="57"/>
      <c r="QEW21" s="57"/>
      <c r="QEX21" s="57"/>
      <c r="QEY21" s="57"/>
      <c r="QEZ21" s="57"/>
      <c r="QFA21" s="57"/>
      <c r="QFB21" s="57"/>
      <c r="QFC21" s="57"/>
      <c r="QFD21" s="57"/>
      <c r="QFE21" s="57"/>
      <c r="QFF21" s="57"/>
      <c r="QFG21" s="57"/>
      <c r="QFH21" s="57"/>
      <c r="QFI21" s="57"/>
      <c r="QFJ21" s="57"/>
      <c r="QFK21" s="57"/>
      <c r="QFL21" s="57"/>
      <c r="QFM21" s="57"/>
      <c r="QFN21" s="57"/>
      <c r="QFO21" s="57"/>
      <c r="QFP21" s="57"/>
      <c r="QFQ21" s="57"/>
      <c r="QFR21" s="57"/>
      <c r="QFS21" s="57"/>
      <c r="QFT21" s="57"/>
      <c r="QFU21" s="57"/>
      <c r="QFV21" s="57"/>
      <c r="QFW21" s="57"/>
      <c r="QFX21" s="57"/>
      <c r="QFY21" s="57"/>
      <c r="QFZ21" s="57"/>
      <c r="QGA21" s="57"/>
      <c r="QGB21" s="57"/>
      <c r="QGC21" s="57"/>
      <c r="QGD21" s="57"/>
      <c r="QGE21" s="57"/>
      <c r="QGF21" s="57"/>
      <c r="QGG21" s="57"/>
      <c r="QGH21" s="57"/>
      <c r="QGI21" s="57"/>
      <c r="QGJ21" s="57"/>
      <c r="QGK21" s="57"/>
      <c r="QGL21" s="57"/>
      <c r="QGM21" s="57"/>
      <c r="QGN21" s="57"/>
      <c r="QGO21" s="57"/>
      <c r="QGP21" s="57"/>
      <c r="QGQ21" s="57"/>
      <c r="QGR21" s="57"/>
      <c r="QGS21" s="57"/>
      <c r="QGT21" s="57"/>
      <c r="QGU21" s="57"/>
      <c r="QGV21" s="57"/>
      <c r="QGW21" s="57"/>
      <c r="QGX21" s="57"/>
      <c r="QGY21" s="57"/>
      <c r="QGZ21" s="57"/>
      <c r="QHA21" s="57"/>
      <c r="QHB21" s="57"/>
      <c r="QHC21" s="57"/>
      <c r="QHD21" s="57"/>
      <c r="QHE21" s="57"/>
      <c r="QHF21" s="57"/>
      <c r="QHG21" s="57"/>
      <c r="QHH21" s="57"/>
      <c r="QHI21" s="57"/>
      <c r="QHJ21" s="57"/>
      <c r="QHK21" s="57"/>
      <c r="QHL21" s="57"/>
      <c r="QHM21" s="57"/>
      <c r="QHN21" s="57"/>
      <c r="QHO21" s="57"/>
      <c r="QHP21" s="57"/>
      <c r="QHQ21" s="57"/>
      <c r="QHR21" s="57"/>
      <c r="QHS21" s="57"/>
      <c r="QHT21" s="57"/>
      <c r="QHU21" s="57"/>
      <c r="QHV21" s="57"/>
      <c r="QHW21" s="57"/>
      <c r="QHX21" s="57"/>
      <c r="QHY21" s="57"/>
      <c r="QHZ21" s="57"/>
      <c r="QIA21" s="57"/>
      <c r="QIB21" s="57"/>
      <c r="QIC21" s="57"/>
      <c r="QID21" s="57"/>
      <c r="QIE21" s="57"/>
      <c r="QIF21" s="57"/>
      <c r="QIG21" s="57"/>
      <c r="QIH21" s="57"/>
      <c r="QII21" s="57"/>
      <c r="QIJ21" s="57"/>
      <c r="QIK21" s="57"/>
      <c r="QIL21" s="57"/>
      <c r="QIM21" s="57"/>
      <c r="QIN21" s="57"/>
      <c r="QIO21" s="57"/>
      <c r="QIP21" s="57"/>
      <c r="QIQ21" s="57"/>
      <c r="QIR21" s="57"/>
      <c r="QIS21" s="57"/>
      <c r="QIT21" s="57"/>
      <c r="QIU21" s="57"/>
      <c r="QIV21" s="57"/>
      <c r="QIW21" s="57"/>
      <c r="QIX21" s="57"/>
      <c r="QIY21" s="57"/>
      <c r="QIZ21" s="57"/>
      <c r="QJA21" s="57"/>
      <c r="QJB21" s="57"/>
      <c r="QJC21" s="57"/>
      <c r="QJD21" s="57"/>
      <c r="QJE21" s="57"/>
      <c r="QJF21" s="57"/>
      <c r="QJG21" s="57"/>
      <c r="QJH21" s="57"/>
      <c r="QJI21" s="57"/>
      <c r="QJJ21" s="57"/>
      <c r="QJK21" s="57"/>
      <c r="QJL21" s="57"/>
      <c r="QJM21" s="57"/>
      <c r="QJN21" s="57"/>
      <c r="QJO21" s="57"/>
      <c r="QJP21" s="57"/>
      <c r="QJQ21" s="57"/>
      <c r="QJR21" s="57"/>
      <c r="QJS21" s="57"/>
      <c r="QJT21" s="57"/>
      <c r="QJU21" s="57"/>
      <c r="QJV21" s="57"/>
      <c r="QJW21" s="57"/>
      <c r="QJX21" s="57"/>
      <c r="QJY21" s="57"/>
      <c r="QJZ21" s="57"/>
      <c r="QKA21" s="57"/>
      <c r="QKB21" s="57"/>
      <c r="QKC21" s="57"/>
      <c r="QKD21" s="57"/>
      <c r="QKE21" s="57"/>
      <c r="QKF21" s="57"/>
      <c r="QKG21" s="57"/>
      <c r="QKH21" s="57"/>
      <c r="QKI21" s="57"/>
      <c r="QKJ21" s="57"/>
      <c r="QKK21" s="57"/>
      <c r="QKL21" s="57"/>
      <c r="QKM21" s="57"/>
      <c r="QKN21" s="57"/>
      <c r="QKO21" s="57"/>
      <c r="QKP21" s="57"/>
      <c r="QKQ21" s="57"/>
      <c r="QKR21" s="57"/>
      <c r="QKS21" s="57"/>
      <c r="QKT21" s="57"/>
      <c r="QKU21" s="57"/>
      <c r="QKV21" s="57"/>
      <c r="QKW21" s="57"/>
      <c r="QKX21" s="57"/>
      <c r="QKY21" s="57"/>
      <c r="QKZ21" s="57"/>
      <c r="QLA21" s="57"/>
      <c r="QLB21" s="57"/>
      <c r="QLC21" s="57"/>
      <c r="QLD21" s="57"/>
      <c r="QLE21" s="57"/>
      <c r="QLF21" s="57"/>
      <c r="QLG21" s="57"/>
      <c r="QLH21" s="57"/>
      <c r="QLI21" s="57"/>
      <c r="QLJ21" s="57"/>
      <c r="QLK21" s="57"/>
      <c r="QLL21" s="57"/>
      <c r="QLM21" s="57"/>
      <c r="QLN21" s="57"/>
      <c r="QLO21" s="57"/>
      <c r="QLP21" s="57"/>
      <c r="QLQ21" s="57"/>
      <c r="QLR21" s="57"/>
      <c r="QLS21" s="57"/>
      <c r="QLT21" s="57"/>
      <c r="QLU21" s="57"/>
      <c r="QLV21" s="57"/>
      <c r="QLW21" s="57"/>
      <c r="QLX21" s="57"/>
      <c r="QLY21" s="57"/>
      <c r="QLZ21" s="57"/>
      <c r="QMA21" s="57"/>
      <c r="QMB21" s="57"/>
      <c r="QMC21" s="57"/>
      <c r="QMD21" s="57"/>
      <c r="QME21" s="57"/>
      <c r="QMF21" s="57"/>
      <c r="QMG21" s="57"/>
      <c r="QMH21" s="57"/>
      <c r="QMI21" s="57"/>
      <c r="QMJ21" s="57"/>
      <c r="QMK21" s="57"/>
      <c r="QML21" s="57"/>
      <c r="QMM21" s="57"/>
      <c r="QMN21" s="57"/>
      <c r="QMO21" s="57"/>
      <c r="QMP21" s="57"/>
      <c r="QMQ21" s="57"/>
      <c r="QMR21" s="57"/>
      <c r="QMS21" s="57"/>
      <c r="QMT21" s="57"/>
      <c r="QMU21" s="57"/>
      <c r="QMV21" s="57"/>
      <c r="QMW21" s="57"/>
      <c r="QMX21" s="57"/>
      <c r="QMY21" s="57"/>
      <c r="QMZ21" s="57"/>
      <c r="QNA21" s="57"/>
      <c r="QNB21" s="57"/>
      <c r="QNC21" s="57"/>
      <c r="QND21" s="57"/>
      <c r="QNE21" s="57"/>
      <c r="QNF21" s="57"/>
      <c r="QNG21" s="57"/>
      <c r="QNH21" s="57"/>
      <c r="QNI21" s="57"/>
      <c r="QNJ21" s="57"/>
      <c r="QNK21" s="57"/>
      <c r="QNL21" s="57"/>
      <c r="QNM21" s="57"/>
      <c r="QNN21" s="57"/>
      <c r="QNO21" s="57"/>
      <c r="QNP21" s="57"/>
      <c r="QNQ21" s="57"/>
      <c r="QNR21" s="57"/>
      <c r="QNS21" s="57"/>
      <c r="QNT21" s="57"/>
      <c r="QNU21" s="57"/>
      <c r="QNV21" s="57"/>
      <c r="QNW21" s="57"/>
      <c r="QNX21" s="57"/>
      <c r="QNY21" s="57"/>
      <c r="QNZ21" s="57"/>
      <c r="QOA21" s="57"/>
      <c r="QOB21" s="57"/>
      <c r="QOC21" s="57"/>
      <c r="QOD21" s="57"/>
      <c r="QOE21" s="57"/>
      <c r="QOF21" s="57"/>
      <c r="QOG21" s="57"/>
      <c r="QOH21" s="57"/>
      <c r="QOI21" s="57"/>
      <c r="QOJ21" s="57"/>
      <c r="QOK21" s="57"/>
      <c r="QOL21" s="57"/>
      <c r="QOM21" s="57"/>
      <c r="QON21" s="57"/>
      <c r="QOO21" s="57"/>
      <c r="QOP21" s="57"/>
      <c r="QOQ21" s="57"/>
      <c r="QOR21" s="57"/>
      <c r="QOS21" s="57"/>
      <c r="QOT21" s="57"/>
      <c r="QOU21" s="57"/>
      <c r="QOV21" s="57"/>
      <c r="QOW21" s="57"/>
      <c r="QOX21" s="57"/>
      <c r="QOY21" s="57"/>
      <c r="QOZ21" s="57"/>
      <c r="QPA21" s="57"/>
      <c r="QPB21" s="57"/>
      <c r="QPC21" s="57"/>
      <c r="QPD21" s="57"/>
      <c r="QPE21" s="57"/>
      <c r="QPF21" s="57"/>
      <c r="QPG21" s="57"/>
      <c r="QPH21" s="57"/>
      <c r="QPI21" s="57"/>
      <c r="QPJ21" s="57"/>
      <c r="QPK21" s="57"/>
      <c r="QPL21" s="57"/>
      <c r="QPM21" s="57"/>
      <c r="QPN21" s="57"/>
      <c r="QPO21" s="57"/>
      <c r="QPP21" s="57"/>
      <c r="QPQ21" s="57"/>
      <c r="QPR21" s="57"/>
      <c r="QPS21" s="57"/>
      <c r="QPT21" s="57"/>
      <c r="QPU21" s="57"/>
      <c r="QPV21" s="57"/>
      <c r="QPW21" s="57"/>
      <c r="QPX21" s="57"/>
      <c r="QPY21" s="57"/>
      <c r="QPZ21" s="57"/>
      <c r="QQA21" s="57"/>
      <c r="QQB21" s="57"/>
      <c r="QQC21" s="57"/>
      <c r="QQD21" s="57"/>
      <c r="QQE21" s="57"/>
      <c r="QQF21" s="57"/>
      <c r="QQG21" s="57"/>
      <c r="QQH21" s="57"/>
      <c r="QQI21" s="57"/>
      <c r="QQJ21" s="57"/>
      <c r="QQK21" s="57"/>
      <c r="QQL21" s="57"/>
      <c r="QQM21" s="57"/>
      <c r="QQN21" s="57"/>
      <c r="QQO21" s="57"/>
      <c r="QQP21" s="57"/>
      <c r="QQQ21" s="57"/>
      <c r="QQR21" s="57"/>
      <c r="QQS21" s="57"/>
      <c r="QQT21" s="57"/>
      <c r="QQU21" s="57"/>
      <c r="QQV21" s="57"/>
      <c r="QQW21" s="57"/>
      <c r="QQX21" s="57"/>
      <c r="QQY21" s="57"/>
      <c r="QQZ21" s="57"/>
      <c r="QRA21" s="57"/>
      <c r="QRB21" s="57"/>
      <c r="QRC21" s="57"/>
      <c r="QRD21" s="57"/>
      <c r="QRE21" s="57"/>
      <c r="QRF21" s="57"/>
      <c r="QRG21" s="57"/>
      <c r="QRH21" s="57"/>
      <c r="QRI21" s="57"/>
      <c r="QRJ21" s="57"/>
      <c r="QRK21" s="57"/>
      <c r="QRL21" s="57"/>
      <c r="QRM21" s="57"/>
      <c r="QRN21" s="57"/>
      <c r="QRO21" s="57"/>
      <c r="QRP21" s="57"/>
      <c r="QRQ21" s="57"/>
      <c r="QRR21" s="57"/>
      <c r="QRS21" s="57"/>
      <c r="QRT21" s="57"/>
      <c r="QRU21" s="57"/>
      <c r="QRV21" s="57"/>
      <c r="QRW21" s="57"/>
      <c r="QRX21" s="57"/>
      <c r="QRY21" s="57"/>
      <c r="QRZ21" s="57"/>
      <c r="QSA21" s="57"/>
      <c r="QSB21" s="57"/>
      <c r="QSC21" s="57"/>
      <c r="QSD21" s="57"/>
      <c r="QSE21" s="57"/>
      <c r="QSF21" s="57"/>
      <c r="QSG21" s="57"/>
      <c r="QSH21" s="57"/>
      <c r="QSI21" s="57"/>
      <c r="QSJ21" s="57"/>
      <c r="QSK21" s="57"/>
      <c r="QSL21" s="57"/>
      <c r="QSM21" s="57"/>
      <c r="QSN21" s="57"/>
      <c r="QSO21" s="57"/>
      <c r="QSP21" s="57"/>
      <c r="QSQ21" s="57"/>
      <c r="QSR21" s="57"/>
      <c r="QSS21" s="57"/>
      <c r="QST21" s="57"/>
      <c r="QSU21" s="57"/>
      <c r="QSV21" s="57"/>
      <c r="QSW21" s="57"/>
      <c r="QSX21" s="57"/>
      <c r="QSY21" s="57"/>
      <c r="QSZ21" s="57"/>
      <c r="QTA21" s="57"/>
      <c r="QTB21" s="57"/>
      <c r="QTC21" s="57"/>
      <c r="QTD21" s="57"/>
      <c r="QTE21" s="57"/>
      <c r="QTF21" s="57"/>
      <c r="QTG21" s="57"/>
      <c r="QTH21" s="57"/>
      <c r="QTI21" s="57"/>
      <c r="QTJ21" s="57"/>
      <c r="QTK21" s="57"/>
      <c r="QTL21" s="57"/>
      <c r="QTM21" s="57"/>
      <c r="QTN21" s="57"/>
      <c r="QTO21" s="57"/>
      <c r="QTP21" s="57"/>
      <c r="QTQ21" s="57"/>
      <c r="QTR21" s="57"/>
      <c r="QTS21" s="57"/>
      <c r="QTT21" s="57"/>
      <c r="QTU21" s="57"/>
      <c r="QTV21" s="57"/>
      <c r="QTW21" s="57"/>
      <c r="QTX21" s="57"/>
      <c r="QTY21" s="57"/>
      <c r="QTZ21" s="57"/>
      <c r="QUA21" s="57"/>
      <c r="QUB21" s="57"/>
      <c r="QUC21" s="57"/>
      <c r="QUD21" s="57"/>
      <c r="QUE21" s="57"/>
      <c r="QUF21" s="57"/>
      <c r="QUG21" s="57"/>
      <c r="QUH21" s="57"/>
      <c r="QUI21" s="57"/>
      <c r="QUJ21" s="57"/>
      <c r="QUK21" s="57"/>
      <c r="QUL21" s="57"/>
      <c r="QUM21" s="57"/>
      <c r="QUN21" s="57"/>
      <c r="QUO21" s="57"/>
      <c r="QUP21" s="57"/>
      <c r="QUQ21" s="57"/>
      <c r="QUR21" s="57"/>
      <c r="QUS21" s="57"/>
      <c r="QUT21" s="57"/>
      <c r="QUU21" s="57"/>
      <c r="QUV21" s="57"/>
      <c r="QUW21" s="57"/>
      <c r="QUX21" s="57"/>
      <c r="QUY21" s="57"/>
      <c r="QUZ21" s="57"/>
      <c r="QVA21" s="57"/>
      <c r="QVB21" s="57"/>
      <c r="QVC21" s="57"/>
      <c r="QVD21" s="57"/>
      <c r="QVE21" s="57"/>
      <c r="QVF21" s="57"/>
      <c r="QVG21" s="57"/>
      <c r="QVH21" s="57"/>
      <c r="QVI21" s="57"/>
      <c r="QVJ21" s="57"/>
      <c r="QVK21" s="57"/>
      <c r="QVL21" s="57"/>
      <c r="QVM21" s="57"/>
      <c r="QVN21" s="57"/>
      <c r="QVO21" s="57"/>
      <c r="QVP21" s="57"/>
      <c r="QVQ21" s="57"/>
      <c r="QVR21" s="57"/>
      <c r="QVS21" s="57"/>
      <c r="QVT21" s="57"/>
      <c r="QVU21" s="57"/>
      <c r="QVV21" s="57"/>
      <c r="QVW21" s="57"/>
      <c r="QVX21" s="57"/>
      <c r="QVY21" s="57"/>
      <c r="QVZ21" s="57"/>
      <c r="QWA21" s="57"/>
      <c r="QWB21" s="57"/>
      <c r="QWC21" s="57"/>
      <c r="QWD21" s="57"/>
      <c r="QWE21" s="57"/>
      <c r="QWF21" s="57"/>
      <c r="QWG21" s="57"/>
      <c r="QWH21" s="57"/>
      <c r="QWI21" s="57"/>
      <c r="QWJ21" s="57"/>
      <c r="QWK21" s="57"/>
      <c r="QWL21" s="57"/>
      <c r="QWM21" s="57"/>
      <c r="QWN21" s="57"/>
      <c r="QWO21" s="57"/>
      <c r="QWP21" s="57"/>
      <c r="QWQ21" s="57"/>
      <c r="QWR21" s="57"/>
      <c r="QWS21" s="57"/>
      <c r="QWT21" s="57"/>
      <c r="QWU21" s="57"/>
      <c r="QWV21" s="57"/>
      <c r="QWW21" s="57"/>
      <c r="QWX21" s="57"/>
      <c r="QWY21" s="57"/>
      <c r="QWZ21" s="57"/>
      <c r="QXA21" s="57"/>
      <c r="QXB21" s="57"/>
      <c r="QXC21" s="57"/>
      <c r="QXD21" s="57"/>
      <c r="QXE21" s="57"/>
      <c r="QXF21" s="57"/>
      <c r="QXG21" s="57"/>
      <c r="QXH21" s="57"/>
      <c r="QXI21" s="57"/>
      <c r="QXJ21" s="57"/>
      <c r="QXK21" s="57"/>
      <c r="QXL21" s="57"/>
      <c r="QXM21" s="57"/>
      <c r="QXN21" s="57"/>
      <c r="QXO21" s="57"/>
      <c r="QXP21" s="57"/>
      <c r="QXQ21" s="57"/>
      <c r="QXR21" s="57"/>
      <c r="QXS21" s="57"/>
      <c r="QXT21" s="57"/>
      <c r="QXU21" s="57"/>
      <c r="QXV21" s="57"/>
      <c r="QXW21" s="57"/>
      <c r="QXX21" s="57"/>
      <c r="QXY21" s="57"/>
      <c r="QXZ21" s="57"/>
      <c r="QYA21" s="57"/>
      <c r="QYB21" s="57"/>
      <c r="QYC21" s="57"/>
      <c r="QYD21" s="57"/>
      <c r="QYE21" s="57"/>
      <c r="QYF21" s="57"/>
      <c r="QYG21" s="57"/>
      <c r="QYH21" s="57"/>
      <c r="QYI21" s="57"/>
      <c r="QYJ21" s="57"/>
      <c r="QYK21" s="57"/>
      <c r="QYL21" s="57"/>
      <c r="QYM21" s="57"/>
      <c r="QYN21" s="57"/>
      <c r="QYO21" s="57"/>
      <c r="QYP21" s="57"/>
      <c r="QYQ21" s="57"/>
      <c r="QYR21" s="57"/>
      <c r="QYS21" s="57"/>
      <c r="QYT21" s="57"/>
      <c r="QYU21" s="57"/>
      <c r="QYV21" s="57"/>
      <c r="QYW21" s="57"/>
      <c r="QYX21" s="57"/>
      <c r="QYY21" s="57"/>
      <c r="QYZ21" s="57"/>
      <c r="QZA21" s="57"/>
      <c r="QZB21" s="57"/>
      <c r="QZC21" s="57"/>
      <c r="QZD21" s="57"/>
      <c r="QZE21" s="57"/>
      <c r="QZF21" s="57"/>
      <c r="QZG21" s="57"/>
      <c r="QZH21" s="57"/>
      <c r="QZI21" s="57"/>
      <c r="QZJ21" s="57"/>
      <c r="QZK21" s="57"/>
      <c r="QZL21" s="57"/>
      <c r="QZM21" s="57"/>
      <c r="QZN21" s="57"/>
      <c r="QZO21" s="57"/>
      <c r="QZP21" s="57"/>
      <c r="QZQ21" s="57"/>
      <c r="QZR21" s="57"/>
      <c r="QZS21" s="57"/>
      <c r="QZT21" s="57"/>
      <c r="QZU21" s="57"/>
      <c r="QZV21" s="57"/>
      <c r="QZW21" s="57"/>
      <c r="QZX21" s="57"/>
      <c r="QZY21" s="57"/>
      <c r="QZZ21" s="57"/>
      <c r="RAA21" s="57"/>
      <c r="RAB21" s="57"/>
      <c r="RAC21" s="57"/>
      <c r="RAD21" s="57"/>
      <c r="RAE21" s="57"/>
      <c r="RAF21" s="57"/>
      <c r="RAG21" s="57"/>
      <c r="RAH21" s="57"/>
      <c r="RAI21" s="57"/>
      <c r="RAJ21" s="57"/>
      <c r="RAK21" s="57"/>
      <c r="RAL21" s="57"/>
      <c r="RAM21" s="57"/>
      <c r="RAN21" s="57"/>
      <c r="RAO21" s="57"/>
      <c r="RAP21" s="57"/>
      <c r="RAQ21" s="57"/>
      <c r="RAR21" s="57"/>
      <c r="RAS21" s="57"/>
      <c r="RAT21" s="57"/>
      <c r="RAU21" s="57"/>
      <c r="RAV21" s="57"/>
      <c r="RAW21" s="57"/>
      <c r="RAX21" s="57"/>
      <c r="RAY21" s="57"/>
      <c r="RAZ21" s="57"/>
      <c r="RBA21" s="57"/>
      <c r="RBB21" s="57"/>
      <c r="RBC21" s="57"/>
      <c r="RBD21" s="57"/>
      <c r="RBE21" s="57"/>
      <c r="RBF21" s="57"/>
      <c r="RBG21" s="57"/>
      <c r="RBH21" s="57"/>
      <c r="RBI21" s="57"/>
      <c r="RBJ21" s="57"/>
      <c r="RBK21" s="57"/>
      <c r="RBL21" s="57"/>
      <c r="RBM21" s="57"/>
      <c r="RBN21" s="57"/>
      <c r="RBO21" s="57"/>
      <c r="RBP21" s="57"/>
      <c r="RBQ21" s="57"/>
      <c r="RBR21" s="57"/>
      <c r="RBS21" s="57"/>
      <c r="RBT21" s="57"/>
      <c r="RBU21" s="57"/>
      <c r="RBV21" s="57"/>
      <c r="RBW21" s="57"/>
      <c r="RBX21" s="57"/>
      <c r="RBY21" s="57"/>
      <c r="RBZ21" s="57"/>
      <c r="RCA21" s="57"/>
      <c r="RCB21" s="57"/>
      <c r="RCC21" s="57"/>
      <c r="RCD21" s="57"/>
      <c r="RCE21" s="57"/>
      <c r="RCF21" s="57"/>
      <c r="RCG21" s="57"/>
      <c r="RCH21" s="57"/>
      <c r="RCI21" s="57"/>
      <c r="RCJ21" s="57"/>
      <c r="RCK21" s="57"/>
      <c r="RCL21" s="57"/>
      <c r="RCM21" s="57"/>
      <c r="RCN21" s="57"/>
      <c r="RCO21" s="57"/>
      <c r="RCP21" s="57"/>
      <c r="RCQ21" s="57"/>
      <c r="RCR21" s="57"/>
      <c r="RCS21" s="57"/>
      <c r="RCT21" s="57"/>
      <c r="RCU21" s="57"/>
      <c r="RCV21" s="57"/>
      <c r="RCW21" s="57"/>
      <c r="RCX21" s="57"/>
      <c r="RCY21" s="57"/>
      <c r="RCZ21" s="57"/>
      <c r="RDA21" s="57"/>
      <c r="RDB21" s="57"/>
      <c r="RDC21" s="57"/>
      <c r="RDD21" s="57"/>
      <c r="RDE21" s="57"/>
      <c r="RDF21" s="57"/>
      <c r="RDG21" s="57"/>
      <c r="RDH21" s="57"/>
      <c r="RDI21" s="57"/>
      <c r="RDJ21" s="57"/>
      <c r="RDK21" s="57"/>
      <c r="RDL21" s="57"/>
      <c r="RDM21" s="57"/>
      <c r="RDN21" s="57"/>
      <c r="RDO21" s="57"/>
      <c r="RDP21" s="57"/>
      <c r="RDQ21" s="57"/>
      <c r="RDR21" s="57"/>
      <c r="RDS21" s="57"/>
      <c r="RDT21" s="57"/>
      <c r="RDU21" s="57"/>
      <c r="RDV21" s="57"/>
      <c r="RDW21" s="57"/>
      <c r="RDX21" s="57"/>
      <c r="RDY21" s="57"/>
      <c r="RDZ21" s="57"/>
      <c r="REA21" s="57"/>
      <c r="REB21" s="57"/>
      <c r="REC21" s="57"/>
      <c r="RED21" s="57"/>
      <c r="REE21" s="57"/>
      <c r="REF21" s="57"/>
      <c r="REG21" s="57"/>
      <c r="REH21" s="57"/>
      <c r="REI21" s="57"/>
      <c r="REJ21" s="57"/>
      <c r="REK21" s="57"/>
      <c r="REL21" s="57"/>
      <c r="REM21" s="57"/>
      <c r="REN21" s="57"/>
      <c r="REO21" s="57"/>
      <c r="REP21" s="57"/>
      <c r="REQ21" s="57"/>
      <c r="RER21" s="57"/>
      <c r="RES21" s="57"/>
      <c r="RET21" s="57"/>
      <c r="REU21" s="57"/>
      <c r="REV21" s="57"/>
      <c r="REW21" s="57"/>
      <c r="REX21" s="57"/>
      <c r="REY21" s="57"/>
      <c r="REZ21" s="57"/>
      <c r="RFA21" s="57"/>
      <c r="RFB21" s="57"/>
      <c r="RFC21" s="57"/>
      <c r="RFD21" s="57"/>
      <c r="RFE21" s="57"/>
      <c r="RFF21" s="57"/>
      <c r="RFG21" s="57"/>
      <c r="RFH21" s="57"/>
      <c r="RFI21" s="57"/>
      <c r="RFJ21" s="57"/>
      <c r="RFK21" s="57"/>
      <c r="RFL21" s="57"/>
      <c r="RFM21" s="57"/>
      <c r="RFN21" s="57"/>
      <c r="RFO21" s="57"/>
      <c r="RFP21" s="57"/>
      <c r="RFQ21" s="57"/>
      <c r="RFR21" s="57"/>
      <c r="RFS21" s="57"/>
      <c r="RFT21" s="57"/>
      <c r="RFU21" s="57"/>
      <c r="RFV21" s="57"/>
      <c r="RFW21" s="57"/>
      <c r="RFX21" s="57"/>
      <c r="RFY21" s="57"/>
      <c r="RFZ21" s="57"/>
      <c r="RGA21" s="57"/>
      <c r="RGB21" s="57"/>
      <c r="RGC21" s="57"/>
      <c r="RGD21" s="57"/>
      <c r="RGE21" s="57"/>
      <c r="RGF21" s="57"/>
      <c r="RGG21" s="57"/>
      <c r="RGH21" s="57"/>
      <c r="RGI21" s="57"/>
      <c r="RGJ21" s="57"/>
      <c r="RGK21" s="57"/>
      <c r="RGL21" s="57"/>
      <c r="RGM21" s="57"/>
      <c r="RGN21" s="57"/>
      <c r="RGO21" s="57"/>
      <c r="RGP21" s="57"/>
      <c r="RGQ21" s="57"/>
      <c r="RGR21" s="57"/>
      <c r="RGS21" s="57"/>
      <c r="RGT21" s="57"/>
      <c r="RGU21" s="57"/>
      <c r="RGV21" s="57"/>
      <c r="RGW21" s="57"/>
      <c r="RGX21" s="57"/>
      <c r="RGY21" s="57"/>
      <c r="RGZ21" s="57"/>
      <c r="RHA21" s="57"/>
      <c r="RHB21" s="57"/>
      <c r="RHC21" s="57"/>
      <c r="RHD21" s="57"/>
      <c r="RHE21" s="57"/>
      <c r="RHF21" s="57"/>
      <c r="RHG21" s="57"/>
      <c r="RHH21" s="57"/>
      <c r="RHI21" s="57"/>
      <c r="RHJ21" s="57"/>
      <c r="RHK21" s="57"/>
      <c r="RHL21" s="57"/>
      <c r="RHM21" s="57"/>
      <c r="RHN21" s="57"/>
      <c r="RHO21" s="57"/>
      <c r="RHP21" s="57"/>
      <c r="RHQ21" s="57"/>
      <c r="RHR21" s="57"/>
      <c r="RHS21" s="57"/>
      <c r="RHT21" s="57"/>
      <c r="RHU21" s="57"/>
      <c r="RHV21" s="57"/>
      <c r="RHW21" s="57"/>
      <c r="RHX21" s="57"/>
      <c r="RHY21" s="57"/>
      <c r="RHZ21" s="57"/>
      <c r="RIA21" s="57"/>
      <c r="RIB21" s="57"/>
      <c r="RIC21" s="57"/>
      <c r="RID21" s="57"/>
      <c r="RIE21" s="57"/>
      <c r="RIF21" s="57"/>
      <c r="RIG21" s="57"/>
      <c r="RIH21" s="57"/>
      <c r="RII21" s="57"/>
      <c r="RIJ21" s="57"/>
      <c r="RIK21" s="57"/>
      <c r="RIL21" s="57"/>
      <c r="RIM21" s="57"/>
      <c r="RIN21" s="57"/>
      <c r="RIO21" s="57"/>
      <c r="RIP21" s="57"/>
      <c r="RIQ21" s="57"/>
      <c r="RIR21" s="57"/>
      <c r="RIS21" s="57"/>
      <c r="RIT21" s="57"/>
      <c r="RIU21" s="57"/>
      <c r="RIV21" s="57"/>
      <c r="RIW21" s="57"/>
      <c r="RIX21" s="57"/>
      <c r="RIY21" s="57"/>
      <c r="RIZ21" s="57"/>
      <c r="RJA21" s="57"/>
      <c r="RJB21" s="57"/>
      <c r="RJC21" s="57"/>
      <c r="RJD21" s="57"/>
      <c r="RJE21" s="57"/>
      <c r="RJF21" s="57"/>
      <c r="RJG21" s="57"/>
      <c r="RJH21" s="57"/>
      <c r="RJI21" s="57"/>
      <c r="RJJ21" s="57"/>
      <c r="RJK21" s="57"/>
      <c r="RJL21" s="57"/>
      <c r="RJM21" s="57"/>
      <c r="RJN21" s="57"/>
      <c r="RJO21" s="57"/>
      <c r="RJP21" s="57"/>
      <c r="RJQ21" s="57"/>
      <c r="RJR21" s="57"/>
      <c r="RJS21" s="57"/>
      <c r="RJT21" s="57"/>
      <c r="RJU21" s="57"/>
      <c r="RJV21" s="57"/>
      <c r="RJW21" s="57"/>
      <c r="RJX21" s="57"/>
      <c r="RJY21" s="57"/>
      <c r="RJZ21" s="57"/>
      <c r="RKA21" s="57"/>
      <c r="RKB21" s="57"/>
      <c r="RKC21" s="57"/>
      <c r="RKD21" s="57"/>
      <c r="RKE21" s="57"/>
      <c r="RKF21" s="57"/>
      <c r="RKG21" s="57"/>
      <c r="RKH21" s="57"/>
      <c r="RKI21" s="57"/>
      <c r="RKJ21" s="57"/>
      <c r="RKK21" s="57"/>
      <c r="RKL21" s="57"/>
      <c r="RKM21" s="57"/>
      <c r="RKN21" s="57"/>
      <c r="RKO21" s="57"/>
      <c r="RKP21" s="57"/>
      <c r="RKQ21" s="57"/>
      <c r="RKR21" s="57"/>
      <c r="RKS21" s="57"/>
      <c r="RKT21" s="57"/>
      <c r="RKU21" s="57"/>
      <c r="RKV21" s="57"/>
      <c r="RKW21" s="57"/>
      <c r="RKX21" s="57"/>
      <c r="RKY21" s="57"/>
      <c r="RKZ21" s="57"/>
      <c r="RLA21" s="57"/>
      <c r="RLB21" s="57"/>
      <c r="RLC21" s="57"/>
      <c r="RLD21" s="57"/>
      <c r="RLE21" s="57"/>
      <c r="RLF21" s="57"/>
      <c r="RLG21" s="57"/>
      <c r="RLH21" s="57"/>
      <c r="RLI21" s="57"/>
      <c r="RLJ21" s="57"/>
      <c r="RLK21" s="57"/>
      <c r="RLL21" s="57"/>
      <c r="RLM21" s="57"/>
      <c r="RLN21" s="57"/>
      <c r="RLO21" s="57"/>
      <c r="RLP21" s="57"/>
      <c r="RLQ21" s="57"/>
      <c r="RLR21" s="57"/>
      <c r="RLS21" s="57"/>
      <c r="RLT21" s="57"/>
      <c r="RLU21" s="57"/>
      <c r="RLV21" s="57"/>
      <c r="RLW21" s="57"/>
      <c r="RLX21" s="57"/>
      <c r="RLY21" s="57"/>
      <c r="RLZ21" s="57"/>
      <c r="RMA21" s="57"/>
      <c r="RMB21" s="57"/>
      <c r="RMC21" s="57"/>
      <c r="RMD21" s="57"/>
      <c r="RME21" s="57"/>
      <c r="RMF21" s="57"/>
      <c r="RMG21" s="57"/>
      <c r="RMH21" s="57"/>
      <c r="RMI21" s="57"/>
      <c r="RMJ21" s="57"/>
      <c r="RMK21" s="57"/>
      <c r="RML21" s="57"/>
      <c r="RMM21" s="57"/>
      <c r="RMN21" s="57"/>
      <c r="RMO21" s="57"/>
      <c r="RMP21" s="57"/>
      <c r="RMQ21" s="57"/>
      <c r="RMR21" s="57"/>
      <c r="RMS21" s="57"/>
      <c r="RMT21" s="57"/>
      <c r="RMU21" s="57"/>
      <c r="RMV21" s="57"/>
      <c r="RMW21" s="57"/>
      <c r="RMX21" s="57"/>
      <c r="RMY21" s="57"/>
      <c r="RMZ21" s="57"/>
      <c r="RNA21" s="57"/>
      <c r="RNB21" s="57"/>
      <c r="RNC21" s="57"/>
      <c r="RND21" s="57"/>
      <c r="RNE21" s="57"/>
      <c r="RNF21" s="57"/>
      <c r="RNG21" s="57"/>
      <c r="RNH21" s="57"/>
      <c r="RNI21" s="57"/>
      <c r="RNJ21" s="57"/>
      <c r="RNK21" s="57"/>
      <c r="RNL21" s="57"/>
      <c r="RNM21" s="57"/>
      <c r="RNN21" s="57"/>
      <c r="RNO21" s="57"/>
      <c r="RNP21" s="57"/>
      <c r="RNQ21" s="57"/>
      <c r="RNR21" s="57"/>
      <c r="RNS21" s="57"/>
      <c r="RNT21" s="57"/>
      <c r="RNU21" s="57"/>
      <c r="RNV21" s="57"/>
      <c r="RNW21" s="57"/>
      <c r="RNX21" s="57"/>
      <c r="RNY21" s="57"/>
      <c r="RNZ21" s="57"/>
      <c r="ROA21" s="57"/>
      <c r="ROB21" s="57"/>
      <c r="ROC21" s="57"/>
      <c r="ROD21" s="57"/>
      <c r="ROE21" s="57"/>
      <c r="ROF21" s="57"/>
      <c r="ROG21" s="57"/>
      <c r="ROH21" s="57"/>
      <c r="ROI21" s="57"/>
      <c r="ROJ21" s="57"/>
      <c r="ROK21" s="57"/>
      <c r="ROL21" s="57"/>
      <c r="ROM21" s="57"/>
      <c r="RON21" s="57"/>
      <c r="ROO21" s="57"/>
      <c r="ROP21" s="57"/>
      <c r="ROQ21" s="57"/>
      <c r="ROR21" s="57"/>
      <c r="ROS21" s="57"/>
      <c r="ROT21" s="57"/>
      <c r="ROU21" s="57"/>
      <c r="ROV21" s="57"/>
      <c r="ROW21" s="57"/>
      <c r="ROX21" s="57"/>
      <c r="ROY21" s="57"/>
      <c r="ROZ21" s="57"/>
      <c r="RPA21" s="57"/>
      <c r="RPB21" s="57"/>
      <c r="RPC21" s="57"/>
      <c r="RPD21" s="57"/>
      <c r="RPE21" s="57"/>
      <c r="RPF21" s="57"/>
      <c r="RPG21" s="57"/>
      <c r="RPH21" s="57"/>
      <c r="RPI21" s="57"/>
      <c r="RPJ21" s="57"/>
      <c r="RPK21" s="57"/>
      <c r="RPL21" s="57"/>
      <c r="RPM21" s="57"/>
      <c r="RPN21" s="57"/>
      <c r="RPO21" s="57"/>
      <c r="RPP21" s="57"/>
      <c r="RPQ21" s="57"/>
      <c r="RPR21" s="57"/>
      <c r="RPS21" s="57"/>
      <c r="RPT21" s="57"/>
      <c r="RPU21" s="57"/>
      <c r="RPV21" s="57"/>
      <c r="RPW21" s="57"/>
      <c r="RPX21" s="57"/>
      <c r="RPY21" s="57"/>
      <c r="RPZ21" s="57"/>
      <c r="RQA21" s="57"/>
      <c r="RQB21" s="57"/>
      <c r="RQC21" s="57"/>
      <c r="RQD21" s="57"/>
      <c r="RQE21" s="57"/>
      <c r="RQF21" s="57"/>
      <c r="RQG21" s="57"/>
      <c r="RQH21" s="57"/>
      <c r="RQI21" s="57"/>
      <c r="RQJ21" s="57"/>
      <c r="RQK21" s="57"/>
      <c r="RQL21" s="57"/>
      <c r="RQM21" s="57"/>
      <c r="RQN21" s="57"/>
      <c r="RQO21" s="57"/>
      <c r="RQP21" s="57"/>
      <c r="RQQ21" s="57"/>
      <c r="RQR21" s="57"/>
      <c r="RQS21" s="57"/>
      <c r="RQT21" s="57"/>
      <c r="RQU21" s="57"/>
      <c r="RQV21" s="57"/>
      <c r="RQW21" s="57"/>
      <c r="RQX21" s="57"/>
      <c r="RQY21" s="57"/>
      <c r="RQZ21" s="57"/>
      <c r="RRA21" s="57"/>
      <c r="RRB21" s="57"/>
      <c r="RRC21" s="57"/>
      <c r="RRD21" s="57"/>
      <c r="RRE21" s="57"/>
      <c r="RRF21" s="57"/>
      <c r="RRG21" s="57"/>
      <c r="RRH21" s="57"/>
      <c r="RRI21" s="57"/>
      <c r="RRJ21" s="57"/>
      <c r="RRK21" s="57"/>
      <c r="RRL21" s="57"/>
      <c r="RRM21" s="57"/>
      <c r="RRN21" s="57"/>
      <c r="RRO21" s="57"/>
      <c r="RRP21" s="57"/>
      <c r="RRQ21" s="57"/>
      <c r="RRR21" s="57"/>
      <c r="RRS21" s="57"/>
      <c r="RRT21" s="57"/>
      <c r="RRU21" s="57"/>
      <c r="RRV21" s="57"/>
      <c r="RRW21" s="57"/>
      <c r="RRX21" s="57"/>
      <c r="RRY21" s="57"/>
      <c r="RRZ21" s="57"/>
      <c r="RSA21" s="57"/>
      <c r="RSB21" s="57"/>
      <c r="RSC21" s="57"/>
      <c r="RSD21" s="57"/>
      <c r="RSE21" s="57"/>
      <c r="RSF21" s="57"/>
      <c r="RSG21" s="57"/>
      <c r="RSH21" s="57"/>
      <c r="RSI21" s="57"/>
      <c r="RSJ21" s="57"/>
      <c r="RSK21" s="57"/>
      <c r="RSL21" s="57"/>
      <c r="RSM21" s="57"/>
      <c r="RSN21" s="57"/>
      <c r="RSO21" s="57"/>
      <c r="RSP21" s="57"/>
      <c r="RSQ21" s="57"/>
      <c r="RSR21" s="57"/>
      <c r="RSS21" s="57"/>
      <c r="RST21" s="57"/>
      <c r="RSU21" s="57"/>
      <c r="RSV21" s="57"/>
      <c r="RSW21" s="57"/>
      <c r="RSX21" s="57"/>
      <c r="RSY21" s="57"/>
      <c r="RSZ21" s="57"/>
      <c r="RTA21" s="57"/>
      <c r="RTB21" s="57"/>
      <c r="RTC21" s="57"/>
      <c r="RTD21" s="57"/>
      <c r="RTE21" s="57"/>
      <c r="RTF21" s="57"/>
      <c r="RTG21" s="57"/>
      <c r="RTH21" s="57"/>
      <c r="RTI21" s="57"/>
      <c r="RTJ21" s="57"/>
      <c r="RTK21" s="57"/>
      <c r="RTL21" s="57"/>
      <c r="RTM21" s="57"/>
      <c r="RTN21" s="57"/>
      <c r="RTO21" s="57"/>
      <c r="RTP21" s="57"/>
      <c r="RTQ21" s="57"/>
      <c r="RTR21" s="57"/>
      <c r="RTS21" s="57"/>
      <c r="RTT21" s="57"/>
      <c r="RTU21" s="57"/>
      <c r="RTV21" s="57"/>
      <c r="RTW21" s="57"/>
      <c r="RTX21" s="57"/>
      <c r="RTY21" s="57"/>
      <c r="RTZ21" s="57"/>
      <c r="RUA21" s="57"/>
      <c r="RUB21" s="57"/>
      <c r="RUC21" s="57"/>
      <c r="RUD21" s="57"/>
      <c r="RUE21" s="57"/>
      <c r="RUF21" s="57"/>
      <c r="RUG21" s="57"/>
      <c r="RUH21" s="57"/>
      <c r="RUI21" s="57"/>
      <c r="RUJ21" s="57"/>
      <c r="RUK21" s="57"/>
      <c r="RUL21" s="57"/>
      <c r="RUM21" s="57"/>
      <c r="RUN21" s="57"/>
      <c r="RUO21" s="57"/>
      <c r="RUP21" s="57"/>
      <c r="RUQ21" s="57"/>
      <c r="RUR21" s="57"/>
      <c r="RUS21" s="57"/>
      <c r="RUT21" s="57"/>
      <c r="RUU21" s="57"/>
      <c r="RUV21" s="57"/>
      <c r="RUW21" s="57"/>
      <c r="RUX21" s="57"/>
      <c r="RUY21" s="57"/>
      <c r="RUZ21" s="57"/>
      <c r="RVA21" s="57"/>
      <c r="RVB21" s="57"/>
      <c r="RVC21" s="57"/>
      <c r="RVD21" s="57"/>
      <c r="RVE21" s="57"/>
      <c r="RVF21" s="57"/>
      <c r="RVG21" s="57"/>
      <c r="RVH21" s="57"/>
      <c r="RVI21" s="57"/>
      <c r="RVJ21" s="57"/>
      <c r="RVK21" s="57"/>
      <c r="RVL21" s="57"/>
      <c r="RVM21" s="57"/>
      <c r="RVN21" s="57"/>
      <c r="RVO21" s="57"/>
      <c r="RVP21" s="57"/>
      <c r="RVQ21" s="57"/>
      <c r="RVR21" s="57"/>
      <c r="RVS21" s="57"/>
      <c r="RVT21" s="57"/>
      <c r="RVU21" s="57"/>
      <c r="RVV21" s="57"/>
      <c r="RVW21" s="57"/>
      <c r="RVX21" s="57"/>
      <c r="RVY21" s="57"/>
      <c r="RVZ21" s="57"/>
      <c r="RWA21" s="57"/>
      <c r="RWB21" s="57"/>
      <c r="RWC21" s="57"/>
      <c r="RWD21" s="57"/>
      <c r="RWE21" s="57"/>
      <c r="RWF21" s="57"/>
      <c r="RWG21" s="57"/>
      <c r="RWH21" s="57"/>
      <c r="RWI21" s="57"/>
      <c r="RWJ21" s="57"/>
      <c r="RWK21" s="57"/>
      <c r="RWL21" s="57"/>
      <c r="RWM21" s="57"/>
      <c r="RWN21" s="57"/>
      <c r="RWO21" s="57"/>
      <c r="RWP21" s="57"/>
      <c r="RWQ21" s="57"/>
      <c r="RWR21" s="57"/>
      <c r="RWS21" s="57"/>
      <c r="RWT21" s="57"/>
      <c r="RWU21" s="57"/>
      <c r="RWV21" s="57"/>
      <c r="RWW21" s="57"/>
      <c r="RWX21" s="57"/>
      <c r="RWY21" s="57"/>
      <c r="RWZ21" s="57"/>
      <c r="RXA21" s="57"/>
      <c r="RXB21" s="57"/>
      <c r="RXC21" s="57"/>
      <c r="RXD21" s="57"/>
      <c r="RXE21" s="57"/>
      <c r="RXF21" s="57"/>
      <c r="RXG21" s="57"/>
      <c r="RXH21" s="57"/>
      <c r="RXI21" s="57"/>
      <c r="RXJ21" s="57"/>
      <c r="RXK21" s="57"/>
      <c r="RXL21" s="57"/>
      <c r="RXM21" s="57"/>
      <c r="RXN21" s="57"/>
      <c r="RXO21" s="57"/>
      <c r="RXP21" s="57"/>
      <c r="RXQ21" s="57"/>
      <c r="RXR21" s="57"/>
      <c r="RXS21" s="57"/>
      <c r="RXT21" s="57"/>
      <c r="RXU21" s="57"/>
      <c r="RXV21" s="57"/>
      <c r="RXW21" s="57"/>
      <c r="RXX21" s="57"/>
      <c r="RXY21" s="57"/>
      <c r="RXZ21" s="57"/>
      <c r="RYA21" s="57"/>
      <c r="RYB21" s="57"/>
      <c r="RYC21" s="57"/>
      <c r="RYD21" s="57"/>
      <c r="RYE21" s="57"/>
      <c r="RYF21" s="57"/>
      <c r="RYG21" s="57"/>
      <c r="RYH21" s="57"/>
      <c r="RYI21" s="57"/>
      <c r="RYJ21" s="57"/>
      <c r="RYK21" s="57"/>
      <c r="RYL21" s="57"/>
      <c r="RYM21" s="57"/>
      <c r="RYN21" s="57"/>
      <c r="RYO21" s="57"/>
      <c r="RYP21" s="57"/>
      <c r="RYQ21" s="57"/>
      <c r="RYR21" s="57"/>
      <c r="RYS21" s="57"/>
      <c r="RYT21" s="57"/>
      <c r="RYU21" s="57"/>
      <c r="RYV21" s="57"/>
      <c r="RYW21" s="57"/>
      <c r="RYX21" s="57"/>
      <c r="RYY21" s="57"/>
      <c r="RYZ21" s="57"/>
      <c r="RZA21" s="57"/>
      <c r="RZB21" s="57"/>
      <c r="RZC21" s="57"/>
      <c r="RZD21" s="57"/>
      <c r="RZE21" s="57"/>
      <c r="RZF21" s="57"/>
      <c r="RZG21" s="57"/>
      <c r="RZH21" s="57"/>
      <c r="RZI21" s="57"/>
      <c r="RZJ21" s="57"/>
      <c r="RZK21" s="57"/>
      <c r="RZL21" s="57"/>
      <c r="RZM21" s="57"/>
      <c r="RZN21" s="57"/>
      <c r="RZO21" s="57"/>
      <c r="RZP21" s="57"/>
      <c r="RZQ21" s="57"/>
      <c r="RZR21" s="57"/>
      <c r="RZS21" s="57"/>
      <c r="RZT21" s="57"/>
      <c r="RZU21" s="57"/>
      <c r="RZV21" s="57"/>
      <c r="RZW21" s="57"/>
      <c r="RZX21" s="57"/>
      <c r="RZY21" s="57"/>
      <c r="RZZ21" s="57"/>
      <c r="SAA21" s="57"/>
      <c r="SAB21" s="57"/>
      <c r="SAC21" s="57"/>
      <c r="SAD21" s="57"/>
      <c r="SAE21" s="57"/>
      <c r="SAF21" s="57"/>
      <c r="SAG21" s="57"/>
      <c r="SAH21" s="57"/>
      <c r="SAI21" s="57"/>
      <c r="SAJ21" s="57"/>
      <c r="SAK21" s="57"/>
      <c r="SAL21" s="57"/>
      <c r="SAM21" s="57"/>
      <c r="SAN21" s="57"/>
      <c r="SAO21" s="57"/>
      <c r="SAP21" s="57"/>
      <c r="SAQ21" s="57"/>
      <c r="SAR21" s="57"/>
      <c r="SAS21" s="57"/>
      <c r="SAT21" s="57"/>
      <c r="SAU21" s="57"/>
      <c r="SAV21" s="57"/>
      <c r="SAW21" s="57"/>
      <c r="SAX21" s="57"/>
      <c r="SAY21" s="57"/>
      <c r="SAZ21" s="57"/>
      <c r="SBA21" s="57"/>
      <c r="SBB21" s="57"/>
      <c r="SBC21" s="57"/>
      <c r="SBD21" s="57"/>
      <c r="SBE21" s="57"/>
      <c r="SBF21" s="57"/>
      <c r="SBG21" s="57"/>
      <c r="SBH21" s="57"/>
      <c r="SBI21" s="57"/>
      <c r="SBJ21" s="57"/>
      <c r="SBK21" s="57"/>
      <c r="SBL21" s="57"/>
      <c r="SBM21" s="57"/>
      <c r="SBN21" s="57"/>
      <c r="SBO21" s="57"/>
      <c r="SBP21" s="57"/>
      <c r="SBQ21" s="57"/>
      <c r="SBR21" s="57"/>
      <c r="SBS21" s="57"/>
      <c r="SBT21" s="57"/>
      <c r="SBU21" s="57"/>
      <c r="SBV21" s="57"/>
      <c r="SBW21" s="57"/>
      <c r="SBX21" s="57"/>
      <c r="SBY21" s="57"/>
      <c r="SBZ21" s="57"/>
      <c r="SCA21" s="57"/>
      <c r="SCB21" s="57"/>
      <c r="SCC21" s="57"/>
      <c r="SCD21" s="57"/>
      <c r="SCE21" s="57"/>
      <c r="SCF21" s="57"/>
      <c r="SCG21" s="57"/>
      <c r="SCH21" s="57"/>
      <c r="SCI21" s="57"/>
      <c r="SCJ21" s="57"/>
      <c r="SCK21" s="57"/>
      <c r="SCL21" s="57"/>
      <c r="SCM21" s="57"/>
      <c r="SCN21" s="57"/>
      <c r="SCO21" s="57"/>
      <c r="SCP21" s="57"/>
      <c r="SCQ21" s="57"/>
      <c r="SCR21" s="57"/>
      <c r="SCS21" s="57"/>
      <c r="SCT21" s="57"/>
      <c r="SCU21" s="57"/>
      <c r="SCV21" s="57"/>
      <c r="SCW21" s="57"/>
      <c r="SCX21" s="57"/>
      <c r="SCY21" s="57"/>
      <c r="SCZ21" s="57"/>
      <c r="SDA21" s="57"/>
      <c r="SDB21" s="57"/>
      <c r="SDC21" s="57"/>
      <c r="SDD21" s="57"/>
      <c r="SDE21" s="57"/>
      <c r="SDF21" s="57"/>
      <c r="SDG21" s="57"/>
      <c r="SDH21" s="57"/>
      <c r="SDI21" s="57"/>
      <c r="SDJ21" s="57"/>
      <c r="SDK21" s="57"/>
      <c r="SDL21" s="57"/>
      <c r="SDM21" s="57"/>
      <c r="SDN21" s="57"/>
      <c r="SDO21" s="57"/>
      <c r="SDP21" s="57"/>
      <c r="SDQ21" s="57"/>
      <c r="SDR21" s="57"/>
      <c r="SDS21" s="57"/>
      <c r="SDT21" s="57"/>
      <c r="SDU21" s="57"/>
      <c r="SDV21" s="57"/>
      <c r="SDW21" s="57"/>
      <c r="SDX21" s="57"/>
      <c r="SDY21" s="57"/>
      <c r="SDZ21" s="57"/>
      <c r="SEA21" s="57"/>
      <c r="SEB21" s="57"/>
      <c r="SEC21" s="57"/>
      <c r="SED21" s="57"/>
      <c r="SEE21" s="57"/>
      <c r="SEF21" s="57"/>
      <c r="SEG21" s="57"/>
      <c r="SEH21" s="57"/>
      <c r="SEI21" s="57"/>
      <c r="SEJ21" s="57"/>
      <c r="SEK21" s="57"/>
      <c r="SEL21" s="57"/>
      <c r="SEM21" s="57"/>
      <c r="SEN21" s="57"/>
      <c r="SEO21" s="57"/>
      <c r="SEP21" s="57"/>
      <c r="SEQ21" s="57"/>
      <c r="SER21" s="57"/>
      <c r="SES21" s="57"/>
      <c r="SET21" s="57"/>
      <c r="SEU21" s="57"/>
      <c r="SEV21" s="57"/>
      <c r="SEW21" s="57"/>
      <c r="SEX21" s="57"/>
      <c r="SEY21" s="57"/>
      <c r="SEZ21" s="57"/>
      <c r="SFA21" s="57"/>
      <c r="SFB21" s="57"/>
      <c r="SFC21" s="57"/>
      <c r="SFD21" s="57"/>
      <c r="SFE21" s="57"/>
      <c r="SFF21" s="57"/>
      <c r="SFG21" s="57"/>
      <c r="SFH21" s="57"/>
      <c r="SFI21" s="57"/>
      <c r="SFJ21" s="57"/>
      <c r="SFK21" s="57"/>
      <c r="SFL21" s="57"/>
      <c r="SFM21" s="57"/>
      <c r="SFN21" s="57"/>
      <c r="SFO21" s="57"/>
      <c r="SFP21" s="57"/>
      <c r="SFQ21" s="57"/>
      <c r="SFR21" s="57"/>
      <c r="SFS21" s="57"/>
      <c r="SFT21" s="57"/>
      <c r="SFU21" s="57"/>
      <c r="SFV21" s="57"/>
      <c r="SFW21" s="57"/>
      <c r="SFX21" s="57"/>
      <c r="SFY21" s="57"/>
      <c r="SFZ21" s="57"/>
      <c r="SGA21" s="57"/>
      <c r="SGB21" s="57"/>
      <c r="SGC21" s="57"/>
      <c r="SGD21" s="57"/>
      <c r="SGE21" s="57"/>
      <c r="SGF21" s="57"/>
      <c r="SGG21" s="57"/>
      <c r="SGH21" s="57"/>
      <c r="SGI21" s="57"/>
      <c r="SGJ21" s="57"/>
      <c r="SGK21" s="57"/>
      <c r="SGL21" s="57"/>
      <c r="SGM21" s="57"/>
      <c r="SGN21" s="57"/>
      <c r="SGO21" s="57"/>
      <c r="SGP21" s="57"/>
      <c r="SGQ21" s="57"/>
      <c r="SGR21" s="57"/>
      <c r="SGS21" s="57"/>
      <c r="SGT21" s="57"/>
      <c r="SGU21" s="57"/>
      <c r="SGV21" s="57"/>
      <c r="SGW21" s="57"/>
      <c r="SGX21" s="57"/>
      <c r="SGY21" s="57"/>
      <c r="SGZ21" s="57"/>
      <c r="SHA21" s="57"/>
      <c r="SHB21" s="57"/>
      <c r="SHC21" s="57"/>
      <c r="SHD21" s="57"/>
      <c r="SHE21" s="57"/>
      <c r="SHF21" s="57"/>
      <c r="SHG21" s="57"/>
      <c r="SHH21" s="57"/>
      <c r="SHI21" s="57"/>
      <c r="SHJ21" s="57"/>
      <c r="SHK21" s="57"/>
      <c r="SHL21" s="57"/>
      <c r="SHM21" s="57"/>
      <c r="SHN21" s="57"/>
      <c r="SHO21" s="57"/>
      <c r="SHP21" s="57"/>
      <c r="SHQ21" s="57"/>
      <c r="SHR21" s="57"/>
      <c r="SHS21" s="57"/>
      <c r="SHT21" s="57"/>
      <c r="SHU21" s="57"/>
      <c r="SHV21" s="57"/>
      <c r="SHW21" s="57"/>
      <c r="SHX21" s="57"/>
      <c r="SHY21" s="57"/>
      <c r="SHZ21" s="57"/>
      <c r="SIA21" s="57"/>
      <c r="SIB21" s="57"/>
      <c r="SIC21" s="57"/>
      <c r="SID21" s="57"/>
      <c r="SIE21" s="57"/>
      <c r="SIF21" s="57"/>
      <c r="SIG21" s="57"/>
      <c r="SIH21" s="57"/>
      <c r="SII21" s="57"/>
      <c r="SIJ21" s="57"/>
      <c r="SIK21" s="57"/>
      <c r="SIL21" s="57"/>
      <c r="SIM21" s="57"/>
      <c r="SIN21" s="57"/>
      <c r="SIO21" s="57"/>
      <c r="SIP21" s="57"/>
      <c r="SIQ21" s="57"/>
      <c r="SIR21" s="57"/>
      <c r="SIS21" s="57"/>
      <c r="SIT21" s="57"/>
      <c r="SIU21" s="57"/>
      <c r="SIV21" s="57"/>
      <c r="SIW21" s="57"/>
      <c r="SIX21" s="57"/>
      <c r="SIY21" s="57"/>
      <c r="SIZ21" s="57"/>
      <c r="SJA21" s="57"/>
      <c r="SJB21" s="57"/>
      <c r="SJC21" s="57"/>
      <c r="SJD21" s="57"/>
      <c r="SJE21" s="57"/>
      <c r="SJF21" s="57"/>
      <c r="SJG21" s="57"/>
      <c r="SJH21" s="57"/>
      <c r="SJI21" s="57"/>
      <c r="SJJ21" s="57"/>
      <c r="SJK21" s="57"/>
      <c r="SJL21" s="57"/>
      <c r="SJM21" s="57"/>
      <c r="SJN21" s="57"/>
      <c r="SJO21" s="57"/>
      <c r="SJP21" s="57"/>
      <c r="SJQ21" s="57"/>
      <c r="SJR21" s="57"/>
      <c r="SJS21" s="57"/>
      <c r="SJT21" s="57"/>
      <c r="SJU21" s="57"/>
      <c r="SJV21" s="57"/>
      <c r="SJW21" s="57"/>
      <c r="SJX21" s="57"/>
      <c r="SJY21" s="57"/>
      <c r="SJZ21" s="57"/>
      <c r="SKA21" s="57"/>
      <c r="SKB21" s="57"/>
      <c r="SKC21" s="57"/>
      <c r="SKD21" s="57"/>
      <c r="SKE21" s="57"/>
      <c r="SKF21" s="57"/>
      <c r="SKG21" s="57"/>
      <c r="SKH21" s="57"/>
      <c r="SKI21" s="57"/>
      <c r="SKJ21" s="57"/>
      <c r="SKK21" s="57"/>
      <c r="SKL21" s="57"/>
      <c r="SKM21" s="57"/>
      <c r="SKN21" s="57"/>
      <c r="SKO21" s="57"/>
      <c r="SKP21" s="57"/>
      <c r="SKQ21" s="57"/>
      <c r="SKR21" s="57"/>
      <c r="SKS21" s="57"/>
      <c r="SKT21" s="57"/>
      <c r="SKU21" s="57"/>
      <c r="SKV21" s="57"/>
      <c r="SKW21" s="57"/>
      <c r="SKX21" s="57"/>
      <c r="SKY21" s="57"/>
      <c r="SKZ21" s="57"/>
      <c r="SLA21" s="57"/>
      <c r="SLB21" s="57"/>
      <c r="SLC21" s="57"/>
      <c r="SLD21" s="57"/>
      <c r="SLE21" s="57"/>
      <c r="SLF21" s="57"/>
      <c r="SLG21" s="57"/>
      <c r="SLH21" s="57"/>
      <c r="SLI21" s="57"/>
      <c r="SLJ21" s="57"/>
      <c r="SLK21" s="57"/>
      <c r="SLL21" s="57"/>
      <c r="SLM21" s="57"/>
      <c r="SLN21" s="57"/>
      <c r="SLO21" s="57"/>
      <c r="SLP21" s="57"/>
      <c r="SLQ21" s="57"/>
      <c r="SLR21" s="57"/>
      <c r="SLS21" s="57"/>
      <c r="SLT21" s="57"/>
      <c r="SLU21" s="57"/>
      <c r="SLV21" s="57"/>
      <c r="SLW21" s="57"/>
      <c r="SLX21" s="57"/>
      <c r="SLY21" s="57"/>
      <c r="SLZ21" s="57"/>
      <c r="SMA21" s="57"/>
      <c r="SMB21" s="57"/>
      <c r="SMC21" s="57"/>
      <c r="SMD21" s="57"/>
      <c r="SME21" s="57"/>
      <c r="SMF21" s="57"/>
      <c r="SMG21" s="57"/>
      <c r="SMH21" s="57"/>
      <c r="SMI21" s="57"/>
      <c r="SMJ21" s="57"/>
      <c r="SMK21" s="57"/>
      <c r="SML21" s="57"/>
      <c r="SMM21" s="57"/>
      <c r="SMN21" s="57"/>
      <c r="SMO21" s="57"/>
      <c r="SMP21" s="57"/>
      <c r="SMQ21" s="57"/>
      <c r="SMR21" s="57"/>
      <c r="SMS21" s="57"/>
      <c r="SMT21" s="57"/>
      <c r="SMU21" s="57"/>
      <c r="SMV21" s="57"/>
      <c r="SMW21" s="57"/>
      <c r="SMX21" s="57"/>
      <c r="SMY21" s="57"/>
      <c r="SMZ21" s="57"/>
      <c r="SNA21" s="57"/>
      <c r="SNB21" s="57"/>
      <c r="SNC21" s="57"/>
      <c r="SND21" s="57"/>
      <c r="SNE21" s="57"/>
      <c r="SNF21" s="57"/>
      <c r="SNG21" s="57"/>
      <c r="SNH21" s="57"/>
      <c r="SNI21" s="57"/>
      <c r="SNJ21" s="57"/>
      <c r="SNK21" s="57"/>
      <c r="SNL21" s="57"/>
      <c r="SNM21" s="57"/>
      <c r="SNN21" s="57"/>
      <c r="SNO21" s="57"/>
      <c r="SNP21" s="57"/>
      <c r="SNQ21" s="57"/>
      <c r="SNR21" s="57"/>
      <c r="SNS21" s="57"/>
      <c r="SNT21" s="57"/>
      <c r="SNU21" s="57"/>
      <c r="SNV21" s="57"/>
      <c r="SNW21" s="57"/>
      <c r="SNX21" s="57"/>
      <c r="SNY21" s="57"/>
      <c r="SNZ21" s="57"/>
      <c r="SOA21" s="57"/>
      <c r="SOB21" s="57"/>
      <c r="SOC21" s="57"/>
      <c r="SOD21" s="57"/>
      <c r="SOE21" s="57"/>
      <c r="SOF21" s="57"/>
      <c r="SOG21" s="57"/>
      <c r="SOH21" s="57"/>
      <c r="SOI21" s="57"/>
      <c r="SOJ21" s="57"/>
      <c r="SOK21" s="57"/>
      <c r="SOL21" s="57"/>
      <c r="SOM21" s="57"/>
      <c r="SON21" s="57"/>
      <c r="SOO21" s="57"/>
      <c r="SOP21" s="57"/>
      <c r="SOQ21" s="57"/>
      <c r="SOR21" s="57"/>
      <c r="SOS21" s="57"/>
      <c r="SOT21" s="57"/>
      <c r="SOU21" s="57"/>
      <c r="SOV21" s="57"/>
      <c r="SOW21" s="57"/>
      <c r="SOX21" s="57"/>
      <c r="SOY21" s="57"/>
      <c r="SOZ21" s="57"/>
      <c r="SPA21" s="57"/>
      <c r="SPB21" s="57"/>
      <c r="SPC21" s="57"/>
      <c r="SPD21" s="57"/>
      <c r="SPE21" s="57"/>
      <c r="SPF21" s="57"/>
      <c r="SPG21" s="57"/>
      <c r="SPH21" s="57"/>
      <c r="SPI21" s="57"/>
      <c r="SPJ21" s="57"/>
      <c r="SPK21" s="57"/>
      <c r="SPL21" s="57"/>
      <c r="SPM21" s="57"/>
      <c r="SPN21" s="57"/>
      <c r="SPO21" s="57"/>
      <c r="SPP21" s="57"/>
      <c r="SPQ21" s="57"/>
      <c r="SPR21" s="57"/>
      <c r="SPS21" s="57"/>
      <c r="SPT21" s="57"/>
      <c r="SPU21" s="57"/>
      <c r="SPV21" s="57"/>
      <c r="SPW21" s="57"/>
      <c r="SPX21" s="57"/>
      <c r="SPY21" s="57"/>
      <c r="SPZ21" s="57"/>
      <c r="SQA21" s="57"/>
      <c r="SQB21" s="57"/>
      <c r="SQC21" s="57"/>
      <c r="SQD21" s="57"/>
      <c r="SQE21" s="57"/>
      <c r="SQF21" s="57"/>
      <c r="SQG21" s="57"/>
      <c r="SQH21" s="57"/>
      <c r="SQI21" s="57"/>
      <c r="SQJ21" s="57"/>
      <c r="SQK21" s="57"/>
      <c r="SQL21" s="57"/>
      <c r="SQM21" s="57"/>
      <c r="SQN21" s="57"/>
      <c r="SQO21" s="57"/>
      <c r="SQP21" s="57"/>
      <c r="SQQ21" s="57"/>
      <c r="SQR21" s="57"/>
      <c r="SQS21" s="57"/>
      <c r="SQT21" s="57"/>
      <c r="SQU21" s="57"/>
      <c r="SQV21" s="57"/>
      <c r="SQW21" s="57"/>
      <c r="SQX21" s="57"/>
      <c r="SQY21" s="57"/>
      <c r="SQZ21" s="57"/>
      <c r="SRA21" s="57"/>
      <c r="SRB21" s="57"/>
      <c r="SRC21" s="57"/>
      <c r="SRD21" s="57"/>
      <c r="SRE21" s="57"/>
      <c r="SRF21" s="57"/>
      <c r="SRG21" s="57"/>
      <c r="SRH21" s="57"/>
      <c r="SRI21" s="57"/>
      <c r="SRJ21" s="57"/>
      <c r="SRK21" s="57"/>
      <c r="SRL21" s="57"/>
      <c r="SRM21" s="57"/>
      <c r="SRN21" s="57"/>
      <c r="SRO21" s="57"/>
      <c r="SRP21" s="57"/>
      <c r="SRQ21" s="57"/>
      <c r="SRR21" s="57"/>
      <c r="SRS21" s="57"/>
      <c r="SRT21" s="57"/>
      <c r="SRU21" s="57"/>
      <c r="SRV21" s="57"/>
      <c r="SRW21" s="57"/>
      <c r="SRX21" s="57"/>
      <c r="SRY21" s="57"/>
      <c r="SRZ21" s="57"/>
      <c r="SSA21" s="57"/>
      <c r="SSB21" s="57"/>
      <c r="SSC21" s="57"/>
      <c r="SSD21" s="57"/>
      <c r="SSE21" s="57"/>
      <c r="SSF21" s="57"/>
      <c r="SSG21" s="57"/>
      <c r="SSH21" s="57"/>
      <c r="SSI21" s="57"/>
      <c r="SSJ21" s="57"/>
      <c r="SSK21" s="57"/>
      <c r="SSL21" s="57"/>
      <c r="SSM21" s="57"/>
      <c r="SSN21" s="57"/>
      <c r="SSO21" s="57"/>
      <c r="SSP21" s="57"/>
      <c r="SSQ21" s="57"/>
      <c r="SSR21" s="57"/>
      <c r="SSS21" s="57"/>
      <c r="SST21" s="57"/>
      <c r="SSU21" s="57"/>
      <c r="SSV21" s="57"/>
      <c r="SSW21" s="57"/>
      <c r="SSX21" s="57"/>
      <c r="SSY21" s="57"/>
      <c r="SSZ21" s="57"/>
      <c r="STA21" s="57"/>
      <c r="STB21" s="57"/>
      <c r="STC21" s="57"/>
      <c r="STD21" s="57"/>
      <c r="STE21" s="57"/>
      <c r="STF21" s="57"/>
      <c r="STG21" s="57"/>
      <c r="STH21" s="57"/>
      <c r="STI21" s="57"/>
      <c r="STJ21" s="57"/>
      <c r="STK21" s="57"/>
      <c r="STL21" s="57"/>
      <c r="STM21" s="57"/>
      <c r="STN21" s="57"/>
      <c r="STO21" s="57"/>
      <c r="STP21" s="57"/>
      <c r="STQ21" s="57"/>
      <c r="STR21" s="57"/>
      <c r="STS21" s="57"/>
      <c r="STT21" s="57"/>
      <c r="STU21" s="57"/>
      <c r="STV21" s="57"/>
      <c r="STW21" s="57"/>
      <c r="STX21" s="57"/>
      <c r="STY21" s="57"/>
      <c r="STZ21" s="57"/>
      <c r="SUA21" s="57"/>
      <c r="SUB21" s="57"/>
      <c r="SUC21" s="57"/>
      <c r="SUD21" s="57"/>
      <c r="SUE21" s="57"/>
      <c r="SUF21" s="57"/>
      <c r="SUG21" s="57"/>
      <c r="SUH21" s="57"/>
      <c r="SUI21" s="57"/>
      <c r="SUJ21" s="57"/>
      <c r="SUK21" s="57"/>
      <c r="SUL21" s="57"/>
      <c r="SUM21" s="57"/>
      <c r="SUN21" s="57"/>
      <c r="SUO21" s="57"/>
      <c r="SUP21" s="57"/>
      <c r="SUQ21" s="57"/>
      <c r="SUR21" s="57"/>
      <c r="SUS21" s="57"/>
      <c r="SUT21" s="57"/>
      <c r="SUU21" s="57"/>
      <c r="SUV21" s="57"/>
      <c r="SUW21" s="57"/>
      <c r="SUX21" s="57"/>
      <c r="SUY21" s="57"/>
      <c r="SUZ21" s="57"/>
      <c r="SVA21" s="57"/>
      <c r="SVB21" s="57"/>
      <c r="SVC21" s="57"/>
      <c r="SVD21" s="57"/>
      <c r="SVE21" s="57"/>
      <c r="SVF21" s="57"/>
      <c r="SVG21" s="57"/>
      <c r="SVH21" s="57"/>
      <c r="SVI21" s="57"/>
      <c r="SVJ21" s="57"/>
      <c r="SVK21" s="57"/>
      <c r="SVL21" s="57"/>
      <c r="SVM21" s="57"/>
      <c r="SVN21" s="57"/>
      <c r="SVO21" s="57"/>
      <c r="SVP21" s="57"/>
      <c r="SVQ21" s="57"/>
      <c r="SVR21" s="57"/>
      <c r="SVS21" s="57"/>
      <c r="SVT21" s="57"/>
      <c r="SVU21" s="57"/>
      <c r="SVV21" s="57"/>
      <c r="SVW21" s="57"/>
      <c r="SVX21" s="57"/>
      <c r="SVY21" s="57"/>
      <c r="SVZ21" s="57"/>
      <c r="SWA21" s="57"/>
      <c r="SWB21" s="57"/>
      <c r="SWC21" s="57"/>
      <c r="SWD21" s="57"/>
      <c r="SWE21" s="57"/>
      <c r="SWF21" s="57"/>
      <c r="SWG21" s="57"/>
      <c r="SWH21" s="57"/>
      <c r="SWI21" s="57"/>
      <c r="SWJ21" s="57"/>
      <c r="SWK21" s="57"/>
      <c r="SWL21" s="57"/>
      <c r="SWM21" s="57"/>
      <c r="SWN21" s="57"/>
      <c r="SWO21" s="57"/>
      <c r="SWP21" s="57"/>
      <c r="SWQ21" s="57"/>
      <c r="SWR21" s="57"/>
      <c r="SWS21" s="57"/>
      <c r="SWT21" s="57"/>
      <c r="SWU21" s="57"/>
      <c r="SWV21" s="57"/>
      <c r="SWW21" s="57"/>
      <c r="SWX21" s="57"/>
      <c r="SWY21" s="57"/>
      <c r="SWZ21" s="57"/>
      <c r="SXA21" s="57"/>
      <c r="SXB21" s="57"/>
      <c r="SXC21" s="57"/>
      <c r="SXD21" s="57"/>
      <c r="SXE21" s="57"/>
      <c r="SXF21" s="57"/>
      <c r="SXG21" s="57"/>
      <c r="SXH21" s="57"/>
      <c r="SXI21" s="57"/>
      <c r="SXJ21" s="57"/>
      <c r="SXK21" s="57"/>
      <c r="SXL21" s="57"/>
      <c r="SXM21" s="57"/>
      <c r="SXN21" s="57"/>
      <c r="SXO21" s="57"/>
      <c r="SXP21" s="57"/>
      <c r="SXQ21" s="57"/>
      <c r="SXR21" s="57"/>
      <c r="SXS21" s="57"/>
      <c r="SXT21" s="57"/>
      <c r="SXU21" s="57"/>
      <c r="SXV21" s="57"/>
      <c r="SXW21" s="57"/>
      <c r="SXX21" s="57"/>
      <c r="SXY21" s="57"/>
      <c r="SXZ21" s="57"/>
      <c r="SYA21" s="57"/>
      <c r="SYB21" s="57"/>
      <c r="SYC21" s="57"/>
      <c r="SYD21" s="57"/>
      <c r="SYE21" s="57"/>
      <c r="SYF21" s="57"/>
      <c r="SYG21" s="57"/>
      <c r="SYH21" s="57"/>
      <c r="SYI21" s="57"/>
      <c r="SYJ21" s="57"/>
      <c r="SYK21" s="57"/>
      <c r="SYL21" s="57"/>
      <c r="SYM21" s="57"/>
      <c r="SYN21" s="57"/>
      <c r="SYO21" s="57"/>
      <c r="SYP21" s="57"/>
      <c r="SYQ21" s="57"/>
      <c r="SYR21" s="57"/>
      <c r="SYS21" s="57"/>
      <c r="SYT21" s="57"/>
      <c r="SYU21" s="57"/>
      <c r="SYV21" s="57"/>
      <c r="SYW21" s="57"/>
      <c r="SYX21" s="57"/>
      <c r="SYY21" s="57"/>
      <c r="SYZ21" s="57"/>
      <c r="SZA21" s="57"/>
      <c r="SZB21" s="57"/>
      <c r="SZC21" s="57"/>
      <c r="SZD21" s="57"/>
      <c r="SZE21" s="57"/>
      <c r="SZF21" s="57"/>
      <c r="SZG21" s="57"/>
      <c r="SZH21" s="57"/>
      <c r="SZI21" s="57"/>
      <c r="SZJ21" s="57"/>
      <c r="SZK21" s="57"/>
      <c r="SZL21" s="57"/>
      <c r="SZM21" s="57"/>
      <c r="SZN21" s="57"/>
      <c r="SZO21" s="57"/>
      <c r="SZP21" s="57"/>
      <c r="SZQ21" s="57"/>
      <c r="SZR21" s="57"/>
      <c r="SZS21" s="57"/>
      <c r="SZT21" s="57"/>
      <c r="SZU21" s="57"/>
      <c r="SZV21" s="57"/>
      <c r="SZW21" s="57"/>
      <c r="SZX21" s="57"/>
      <c r="SZY21" s="57"/>
      <c r="SZZ21" s="57"/>
      <c r="TAA21" s="57"/>
      <c r="TAB21" s="57"/>
      <c r="TAC21" s="57"/>
      <c r="TAD21" s="57"/>
      <c r="TAE21" s="57"/>
      <c r="TAF21" s="57"/>
      <c r="TAG21" s="57"/>
      <c r="TAH21" s="57"/>
      <c r="TAI21" s="57"/>
      <c r="TAJ21" s="57"/>
      <c r="TAK21" s="57"/>
      <c r="TAL21" s="57"/>
      <c r="TAM21" s="57"/>
      <c r="TAN21" s="57"/>
      <c r="TAO21" s="57"/>
      <c r="TAP21" s="57"/>
      <c r="TAQ21" s="57"/>
      <c r="TAR21" s="57"/>
      <c r="TAS21" s="57"/>
      <c r="TAT21" s="57"/>
      <c r="TAU21" s="57"/>
      <c r="TAV21" s="57"/>
      <c r="TAW21" s="57"/>
      <c r="TAX21" s="57"/>
      <c r="TAY21" s="57"/>
      <c r="TAZ21" s="57"/>
      <c r="TBA21" s="57"/>
      <c r="TBB21" s="57"/>
      <c r="TBC21" s="57"/>
      <c r="TBD21" s="57"/>
      <c r="TBE21" s="57"/>
      <c r="TBF21" s="57"/>
      <c r="TBG21" s="57"/>
      <c r="TBH21" s="57"/>
      <c r="TBI21" s="57"/>
      <c r="TBJ21" s="57"/>
      <c r="TBK21" s="57"/>
      <c r="TBL21" s="57"/>
      <c r="TBM21" s="57"/>
      <c r="TBN21" s="57"/>
      <c r="TBO21" s="57"/>
      <c r="TBP21" s="57"/>
      <c r="TBQ21" s="57"/>
      <c r="TBR21" s="57"/>
      <c r="TBS21" s="57"/>
      <c r="TBT21" s="57"/>
      <c r="TBU21" s="57"/>
      <c r="TBV21" s="57"/>
      <c r="TBW21" s="57"/>
      <c r="TBX21" s="57"/>
      <c r="TBY21" s="57"/>
      <c r="TBZ21" s="57"/>
      <c r="TCA21" s="57"/>
      <c r="TCB21" s="57"/>
      <c r="TCC21" s="57"/>
      <c r="TCD21" s="57"/>
      <c r="TCE21" s="57"/>
      <c r="TCF21" s="57"/>
      <c r="TCG21" s="57"/>
      <c r="TCH21" s="57"/>
      <c r="TCI21" s="57"/>
      <c r="TCJ21" s="57"/>
      <c r="TCK21" s="57"/>
      <c r="TCL21" s="57"/>
      <c r="TCM21" s="57"/>
      <c r="TCN21" s="57"/>
      <c r="TCO21" s="57"/>
      <c r="TCP21" s="57"/>
      <c r="TCQ21" s="57"/>
      <c r="TCR21" s="57"/>
      <c r="TCS21" s="57"/>
      <c r="TCT21" s="57"/>
      <c r="TCU21" s="57"/>
      <c r="TCV21" s="57"/>
      <c r="TCW21" s="57"/>
      <c r="TCX21" s="57"/>
      <c r="TCY21" s="57"/>
      <c r="TCZ21" s="57"/>
      <c r="TDA21" s="57"/>
      <c r="TDB21" s="57"/>
      <c r="TDC21" s="57"/>
      <c r="TDD21" s="57"/>
      <c r="TDE21" s="57"/>
      <c r="TDF21" s="57"/>
      <c r="TDG21" s="57"/>
      <c r="TDH21" s="57"/>
      <c r="TDI21" s="57"/>
      <c r="TDJ21" s="57"/>
      <c r="TDK21" s="57"/>
      <c r="TDL21" s="57"/>
      <c r="TDM21" s="57"/>
      <c r="TDN21" s="57"/>
      <c r="TDO21" s="57"/>
      <c r="TDP21" s="57"/>
      <c r="TDQ21" s="57"/>
      <c r="TDR21" s="57"/>
      <c r="TDS21" s="57"/>
      <c r="TDT21" s="57"/>
      <c r="TDU21" s="57"/>
      <c r="TDV21" s="57"/>
      <c r="TDW21" s="57"/>
      <c r="TDX21" s="57"/>
      <c r="TDY21" s="57"/>
      <c r="TDZ21" s="57"/>
      <c r="TEA21" s="57"/>
      <c r="TEB21" s="57"/>
      <c r="TEC21" s="57"/>
      <c r="TED21" s="57"/>
      <c r="TEE21" s="57"/>
      <c r="TEF21" s="57"/>
      <c r="TEG21" s="57"/>
      <c r="TEH21" s="57"/>
      <c r="TEI21" s="57"/>
      <c r="TEJ21" s="57"/>
      <c r="TEK21" s="57"/>
      <c r="TEL21" s="57"/>
      <c r="TEM21" s="57"/>
      <c r="TEN21" s="57"/>
      <c r="TEO21" s="57"/>
      <c r="TEP21" s="57"/>
      <c r="TEQ21" s="57"/>
      <c r="TER21" s="57"/>
      <c r="TES21" s="57"/>
      <c r="TET21" s="57"/>
      <c r="TEU21" s="57"/>
      <c r="TEV21" s="57"/>
      <c r="TEW21" s="57"/>
      <c r="TEX21" s="57"/>
      <c r="TEY21" s="57"/>
      <c r="TEZ21" s="57"/>
      <c r="TFA21" s="57"/>
      <c r="TFB21" s="57"/>
      <c r="TFC21" s="57"/>
      <c r="TFD21" s="57"/>
      <c r="TFE21" s="57"/>
      <c r="TFF21" s="57"/>
      <c r="TFG21" s="57"/>
      <c r="TFH21" s="57"/>
      <c r="TFI21" s="57"/>
      <c r="TFJ21" s="57"/>
      <c r="TFK21" s="57"/>
      <c r="TFL21" s="57"/>
      <c r="TFM21" s="57"/>
      <c r="TFN21" s="57"/>
      <c r="TFO21" s="57"/>
      <c r="TFP21" s="57"/>
      <c r="TFQ21" s="57"/>
      <c r="TFR21" s="57"/>
      <c r="TFS21" s="57"/>
      <c r="TFT21" s="57"/>
      <c r="TFU21" s="57"/>
      <c r="TFV21" s="57"/>
      <c r="TFW21" s="57"/>
      <c r="TFX21" s="57"/>
      <c r="TFY21" s="57"/>
      <c r="TFZ21" s="57"/>
      <c r="TGA21" s="57"/>
      <c r="TGB21" s="57"/>
      <c r="TGC21" s="57"/>
      <c r="TGD21" s="57"/>
      <c r="TGE21" s="57"/>
      <c r="TGF21" s="57"/>
      <c r="TGG21" s="57"/>
      <c r="TGH21" s="57"/>
      <c r="TGI21" s="57"/>
      <c r="TGJ21" s="57"/>
      <c r="TGK21" s="57"/>
      <c r="TGL21" s="57"/>
      <c r="TGM21" s="57"/>
      <c r="TGN21" s="57"/>
      <c r="TGO21" s="57"/>
      <c r="TGP21" s="57"/>
      <c r="TGQ21" s="57"/>
      <c r="TGR21" s="57"/>
      <c r="TGS21" s="57"/>
      <c r="TGT21" s="57"/>
      <c r="TGU21" s="57"/>
      <c r="TGV21" s="57"/>
      <c r="TGW21" s="57"/>
      <c r="TGX21" s="57"/>
      <c r="TGY21" s="57"/>
      <c r="TGZ21" s="57"/>
      <c r="THA21" s="57"/>
      <c r="THB21" s="57"/>
      <c r="THC21" s="57"/>
      <c r="THD21" s="57"/>
      <c r="THE21" s="57"/>
      <c r="THF21" s="57"/>
      <c r="THG21" s="57"/>
      <c r="THH21" s="57"/>
      <c r="THI21" s="57"/>
      <c r="THJ21" s="57"/>
      <c r="THK21" s="57"/>
      <c r="THL21" s="57"/>
      <c r="THM21" s="57"/>
      <c r="THN21" s="57"/>
      <c r="THO21" s="57"/>
      <c r="THP21" s="57"/>
      <c r="THQ21" s="57"/>
      <c r="THR21" s="57"/>
      <c r="THS21" s="57"/>
      <c r="THT21" s="57"/>
      <c r="THU21" s="57"/>
      <c r="THV21" s="57"/>
      <c r="THW21" s="57"/>
      <c r="THX21" s="57"/>
      <c r="THY21" s="57"/>
      <c r="THZ21" s="57"/>
      <c r="TIA21" s="57"/>
      <c r="TIB21" s="57"/>
      <c r="TIC21" s="57"/>
      <c r="TID21" s="57"/>
      <c r="TIE21" s="57"/>
      <c r="TIF21" s="57"/>
      <c r="TIG21" s="57"/>
      <c r="TIH21" s="57"/>
      <c r="TII21" s="57"/>
      <c r="TIJ21" s="57"/>
      <c r="TIK21" s="57"/>
      <c r="TIL21" s="57"/>
      <c r="TIM21" s="57"/>
      <c r="TIN21" s="57"/>
      <c r="TIO21" s="57"/>
      <c r="TIP21" s="57"/>
      <c r="TIQ21" s="57"/>
      <c r="TIR21" s="57"/>
      <c r="TIS21" s="57"/>
      <c r="TIT21" s="57"/>
      <c r="TIU21" s="57"/>
      <c r="TIV21" s="57"/>
      <c r="TIW21" s="57"/>
      <c r="TIX21" s="57"/>
      <c r="TIY21" s="57"/>
      <c r="TIZ21" s="57"/>
      <c r="TJA21" s="57"/>
      <c r="TJB21" s="57"/>
      <c r="TJC21" s="57"/>
      <c r="TJD21" s="57"/>
      <c r="TJE21" s="57"/>
      <c r="TJF21" s="57"/>
      <c r="TJG21" s="57"/>
      <c r="TJH21" s="57"/>
      <c r="TJI21" s="57"/>
      <c r="TJJ21" s="57"/>
      <c r="TJK21" s="57"/>
      <c r="TJL21" s="57"/>
      <c r="TJM21" s="57"/>
      <c r="TJN21" s="57"/>
      <c r="TJO21" s="57"/>
      <c r="TJP21" s="57"/>
      <c r="TJQ21" s="57"/>
      <c r="TJR21" s="57"/>
      <c r="TJS21" s="57"/>
      <c r="TJT21" s="57"/>
      <c r="TJU21" s="57"/>
      <c r="TJV21" s="57"/>
      <c r="TJW21" s="57"/>
      <c r="TJX21" s="57"/>
      <c r="TJY21" s="57"/>
      <c r="TJZ21" s="57"/>
      <c r="TKA21" s="57"/>
      <c r="TKB21" s="57"/>
      <c r="TKC21" s="57"/>
      <c r="TKD21" s="57"/>
      <c r="TKE21" s="57"/>
      <c r="TKF21" s="57"/>
      <c r="TKG21" s="57"/>
      <c r="TKH21" s="57"/>
      <c r="TKI21" s="57"/>
      <c r="TKJ21" s="57"/>
      <c r="TKK21" s="57"/>
      <c r="TKL21" s="57"/>
      <c r="TKM21" s="57"/>
      <c r="TKN21" s="57"/>
      <c r="TKO21" s="57"/>
      <c r="TKP21" s="57"/>
      <c r="TKQ21" s="57"/>
      <c r="TKR21" s="57"/>
      <c r="TKS21" s="57"/>
      <c r="TKT21" s="57"/>
      <c r="TKU21" s="57"/>
      <c r="TKV21" s="57"/>
      <c r="TKW21" s="57"/>
      <c r="TKX21" s="57"/>
      <c r="TKY21" s="57"/>
      <c r="TKZ21" s="57"/>
      <c r="TLA21" s="57"/>
      <c r="TLB21" s="57"/>
      <c r="TLC21" s="57"/>
      <c r="TLD21" s="57"/>
      <c r="TLE21" s="57"/>
      <c r="TLF21" s="57"/>
      <c r="TLG21" s="57"/>
      <c r="TLH21" s="57"/>
      <c r="TLI21" s="57"/>
      <c r="TLJ21" s="57"/>
      <c r="TLK21" s="57"/>
      <c r="TLL21" s="57"/>
      <c r="TLM21" s="57"/>
      <c r="TLN21" s="57"/>
      <c r="TLO21" s="57"/>
      <c r="TLP21" s="57"/>
      <c r="TLQ21" s="57"/>
      <c r="TLR21" s="57"/>
      <c r="TLS21" s="57"/>
      <c r="TLT21" s="57"/>
      <c r="TLU21" s="57"/>
      <c r="TLV21" s="57"/>
      <c r="TLW21" s="57"/>
      <c r="TLX21" s="57"/>
      <c r="TLY21" s="57"/>
      <c r="TLZ21" s="57"/>
      <c r="TMA21" s="57"/>
      <c r="TMB21" s="57"/>
      <c r="TMC21" s="57"/>
      <c r="TMD21" s="57"/>
      <c r="TME21" s="57"/>
      <c r="TMF21" s="57"/>
      <c r="TMG21" s="57"/>
      <c r="TMH21" s="57"/>
      <c r="TMI21" s="57"/>
      <c r="TMJ21" s="57"/>
      <c r="TMK21" s="57"/>
      <c r="TML21" s="57"/>
      <c r="TMM21" s="57"/>
      <c r="TMN21" s="57"/>
      <c r="TMO21" s="57"/>
      <c r="TMP21" s="57"/>
      <c r="TMQ21" s="57"/>
      <c r="TMR21" s="57"/>
      <c r="TMS21" s="57"/>
      <c r="TMT21" s="57"/>
      <c r="TMU21" s="57"/>
      <c r="TMV21" s="57"/>
      <c r="TMW21" s="57"/>
      <c r="TMX21" s="57"/>
      <c r="TMY21" s="57"/>
      <c r="TMZ21" s="57"/>
      <c r="TNA21" s="57"/>
      <c r="TNB21" s="57"/>
      <c r="TNC21" s="57"/>
      <c r="TND21" s="57"/>
      <c r="TNE21" s="57"/>
      <c r="TNF21" s="57"/>
      <c r="TNG21" s="57"/>
      <c r="TNH21" s="57"/>
      <c r="TNI21" s="57"/>
      <c r="TNJ21" s="57"/>
      <c r="TNK21" s="57"/>
      <c r="TNL21" s="57"/>
      <c r="TNM21" s="57"/>
      <c r="TNN21" s="57"/>
      <c r="TNO21" s="57"/>
      <c r="TNP21" s="57"/>
      <c r="TNQ21" s="57"/>
      <c r="TNR21" s="57"/>
      <c r="TNS21" s="57"/>
      <c r="TNT21" s="57"/>
      <c r="TNU21" s="57"/>
      <c r="TNV21" s="57"/>
      <c r="TNW21" s="57"/>
      <c r="TNX21" s="57"/>
      <c r="TNY21" s="57"/>
      <c r="TNZ21" s="57"/>
      <c r="TOA21" s="57"/>
      <c r="TOB21" s="57"/>
      <c r="TOC21" s="57"/>
      <c r="TOD21" s="57"/>
      <c r="TOE21" s="57"/>
      <c r="TOF21" s="57"/>
      <c r="TOG21" s="57"/>
      <c r="TOH21" s="57"/>
      <c r="TOI21" s="57"/>
      <c r="TOJ21" s="57"/>
      <c r="TOK21" s="57"/>
      <c r="TOL21" s="57"/>
      <c r="TOM21" s="57"/>
      <c r="TON21" s="57"/>
      <c r="TOO21" s="57"/>
      <c r="TOP21" s="57"/>
      <c r="TOQ21" s="57"/>
      <c r="TOR21" s="57"/>
      <c r="TOS21" s="57"/>
      <c r="TOT21" s="57"/>
      <c r="TOU21" s="57"/>
      <c r="TOV21" s="57"/>
      <c r="TOW21" s="57"/>
      <c r="TOX21" s="57"/>
      <c r="TOY21" s="57"/>
      <c r="TOZ21" s="57"/>
      <c r="TPA21" s="57"/>
      <c r="TPB21" s="57"/>
      <c r="TPC21" s="57"/>
      <c r="TPD21" s="57"/>
      <c r="TPE21" s="57"/>
      <c r="TPF21" s="57"/>
      <c r="TPG21" s="57"/>
      <c r="TPH21" s="57"/>
      <c r="TPI21" s="57"/>
      <c r="TPJ21" s="57"/>
      <c r="TPK21" s="57"/>
      <c r="TPL21" s="57"/>
      <c r="TPM21" s="57"/>
      <c r="TPN21" s="57"/>
      <c r="TPO21" s="57"/>
      <c r="TPP21" s="57"/>
      <c r="TPQ21" s="57"/>
      <c r="TPR21" s="57"/>
      <c r="TPS21" s="57"/>
      <c r="TPT21" s="57"/>
      <c r="TPU21" s="57"/>
      <c r="TPV21" s="57"/>
      <c r="TPW21" s="57"/>
      <c r="TPX21" s="57"/>
      <c r="TPY21" s="57"/>
      <c r="TPZ21" s="57"/>
      <c r="TQA21" s="57"/>
      <c r="TQB21" s="57"/>
      <c r="TQC21" s="57"/>
      <c r="TQD21" s="57"/>
      <c r="TQE21" s="57"/>
      <c r="TQF21" s="57"/>
      <c r="TQG21" s="57"/>
      <c r="TQH21" s="57"/>
      <c r="TQI21" s="57"/>
      <c r="TQJ21" s="57"/>
      <c r="TQK21" s="57"/>
      <c r="TQL21" s="57"/>
      <c r="TQM21" s="57"/>
      <c r="TQN21" s="57"/>
      <c r="TQO21" s="57"/>
      <c r="TQP21" s="57"/>
      <c r="TQQ21" s="57"/>
      <c r="TQR21" s="57"/>
      <c r="TQS21" s="57"/>
      <c r="TQT21" s="57"/>
      <c r="TQU21" s="57"/>
      <c r="TQV21" s="57"/>
      <c r="TQW21" s="57"/>
      <c r="TQX21" s="57"/>
      <c r="TQY21" s="57"/>
      <c r="TQZ21" s="57"/>
      <c r="TRA21" s="57"/>
      <c r="TRB21" s="57"/>
      <c r="TRC21" s="57"/>
      <c r="TRD21" s="57"/>
      <c r="TRE21" s="57"/>
      <c r="TRF21" s="57"/>
      <c r="TRG21" s="57"/>
      <c r="TRH21" s="57"/>
      <c r="TRI21" s="57"/>
      <c r="TRJ21" s="57"/>
      <c r="TRK21" s="57"/>
      <c r="TRL21" s="57"/>
      <c r="TRM21" s="57"/>
      <c r="TRN21" s="57"/>
      <c r="TRO21" s="57"/>
      <c r="TRP21" s="57"/>
      <c r="TRQ21" s="57"/>
      <c r="TRR21" s="57"/>
      <c r="TRS21" s="57"/>
      <c r="TRT21" s="57"/>
      <c r="TRU21" s="57"/>
      <c r="TRV21" s="57"/>
      <c r="TRW21" s="57"/>
      <c r="TRX21" s="57"/>
      <c r="TRY21" s="57"/>
      <c r="TRZ21" s="57"/>
      <c r="TSA21" s="57"/>
      <c r="TSB21" s="57"/>
      <c r="TSC21" s="57"/>
      <c r="TSD21" s="57"/>
      <c r="TSE21" s="57"/>
      <c r="TSF21" s="57"/>
      <c r="TSG21" s="57"/>
      <c r="TSH21" s="57"/>
      <c r="TSI21" s="57"/>
      <c r="TSJ21" s="57"/>
      <c r="TSK21" s="57"/>
      <c r="TSL21" s="57"/>
      <c r="TSM21" s="57"/>
      <c r="TSN21" s="57"/>
      <c r="TSO21" s="57"/>
      <c r="TSP21" s="57"/>
      <c r="TSQ21" s="57"/>
      <c r="TSR21" s="57"/>
      <c r="TSS21" s="57"/>
      <c r="TST21" s="57"/>
      <c r="TSU21" s="57"/>
      <c r="TSV21" s="57"/>
      <c r="TSW21" s="57"/>
      <c r="TSX21" s="57"/>
      <c r="TSY21" s="57"/>
      <c r="TSZ21" s="57"/>
      <c r="TTA21" s="57"/>
      <c r="TTB21" s="57"/>
      <c r="TTC21" s="57"/>
      <c r="TTD21" s="57"/>
      <c r="TTE21" s="57"/>
      <c r="TTF21" s="57"/>
      <c r="TTG21" s="57"/>
      <c r="TTH21" s="57"/>
      <c r="TTI21" s="57"/>
      <c r="TTJ21" s="57"/>
      <c r="TTK21" s="57"/>
      <c r="TTL21" s="57"/>
      <c r="TTM21" s="57"/>
      <c r="TTN21" s="57"/>
      <c r="TTO21" s="57"/>
      <c r="TTP21" s="57"/>
      <c r="TTQ21" s="57"/>
      <c r="TTR21" s="57"/>
      <c r="TTS21" s="57"/>
      <c r="TTT21" s="57"/>
      <c r="TTU21" s="57"/>
      <c r="TTV21" s="57"/>
      <c r="TTW21" s="57"/>
      <c r="TTX21" s="57"/>
      <c r="TTY21" s="57"/>
      <c r="TTZ21" s="57"/>
      <c r="TUA21" s="57"/>
      <c r="TUB21" s="57"/>
      <c r="TUC21" s="57"/>
      <c r="TUD21" s="57"/>
      <c r="TUE21" s="57"/>
      <c r="TUF21" s="57"/>
      <c r="TUG21" s="57"/>
      <c r="TUH21" s="57"/>
      <c r="TUI21" s="57"/>
      <c r="TUJ21" s="57"/>
      <c r="TUK21" s="57"/>
      <c r="TUL21" s="57"/>
      <c r="TUM21" s="57"/>
      <c r="TUN21" s="57"/>
      <c r="TUO21" s="57"/>
      <c r="TUP21" s="57"/>
      <c r="TUQ21" s="57"/>
      <c r="TUR21" s="57"/>
      <c r="TUS21" s="57"/>
      <c r="TUT21" s="57"/>
      <c r="TUU21" s="57"/>
      <c r="TUV21" s="57"/>
      <c r="TUW21" s="57"/>
      <c r="TUX21" s="57"/>
      <c r="TUY21" s="57"/>
      <c r="TUZ21" s="57"/>
      <c r="TVA21" s="57"/>
      <c r="TVB21" s="57"/>
      <c r="TVC21" s="57"/>
      <c r="TVD21" s="57"/>
      <c r="TVE21" s="57"/>
      <c r="TVF21" s="57"/>
      <c r="TVG21" s="57"/>
      <c r="TVH21" s="57"/>
      <c r="TVI21" s="57"/>
      <c r="TVJ21" s="57"/>
      <c r="TVK21" s="57"/>
      <c r="TVL21" s="57"/>
      <c r="TVM21" s="57"/>
      <c r="TVN21" s="57"/>
      <c r="TVO21" s="57"/>
      <c r="TVP21" s="57"/>
      <c r="TVQ21" s="57"/>
      <c r="TVR21" s="57"/>
      <c r="TVS21" s="57"/>
      <c r="TVT21" s="57"/>
      <c r="TVU21" s="57"/>
      <c r="TVV21" s="57"/>
      <c r="TVW21" s="57"/>
      <c r="TVX21" s="57"/>
      <c r="TVY21" s="57"/>
      <c r="TVZ21" s="57"/>
      <c r="TWA21" s="57"/>
      <c r="TWB21" s="57"/>
      <c r="TWC21" s="57"/>
      <c r="TWD21" s="57"/>
      <c r="TWE21" s="57"/>
      <c r="TWF21" s="57"/>
      <c r="TWG21" s="57"/>
      <c r="TWH21" s="57"/>
      <c r="TWI21" s="57"/>
      <c r="TWJ21" s="57"/>
      <c r="TWK21" s="57"/>
      <c r="TWL21" s="57"/>
      <c r="TWM21" s="57"/>
      <c r="TWN21" s="57"/>
      <c r="TWO21" s="57"/>
      <c r="TWP21" s="57"/>
      <c r="TWQ21" s="57"/>
      <c r="TWR21" s="57"/>
      <c r="TWS21" s="57"/>
      <c r="TWT21" s="57"/>
      <c r="TWU21" s="57"/>
      <c r="TWV21" s="57"/>
      <c r="TWW21" s="57"/>
      <c r="TWX21" s="57"/>
      <c r="TWY21" s="57"/>
      <c r="TWZ21" s="57"/>
      <c r="TXA21" s="57"/>
      <c r="TXB21" s="57"/>
      <c r="TXC21" s="57"/>
      <c r="TXD21" s="57"/>
      <c r="TXE21" s="57"/>
      <c r="TXF21" s="57"/>
      <c r="TXG21" s="57"/>
      <c r="TXH21" s="57"/>
      <c r="TXI21" s="57"/>
      <c r="TXJ21" s="57"/>
      <c r="TXK21" s="57"/>
      <c r="TXL21" s="57"/>
      <c r="TXM21" s="57"/>
      <c r="TXN21" s="57"/>
      <c r="TXO21" s="57"/>
      <c r="TXP21" s="57"/>
      <c r="TXQ21" s="57"/>
      <c r="TXR21" s="57"/>
      <c r="TXS21" s="57"/>
      <c r="TXT21" s="57"/>
      <c r="TXU21" s="57"/>
      <c r="TXV21" s="57"/>
      <c r="TXW21" s="57"/>
      <c r="TXX21" s="57"/>
      <c r="TXY21" s="57"/>
      <c r="TXZ21" s="57"/>
      <c r="TYA21" s="57"/>
      <c r="TYB21" s="57"/>
      <c r="TYC21" s="57"/>
      <c r="TYD21" s="57"/>
      <c r="TYE21" s="57"/>
      <c r="TYF21" s="57"/>
      <c r="TYG21" s="57"/>
      <c r="TYH21" s="57"/>
      <c r="TYI21" s="57"/>
      <c r="TYJ21" s="57"/>
      <c r="TYK21" s="57"/>
      <c r="TYL21" s="57"/>
      <c r="TYM21" s="57"/>
      <c r="TYN21" s="57"/>
      <c r="TYO21" s="57"/>
      <c r="TYP21" s="57"/>
      <c r="TYQ21" s="57"/>
      <c r="TYR21" s="57"/>
      <c r="TYS21" s="57"/>
      <c r="TYT21" s="57"/>
      <c r="TYU21" s="57"/>
      <c r="TYV21" s="57"/>
      <c r="TYW21" s="57"/>
      <c r="TYX21" s="57"/>
      <c r="TYY21" s="57"/>
      <c r="TYZ21" s="57"/>
      <c r="TZA21" s="57"/>
      <c r="TZB21" s="57"/>
      <c r="TZC21" s="57"/>
      <c r="TZD21" s="57"/>
      <c r="TZE21" s="57"/>
      <c r="TZF21" s="57"/>
      <c r="TZG21" s="57"/>
      <c r="TZH21" s="57"/>
      <c r="TZI21" s="57"/>
      <c r="TZJ21" s="57"/>
      <c r="TZK21" s="57"/>
      <c r="TZL21" s="57"/>
      <c r="TZM21" s="57"/>
      <c r="TZN21" s="57"/>
      <c r="TZO21" s="57"/>
      <c r="TZP21" s="57"/>
      <c r="TZQ21" s="57"/>
      <c r="TZR21" s="57"/>
      <c r="TZS21" s="57"/>
      <c r="TZT21" s="57"/>
      <c r="TZU21" s="57"/>
      <c r="TZV21" s="57"/>
      <c r="TZW21" s="57"/>
      <c r="TZX21" s="57"/>
      <c r="TZY21" s="57"/>
      <c r="TZZ21" s="57"/>
      <c r="UAA21" s="57"/>
      <c r="UAB21" s="57"/>
      <c r="UAC21" s="57"/>
      <c r="UAD21" s="57"/>
      <c r="UAE21" s="57"/>
      <c r="UAF21" s="57"/>
      <c r="UAG21" s="57"/>
      <c r="UAH21" s="57"/>
      <c r="UAI21" s="57"/>
      <c r="UAJ21" s="57"/>
      <c r="UAK21" s="57"/>
      <c r="UAL21" s="57"/>
      <c r="UAM21" s="57"/>
      <c r="UAN21" s="57"/>
      <c r="UAO21" s="57"/>
      <c r="UAP21" s="57"/>
      <c r="UAQ21" s="57"/>
      <c r="UAR21" s="57"/>
      <c r="UAS21" s="57"/>
      <c r="UAT21" s="57"/>
      <c r="UAU21" s="57"/>
      <c r="UAV21" s="57"/>
      <c r="UAW21" s="57"/>
      <c r="UAX21" s="57"/>
      <c r="UAY21" s="57"/>
      <c r="UAZ21" s="57"/>
      <c r="UBA21" s="57"/>
      <c r="UBB21" s="57"/>
      <c r="UBC21" s="57"/>
      <c r="UBD21" s="57"/>
      <c r="UBE21" s="57"/>
      <c r="UBF21" s="57"/>
      <c r="UBG21" s="57"/>
      <c r="UBH21" s="57"/>
      <c r="UBI21" s="57"/>
      <c r="UBJ21" s="57"/>
      <c r="UBK21" s="57"/>
      <c r="UBL21" s="57"/>
      <c r="UBM21" s="57"/>
      <c r="UBN21" s="57"/>
      <c r="UBO21" s="57"/>
      <c r="UBP21" s="57"/>
      <c r="UBQ21" s="57"/>
      <c r="UBR21" s="57"/>
      <c r="UBS21" s="57"/>
      <c r="UBT21" s="57"/>
      <c r="UBU21" s="57"/>
      <c r="UBV21" s="57"/>
      <c r="UBW21" s="57"/>
      <c r="UBX21" s="57"/>
      <c r="UBY21" s="57"/>
      <c r="UBZ21" s="57"/>
      <c r="UCA21" s="57"/>
      <c r="UCB21" s="57"/>
      <c r="UCC21" s="57"/>
      <c r="UCD21" s="57"/>
      <c r="UCE21" s="57"/>
      <c r="UCF21" s="57"/>
      <c r="UCG21" s="57"/>
      <c r="UCH21" s="57"/>
      <c r="UCI21" s="57"/>
      <c r="UCJ21" s="57"/>
      <c r="UCK21" s="57"/>
      <c r="UCL21" s="57"/>
      <c r="UCM21" s="57"/>
      <c r="UCN21" s="57"/>
      <c r="UCO21" s="57"/>
      <c r="UCP21" s="57"/>
      <c r="UCQ21" s="57"/>
      <c r="UCR21" s="57"/>
      <c r="UCS21" s="57"/>
      <c r="UCT21" s="57"/>
      <c r="UCU21" s="57"/>
      <c r="UCV21" s="57"/>
      <c r="UCW21" s="57"/>
      <c r="UCX21" s="57"/>
      <c r="UCY21" s="57"/>
      <c r="UCZ21" s="57"/>
      <c r="UDA21" s="57"/>
      <c r="UDB21" s="57"/>
      <c r="UDC21" s="57"/>
      <c r="UDD21" s="57"/>
      <c r="UDE21" s="57"/>
      <c r="UDF21" s="57"/>
      <c r="UDG21" s="57"/>
      <c r="UDH21" s="57"/>
      <c r="UDI21" s="57"/>
      <c r="UDJ21" s="57"/>
      <c r="UDK21" s="57"/>
      <c r="UDL21" s="57"/>
      <c r="UDM21" s="57"/>
      <c r="UDN21" s="57"/>
      <c r="UDO21" s="57"/>
      <c r="UDP21" s="57"/>
      <c r="UDQ21" s="57"/>
      <c r="UDR21" s="57"/>
      <c r="UDS21" s="57"/>
      <c r="UDT21" s="57"/>
      <c r="UDU21" s="57"/>
      <c r="UDV21" s="57"/>
      <c r="UDW21" s="57"/>
      <c r="UDX21" s="57"/>
      <c r="UDY21" s="57"/>
      <c r="UDZ21" s="57"/>
      <c r="UEA21" s="57"/>
      <c r="UEB21" s="57"/>
      <c r="UEC21" s="57"/>
      <c r="UED21" s="57"/>
      <c r="UEE21" s="57"/>
      <c r="UEF21" s="57"/>
      <c r="UEG21" s="57"/>
      <c r="UEH21" s="57"/>
      <c r="UEI21" s="57"/>
      <c r="UEJ21" s="57"/>
      <c r="UEK21" s="57"/>
      <c r="UEL21" s="57"/>
      <c r="UEM21" s="57"/>
      <c r="UEN21" s="57"/>
      <c r="UEO21" s="57"/>
      <c r="UEP21" s="57"/>
      <c r="UEQ21" s="57"/>
      <c r="UER21" s="57"/>
      <c r="UES21" s="57"/>
      <c r="UET21" s="57"/>
      <c r="UEU21" s="57"/>
      <c r="UEV21" s="57"/>
      <c r="UEW21" s="57"/>
      <c r="UEX21" s="57"/>
      <c r="UEY21" s="57"/>
      <c r="UEZ21" s="57"/>
      <c r="UFA21" s="57"/>
      <c r="UFB21" s="57"/>
      <c r="UFC21" s="57"/>
      <c r="UFD21" s="57"/>
      <c r="UFE21" s="57"/>
      <c r="UFF21" s="57"/>
      <c r="UFG21" s="57"/>
      <c r="UFH21" s="57"/>
      <c r="UFI21" s="57"/>
      <c r="UFJ21" s="57"/>
      <c r="UFK21" s="57"/>
      <c r="UFL21" s="57"/>
      <c r="UFM21" s="57"/>
      <c r="UFN21" s="57"/>
      <c r="UFO21" s="57"/>
      <c r="UFP21" s="57"/>
      <c r="UFQ21" s="57"/>
      <c r="UFR21" s="57"/>
      <c r="UFS21" s="57"/>
      <c r="UFT21" s="57"/>
      <c r="UFU21" s="57"/>
      <c r="UFV21" s="57"/>
      <c r="UFW21" s="57"/>
      <c r="UFX21" s="57"/>
      <c r="UFY21" s="57"/>
      <c r="UFZ21" s="57"/>
      <c r="UGA21" s="57"/>
      <c r="UGB21" s="57"/>
      <c r="UGC21" s="57"/>
      <c r="UGD21" s="57"/>
      <c r="UGE21" s="57"/>
      <c r="UGF21" s="57"/>
      <c r="UGG21" s="57"/>
      <c r="UGH21" s="57"/>
      <c r="UGI21" s="57"/>
      <c r="UGJ21" s="57"/>
      <c r="UGK21" s="57"/>
      <c r="UGL21" s="57"/>
      <c r="UGM21" s="57"/>
      <c r="UGN21" s="57"/>
      <c r="UGO21" s="57"/>
      <c r="UGP21" s="57"/>
      <c r="UGQ21" s="57"/>
      <c r="UGR21" s="57"/>
      <c r="UGS21" s="57"/>
      <c r="UGT21" s="57"/>
      <c r="UGU21" s="57"/>
      <c r="UGV21" s="57"/>
      <c r="UGW21" s="57"/>
      <c r="UGX21" s="57"/>
      <c r="UGY21" s="57"/>
      <c r="UGZ21" s="57"/>
      <c r="UHA21" s="57"/>
      <c r="UHB21" s="57"/>
      <c r="UHC21" s="57"/>
      <c r="UHD21" s="57"/>
      <c r="UHE21" s="57"/>
      <c r="UHF21" s="57"/>
      <c r="UHG21" s="57"/>
      <c r="UHH21" s="57"/>
      <c r="UHI21" s="57"/>
      <c r="UHJ21" s="57"/>
      <c r="UHK21" s="57"/>
      <c r="UHL21" s="57"/>
      <c r="UHM21" s="57"/>
      <c r="UHN21" s="57"/>
      <c r="UHO21" s="57"/>
      <c r="UHP21" s="57"/>
      <c r="UHQ21" s="57"/>
      <c r="UHR21" s="57"/>
      <c r="UHS21" s="57"/>
      <c r="UHT21" s="57"/>
      <c r="UHU21" s="57"/>
      <c r="UHV21" s="57"/>
      <c r="UHW21" s="57"/>
      <c r="UHX21" s="57"/>
      <c r="UHY21" s="57"/>
      <c r="UHZ21" s="57"/>
      <c r="UIA21" s="57"/>
      <c r="UIB21" s="57"/>
      <c r="UIC21" s="57"/>
      <c r="UID21" s="57"/>
      <c r="UIE21" s="57"/>
      <c r="UIF21" s="57"/>
      <c r="UIG21" s="57"/>
      <c r="UIH21" s="57"/>
      <c r="UII21" s="57"/>
      <c r="UIJ21" s="57"/>
      <c r="UIK21" s="57"/>
      <c r="UIL21" s="57"/>
      <c r="UIM21" s="57"/>
      <c r="UIN21" s="57"/>
      <c r="UIO21" s="57"/>
      <c r="UIP21" s="57"/>
      <c r="UIQ21" s="57"/>
      <c r="UIR21" s="57"/>
      <c r="UIS21" s="57"/>
      <c r="UIT21" s="57"/>
      <c r="UIU21" s="57"/>
      <c r="UIV21" s="57"/>
      <c r="UIW21" s="57"/>
      <c r="UIX21" s="57"/>
      <c r="UIY21" s="57"/>
      <c r="UIZ21" s="57"/>
      <c r="UJA21" s="57"/>
      <c r="UJB21" s="57"/>
      <c r="UJC21" s="57"/>
      <c r="UJD21" s="57"/>
      <c r="UJE21" s="57"/>
      <c r="UJF21" s="57"/>
      <c r="UJG21" s="57"/>
      <c r="UJH21" s="57"/>
      <c r="UJI21" s="57"/>
      <c r="UJJ21" s="57"/>
      <c r="UJK21" s="57"/>
      <c r="UJL21" s="57"/>
      <c r="UJM21" s="57"/>
      <c r="UJN21" s="57"/>
      <c r="UJO21" s="57"/>
      <c r="UJP21" s="57"/>
      <c r="UJQ21" s="57"/>
      <c r="UJR21" s="57"/>
      <c r="UJS21" s="57"/>
      <c r="UJT21" s="57"/>
      <c r="UJU21" s="57"/>
      <c r="UJV21" s="57"/>
      <c r="UJW21" s="57"/>
      <c r="UJX21" s="57"/>
      <c r="UJY21" s="57"/>
      <c r="UJZ21" s="57"/>
      <c r="UKA21" s="57"/>
      <c r="UKB21" s="57"/>
      <c r="UKC21" s="57"/>
      <c r="UKD21" s="57"/>
      <c r="UKE21" s="57"/>
      <c r="UKF21" s="57"/>
      <c r="UKG21" s="57"/>
      <c r="UKH21" s="57"/>
      <c r="UKI21" s="57"/>
      <c r="UKJ21" s="57"/>
      <c r="UKK21" s="57"/>
      <c r="UKL21" s="57"/>
      <c r="UKM21" s="57"/>
      <c r="UKN21" s="57"/>
      <c r="UKO21" s="57"/>
      <c r="UKP21" s="57"/>
      <c r="UKQ21" s="57"/>
      <c r="UKR21" s="57"/>
      <c r="UKS21" s="57"/>
      <c r="UKT21" s="57"/>
      <c r="UKU21" s="57"/>
      <c r="UKV21" s="57"/>
      <c r="UKW21" s="57"/>
      <c r="UKX21" s="57"/>
      <c r="UKY21" s="57"/>
      <c r="UKZ21" s="57"/>
      <c r="ULA21" s="57"/>
      <c r="ULB21" s="57"/>
      <c r="ULC21" s="57"/>
      <c r="ULD21" s="57"/>
      <c r="ULE21" s="57"/>
      <c r="ULF21" s="57"/>
      <c r="ULG21" s="57"/>
      <c r="ULH21" s="57"/>
      <c r="ULI21" s="57"/>
      <c r="ULJ21" s="57"/>
      <c r="ULK21" s="57"/>
      <c r="ULL21" s="57"/>
      <c r="ULM21" s="57"/>
      <c r="ULN21" s="57"/>
      <c r="ULO21" s="57"/>
      <c r="ULP21" s="57"/>
      <c r="ULQ21" s="57"/>
      <c r="ULR21" s="57"/>
      <c r="ULS21" s="57"/>
      <c r="ULT21" s="57"/>
      <c r="ULU21" s="57"/>
      <c r="ULV21" s="57"/>
      <c r="ULW21" s="57"/>
      <c r="ULX21" s="57"/>
      <c r="ULY21" s="57"/>
      <c r="ULZ21" s="57"/>
      <c r="UMA21" s="57"/>
      <c r="UMB21" s="57"/>
      <c r="UMC21" s="57"/>
      <c r="UMD21" s="57"/>
      <c r="UME21" s="57"/>
      <c r="UMF21" s="57"/>
      <c r="UMG21" s="57"/>
      <c r="UMH21" s="57"/>
      <c r="UMI21" s="57"/>
      <c r="UMJ21" s="57"/>
      <c r="UMK21" s="57"/>
      <c r="UML21" s="57"/>
      <c r="UMM21" s="57"/>
      <c r="UMN21" s="57"/>
      <c r="UMO21" s="57"/>
      <c r="UMP21" s="57"/>
      <c r="UMQ21" s="57"/>
      <c r="UMR21" s="57"/>
      <c r="UMS21" s="57"/>
      <c r="UMT21" s="57"/>
      <c r="UMU21" s="57"/>
      <c r="UMV21" s="57"/>
      <c r="UMW21" s="57"/>
      <c r="UMX21" s="57"/>
      <c r="UMY21" s="57"/>
      <c r="UMZ21" s="57"/>
      <c r="UNA21" s="57"/>
      <c r="UNB21" s="57"/>
      <c r="UNC21" s="57"/>
      <c r="UND21" s="57"/>
      <c r="UNE21" s="57"/>
      <c r="UNF21" s="57"/>
      <c r="UNG21" s="57"/>
      <c r="UNH21" s="57"/>
      <c r="UNI21" s="57"/>
      <c r="UNJ21" s="57"/>
      <c r="UNK21" s="57"/>
      <c r="UNL21" s="57"/>
      <c r="UNM21" s="57"/>
      <c r="UNN21" s="57"/>
      <c r="UNO21" s="57"/>
      <c r="UNP21" s="57"/>
      <c r="UNQ21" s="57"/>
      <c r="UNR21" s="57"/>
      <c r="UNS21" s="57"/>
      <c r="UNT21" s="57"/>
      <c r="UNU21" s="57"/>
      <c r="UNV21" s="57"/>
      <c r="UNW21" s="57"/>
      <c r="UNX21" s="57"/>
      <c r="UNY21" s="57"/>
      <c r="UNZ21" s="57"/>
      <c r="UOA21" s="57"/>
      <c r="UOB21" s="57"/>
      <c r="UOC21" s="57"/>
      <c r="UOD21" s="57"/>
      <c r="UOE21" s="57"/>
      <c r="UOF21" s="57"/>
      <c r="UOG21" s="57"/>
      <c r="UOH21" s="57"/>
      <c r="UOI21" s="57"/>
      <c r="UOJ21" s="57"/>
      <c r="UOK21" s="57"/>
      <c r="UOL21" s="57"/>
      <c r="UOM21" s="57"/>
      <c r="UON21" s="57"/>
      <c r="UOO21" s="57"/>
      <c r="UOP21" s="57"/>
      <c r="UOQ21" s="57"/>
      <c r="UOR21" s="57"/>
      <c r="UOS21" s="57"/>
      <c r="UOT21" s="57"/>
      <c r="UOU21" s="57"/>
      <c r="UOV21" s="57"/>
      <c r="UOW21" s="57"/>
      <c r="UOX21" s="57"/>
      <c r="UOY21" s="57"/>
      <c r="UOZ21" s="57"/>
      <c r="UPA21" s="57"/>
      <c r="UPB21" s="57"/>
      <c r="UPC21" s="57"/>
      <c r="UPD21" s="57"/>
      <c r="UPE21" s="57"/>
      <c r="UPF21" s="57"/>
      <c r="UPG21" s="57"/>
      <c r="UPH21" s="57"/>
      <c r="UPI21" s="57"/>
      <c r="UPJ21" s="57"/>
      <c r="UPK21" s="57"/>
      <c r="UPL21" s="57"/>
      <c r="UPM21" s="57"/>
      <c r="UPN21" s="57"/>
      <c r="UPO21" s="57"/>
      <c r="UPP21" s="57"/>
      <c r="UPQ21" s="57"/>
      <c r="UPR21" s="57"/>
      <c r="UPS21" s="57"/>
      <c r="UPT21" s="57"/>
      <c r="UPU21" s="57"/>
      <c r="UPV21" s="57"/>
      <c r="UPW21" s="57"/>
      <c r="UPX21" s="57"/>
      <c r="UPY21" s="57"/>
      <c r="UPZ21" s="57"/>
      <c r="UQA21" s="57"/>
      <c r="UQB21" s="57"/>
      <c r="UQC21" s="57"/>
      <c r="UQD21" s="57"/>
      <c r="UQE21" s="57"/>
      <c r="UQF21" s="57"/>
      <c r="UQG21" s="57"/>
      <c r="UQH21" s="57"/>
      <c r="UQI21" s="57"/>
      <c r="UQJ21" s="57"/>
      <c r="UQK21" s="57"/>
      <c r="UQL21" s="57"/>
      <c r="UQM21" s="57"/>
      <c r="UQN21" s="57"/>
      <c r="UQO21" s="57"/>
      <c r="UQP21" s="57"/>
      <c r="UQQ21" s="57"/>
      <c r="UQR21" s="57"/>
      <c r="UQS21" s="57"/>
      <c r="UQT21" s="57"/>
      <c r="UQU21" s="57"/>
      <c r="UQV21" s="57"/>
      <c r="UQW21" s="57"/>
      <c r="UQX21" s="57"/>
      <c r="UQY21" s="57"/>
      <c r="UQZ21" s="57"/>
      <c r="URA21" s="57"/>
      <c r="URB21" s="57"/>
      <c r="URC21" s="57"/>
      <c r="URD21" s="57"/>
      <c r="URE21" s="57"/>
      <c r="URF21" s="57"/>
      <c r="URG21" s="57"/>
      <c r="URH21" s="57"/>
      <c r="URI21" s="57"/>
      <c r="URJ21" s="57"/>
      <c r="URK21" s="57"/>
      <c r="URL21" s="57"/>
      <c r="URM21" s="57"/>
      <c r="URN21" s="57"/>
      <c r="URO21" s="57"/>
      <c r="URP21" s="57"/>
      <c r="URQ21" s="57"/>
      <c r="URR21" s="57"/>
      <c r="URS21" s="57"/>
      <c r="URT21" s="57"/>
      <c r="URU21" s="57"/>
      <c r="URV21" s="57"/>
      <c r="URW21" s="57"/>
      <c r="URX21" s="57"/>
      <c r="URY21" s="57"/>
      <c r="URZ21" s="57"/>
      <c r="USA21" s="57"/>
      <c r="USB21" s="57"/>
      <c r="USC21" s="57"/>
      <c r="USD21" s="57"/>
      <c r="USE21" s="57"/>
      <c r="USF21" s="57"/>
      <c r="USG21" s="57"/>
      <c r="USH21" s="57"/>
      <c r="USI21" s="57"/>
      <c r="USJ21" s="57"/>
      <c r="USK21" s="57"/>
      <c r="USL21" s="57"/>
      <c r="USM21" s="57"/>
      <c r="USN21" s="57"/>
      <c r="USO21" s="57"/>
      <c r="USP21" s="57"/>
      <c r="USQ21" s="57"/>
      <c r="USR21" s="57"/>
      <c r="USS21" s="57"/>
      <c r="UST21" s="57"/>
      <c r="USU21" s="57"/>
      <c r="USV21" s="57"/>
      <c r="USW21" s="57"/>
      <c r="USX21" s="57"/>
      <c r="USY21" s="57"/>
      <c r="USZ21" s="57"/>
      <c r="UTA21" s="57"/>
      <c r="UTB21" s="57"/>
      <c r="UTC21" s="57"/>
      <c r="UTD21" s="57"/>
      <c r="UTE21" s="57"/>
      <c r="UTF21" s="57"/>
      <c r="UTG21" s="57"/>
      <c r="UTH21" s="57"/>
      <c r="UTI21" s="57"/>
      <c r="UTJ21" s="57"/>
      <c r="UTK21" s="57"/>
      <c r="UTL21" s="57"/>
      <c r="UTM21" s="57"/>
      <c r="UTN21" s="57"/>
      <c r="UTO21" s="57"/>
      <c r="UTP21" s="57"/>
      <c r="UTQ21" s="57"/>
      <c r="UTR21" s="57"/>
      <c r="UTS21" s="57"/>
      <c r="UTT21" s="57"/>
      <c r="UTU21" s="57"/>
      <c r="UTV21" s="57"/>
      <c r="UTW21" s="57"/>
      <c r="UTX21" s="57"/>
      <c r="UTY21" s="57"/>
      <c r="UTZ21" s="57"/>
      <c r="UUA21" s="57"/>
      <c r="UUB21" s="57"/>
      <c r="UUC21" s="57"/>
      <c r="UUD21" s="57"/>
      <c r="UUE21" s="57"/>
      <c r="UUF21" s="57"/>
      <c r="UUG21" s="57"/>
      <c r="UUH21" s="57"/>
      <c r="UUI21" s="57"/>
      <c r="UUJ21" s="57"/>
      <c r="UUK21" s="57"/>
      <c r="UUL21" s="57"/>
      <c r="UUM21" s="57"/>
      <c r="UUN21" s="57"/>
      <c r="UUO21" s="57"/>
      <c r="UUP21" s="57"/>
      <c r="UUQ21" s="57"/>
      <c r="UUR21" s="57"/>
      <c r="UUS21" s="57"/>
      <c r="UUT21" s="57"/>
      <c r="UUU21" s="57"/>
      <c r="UUV21" s="57"/>
      <c r="UUW21" s="57"/>
      <c r="UUX21" s="57"/>
      <c r="UUY21" s="57"/>
      <c r="UUZ21" s="57"/>
      <c r="UVA21" s="57"/>
      <c r="UVB21" s="57"/>
      <c r="UVC21" s="57"/>
      <c r="UVD21" s="57"/>
      <c r="UVE21" s="57"/>
      <c r="UVF21" s="57"/>
      <c r="UVG21" s="57"/>
      <c r="UVH21" s="57"/>
      <c r="UVI21" s="57"/>
      <c r="UVJ21" s="57"/>
      <c r="UVK21" s="57"/>
      <c r="UVL21" s="57"/>
      <c r="UVM21" s="57"/>
      <c r="UVN21" s="57"/>
      <c r="UVO21" s="57"/>
      <c r="UVP21" s="57"/>
      <c r="UVQ21" s="57"/>
      <c r="UVR21" s="57"/>
      <c r="UVS21" s="57"/>
      <c r="UVT21" s="57"/>
      <c r="UVU21" s="57"/>
      <c r="UVV21" s="57"/>
      <c r="UVW21" s="57"/>
      <c r="UVX21" s="57"/>
      <c r="UVY21" s="57"/>
      <c r="UVZ21" s="57"/>
      <c r="UWA21" s="57"/>
      <c r="UWB21" s="57"/>
      <c r="UWC21" s="57"/>
      <c r="UWD21" s="57"/>
      <c r="UWE21" s="57"/>
      <c r="UWF21" s="57"/>
      <c r="UWG21" s="57"/>
      <c r="UWH21" s="57"/>
      <c r="UWI21" s="57"/>
      <c r="UWJ21" s="57"/>
      <c r="UWK21" s="57"/>
      <c r="UWL21" s="57"/>
      <c r="UWM21" s="57"/>
      <c r="UWN21" s="57"/>
      <c r="UWO21" s="57"/>
      <c r="UWP21" s="57"/>
      <c r="UWQ21" s="57"/>
      <c r="UWR21" s="57"/>
      <c r="UWS21" s="57"/>
      <c r="UWT21" s="57"/>
      <c r="UWU21" s="57"/>
      <c r="UWV21" s="57"/>
      <c r="UWW21" s="57"/>
      <c r="UWX21" s="57"/>
      <c r="UWY21" s="57"/>
      <c r="UWZ21" s="57"/>
      <c r="UXA21" s="57"/>
      <c r="UXB21" s="57"/>
      <c r="UXC21" s="57"/>
      <c r="UXD21" s="57"/>
      <c r="UXE21" s="57"/>
      <c r="UXF21" s="57"/>
      <c r="UXG21" s="57"/>
      <c r="UXH21" s="57"/>
      <c r="UXI21" s="57"/>
      <c r="UXJ21" s="57"/>
      <c r="UXK21" s="57"/>
      <c r="UXL21" s="57"/>
      <c r="UXM21" s="57"/>
      <c r="UXN21" s="57"/>
      <c r="UXO21" s="57"/>
      <c r="UXP21" s="57"/>
      <c r="UXQ21" s="57"/>
      <c r="UXR21" s="57"/>
      <c r="UXS21" s="57"/>
      <c r="UXT21" s="57"/>
      <c r="UXU21" s="57"/>
      <c r="UXV21" s="57"/>
      <c r="UXW21" s="57"/>
      <c r="UXX21" s="57"/>
      <c r="UXY21" s="57"/>
      <c r="UXZ21" s="57"/>
      <c r="UYA21" s="57"/>
      <c r="UYB21" s="57"/>
      <c r="UYC21" s="57"/>
      <c r="UYD21" s="57"/>
      <c r="UYE21" s="57"/>
      <c r="UYF21" s="57"/>
      <c r="UYG21" s="57"/>
      <c r="UYH21" s="57"/>
      <c r="UYI21" s="57"/>
      <c r="UYJ21" s="57"/>
      <c r="UYK21" s="57"/>
      <c r="UYL21" s="57"/>
      <c r="UYM21" s="57"/>
      <c r="UYN21" s="57"/>
      <c r="UYO21" s="57"/>
      <c r="UYP21" s="57"/>
      <c r="UYQ21" s="57"/>
      <c r="UYR21" s="57"/>
      <c r="UYS21" s="57"/>
      <c r="UYT21" s="57"/>
      <c r="UYU21" s="57"/>
      <c r="UYV21" s="57"/>
      <c r="UYW21" s="57"/>
      <c r="UYX21" s="57"/>
      <c r="UYY21" s="57"/>
      <c r="UYZ21" s="57"/>
      <c r="UZA21" s="57"/>
      <c r="UZB21" s="57"/>
      <c r="UZC21" s="57"/>
      <c r="UZD21" s="57"/>
      <c r="UZE21" s="57"/>
      <c r="UZF21" s="57"/>
      <c r="UZG21" s="57"/>
      <c r="UZH21" s="57"/>
      <c r="UZI21" s="57"/>
      <c r="UZJ21" s="57"/>
      <c r="UZK21" s="57"/>
      <c r="UZL21" s="57"/>
      <c r="UZM21" s="57"/>
      <c r="UZN21" s="57"/>
      <c r="UZO21" s="57"/>
      <c r="UZP21" s="57"/>
      <c r="UZQ21" s="57"/>
      <c r="UZR21" s="57"/>
      <c r="UZS21" s="57"/>
      <c r="UZT21" s="57"/>
      <c r="UZU21" s="57"/>
      <c r="UZV21" s="57"/>
      <c r="UZW21" s="57"/>
      <c r="UZX21" s="57"/>
      <c r="UZY21" s="57"/>
      <c r="UZZ21" s="57"/>
      <c r="VAA21" s="57"/>
      <c r="VAB21" s="57"/>
      <c r="VAC21" s="57"/>
      <c r="VAD21" s="57"/>
      <c r="VAE21" s="57"/>
      <c r="VAF21" s="57"/>
      <c r="VAG21" s="57"/>
      <c r="VAH21" s="57"/>
      <c r="VAI21" s="57"/>
      <c r="VAJ21" s="57"/>
      <c r="VAK21" s="57"/>
      <c r="VAL21" s="57"/>
      <c r="VAM21" s="57"/>
      <c r="VAN21" s="57"/>
      <c r="VAO21" s="57"/>
      <c r="VAP21" s="57"/>
      <c r="VAQ21" s="57"/>
      <c r="VAR21" s="57"/>
      <c r="VAS21" s="57"/>
      <c r="VAT21" s="57"/>
      <c r="VAU21" s="57"/>
      <c r="VAV21" s="57"/>
      <c r="VAW21" s="57"/>
      <c r="VAX21" s="57"/>
      <c r="VAY21" s="57"/>
      <c r="VAZ21" s="57"/>
      <c r="VBA21" s="57"/>
      <c r="VBB21" s="57"/>
      <c r="VBC21" s="57"/>
      <c r="VBD21" s="57"/>
      <c r="VBE21" s="57"/>
      <c r="VBF21" s="57"/>
      <c r="VBG21" s="57"/>
      <c r="VBH21" s="57"/>
      <c r="VBI21" s="57"/>
      <c r="VBJ21" s="57"/>
      <c r="VBK21" s="57"/>
      <c r="VBL21" s="57"/>
      <c r="VBM21" s="57"/>
      <c r="VBN21" s="57"/>
      <c r="VBO21" s="57"/>
      <c r="VBP21" s="57"/>
      <c r="VBQ21" s="57"/>
      <c r="VBR21" s="57"/>
      <c r="VBS21" s="57"/>
      <c r="VBT21" s="57"/>
      <c r="VBU21" s="57"/>
      <c r="VBV21" s="57"/>
      <c r="VBW21" s="57"/>
      <c r="VBX21" s="57"/>
      <c r="VBY21" s="57"/>
      <c r="VBZ21" s="57"/>
      <c r="VCA21" s="57"/>
      <c r="VCB21" s="57"/>
      <c r="VCC21" s="57"/>
      <c r="VCD21" s="57"/>
      <c r="VCE21" s="57"/>
      <c r="VCF21" s="57"/>
      <c r="VCG21" s="57"/>
      <c r="VCH21" s="57"/>
      <c r="VCI21" s="57"/>
      <c r="VCJ21" s="57"/>
      <c r="VCK21" s="57"/>
      <c r="VCL21" s="57"/>
      <c r="VCM21" s="57"/>
      <c r="VCN21" s="57"/>
      <c r="VCO21" s="57"/>
      <c r="VCP21" s="57"/>
      <c r="VCQ21" s="57"/>
      <c r="VCR21" s="57"/>
      <c r="VCS21" s="57"/>
      <c r="VCT21" s="57"/>
      <c r="VCU21" s="57"/>
      <c r="VCV21" s="57"/>
      <c r="VCW21" s="57"/>
      <c r="VCX21" s="57"/>
      <c r="VCY21" s="57"/>
      <c r="VCZ21" s="57"/>
      <c r="VDA21" s="57"/>
      <c r="VDB21" s="57"/>
      <c r="VDC21" s="57"/>
      <c r="VDD21" s="57"/>
      <c r="VDE21" s="57"/>
      <c r="VDF21" s="57"/>
      <c r="VDG21" s="57"/>
      <c r="VDH21" s="57"/>
      <c r="VDI21" s="57"/>
      <c r="VDJ21" s="57"/>
      <c r="VDK21" s="57"/>
      <c r="VDL21" s="57"/>
      <c r="VDM21" s="57"/>
      <c r="VDN21" s="57"/>
      <c r="VDO21" s="57"/>
      <c r="VDP21" s="57"/>
      <c r="VDQ21" s="57"/>
      <c r="VDR21" s="57"/>
      <c r="VDS21" s="57"/>
      <c r="VDT21" s="57"/>
      <c r="VDU21" s="57"/>
      <c r="VDV21" s="57"/>
      <c r="VDW21" s="57"/>
      <c r="VDX21" s="57"/>
      <c r="VDY21" s="57"/>
      <c r="VDZ21" s="57"/>
      <c r="VEA21" s="57"/>
      <c r="VEB21" s="57"/>
      <c r="VEC21" s="57"/>
      <c r="VED21" s="57"/>
      <c r="VEE21" s="57"/>
      <c r="VEF21" s="57"/>
      <c r="VEG21" s="57"/>
      <c r="VEH21" s="57"/>
      <c r="VEI21" s="57"/>
      <c r="VEJ21" s="57"/>
      <c r="VEK21" s="57"/>
      <c r="VEL21" s="57"/>
      <c r="VEM21" s="57"/>
      <c r="VEN21" s="57"/>
      <c r="VEO21" s="57"/>
      <c r="VEP21" s="57"/>
      <c r="VEQ21" s="57"/>
      <c r="VER21" s="57"/>
      <c r="VES21" s="57"/>
      <c r="VET21" s="57"/>
      <c r="VEU21" s="57"/>
      <c r="VEV21" s="57"/>
      <c r="VEW21" s="57"/>
      <c r="VEX21" s="57"/>
      <c r="VEY21" s="57"/>
      <c r="VEZ21" s="57"/>
      <c r="VFA21" s="57"/>
      <c r="VFB21" s="57"/>
      <c r="VFC21" s="57"/>
      <c r="VFD21" s="57"/>
      <c r="VFE21" s="57"/>
      <c r="VFF21" s="57"/>
      <c r="VFG21" s="57"/>
      <c r="VFH21" s="57"/>
      <c r="VFI21" s="57"/>
      <c r="VFJ21" s="57"/>
      <c r="VFK21" s="57"/>
      <c r="VFL21" s="57"/>
      <c r="VFM21" s="57"/>
      <c r="VFN21" s="57"/>
      <c r="VFO21" s="57"/>
      <c r="VFP21" s="57"/>
      <c r="VFQ21" s="57"/>
      <c r="VFR21" s="57"/>
      <c r="VFS21" s="57"/>
      <c r="VFT21" s="57"/>
      <c r="VFU21" s="57"/>
      <c r="VFV21" s="57"/>
      <c r="VFW21" s="57"/>
      <c r="VFX21" s="57"/>
      <c r="VFY21" s="57"/>
      <c r="VFZ21" s="57"/>
      <c r="VGA21" s="57"/>
      <c r="VGB21" s="57"/>
      <c r="VGC21" s="57"/>
      <c r="VGD21" s="57"/>
      <c r="VGE21" s="57"/>
      <c r="VGF21" s="57"/>
      <c r="VGG21" s="57"/>
      <c r="VGH21" s="57"/>
      <c r="VGI21" s="57"/>
      <c r="VGJ21" s="57"/>
      <c r="VGK21" s="57"/>
      <c r="VGL21" s="57"/>
      <c r="VGM21" s="57"/>
      <c r="VGN21" s="57"/>
      <c r="VGO21" s="57"/>
      <c r="VGP21" s="57"/>
      <c r="VGQ21" s="57"/>
      <c r="VGR21" s="57"/>
      <c r="VGS21" s="57"/>
      <c r="VGT21" s="57"/>
      <c r="VGU21" s="57"/>
      <c r="VGV21" s="57"/>
      <c r="VGW21" s="57"/>
      <c r="VGX21" s="57"/>
      <c r="VGY21" s="57"/>
      <c r="VGZ21" s="57"/>
      <c r="VHA21" s="57"/>
      <c r="VHB21" s="57"/>
      <c r="VHC21" s="57"/>
      <c r="VHD21" s="57"/>
      <c r="VHE21" s="57"/>
      <c r="VHF21" s="57"/>
      <c r="VHG21" s="57"/>
      <c r="VHH21" s="57"/>
      <c r="VHI21" s="57"/>
      <c r="VHJ21" s="57"/>
      <c r="VHK21" s="57"/>
      <c r="VHL21" s="57"/>
      <c r="VHM21" s="57"/>
      <c r="VHN21" s="57"/>
      <c r="VHO21" s="57"/>
      <c r="VHP21" s="57"/>
      <c r="VHQ21" s="57"/>
      <c r="VHR21" s="57"/>
      <c r="VHS21" s="57"/>
      <c r="VHT21" s="57"/>
      <c r="VHU21" s="57"/>
      <c r="VHV21" s="57"/>
      <c r="VHW21" s="57"/>
      <c r="VHX21" s="57"/>
      <c r="VHY21" s="57"/>
      <c r="VHZ21" s="57"/>
      <c r="VIA21" s="57"/>
      <c r="VIB21" s="57"/>
      <c r="VIC21" s="57"/>
      <c r="VID21" s="57"/>
      <c r="VIE21" s="57"/>
      <c r="VIF21" s="57"/>
      <c r="VIG21" s="57"/>
      <c r="VIH21" s="57"/>
      <c r="VII21" s="57"/>
      <c r="VIJ21" s="57"/>
      <c r="VIK21" s="57"/>
      <c r="VIL21" s="57"/>
      <c r="VIM21" s="57"/>
      <c r="VIN21" s="57"/>
      <c r="VIO21" s="57"/>
      <c r="VIP21" s="57"/>
      <c r="VIQ21" s="57"/>
      <c r="VIR21" s="57"/>
      <c r="VIS21" s="57"/>
      <c r="VIT21" s="57"/>
      <c r="VIU21" s="57"/>
      <c r="VIV21" s="57"/>
      <c r="VIW21" s="57"/>
      <c r="VIX21" s="57"/>
      <c r="VIY21" s="57"/>
      <c r="VIZ21" s="57"/>
      <c r="VJA21" s="57"/>
      <c r="VJB21" s="57"/>
      <c r="VJC21" s="57"/>
      <c r="VJD21" s="57"/>
      <c r="VJE21" s="57"/>
      <c r="VJF21" s="57"/>
      <c r="VJG21" s="57"/>
      <c r="VJH21" s="57"/>
      <c r="VJI21" s="57"/>
      <c r="VJJ21" s="57"/>
      <c r="VJK21" s="57"/>
      <c r="VJL21" s="57"/>
      <c r="VJM21" s="57"/>
      <c r="VJN21" s="57"/>
      <c r="VJO21" s="57"/>
      <c r="VJP21" s="57"/>
      <c r="VJQ21" s="57"/>
      <c r="VJR21" s="57"/>
      <c r="VJS21" s="57"/>
      <c r="VJT21" s="57"/>
      <c r="VJU21" s="57"/>
      <c r="VJV21" s="57"/>
      <c r="VJW21" s="57"/>
      <c r="VJX21" s="57"/>
      <c r="VJY21" s="57"/>
      <c r="VJZ21" s="57"/>
      <c r="VKA21" s="57"/>
      <c r="VKB21" s="57"/>
      <c r="VKC21" s="57"/>
      <c r="VKD21" s="57"/>
      <c r="VKE21" s="57"/>
      <c r="VKF21" s="57"/>
      <c r="VKG21" s="57"/>
      <c r="VKH21" s="57"/>
      <c r="VKI21" s="57"/>
      <c r="VKJ21" s="57"/>
      <c r="VKK21" s="57"/>
      <c r="VKL21" s="57"/>
      <c r="VKM21" s="57"/>
      <c r="VKN21" s="57"/>
      <c r="VKO21" s="57"/>
      <c r="VKP21" s="57"/>
      <c r="VKQ21" s="57"/>
      <c r="VKR21" s="57"/>
      <c r="VKS21" s="57"/>
      <c r="VKT21" s="57"/>
      <c r="VKU21" s="57"/>
      <c r="VKV21" s="57"/>
      <c r="VKW21" s="57"/>
      <c r="VKX21" s="57"/>
      <c r="VKY21" s="57"/>
      <c r="VKZ21" s="57"/>
      <c r="VLA21" s="57"/>
      <c r="VLB21" s="57"/>
      <c r="VLC21" s="57"/>
      <c r="VLD21" s="57"/>
      <c r="VLE21" s="57"/>
      <c r="VLF21" s="57"/>
      <c r="VLG21" s="57"/>
      <c r="VLH21" s="57"/>
      <c r="VLI21" s="57"/>
      <c r="VLJ21" s="57"/>
      <c r="VLK21" s="57"/>
      <c r="VLL21" s="57"/>
      <c r="VLM21" s="57"/>
      <c r="VLN21" s="57"/>
      <c r="VLO21" s="57"/>
      <c r="VLP21" s="57"/>
      <c r="VLQ21" s="57"/>
      <c r="VLR21" s="57"/>
      <c r="VLS21" s="57"/>
      <c r="VLT21" s="57"/>
      <c r="VLU21" s="57"/>
      <c r="VLV21" s="57"/>
      <c r="VLW21" s="57"/>
      <c r="VLX21" s="57"/>
      <c r="VLY21" s="57"/>
      <c r="VLZ21" s="57"/>
      <c r="VMA21" s="57"/>
      <c r="VMB21" s="57"/>
      <c r="VMC21" s="57"/>
      <c r="VMD21" s="57"/>
      <c r="VME21" s="57"/>
      <c r="VMF21" s="57"/>
      <c r="VMG21" s="57"/>
      <c r="VMH21" s="57"/>
      <c r="VMI21" s="57"/>
      <c r="VMJ21" s="57"/>
      <c r="VMK21" s="57"/>
      <c r="VML21" s="57"/>
      <c r="VMM21" s="57"/>
      <c r="VMN21" s="57"/>
      <c r="VMO21" s="57"/>
      <c r="VMP21" s="57"/>
      <c r="VMQ21" s="57"/>
      <c r="VMR21" s="57"/>
      <c r="VMS21" s="57"/>
      <c r="VMT21" s="57"/>
      <c r="VMU21" s="57"/>
      <c r="VMV21" s="57"/>
      <c r="VMW21" s="57"/>
      <c r="VMX21" s="57"/>
      <c r="VMY21" s="57"/>
      <c r="VMZ21" s="57"/>
      <c r="VNA21" s="57"/>
      <c r="VNB21" s="57"/>
      <c r="VNC21" s="57"/>
      <c r="VND21" s="57"/>
      <c r="VNE21" s="57"/>
      <c r="VNF21" s="57"/>
      <c r="VNG21" s="57"/>
      <c r="VNH21" s="57"/>
      <c r="VNI21" s="57"/>
      <c r="VNJ21" s="57"/>
      <c r="VNK21" s="57"/>
      <c r="VNL21" s="57"/>
      <c r="VNM21" s="57"/>
      <c r="VNN21" s="57"/>
      <c r="VNO21" s="57"/>
      <c r="VNP21" s="57"/>
      <c r="VNQ21" s="57"/>
      <c r="VNR21" s="57"/>
      <c r="VNS21" s="57"/>
      <c r="VNT21" s="57"/>
      <c r="VNU21" s="57"/>
      <c r="VNV21" s="57"/>
      <c r="VNW21" s="57"/>
      <c r="VNX21" s="57"/>
      <c r="VNY21" s="57"/>
      <c r="VNZ21" s="57"/>
      <c r="VOA21" s="57"/>
      <c r="VOB21" s="57"/>
      <c r="VOC21" s="57"/>
      <c r="VOD21" s="57"/>
      <c r="VOE21" s="57"/>
      <c r="VOF21" s="57"/>
      <c r="VOG21" s="57"/>
      <c r="VOH21" s="57"/>
      <c r="VOI21" s="57"/>
      <c r="VOJ21" s="57"/>
      <c r="VOK21" s="57"/>
      <c r="VOL21" s="57"/>
      <c r="VOM21" s="57"/>
      <c r="VON21" s="57"/>
      <c r="VOO21" s="57"/>
      <c r="VOP21" s="57"/>
      <c r="VOQ21" s="57"/>
      <c r="VOR21" s="57"/>
      <c r="VOS21" s="57"/>
      <c r="VOT21" s="57"/>
      <c r="VOU21" s="57"/>
      <c r="VOV21" s="57"/>
      <c r="VOW21" s="57"/>
      <c r="VOX21" s="57"/>
      <c r="VOY21" s="57"/>
      <c r="VOZ21" s="57"/>
      <c r="VPA21" s="57"/>
      <c r="VPB21" s="57"/>
      <c r="VPC21" s="57"/>
      <c r="VPD21" s="57"/>
      <c r="VPE21" s="57"/>
      <c r="VPF21" s="57"/>
      <c r="VPG21" s="57"/>
      <c r="VPH21" s="57"/>
      <c r="VPI21" s="57"/>
      <c r="VPJ21" s="57"/>
      <c r="VPK21" s="57"/>
      <c r="VPL21" s="57"/>
      <c r="VPM21" s="57"/>
      <c r="VPN21" s="57"/>
      <c r="VPO21" s="57"/>
      <c r="VPP21" s="57"/>
      <c r="VPQ21" s="57"/>
      <c r="VPR21" s="57"/>
      <c r="VPS21" s="57"/>
      <c r="VPT21" s="57"/>
      <c r="VPU21" s="57"/>
      <c r="VPV21" s="57"/>
      <c r="VPW21" s="57"/>
      <c r="VPX21" s="57"/>
      <c r="VPY21" s="57"/>
      <c r="VPZ21" s="57"/>
      <c r="VQA21" s="57"/>
      <c r="VQB21" s="57"/>
      <c r="VQC21" s="57"/>
      <c r="VQD21" s="57"/>
      <c r="VQE21" s="57"/>
      <c r="VQF21" s="57"/>
      <c r="VQG21" s="57"/>
      <c r="VQH21" s="57"/>
      <c r="VQI21" s="57"/>
      <c r="VQJ21" s="57"/>
      <c r="VQK21" s="57"/>
      <c r="VQL21" s="57"/>
      <c r="VQM21" s="57"/>
      <c r="VQN21" s="57"/>
      <c r="VQO21" s="57"/>
      <c r="VQP21" s="57"/>
      <c r="VQQ21" s="57"/>
      <c r="VQR21" s="57"/>
      <c r="VQS21" s="57"/>
      <c r="VQT21" s="57"/>
      <c r="VQU21" s="57"/>
      <c r="VQV21" s="57"/>
      <c r="VQW21" s="57"/>
      <c r="VQX21" s="57"/>
      <c r="VQY21" s="57"/>
      <c r="VQZ21" s="57"/>
      <c r="VRA21" s="57"/>
      <c r="VRB21" s="57"/>
      <c r="VRC21" s="57"/>
      <c r="VRD21" s="57"/>
      <c r="VRE21" s="57"/>
      <c r="VRF21" s="57"/>
      <c r="VRG21" s="57"/>
      <c r="VRH21" s="57"/>
      <c r="VRI21" s="57"/>
      <c r="VRJ21" s="57"/>
      <c r="VRK21" s="57"/>
      <c r="VRL21" s="57"/>
      <c r="VRM21" s="57"/>
      <c r="VRN21" s="57"/>
      <c r="VRO21" s="57"/>
      <c r="VRP21" s="57"/>
      <c r="VRQ21" s="57"/>
      <c r="VRR21" s="57"/>
      <c r="VRS21" s="57"/>
      <c r="VRT21" s="57"/>
      <c r="VRU21" s="57"/>
      <c r="VRV21" s="57"/>
      <c r="VRW21" s="57"/>
      <c r="VRX21" s="57"/>
      <c r="VRY21" s="57"/>
      <c r="VRZ21" s="57"/>
      <c r="VSA21" s="57"/>
      <c r="VSB21" s="57"/>
      <c r="VSC21" s="57"/>
      <c r="VSD21" s="57"/>
      <c r="VSE21" s="57"/>
      <c r="VSF21" s="57"/>
      <c r="VSG21" s="57"/>
      <c r="VSH21" s="57"/>
      <c r="VSI21" s="57"/>
      <c r="VSJ21" s="57"/>
      <c r="VSK21" s="57"/>
      <c r="VSL21" s="57"/>
      <c r="VSM21" s="57"/>
      <c r="VSN21" s="57"/>
      <c r="VSO21" s="57"/>
      <c r="VSP21" s="57"/>
      <c r="VSQ21" s="57"/>
      <c r="VSR21" s="57"/>
      <c r="VSS21" s="57"/>
      <c r="VST21" s="57"/>
      <c r="VSU21" s="57"/>
      <c r="VSV21" s="57"/>
      <c r="VSW21" s="57"/>
      <c r="VSX21" s="57"/>
      <c r="VSY21" s="57"/>
      <c r="VSZ21" s="57"/>
      <c r="VTA21" s="57"/>
      <c r="VTB21" s="57"/>
      <c r="VTC21" s="57"/>
      <c r="VTD21" s="57"/>
      <c r="VTE21" s="57"/>
      <c r="VTF21" s="57"/>
      <c r="VTG21" s="57"/>
      <c r="VTH21" s="57"/>
      <c r="VTI21" s="57"/>
      <c r="VTJ21" s="57"/>
      <c r="VTK21" s="57"/>
      <c r="VTL21" s="57"/>
      <c r="VTM21" s="57"/>
      <c r="VTN21" s="57"/>
      <c r="VTO21" s="57"/>
      <c r="VTP21" s="57"/>
      <c r="VTQ21" s="57"/>
      <c r="VTR21" s="57"/>
      <c r="VTS21" s="57"/>
      <c r="VTT21" s="57"/>
      <c r="VTU21" s="57"/>
      <c r="VTV21" s="57"/>
      <c r="VTW21" s="57"/>
      <c r="VTX21" s="57"/>
      <c r="VTY21" s="57"/>
      <c r="VTZ21" s="57"/>
      <c r="VUA21" s="57"/>
      <c r="VUB21" s="57"/>
      <c r="VUC21" s="57"/>
      <c r="VUD21" s="57"/>
      <c r="VUE21" s="57"/>
      <c r="VUF21" s="57"/>
      <c r="VUG21" s="57"/>
      <c r="VUH21" s="57"/>
      <c r="VUI21" s="57"/>
      <c r="VUJ21" s="57"/>
      <c r="VUK21" s="57"/>
      <c r="VUL21" s="57"/>
      <c r="VUM21" s="57"/>
      <c r="VUN21" s="57"/>
      <c r="VUO21" s="57"/>
      <c r="VUP21" s="57"/>
      <c r="VUQ21" s="57"/>
      <c r="VUR21" s="57"/>
      <c r="VUS21" s="57"/>
      <c r="VUT21" s="57"/>
      <c r="VUU21" s="57"/>
      <c r="VUV21" s="57"/>
      <c r="VUW21" s="57"/>
      <c r="VUX21" s="57"/>
      <c r="VUY21" s="57"/>
      <c r="VUZ21" s="57"/>
      <c r="VVA21" s="57"/>
      <c r="VVB21" s="57"/>
      <c r="VVC21" s="57"/>
      <c r="VVD21" s="57"/>
      <c r="VVE21" s="57"/>
      <c r="VVF21" s="57"/>
      <c r="VVG21" s="57"/>
      <c r="VVH21" s="57"/>
      <c r="VVI21" s="57"/>
      <c r="VVJ21" s="57"/>
      <c r="VVK21" s="57"/>
      <c r="VVL21" s="57"/>
      <c r="VVM21" s="57"/>
      <c r="VVN21" s="57"/>
      <c r="VVO21" s="57"/>
      <c r="VVP21" s="57"/>
      <c r="VVQ21" s="57"/>
      <c r="VVR21" s="57"/>
      <c r="VVS21" s="57"/>
      <c r="VVT21" s="57"/>
      <c r="VVU21" s="57"/>
      <c r="VVV21" s="57"/>
      <c r="VVW21" s="57"/>
      <c r="VVX21" s="57"/>
      <c r="VVY21" s="57"/>
      <c r="VVZ21" s="57"/>
      <c r="VWA21" s="57"/>
      <c r="VWB21" s="57"/>
      <c r="VWC21" s="57"/>
      <c r="VWD21" s="57"/>
      <c r="VWE21" s="57"/>
      <c r="VWF21" s="57"/>
      <c r="VWG21" s="57"/>
      <c r="VWH21" s="57"/>
      <c r="VWI21" s="57"/>
      <c r="VWJ21" s="57"/>
      <c r="VWK21" s="57"/>
      <c r="VWL21" s="57"/>
      <c r="VWM21" s="57"/>
      <c r="VWN21" s="57"/>
      <c r="VWO21" s="57"/>
      <c r="VWP21" s="57"/>
      <c r="VWQ21" s="57"/>
      <c r="VWR21" s="57"/>
      <c r="VWS21" s="57"/>
      <c r="VWT21" s="57"/>
      <c r="VWU21" s="57"/>
      <c r="VWV21" s="57"/>
      <c r="VWW21" s="57"/>
      <c r="VWX21" s="57"/>
      <c r="VWY21" s="57"/>
      <c r="VWZ21" s="57"/>
      <c r="VXA21" s="57"/>
      <c r="VXB21" s="57"/>
      <c r="VXC21" s="57"/>
      <c r="VXD21" s="57"/>
      <c r="VXE21" s="57"/>
      <c r="VXF21" s="57"/>
      <c r="VXG21" s="57"/>
      <c r="VXH21" s="57"/>
      <c r="VXI21" s="57"/>
      <c r="VXJ21" s="57"/>
      <c r="VXK21" s="57"/>
      <c r="VXL21" s="57"/>
      <c r="VXM21" s="57"/>
      <c r="VXN21" s="57"/>
      <c r="VXO21" s="57"/>
      <c r="VXP21" s="57"/>
      <c r="VXQ21" s="57"/>
      <c r="VXR21" s="57"/>
      <c r="VXS21" s="57"/>
      <c r="VXT21" s="57"/>
      <c r="VXU21" s="57"/>
      <c r="VXV21" s="57"/>
      <c r="VXW21" s="57"/>
      <c r="VXX21" s="57"/>
      <c r="VXY21" s="57"/>
      <c r="VXZ21" s="57"/>
      <c r="VYA21" s="57"/>
      <c r="VYB21" s="57"/>
      <c r="VYC21" s="57"/>
      <c r="VYD21" s="57"/>
      <c r="VYE21" s="57"/>
      <c r="VYF21" s="57"/>
      <c r="VYG21" s="57"/>
      <c r="VYH21" s="57"/>
      <c r="VYI21" s="57"/>
      <c r="VYJ21" s="57"/>
      <c r="VYK21" s="57"/>
      <c r="VYL21" s="57"/>
      <c r="VYM21" s="57"/>
      <c r="VYN21" s="57"/>
      <c r="VYO21" s="57"/>
      <c r="VYP21" s="57"/>
      <c r="VYQ21" s="57"/>
      <c r="VYR21" s="57"/>
      <c r="VYS21" s="57"/>
      <c r="VYT21" s="57"/>
      <c r="VYU21" s="57"/>
      <c r="VYV21" s="57"/>
      <c r="VYW21" s="57"/>
      <c r="VYX21" s="57"/>
      <c r="VYY21" s="57"/>
      <c r="VYZ21" s="57"/>
      <c r="VZA21" s="57"/>
      <c r="VZB21" s="57"/>
      <c r="VZC21" s="57"/>
      <c r="VZD21" s="57"/>
      <c r="VZE21" s="57"/>
      <c r="VZF21" s="57"/>
      <c r="VZG21" s="57"/>
      <c r="VZH21" s="57"/>
      <c r="VZI21" s="57"/>
      <c r="VZJ21" s="57"/>
      <c r="VZK21" s="57"/>
      <c r="VZL21" s="57"/>
      <c r="VZM21" s="57"/>
      <c r="VZN21" s="57"/>
      <c r="VZO21" s="57"/>
      <c r="VZP21" s="57"/>
      <c r="VZQ21" s="57"/>
      <c r="VZR21" s="57"/>
      <c r="VZS21" s="57"/>
      <c r="VZT21" s="57"/>
      <c r="VZU21" s="57"/>
      <c r="VZV21" s="57"/>
      <c r="VZW21" s="57"/>
      <c r="VZX21" s="57"/>
      <c r="VZY21" s="57"/>
      <c r="VZZ21" s="57"/>
      <c r="WAA21" s="57"/>
      <c r="WAB21" s="57"/>
      <c r="WAC21" s="57"/>
      <c r="WAD21" s="57"/>
      <c r="WAE21" s="57"/>
      <c r="WAF21" s="57"/>
      <c r="WAG21" s="57"/>
      <c r="WAH21" s="57"/>
      <c r="WAI21" s="57"/>
      <c r="WAJ21" s="57"/>
      <c r="WAK21" s="57"/>
      <c r="WAL21" s="57"/>
      <c r="WAM21" s="57"/>
      <c r="WAN21" s="57"/>
      <c r="WAO21" s="57"/>
      <c r="WAP21" s="57"/>
      <c r="WAQ21" s="57"/>
      <c r="WAR21" s="57"/>
      <c r="WAS21" s="57"/>
      <c r="WAT21" s="57"/>
      <c r="WAU21" s="57"/>
      <c r="WAV21" s="57"/>
      <c r="WAW21" s="57"/>
      <c r="WAX21" s="57"/>
      <c r="WAY21" s="57"/>
      <c r="WAZ21" s="57"/>
      <c r="WBA21" s="57"/>
      <c r="WBB21" s="57"/>
      <c r="WBC21" s="57"/>
      <c r="WBD21" s="57"/>
      <c r="WBE21" s="57"/>
      <c r="WBF21" s="57"/>
      <c r="WBG21" s="57"/>
      <c r="WBH21" s="57"/>
      <c r="WBI21" s="57"/>
      <c r="WBJ21" s="57"/>
      <c r="WBK21" s="57"/>
      <c r="WBL21" s="57"/>
      <c r="WBM21" s="57"/>
      <c r="WBN21" s="57"/>
      <c r="WBO21" s="57"/>
      <c r="WBP21" s="57"/>
      <c r="WBQ21" s="57"/>
      <c r="WBR21" s="57"/>
      <c r="WBS21" s="57"/>
      <c r="WBT21" s="57"/>
      <c r="WBU21" s="57"/>
      <c r="WBV21" s="57"/>
      <c r="WBW21" s="57"/>
      <c r="WBX21" s="57"/>
      <c r="WBY21" s="57"/>
      <c r="WBZ21" s="57"/>
      <c r="WCA21" s="57"/>
      <c r="WCB21" s="57"/>
      <c r="WCC21" s="57"/>
      <c r="WCD21" s="57"/>
      <c r="WCE21" s="57"/>
      <c r="WCF21" s="57"/>
      <c r="WCG21" s="57"/>
      <c r="WCH21" s="57"/>
      <c r="WCI21" s="57"/>
      <c r="WCJ21" s="57"/>
      <c r="WCK21" s="57"/>
      <c r="WCL21" s="57"/>
      <c r="WCM21" s="57"/>
      <c r="WCN21" s="57"/>
      <c r="WCO21" s="57"/>
      <c r="WCP21" s="57"/>
      <c r="WCQ21" s="57"/>
      <c r="WCR21" s="57"/>
      <c r="WCS21" s="57"/>
      <c r="WCT21" s="57"/>
      <c r="WCU21" s="57"/>
      <c r="WCV21" s="57"/>
      <c r="WCW21" s="57"/>
      <c r="WCX21" s="57"/>
      <c r="WCY21" s="57"/>
      <c r="WCZ21" s="57"/>
      <c r="WDA21" s="57"/>
      <c r="WDB21" s="57"/>
      <c r="WDC21" s="57"/>
      <c r="WDD21" s="57"/>
      <c r="WDE21" s="57"/>
      <c r="WDF21" s="57"/>
      <c r="WDG21" s="57"/>
      <c r="WDH21" s="57"/>
      <c r="WDI21" s="57"/>
      <c r="WDJ21" s="57"/>
      <c r="WDK21" s="57"/>
      <c r="WDL21" s="57"/>
      <c r="WDM21" s="57"/>
      <c r="WDN21" s="57"/>
      <c r="WDO21" s="57"/>
      <c r="WDP21" s="57"/>
      <c r="WDQ21" s="57"/>
      <c r="WDR21" s="57"/>
      <c r="WDS21" s="57"/>
      <c r="WDT21" s="57"/>
      <c r="WDU21" s="57"/>
      <c r="WDV21" s="57"/>
      <c r="WDW21" s="57"/>
      <c r="WDX21" s="57"/>
      <c r="WDY21" s="57"/>
      <c r="WDZ21" s="57"/>
      <c r="WEA21" s="57"/>
      <c r="WEB21" s="57"/>
      <c r="WEC21" s="57"/>
      <c r="WED21" s="57"/>
      <c r="WEE21" s="57"/>
      <c r="WEF21" s="57"/>
      <c r="WEG21" s="57"/>
      <c r="WEH21" s="57"/>
      <c r="WEI21" s="57"/>
      <c r="WEJ21" s="57"/>
      <c r="WEK21" s="57"/>
      <c r="WEL21" s="57"/>
      <c r="WEM21" s="57"/>
      <c r="WEN21" s="57"/>
      <c r="WEO21" s="57"/>
      <c r="WEP21" s="57"/>
      <c r="WEQ21" s="57"/>
      <c r="WER21" s="57"/>
      <c r="WES21" s="57"/>
      <c r="WET21" s="57"/>
      <c r="WEU21" s="57"/>
      <c r="WEV21" s="57"/>
      <c r="WEW21" s="57"/>
      <c r="WEX21" s="57"/>
      <c r="WEY21" s="57"/>
      <c r="WEZ21" s="57"/>
      <c r="WFA21" s="57"/>
      <c r="WFB21" s="57"/>
      <c r="WFC21" s="57"/>
      <c r="WFD21" s="57"/>
      <c r="WFE21" s="57"/>
      <c r="WFF21" s="57"/>
      <c r="WFG21" s="57"/>
      <c r="WFH21" s="57"/>
      <c r="WFI21" s="57"/>
      <c r="WFJ21" s="57"/>
      <c r="WFK21" s="57"/>
      <c r="WFL21" s="57"/>
      <c r="WFM21" s="57"/>
      <c r="WFN21" s="57"/>
      <c r="WFO21" s="57"/>
      <c r="WFP21" s="57"/>
      <c r="WFQ21" s="57"/>
      <c r="WFR21" s="57"/>
      <c r="WFS21" s="57"/>
      <c r="WFT21" s="57"/>
      <c r="WFU21" s="57"/>
      <c r="WFV21" s="57"/>
      <c r="WFW21" s="57"/>
      <c r="WFX21" s="57"/>
      <c r="WFY21" s="57"/>
      <c r="WFZ21" s="57"/>
      <c r="WGA21" s="57"/>
      <c r="WGB21" s="57"/>
      <c r="WGC21" s="57"/>
      <c r="WGD21" s="57"/>
      <c r="WGE21" s="57"/>
      <c r="WGF21" s="57"/>
      <c r="WGG21" s="57"/>
      <c r="WGH21" s="57"/>
      <c r="WGI21" s="57"/>
      <c r="WGJ21" s="57"/>
      <c r="WGK21" s="57"/>
      <c r="WGL21" s="57"/>
      <c r="WGM21" s="57"/>
      <c r="WGN21" s="57"/>
      <c r="WGO21" s="57"/>
      <c r="WGP21" s="57"/>
      <c r="WGQ21" s="57"/>
      <c r="WGR21" s="57"/>
      <c r="WGS21" s="57"/>
      <c r="WGT21" s="57"/>
      <c r="WGU21" s="57"/>
      <c r="WGV21" s="57"/>
      <c r="WGW21" s="57"/>
      <c r="WGX21" s="57"/>
      <c r="WGY21" s="57"/>
      <c r="WGZ21" s="57"/>
      <c r="WHA21" s="57"/>
      <c r="WHB21" s="57"/>
      <c r="WHC21" s="57"/>
      <c r="WHD21" s="57"/>
      <c r="WHE21" s="57"/>
      <c r="WHF21" s="57"/>
      <c r="WHG21" s="57"/>
      <c r="WHH21" s="57"/>
      <c r="WHI21" s="57"/>
      <c r="WHJ21" s="57"/>
      <c r="WHK21" s="57"/>
      <c r="WHL21" s="57"/>
      <c r="WHM21" s="57"/>
      <c r="WHN21" s="57"/>
      <c r="WHO21" s="57"/>
      <c r="WHP21" s="57"/>
      <c r="WHQ21" s="57"/>
      <c r="WHR21" s="57"/>
      <c r="WHS21" s="57"/>
      <c r="WHT21" s="57"/>
      <c r="WHU21" s="57"/>
      <c r="WHV21" s="57"/>
      <c r="WHW21" s="57"/>
      <c r="WHX21" s="57"/>
      <c r="WHY21" s="57"/>
      <c r="WHZ21" s="57"/>
      <c r="WIA21" s="57"/>
      <c r="WIB21" s="57"/>
      <c r="WIC21" s="57"/>
      <c r="WID21" s="57"/>
      <c r="WIE21" s="57"/>
      <c r="WIF21" s="57"/>
      <c r="WIG21" s="57"/>
      <c r="WIH21" s="57"/>
      <c r="WII21" s="57"/>
      <c r="WIJ21" s="57"/>
      <c r="WIK21" s="57"/>
      <c r="WIL21" s="57"/>
      <c r="WIM21" s="57"/>
      <c r="WIN21" s="57"/>
      <c r="WIO21" s="57"/>
      <c r="WIP21" s="57"/>
      <c r="WIQ21" s="57"/>
      <c r="WIR21" s="57"/>
      <c r="WIS21" s="57"/>
      <c r="WIT21" s="57"/>
      <c r="WIU21" s="57"/>
      <c r="WIV21" s="57"/>
      <c r="WIW21" s="57"/>
      <c r="WIX21" s="57"/>
      <c r="WIY21" s="57"/>
      <c r="WIZ21" s="57"/>
      <c r="WJA21" s="57"/>
      <c r="WJB21" s="57"/>
      <c r="WJC21" s="57"/>
      <c r="WJD21" s="57"/>
      <c r="WJE21" s="57"/>
      <c r="WJF21" s="57"/>
      <c r="WJG21" s="57"/>
      <c r="WJH21" s="57"/>
      <c r="WJI21" s="57"/>
      <c r="WJJ21" s="57"/>
      <c r="WJK21" s="57"/>
      <c r="WJL21" s="57"/>
      <c r="WJM21" s="57"/>
      <c r="WJN21" s="57"/>
      <c r="WJO21" s="57"/>
      <c r="WJP21" s="57"/>
      <c r="WJQ21" s="57"/>
      <c r="WJR21" s="57"/>
      <c r="WJS21" s="57"/>
      <c r="WJT21" s="57"/>
      <c r="WJU21" s="57"/>
      <c r="WJV21" s="57"/>
      <c r="WJW21" s="57"/>
      <c r="WJX21" s="57"/>
      <c r="WJY21" s="57"/>
      <c r="WJZ21" s="57"/>
      <c r="WKA21" s="57"/>
      <c r="WKB21" s="57"/>
      <c r="WKC21" s="57"/>
      <c r="WKD21" s="57"/>
      <c r="WKE21" s="57"/>
      <c r="WKF21" s="57"/>
      <c r="WKG21" s="57"/>
      <c r="WKH21" s="57"/>
      <c r="WKI21" s="57"/>
      <c r="WKJ21" s="57"/>
      <c r="WKK21" s="57"/>
      <c r="WKL21" s="57"/>
      <c r="WKM21" s="57"/>
      <c r="WKN21" s="57"/>
      <c r="WKO21" s="57"/>
      <c r="WKP21" s="57"/>
      <c r="WKQ21" s="57"/>
      <c r="WKR21" s="57"/>
      <c r="WKS21" s="57"/>
      <c r="WKT21" s="57"/>
      <c r="WKU21" s="57"/>
      <c r="WKV21" s="57"/>
      <c r="WKW21" s="57"/>
      <c r="WKX21" s="57"/>
      <c r="WKY21" s="57"/>
      <c r="WKZ21" s="57"/>
      <c r="WLA21" s="57"/>
      <c r="WLB21" s="57"/>
      <c r="WLC21" s="57"/>
      <c r="WLD21" s="57"/>
      <c r="WLE21" s="57"/>
      <c r="WLF21" s="57"/>
      <c r="WLG21" s="57"/>
      <c r="WLH21" s="57"/>
      <c r="WLI21" s="57"/>
      <c r="WLJ21" s="57"/>
      <c r="WLK21" s="57"/>
      <c r="WLL21" s="57"/>
      <c r="WLM21" s="57"/>
      <c r="WLN21" s="57"/>
      <c r="WLO21" s="57"/>
      <c r="WLP21" s="57"/>
      <c r="WLQ21" s="57"/>
      <c r="WLR21" s="57"/>
      <c r="WLS21" s="57"/>
      <c r="WLT21" s="57"/>
      <c r="WLU21" s="57"/>
      <c r="WLV21" s="57"/>
      <c r="WLW21" s="57"/>
      <c r="WLX21" s="57"/>
      <c r="WLY21" s="57"/>
      <c r="WLZ21" s="57"/>
      <c r="WMA21" s="57"/>
      <c r="WMB21" s="57"/>
      <c r="WMC21" s="57"/>
      <c r="WMD21" s="57"/>
      <c r="WME21" s="57"/>
      <c r="WMF21" s="57"/>
      <c r="WMG21" s="57"/>
      <c r="WMH21" s="57"/>
      <c r="WMI21" s="57"/>
      <c r="WMJ21" s="57"/>
      <c r="WMK21" s="57"/>
      <c r="WML21" s="57"/>
      <c r="WMM21" s="57"/>
      <c r="WMN21" s="57"/>
      <c r="WMO21" s="57"/>
      <c r="WMP21" s="57"/>
      <c r="WMQ21" s="57"/>
      <c r="WMR21" s="57"/>
      <c r="WMS21" s="57"/>
      <c r="WMT21" s="57"/>
      <c r="WMU21" s="57"/>
      <c r="WMV21" s="57"/>
      <c r="WMW21" s="57"/>
      <c r="WMX21" s="57"/>
      <c r="WMY21" s="57"/>
      <c r="WMZ21" s="57"/>
      <c r="WNA21" s="57"/>
      <c r="WNB21" s="57"/>
      <c r="WNC21" s="57"/>
      <c r="WND21" s="57"/>
      <c r="WNE21" s="57"/>
      <c r="WNF21" s="57"/>
      <c r="WNG21" s="57"/>
      <c r="WNH21" s="57"/>
      <c r="WNI21" s="57"/>
      <c r="WNJ21" s="57"/>
      <c r="WNK21" s="57"/>
      <c r="WNL21" s="57"/>
      <c r="WNM21" s="57"/>
      <c r="WNN21" s="57"/>
      <c r="WNO21" s="57"/>
      <c r="WNP21" s="57"/>
      <c r="WNQ21" s="57"/>
      <c r="WNR21" s="57"/>
      <c r="WNS21" s="57"/>
      <c r="WNT21" s="57"/>
      <c r="WNU21" s="57"/>
      <c r="WNV21" s="57"/>
      <c r="WNW21" s="57"/>
      <c r="WNX21" s="57"/>
      <c r="WNY21" s="57"/>
      <c r="WNZ21" s="57"/>
      <c r="WOA21" s="57"/>
      <c r="WOB21" s="57"/>
      <c r="WOC21" s="57"/>
      <c r="WOD21" s="57"/>
      <c r="WOE21" s="57"/>
      <c r="WOF21" s="57"/>
      <c r="WOG21" s="57"/>
      <c r="WOH21" s="57"/>
      <c r="WOI21" s="57"/>
      <c r="WOJ21" s="57"/>
      <c r="WOK21" s="57"/>
      <c r="WOL21" s="57"/>
      <c r="WOM21" s="57"/>
      <c r="WON21" s="57"/>
      <c r="WOO21" s="57"/>
      <c r="WOP21" s="57"/>
      <c r="WOQ21" s="57"/>
      <c r="WOR21" s="57"/>
      <c r="WOS21" s="57"/>
      <c r="WOT21" s="57"/>
      <c r="WOU21" s="57"/>
      <c r="WOV21" s="57"/>
      <c r="WOW21" s="57"/>
      <c r="WOX21" s="57"/>
      <c r="WOY21" s="57"/>
      <c r="WOZ21" s="57"/>
      <c r="WPA21" s="57"/>
      <c r="WPB21" s="57"/>
      <c r="WPC21" s="57"/>
      <c r="WPD21" s="57"/>
      <c r="WPE21" s="57"/>
      <c r="WPF21" s="57"/>
      <c r="WPG21" s="57"/>
      <c r="WPH21" s="57"/>
      <c r="WPI21" s="57"/>
      <c r="WPJ21" s="57"/>
      <c r="WPK21" s="57"/>
      <c r="WPL21" s="57"/>
      <c r="WPM21" s="57"/>
      <c r="WPN21" s="57"/>
      <c r="WPO21" s="57"/>
      <c r="WPP21" s="57"/>
      <c r="WPQ21" s="57"/>
      <c r="WPR21" s="57"/>
      <c r="WPS21" s="57"/>
      <c r="WPT21" s="57"/>
      <c r="WPU21" s="57"/>
      <c r="WPV21" s="57"/>
      <c r="WPW21" s="57"/>
      <c r="WPX21" s="57"/>
      <c r="WPY21" s="57"/>
      <c r="WPZ21" s="57"/>
      <c r="WQA21" s="57"/>
      <c r="WQB21" s="57"/>
      <c r="WQC21" s="57"/>
      <c r="WQD21" s="57"/>
      <c r="WQE21" s="57"/>
      <c r="WQF21" s="57"/>
      <c r="WQG21" s="57"/>
      <c r="WQH21" s="57"/>
      <c r="WQI21" s="57"/>
      <c r="WQJ21" s="57"/>
      <c r="WQK21" s="57"/>
      <c r="WQL21" s="57"/>
      <c r="WQM21" s="57"/>
      <c r="WQN21" s="57"/>
      <c r="WQO21" s="57"/>
      <c r="WQP21" s="57"/>
      <c r="WQQ21" s="57"/>
      <c r="WQR21" s="57"/>
      <c r="WQS21" s="57"/>
      <c r="WQT21" s="57"/>
      <c r="WQU21" s="57"/>
      <c r="WQV21" s="57"/>
      <c r="WQW21" s="57"/>
      <c r="WQX21" s="57"/>
      <c r="WQY21" s="57"/>
      <c r="WQZ21" s="57"/>
      <c r="WRA21" s="57"/>
      <c r="WRB21" s="57"/>
      <c r="WRC21" s="57"/>
      <c r="WRD21" s="57"/>
      <c r="WRE21" s="57"/>
      <c r="WRF21" s="57"/>
      <c r="WRG21" s="57"/>
      <c r="WRH21" s="57"/>
      <c r="WRI21" s="57"/>
      <c r="WRJ21" s="57"/>
      <c r="WRK21" s="57"/>
      <c r="WRL21" s="57"/>
      <c r="WRM21" s="57"/>
      <c r="WRN21" s="57"/>
      <c r="WRO21" s="57"/>
      <c r="WRP21" s="57"/>
      <c r="WRQ21" s="57"/>
      <c r="WRR21" s="57"/>
      <c r="WRS21" s="57"/>
      <c r="WRT21" s="57"/>
      <c r="WRU21" s="57"/>
      <c r="WRV21" s="57"/>
      <c r="WRW21" s="57"/>
      <c r="WRX21" s="57"/>
      <c r="WRY21" s="57"/>
      <c r="WRZ21" s="57"/>
      <c r="WSA21" s="57"/>
      <c r="WSB21" s="57"/>
      <c r="WSC21" s="57"/>
      <c r="WSD21" s="57"/>
      <c r="WSE21" s="57"/>
      <c r="WSF21" s="57"/>
      <c r="WSG21" s="57"/>
      <c r="WSH21" s="57"/>
      <c r="WSI21" s="57"/>
      <c r="WSJ21" s="57"/>
      <c r="WSK21" s="57"/>
      <c r="WSL21" s="57"/>
      <c r="WSM21" s="57"/>
      <c r="WSN21" s="57"/>
      <c r="WSO21" s="57"/>
      <c r="WSP21" s="57"/>
      <c r="WSQ21" s="57"/>
      <c r="WSR21" s="57"/>
      <c r="WSS21" s="57"/>
      <c r="WST21" s="57"/>
      <c r="WSU21" s="57"/>
      <c r="WSV21" s="57"/>
      <c r="WSW21" s="57"/>
      <c r="WSX21" s="57"/>
      <c r="WSY21" s="57"/>
      <c r="WSZ21" s="57"/>
      <c r="WTA21" s="57"/>
      <c r="WTB21" s="57"/>
      <c r="WTC21" s="57"/>
      <c r="WTD21" s="57"/>
      <c r="WTE21" s="57"/>
      <c r="WTF21" s="57"/>
      <c r="WTG21" s="57"/>
      <c r="WTH21" s="57"/>
      <c r="WTI21" s="57"/>
      <c r="WTJ21" s="57"/>
      <c r="WTK21" s="57"/>
      <c r="WTL21" s="57"/>
      <c r="WTM21" s="57"/>
      <c r="WTN21" s="57"/>
      <c r="WTO21" s="57"/>
      <c r="WTP21" s="57"/>
      <c r="WTQ21" s="57"/>
      <c r="WTR21" s="57"/>
      <c r="WTS21" s="57"/>
      <c r="WTT21" s="57"/>
      <c r="WTU21" s="57"/>
      <c r="WTV21" s="57"/>
      <c r="WTW21" s="57"/>
      <c r="WTX21" s="57"/>
      <c r="WTY21" s="57"/>
      <c r="WTZ21" s="57"/>
      <c r="WUA21" s="57"/>
      <c r="WUB21" s="57"/>
      <c r="WUC21" s="57"/>
      <c r="WUD21" s="57"/>
      <c r="WUE21" s="57"/>
      <c r="WUF21" s="57"/>
      <c r="WUG21" s="57"/>
      <c r="WUH21" s="57"/>
      <c r="WUI21" s="57"/>
      <c r="WUJ21" s="57"/>
      <c r="WUK21" s="57"/>
      <c r="WUL21" s="57"/>
      <c r="WUM21" s="57"/>
      <c r="WUN21" s="57"/>
      <c r="WUO21" s="57"/>
      <c r="WUP21" s="57"/>
      <c r="WUQ21" s="57"/>
      <c r="WUR21" s="57"/>
      <c r="WUS21" s="57"/>
      <c r="WUT21" s="57"/>
      <c r="WUU21" s="57"/>
      <c r="WUV21" s="57"/>
      <c r="WUW21" s="57"/>
      <c r="WUX21" s="57"/>
      <c r="WUY21" s="57"/>
      <c r="WUZ21" s="57"/>
      <c r="WVA21" s="57"/>
      <c r="WVB21" s="57"/>
      <c r="WVC21" s="57"/>
      <c r="WVD21" s="57"/>
      <c r="WVE21" s="57"/>
      <c r="WVF21" s="57"/>
      <c r="WVG21" s="57"/>
      <c r="WVH21" s="57"/>
      <c r="WVI21" s="57"/>
      <c r="WVJ21" s="57"/>
      <c r="WVK21" s="57"/>
      <c r="WVL21" s="57"/>
      <c r="WVM21" s="57"/>
      <c r="WVN21" s="57"/>
      <c r="WVO21" s="57"/>
      <c r="WVP21" s="57"/>
      <c r="WVQ21" s="57"/>
      <c r="WVR21" s="57"/>
      <c r="WVS21" s="57"/>
      <c r="WVT21" s="57"/>
      <c r="WVU21" s="57"/>
      <c r="WVV21" s="57"/>
      <c r="WVW21" s="57"/>
      <c r="WVX21" s="57"/>
      <c r="WVY21" s="57"/>
      <c r="WVZ21" s="57"/>
      <c r="WWA21" s="57"/>
      <c r="WWB21" s="57"/>
      <c r="WWC21" s="57"/>
      <c r="WWD21" s="57"/>
      <c r="WWE21" s="57"/>
      <c r="WWF21" s="57"/>
      <c r="WWG21" s="57"/>
      <c r="WWH21" s="57"/>
      <c r="WWI21" s="57"/>
      <c r="WWJ21" s="57"/>
      <c r="WWK21" s="57"/>
      <c r="WWL21" s="57"/>
      <c r="WWM21" s="57"/>
      <c r="WWN21" s="57"/>
      <c r="WWO21" s="57"/>
      <c r="WWP21" s="57"/>
      <c r="WWQ21" s="57"/>
      <c r="WWR21" s="57"/>
      <c r="WWS21" s="57"/>
      <c r="WWT21" s="57"/>
      <c r="WWU21" s="57"/>
      <c r="WWV21" s="57"/>
      <c r="WWW21" s="57"/>
      <c r="WWX21" s="57"/>
      <c r="WWY21" s="57"/>
      <c r="WWZ21" s="57"/>
      <c r="WXA21" s="57"/>
      <c r="WXB21" s="57"/>
      <c r="WXC21" s="57"/>
      <c r="WXD21" s="57"/>
      <c r="WXE21" s="57"/>
      <c r="WXF21" s="57"/>
      <c r="WXG21" s="57"/>
      <c r="WXH21" s="57"/>
      <c r="WXI21" s="57"/>
      <c r="WXJ21" s="57"/>
      <c r="WXK21" s="57"/>
      <c r="WXL21" s="57"/>
      <c r="WXM21" s="57"/>
      <c r="WXN21" s="57"/>
      <c r="WXO21" s="57"/>
      <c r="WXP21" s="57"/>
      <c r="WXQ21" s="57"/>
      <c r="WXR21" s="57"/>
      <c r="WXS21" s="57"/>
      <c r="WXT21" s="57"/>
      <c r="WXU21" s="57"/>
      <c r="WXV21" s="57"/>
      <c r="WXW21" s="57"/>
      <c r="WXX21" s="57"/>
      <c r="WXY21" s="57"/>
      <c r="WXZ21" s="57"/>
      <c r="WYA21" s="57"/>
      <c r="WYB21" s="57"/>
      <c r="WYC21" s="57"/>
      <c r="WYD21" s="57"/>
      <c r="WYE21" s="57"/>
      <c r="WYF21" s="57"/>
      <c r="WYG21" s="57"/>
      <c r="WYH21" s="57"/>
      <c r="WYI21" s="57"/>
      <c r="WYJ21" s="57"/>
      <c r="WYK21" s="57"/>
      <c r="WYL21" s="57"/>
      <c r="WYM21" s="57"/>
      <c r="WYN21" s="57"/>
      <c r="WYO21" s="57"/>
      <c r="WYP21" s="57"/>
      <c r="WYQ21" s="57"/>
      <c r="WYR21" s="57"/>
      <c r="WYS21" s="57"/>
      <c r="WYT21" s="57"/>
      <c r="WYU21" s="57"/>
      <c r="WYV21" s="57"/>
      <c r="WYW21" s="57"/>
      <c r="WYX21" s="57"/>
      <c r="WYY21" s="57"/>
      <c r="WYZ21" s="57"/>
      <c r="WZA21" s="57"/>
      <c r="WZB21" s="57"/>
      <c r="WZC21" s="57"/>
      <c r="WZD21" s="57"/>
      <c r="WZE21" s="57"/>
      <c r="WZF21" s="57"/>
      <c r="WZG21" s="57"/>
      <c r="WZH21" s="57"/>
      <c r="WZI21" s="57"/>
      <c r="WZJ21" s="57"/>
      <c r="WZK21" s="57"/>
      <c r="WZL21" s="57"/>
      <c r="WZM21" s="57"/>
      <c r="WZN21" s="57"/>
      <c r="WZO21" s="57"/>
      <c r="WZP21" s="57"/>
      <c r="WZQ21" s="57"/>
      <c r="WZR21" s="57"/>
      <c r="WZS21" s="57"/>
      <c r="WZT21" s="57"/>
      <c r="WZU21" s="57"/>
      <c r="WZV21" s="57"/>
      <c r="WZW21" s="57"/>
      <c r="WZX21" s="57"/>
      <c r="WZY21" s="57"/>
      <c r="WZZ21" s="57"/>
      <c r="XAA21" s="57"/>
      <c r="XAB21" s="57"/>
      <c r="XAC21" s="57"/>
      <c r="XAD21" s="57"/>
      <c r="XAE21" s="57"/>
      <c r="XAF21" s="57"/>
      <c r="XAG21" s="57"/>
      <c r="XAH21" s="57"/>
      <c r="XAI21" s="57"/>
      <c r="XAJ21" s="57"/>
      <c r="XAK21" s="57"/>
      <c r="XAL21" s="57"/>
      <c r="XAM21" s="57"/>
      <c r="XAN21" s="57"/>
      <c r="XAO21" s="57"/>
      <c r="XAP21" s="57"/>
      <c r="XAQ21" s="57"/>
      <c r="XAR21" s="57"/>
      <c r="XAS21" s="57"/>
      <c r="XAT21" s="57"/>
      <c r="XAU21" s="57"/>
      <c r="XAV21" s="57"/>
      <c r="XAW21" s="57"/>
      <c r="XAX21" s="57"/>
      <c r="XAY21" s="57"/>
      <c r="XAZ21" s="57"/>
      <c r="XBA21" s="57"/>
      <c r="XBB21" s="57"/>
      <c r="XBC21" s="57"/>
      <c r="XBD21" s="57"/>
      <c r="XBE21" s="57"/>
      <c r="XBF21" s="57"/>
      <c r="XBG21" s="57"/>
      <c r="XBH21" s="57"/>
      <c r="XBI21" s="57"/>
      <c r="XBJ21" s="57"/>
      <c r="XBK21" s="57"/>
      <c r="XBL21" s="57"/>
      <c r="XBM21" s="57"/>
      <c r="XBN21" s="57"/>
      <c r="XBO21" s="57"/>
      <c r="XBP21" s="57"/>
      <c r="XBQ21" s="57"/>
      <c r="XBR21" s="57"/>
      <c r="XBS21" s="57"/>
      <c r="XBT21" s="57"/>
      <c r="XBU21" s="57"/>
      <c r="XBV21" s="57"/>
      <c r="XBW21" s="57"/>
      <c r="XBX21" s="57"/>
      <c r="XBY21" s="57"/>
      <c r="XBZ21" s="57"/>
      <c r="XCA21" s="57"/>
      <c r="XCB21" s="57"/>
      <c r="XCC21" s="57"/>
      <c r="XCD21" s="57"/>
      <c r="XCE21" s="57"/>
      <c r="XCF21" s="57"/>
      <c r="XCG21" s="57"/>
      <c r="XCH21" s="57"/>
      <c r="XCI21" s="57"/>
      <c r="XCJ21" s="57"/>
      <c r="XCK21" s="57"/>
      <c r="XCL21" s="57"/>
      <c r="XCM21" s="57"/>
      <c r="XCN21" s="57"/>
      <c r="XCO21" s="57"/>
      <c r="XCP21" s="57"/>
      <c r="XCQ21" s="57"/>
      <c r="XCR21" s="57"/>
      <c r="XCS21" s="57"/>
      <c r="XCT21" s="57"/>
      <c r="XCU21" s="57"/>
      <c r="XCV21" s="57"/>
      <c r="XCW21" s="57"/>
      <c r="XCX21" s="57"/>
      <c r="XCY21" s="57"/>
      <c r="XCZ21" s="57"/>
      <c r="XDA21" s="57"/>
      <c r="XDB21" s="57"/>
      <c r="XDC21" s="57"/>
      <c r="XDD21" s="57"/>
      <c r="XDE21" s="57"/>
      <c r="XDF21" s="57"/>
      <c r="XDG21" s="57"/>
      <c r="XDH21" s="57"/>
      <c r="XDI21" s="57"/>
      <c r="XDJ21" s="57"/>
      <c r="XDK21" s="57"/>
      <c r="XDL21" s="57"/>
      <c r="XDM21" s="57"/>
      <c r="XDN21" s="57"/>
      <c r="XDO21" s="57"/>
      <c r="XDP21" s="57"/>
      <c r="XDQ21" s="57"/>
      <c r="XDR21" s="57"/>
      <c r="XDS21" s="57"/>
      <c r="XDT21" s="57"/>
      <c r="XDU21" s="57"/>
      <c r="XDV21" s="57"/>
      <c r="XDW21" s="57"/>
      <c r="XDX21" s="57"/>
      <c r="XDY21" s="57"/>
      <c r="XDZ21" s="57"/>
      <c r="XEA21" s="57"/>
      <c r="XEB21" s="57"/>
      <c r="XEC21" s="57"/>
      <c r="XED21" s="57"/>
      <c r="XEE21" s="57"/>
      <c r="XEF21" s="57"/>
      <c r="XEG21" s="57"/>
      <c r="XEH21" s="57"/>
      <c r="XEI21" s="57"/>
      <c r="XEJ21" s="57"/>
      <c r="XEK21" s="57"/>
      <c r="XEL21" s="57"/>
      <c r="XEM21" s="57"/>
      <c r="XEN21" s="57"/>
      <c r="XEO21" s="57"/>
      <c r="XEP21" s="57"/>
      <c r="XEQ21" s="57"/>
      <c r="XER21" s="57"/>
      <c r="XES21" s="57"/>
      <c r="XET21" s="57"/>
      <c r="XEU21" s="57"/>
      <c r="XEV21" s="57"/>
      <c r="XEW21" s="57"/>
      <c r="XEX21" s="57"/>
      <c r="XEY21" s="57"/>
      <c r="XEZ21" s="57"/>
      <c r="XFA21" s="57"/>
      <c r="XFB21" s="57"/>
      <c r="XFC21" s="57"/>
      <c r="XFD21" s="57"/>
    </row>
    <row r="22" spans="1:16384">
      <c r="A22" s="57"/>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57"/>
    </row>
    <row r="23" spans="1:16384">
      <c r="A23" s="57"/>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57"/>
    </row>
    <row r="24" spans="1:16384">
      <c r="A24" s="57"/>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57"/>
    </row>
    <row r="25" spans="1:16384">
      <c r="A25" s="57"/>
      <c r="B25" s="57"/>
      <c r="C25" s="57"/>
      <c r="D25" s="57"/>
      <c r="E25" s="57"/>
      <c r="F25" s="57"/>
      <c r="G25" s="57"/>
      <c r="H25" s="57"/>
      <c r="I25" s="57"/>
      <c r="J25" s="57"/>
      <c r="K25" s="57"/>
      <c r="L25" s="57"/>
      <c r="M25" s="57"/>
      <c r="N25" s="57"/>
      <c r="O25" s="57"/>
      <c r="P25" s="57"/>
      <c r="Q25" s="57"/>
      <c r="R25" s="57"/>
      <c r="S25" s="57"/>
      <c r="T25" s="57"/>
      <c r="U25" s="57"/>
      <c r="V25" s="57"/>
      <c r="W25" s="57"/>
      <c r="X25" s="57"/>
      <c r="Y25" s="57"/>
      <c r="Z25" s="57"/>
      <c r="AA25" s="57"/>
    </row>
    <row r="26" spans="1:16384">
      <c r="A26" s="57"/>
      <c r="B26" s="57"/>
      <c r="C26" s="57"/>
      <c r="D26" s="57"/>
      <c r="E26" s="57"/>
      <c r="F26" s="57"/>
      <c r="G26" s="57"/>
      <c r="H26" s="57"/>
      <c r="I26" s="57"/>
      <c r="J26" s="57"/>
      <c r="K26" s="57"/>
      <c r="L26" s="57"/>
      <c r="M26" s="57"/>
      <c r="N26" s="57"/>
      <c r="O26" s="57"/>
      <c r="P26" s="57"/>
      <c r="Q26" s="57"/>
      <c r="R26" s="57"/>
      <c r="S26" s="57"/>
      <c r="T26" s="57"/>
      <c r="U26" s="57"/>
      <c r="V26" s="57"/>
      <c r="W26" s="57"/>
      <c r="X26" s="57"/>
      <c r="Y26" s="57"/>
      <c r="Z26" s="57"/>
      <c r="AA26" s="57"/>
    </row>
    <row r="27" spans="1:16384">
      <c r="A27" s="57"/>
      <c r="B27" s="57"/>
      <c r="C27" s="57"/>
      <c r="D27" s="57"/>
      <c r="E27" s="57"/>
      <c r="F27" s="57"/>
      <c r="G27" s="57"/>
      <c r="H27" s="57"/>
      <c r="I27" s="57"/>
      <c r="J27" s="57"/>
      <c r="K27" s="57"/>
      <c r="L27" s="57"/>
      <c r="M27" s="57"/>
      <c r="N27" s="57"/>
      <c r="O27" s="57"/>
      <c r="P27" s="57"/>
      <c r="Q27" s="57"/>
      <c r="R27" s="57"/>
      <c r="S27" s="57"/>
      <c r="T27" s="57"/>
      <c r="U27" s="57"/>
      <c r="V27" s="57"/>
      <c r="W27" s="57"/>
      <c r="X27" s="57"/>
      <c r="Y27" s="57"/>
      <c r="Z27" s="57"/>
      <c r="AA27" s="57"/>
    </row>
    <row r="28" spans="1:16384">
      <c r="A28" s="57"/>
      <c r="B28" s="57"/>
      <c r="C28" s="57"/>
      <c r="D28" s="57"/>
      <c r="E28" s="57"/>
      <c r="F28" s="57"/>
      <c r="G28" s="57"/>
      <c r="H28" s="57"/>
      <c r="I28" s="57"/>
      <c r="J28" s="57"/>
      <c r="K28" s="57"/>
      <c r="L28" s="57"/>
      <c r="M28" s="57"/>
      <c r="N28" s="57"/>
      <c r="O28" s="57"/>
      <c r="P28" s="57"/>
      <c r="Q28" s="57"/>
      <c r="R28" s="57"/>
      <c r="S28" s="57"/>
      <c r="T28" s="57"/>
      <c r="U28" s="57"/>
      <c r="V28" s="57"/>
      <c r="W28" s="57"/>
      <c r="X28" s="57"/>
      <c r="Y28" s="57"/>
      <c r="Z28" s="57"/>
      <c r="AA28" s="57"/>
    </row>
    <row r="29" spans="1:16384">
      <c r="A29" s="57"/>
      <c r="B29" s="57"/>
      <c r="C29" s="57"/>
      <c r="D29" s="57"/>
      <c r="E29" s="57"/>
      <c r="F29" s="57"/>
      <c r="G29" s="57"/>
      <c r="H29" s="57"/>
      <c r="I29" s="57"/>
      <c r="J29" s="57"/>
      <c r="K29" s="57"/>
      <c r="L29" s="57"/>
      <c r="M29" s="57"/>
      <c r="N29" s="57"/>
      <c r="O29" s="57"/>
      <c r="P29" s="57"/>
      <c r="Q29" s="57"/>
      <c r="R29" s="57"/>
      <c r="S29" s="57"/>
      <c r="T29" s="57"/>
      <c r="U29" s="57"/>
      <c r="V29" s="57"/>
      <c r="W29" s="57"/>
      <c r="X29" s="57"/>
      <c r="Y29" s="57"/>
      <c r="Z29" s="57"/>
      <c r="AA29" s="57"/>
    </row>
    <row r="30" spans="1:16384">
      <c r="A30" s="57"/>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57"/>
    </row>
    <row r="31" spans="1:16384">
      <c r="A31" s="57"/>
      <c r="B31" s="57"/>
      <c r="C31" s="57"/>
      <c r="D31" s="57"/>
      <c r="E31" s="57"/>
      <c r="F31" s="57"/>
      <c r="G31" s="57"/>
      <c r="H31" s="57"/>
      <c r="I31" s="57"/>
      <c r="J31" s="57"/>
      <c r="K31" s="57"/>
      <c r="L31" s="57"/>
      <c r="M31" s="57"/>
      <c r="N31" s="57"/>
      <c r="O31" s="57"/>
      <c r="P31" s="57"/>
      <c r="Q31" s="57"/>
      <c r="R31" s="57"/>
      <c r="S31" s="57"/>
      <c r="T31" s="57"/>
      <c r="U31" s="57"/>
      <c r="V31" s="57"/>
      <c r="W31" s="57"/>
      <c r="X31" s="57"/>
      <c r="Y31" s="57"/>
      <c r="Z31" s="57"/>
      <c r="AA31" s="57"/>
    </row>
    <row r="32" spans="1:16384">
      <c r="A32" s="57"/>
      <c r="B32" s="57"/>
      <c r="C32" s="57"/>
      <c r="D32" s="57"/>
      <c r="E32" s="57"/>
      <c r="F32" s="57"/>
      <c r="G32" s="57"/>
      <c r="H32" s="57"/>
      <c r="I32" s="57"/>
      <c r="J32" s="57"/>
      <c r="K32" s="57"/>
      <c r="L32" s="57"/>
      <c r="M32" s="57"/>
      <c r="N32" s="57"/>
      <c r="O32" s="57"/>
      <c r="P32" s="57"/>
      <c r="Q32" s="57"/>
      <c r="R32" s="57"/>
      <c r="S32" s="57"/>
      <c r="T32" s="57"/>
      <c r="U32" s="57"/>
      <c r="V32" s="57"/>
      <c r="W32" s="57"/>
      <c r="X32" s="57"/>
      <c r="Y32" s="57"/>
      <c r="Z32" s="57"/>
      <c r="AA32" s="57"/>
    </row>
    <row r="33" spans="1:27">
      <c r="A33" s="57"/>
      <c r="B33" s="57"/>
      <c r="C33" s="57"/>
      <c r="D33" s="57"/>
      <c r="E33" s="57"/>
      <c r="F33" s="57"/>
      <c r="G33" s="57"/>
      <c r="H33" s="57"/>
      <c r="I33" s="57"/>
      <c r="J33" s="57"/>
      <c r="K33" s="57"/>
      <c r="L33" s="57"/>
      <c r="M33" s="57"/>
      <c r="N33" s="57"/>
      <c r="O33" s="57"/>
      <c r="P33" s="57"/>
      <c r="Q33" s="57"/>
      <c r="R33" s="57"/>
      <c r="S33" s="57"/>
      <c r="T33" s="57"/>
      <c r="U33" s="57"/>
      <c r="V33" s="57"/>
      <c r="W33" s="57"/>
      <c r="X33" s="57"/>
      <c r="Y33" s="57"/>
      <c r="Z33" s="57"/>
      <c r="AA33" s="57"/>
    </row>
    <row r="34" spans="1:27">
      <c r="A34" s="57"/>
      <c r="B34" s="57"/>
      <c r="C34" s="57"/>
      <c r="D34" s="57"/>
      <c r="E34" s="57"/>
      <c r="F34" s="57"/>
      <c r="G34" s="57"/>
      <c r="H34" s="57"/>
      <c r="I34" s="57"/>
      <c r="J34" s="57"/>
      <c r="K34" s="57"/>
      <c r="L34" s="57"/>
      <c r="M34" s="57"/>
      <c r="N34" s="57"/>
      <c r="O34" s="57"/>
      <c r="P34" s="57"/>
      <c r="Q34" s="57"/>
      <c r="R34" s="57"/>
      <c r="S34" s="57"/>
      <c r="T34" s="57"/>
      <c r="U34" s="57"/>
      <c r="V34" s="57"/>
      <c r="W34" s="57"/>
      <c r="X34" s="57"/>
      <c r="Y34" s="57"/>
      <c r="Z34" s="57"/>
      <c r="AA34" s="57"/>
    </row>
    <row r="35" spans="1:27">
      <c r="A35" s="57"/>
      <c r="B35" s="57"/>
      <c r="C35" s="57"/>
      <c r="D35" s="57"/>
      <c r="E35" s="57"/>
      <c r="F35" s="57"/>
      <c r="G35" s="57"/>
      <c r="H35" s="57"/>
      <c r="I35" s="57"/>
      <c r="J35" s="57"/>
      <c r="K35" s="57"/>
      <c r="L35" s="57"/>
      <c r="M35" s="57"/>
      <c r="N35" s="57"/>
      <c r="O35" s="57"/>
      <c r="P35" s="57"/>
      <c r="Q35" s="57"/>
      <c r="R35" s="57"/>
      <c r="S35" s="57"/>
      <c r="T35" s="57"/>
      <c r="U35" s="57"/>
      <c r="V35" s="57"/>
      <c r="W35" s="57"/>
      <c r="X35" s="57"/>
      <c r="Y35" s="57"/>
      <c r="Z35" s="57"/>
      <c r="AA35" s="57"/>
    </row>
    <row r="36" spans="1:27">
      <c r="A36" s="57"/>
      <c r="B36" s="57"/>
      <c r="C36" s="57"/>
      <c r="D36" s="57"/>
      <c r="E36" s="57"/>
      <c r="F36" s="57"/>
      <c r="G36" s="57"/>
      <c r="H36" s="57"/>
      <c r="I36" s="57"/>
      <c r="J36" s="57"/>
      <c r="K36" s="57"/>
      <c r="L36" s="57"/>
      <c r="M36" s="57"/>
      <c r="N36" s="57"/>
      <c r="O36" s="57"/>
      <c r="P36" s="57"/>
      <c r="Q36" s="57"/>
      <c r="R36" s="57"/>
      <c r="S36" s="57"/>
      <c r="T36" s="57"/>
      <c r="U36" s="57"/>
      <c r="V36" s="57"/>
      <c r="W36" s="57"/>
      <c r="X36" s="57"/>
      <c r="Y36" s="57"/>
      <c r="Z36" s="57"/>
      <c r="AA36" s="57"/>
    </row>
    <row r="37" spans="1:27">
      <c r="A37" s="57"/>
      <c r="B37" s="57"/>
      <c r="C37" s="57"/>
      <c r="D37" s="57"/>
      <c r="E37" s="57"/>
      <c r="F37" s="57"/>
      <c r="G37" s="57"/>
      <c r="H37" s="57"/>
      <c r="I37" s="57"/>
      <c r="J37" s="57"/>
      <c r="K37" s="57"/>
      <c r="L37" s="57"/>
      <c r="M37" s="57"/>
      <c r="N37" s="57"/>
      <c r="O37" s="57"/>
      <c r="P37" s="57"/>
      <c r="Q37" s="57"/>
      <c r="R37" s="57"/>
      <c r="S37" s="57"/>
      <c r="T37" s="57"/>
      <c r="U37" s="57"/>
      <c r="V37" s="57"/>
      <c r="W37" s="57"/>
      <c r="X37" s="57"/>
      <c r="Y37" s="57"/>
      <c r="Z37" s="57"/>
      <c r="AA37" s="57"/>
    </row>
    <row r="38" spans="1:27">
      <c r="A38" s="57"/>
      <c r="B38" s="57"/>
      <c r="C38" s="57"/>
      <c r="D38" s="57"/>
      <c r="E38" s="57"/>
      <c r="F38" s="57"/>
      <c r="G38" s="57"/>
      <c r="H38" s="57"/>
      <c r="I38" s="57"/>
      <c r="J38" s="57"/>
      <c r="K38" s="57"/>
      <c r="L38" s="57"/>
      <c r="M38" s="57"/>
      <c r="N38" s="57"/>
      <c r="O38" s="57"/>
      <c r="P38" s="57"/>
      <c r="Q38" s="57"/>
      <c r="R38" s="57"/>
      <c r="S38" s="57"/>
      <c r="T38" s="57"/>
      <c r="U38" s="57"/>
      <c r="V38" s="57"/>
      <c r="W38" s="57"/>
      <c r="X38" s="57"/>
      <c r="Y38" s="57"/>
      <c r="Z38" s="57"/>
      <c r="AA38" s="57"/>
    </row>
    <row r="39" spans="1:27">
      <c r="A39" s="57"/>
      <c r="B39" s="57"/>
      <c r="C39" s="57"/>
      <c r="D39" s="57"/>
      <c r="E39" s="57"/>
      <c r="F39" s="57"/>
      <c r="G39" s="57"/>
      <c r="H39" s="57"/>
      <c r="I39" s="57"/>
      <c r="J39" s="57"/>
      <c r="K39" s="57"/>
      <c r="L39" s="57"/>
      <c r="M39" s="57"/>
      <c r="N39" s="57"/>
      <c r="O39" s="57"/>
      <c r="P39" s="57"/>
      <c r="Q39" s="57"/>
      <c r="R39" s="57"/>
      <c r="S39" s="57"/>
      <c r="T39" s="57"/>
      <c r="U39" s="57"/>
      <c r="V39" s="57"/>
      <c r="W39" s="57"/>
      <c r="X39" s="57"/>
      <c r="Y39" s="57"/>
      <c r="Z39" s="57"/>
      <c r="AA39" s="57"/>
    </row>
    <row r="40" spans="1:27">
      <c r="A40" s="57"/>
      <c r="B40" s="57"/>
      <c r="C40" s="57"/>
      <c r="D40" s="57"/>
      <c r="E40" s="57"/>
      <c r="F40" s="57"/>
      <c r="G40" s="57"/>
      <c r="H40" s="57"/>
      <c r="I40" s="57"/>
      <c r="J40" s="57"/>
      <c r="K40" s="57"/>
      <c r="L40" s="57"/>
      <c r="M40" s="57"/>
      <c r="N40" s="57"/>
      <c r="O40" s="57"/>
      <c r="P40" s="57"/>
      <c r="Q40" s="57"/>
      <c r="R40" s="57"/>
      <c r="S40" s="57"/>
      <c r="T40" s="57"/>
      <c r="U40" s="57"/>
      <c r="V40" s="57"/>
      <c r="W40" s="57"/>
      <c r="X40" s="57"/>
      <c r="Y40" s="57"/>
      <c r="Z40" s="57"/>
      <c r="AA40" s="57"/>
    </row>
    <row r="41" spans="1:27">
      <c r="A41" s="57"/>
      <c r="B41" s="57"/>
      <c r="C41" s="57"/>
      <c r="D41" s="57"/>
      <c r="E41" s="57"/>
      <c r="F41" s="57"/>
      <c r="G41" s="57"/>
      <c r="H41" s="57"/>
      <c r="I41" s="57"/>
      <c r="J41" s="57"/>
      <c r="K41" s="57"/>
      <c r="L41" s="57"/>
      <c r="M41" s="57"/>
      <c r="N41" s="57"/>
      <c r="O41" s="57"/>
      <c r="P41" s="57"/>
      <c r="Q41" s="57"/>
      <c r="R41" s="57"/>
      <c r="S41" s="57"/>
      <c r="T41" s="57"/>
      <c r="U41" s="57"/>
      <c r="V41" s="57"/>
      <c r="W41" s="57"/>
      <c r="X41" s="57"/>
      <c r="Y41" s="57"/>
      <c r="Z41" s="57"/>
      <c r="AA41" s="57"/>
    </row>
    <row r="42" spans="1:27">
      <c r="A42" s="57"/>
      <c r="B42" s="57"/>
      <c r="C42" s="57"/>
      <c r="D42" s="57"/>
      <c r="E42" s="57"/>
      <c r="F42" s="57"/>
      <c r="G42" s="57"/>
      <c r="H42" s="57"/>
      <c r="I42" s="57"/>
      <c r="J42" s="57"/>
      <c r="K42" s="57"/>
      <c r="L42" s="57"/>
      <c r="M42" s="57"/>
      <c r="N42" s="57"/>
      <c r="O42" s="57"/>
      <c r="P42" s="57"/>
      <c r="Q42" s="57"/>
      <c r="R42" s="57"/>
      <c r="S42" s="57"/>
      <c r="T42" s="57"/>
      <c r="U42" s="57"/>
      <c r="V42" s="57"/>
      <c r="W42" s="57"/>
      <c r="X42" s="57"/>
      <c r="Y42" s="57"/>
      <c r="Z42" s="57"/>
      <c r="AA42" s="57"/>
    </row>
    <row r="43" spans="1:27">
      <c r="A43" s="57"/>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57"/>
    </row>
    <row r="44" spans="1:27">
      <c r="A44" s="57"/>
      <c r="B44" s="57"/>
      <c r="C44" s="57"/>
      <c r="D44" s="57"/>
      <c r="E44" s="57"/>
      <c r="F44" s="57"/>
      <c r="G44" s="57"/>
      <c r="H44" s="57"/>
      <c r="I44" s="57"/>
      <c r="J44" s="57"/>
      <c r="K44" s="57"/>
      <c r="L44" s="57"/>
      <c r="M44" s="57"/>
      <c r="N44" s="57"/>
      <c r="O44" s="57"/>
      <c r="P44" s="57"/>
      <c r="Q44" s="57"/>
      <c r="R44" s="57"/>
      <c r="S44" s="57"/>
      <c r="T44" s="57"/>
      <c r="U44" s="57"/>
      <c r="V44" s="57"/>
      <c r="W44" s="57"/>
      <c r="X44" s="57"/>
      <c r="Y44" s="57"/>
      <c r="Z44" s="57"/>
      <c r="AA44" s="57"/>
    </row>
    <row r="45" spans="1:27">
      <c r="A45" s="57"/>
      <c r="B45" s="57"/>
      <c r="C45" s="57"/>
      <c r="D45" s="57"/>
      <c r="E45" s="57"/>
      <c r="F45" s="57"/>
      <c r="G45" s="57"/>
      <c r="H45" s="57"/>
      <c r="I45" s="57"/>
      <c r="J45" s="57"/>
      <c r="K45" s="57"/>
      <c r="L45" s="57"/>
      <c r="M45" s="57"/>
      <c r="N45" s="57"/>
      <c r="O45" s="57"/>
      <c r="P45" s="57"/>
      <c r="Q45" s="57"/>
      <c r="R45" s="57"/>
      <c r="S45" s="57"/>
      <c r="T45" s="57"/>
      <c r="U45" s="57"/>
      <c r="V45" s="57"/>
      <c r="W45" s="57"/>
      <c r="X45" s="57"/>
      <c r="Y45" s="57"/>
      <c r="Z45" s="57"/>
      <c r="AA45" s="57"/>
    </row>
    <row r="46" spans="1:27">
      <c r="A46" s="57"/>
      <c r="B46" s="57"/>
      <c r="C46" s="57"/>
      <c r="D46" s="57"/>
      <c r="E46" s="57"/>
      <c r="F46" s="57"/>
      <c r="G46" s="57"/>
      <c r="H46" s="57"/>
      <c r="I46" s="57"/>
      <c r="J46" s="57"/>
      <c r="K46" s="57"/>
      <c r="L46" s="57"/>
      <c r="M46" s="57"/>
      <c r="N46" s="57"/>
      <c r="O46" s="57"/>
      <c r="P46" s="57"/>
      <c r="Q46" s="57"/>
      <c r="R46" s="57"/>
      <c r="S46" s="57"/>
      <c r="T46" s="57"/>
      <c r="U46" s="57"/>
      <c r="V46" s="57"/>
      <c r="W46" s="57"/>
      <c r="X46" s="57"/>
      <c r="Y46" s="57"/>
      <c r="Z46" s="57"/>
      <c r="AA46" s="57"/>
    </row>
    <row r="47" spans="1:27">
      <c r="A47" s="57"/>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57"/>
    </row>
    <row r="48" spans="1:27">
      <c r="A48" s="57"/>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57"/>
    </row>
    <row r="49" spans="1:27">
      <c r="A49" s="57"/>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57"/>
    </row>
    <row r="50" spans="1:27">
      <c r="A50" s="57"/>
      <c r="B50" s="57"/>
      <c r="C50" s="57"/>
      <c r="D50" s="57"/>
      <c r="E50" s="57"/>
      <c r="F50" s="57"/>
      <c r="G50" s="57"/>
      <c r="H50" s="57"/>
      <c r="I50" s="57"/>
      <c r="J50" s="57"/>
      <c r="K50" s="57"/>
      <c r="L50" s="57"/>
      <c r="M50" s="57"/>
      <c r="N50" s="57"/>
      <c r="O50" s="57"/>
      <c r="P50" s="57"/>
      <c r="Q50" s="57"/>
      <c r="R50" s="57"/>
      <c r="S50" s="57"/>
      <c r="T50" s="57"/>
      <c r="U50" s="57"/>
      <c r="V50" s="57"/>
      <c r="W50" s="57"/>
      <c r="X50" s="57"/>
      <c r="Y50" s="57"/>
      <c r="Z50" s="57"/>
      <c r="AA50" s="57"/>
    </row>
  </sheetData>
  <dataConsolidate/>
  <mergeCells count="2">
    <mergeCell ref="C8:C9"/>
    <mergeCell ref="C10:C11"/>
  </mergeCells>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41" r:id="rId4" name="fbRun">
              <controlPr defaultSize="0" print="0" autoFill="0" autoPict="0" macro="[0]!Sheet16.fbRun_Click">
                <anchor moveWithCells="1" sizeWithCells="1">
                  <from>
                    <xdr:col>3</xdr:col>
                    <xdr:colOff>800100</xdr:colOff>
                    <xdr:row>12</xdr:row>
                    <xdr:rowOff>9525</xdr:rowOff>
                  </from>
                  <to>
                    <xdr:col>5</xdr:col>
                    <xdr:colOff>419100</xdr:colOff>
                    <xdr:row>13</xdr:row>
                    <xdr:rowOff>161925</xdr:rowOff>
                  </to>
                </anchor>
              </controlPr>
            </control>
          </mc:Choice>
        </mc:AlternateContent>
        <mc:AlternateContent xmlns:mc="http://schemas.openxmlformats.org/markup-compatibility/2006">
          <mc:Choice Requires="x14">
            <control shapeId="39942" r:id="rId5" name="fbClear">
              <controlPr defaultSize="0" print="0" autoFill="0" autoPict="0" macro="[0]!Sheet16.fbClear_Click">
                <anchor moveWithCells="1" sizeWithCells="1">
                  <from>
                    <xdr:col>2</xdr:col>
                    <xdr:colOff>9525</xdr:colOff>
                    <xdr:row>12</xdr:row>
                    <xdr:rowOff>9525</xdr:rowOff>
                  </from>
                  <to>
                    <xdr:col>3</xdr:col>
                    <xdr:colOff>295275</xdr:colOff>
                    <xdr:row>13</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3:H13"/>
  <sheetViews>
    <sheetView workbookViewId="0">
      <selection activeCell="B4" sqref="B4"/>
    </sheetView>
  </sheetViews>
  <sheetFormatPr defaultRowHeight="11.25"/>
  <cols>
    <col min="1" max="1" width="4.25" style="23" customWidth="1"/>
    <col min="2" max="2" width="9" style="23"/>
    <col min="3" max="3" width="13.625" style="23" bestFit="1" customWidth="1"/>
    <col min="4" max="4" width="9" style="23"/>
    <col min="5" max="5" width="33.75" style="23" customWidth="1"/>
    <col min="6" max="6" width="8.375" style="23" bestFit="1" customWidth="1"/>
    <col min="7" max="7" width="35.875" style="23" customWidth="1"/>
    <col min="8" max="8" width="22" style="23" customWidth="1"/>
    <col min="9" max="16384" width="9" style="23"/>
  </cols>
  <sheetData>
    <row r="3" spans="1:8" s="77" customFormat="1" ht="13.5">
      <c r="A3" s="78" t="s">
        <v>577</v>
      </c>
      <c r="B3" s="285" t="s">
        <v>601</v>
      </c>
      <c r="C3" s="75" t="s">
        <v>581</v>
      </c>
      <c r="D3" s="75" t="s">
        <v>582</v>
      </c>
      <c r="E3" s="75" t="s">
        <v>583</v>
      </c>
      <c r="F3" s="75" t="s">
        <v>584</v>
      </c>
      <c r="G3" s="75" t="s">
        <v>585</v>
      </c>
      <c r="H3" s="75" t="s">
        <v>586</v>
      </c>
    </row>
    <row r="4" spans="1:8">
      <c r="A4" s="79">
        <f>ROW()-3</f>
        <v>1</v>
      </c>
      <c r="B4" s="76" t="s">
        <v>578</v>
      </c>
      <c r="C4" s="80">
        <v>42826</v>
      </c>
      <c r="D4" s="76" t="s">
        <v>587</v>
      </c>
      <c r="E4" s="76" t="s">
        <v>590</v>
      </c>
      <c r="F4" s="76" t="s">
        <v>591</v>
      </c>
      <c r="G4" s="76" t="s">
        <v>592</v>
      </c>
      <c r="H4" s="76" t="s">
        <v>593</v>
      </c>
    </row>
    <row r="5" spans="1:8">
      <c r="A5" s="79">
        <f t="shared" ref="A5:A13" si="0">ROW()-3</f>
        <v>2</v>
      </c>
      <c r="B5" s="76" t="s">
        <v>579</v>
      </c>
      <c r="C5" s="80">
        <v>42827</v>
      </c>
      <c r="D5" s="76" t="s">
        <v>588</v>
      </c>
      <c r="E5" s="76"/>
      <c r="F5" s="76"/>
      <c r="G5" s="76"/>
      <c r="H5" s="76"/>
    </row>
    <row r="6" spans="1:8">
      <c r="A6" s="79">
        <f t="shared" si="0"/>
        <v>3</v>
      </c>
      <c r="B6" s="76" t="s">
        <v>580</v>
      </c>
      <c r="C6" s="80">
        <v>42828</v>
      </c>
      <c r="D6" s="76" t="s">
        <v>589</v>
      </c>
      <c r="E6" s="76"/>
      <c r="F6" s="76"/>
      <c r="G6" s="76"/>
      <c r="H6" s="76"/>
    </row>
    <row r="7" spans="1:8">
      <c r="A7" s="79">
        <f t="shared" si="0"/>
        <v>4</v>
      </c>
      <c r="B7" s="76" t="s">
        <v>578</v>
      </c>
      <c r="C7" s="80">
        <v>42829</v>
      </c>
      <c r="D7" s="76"/>
      <c r="E7" s="76"/>
      <c r="F7" s="76"/>
      <c r="G7" s="76"/>
      <c r="H7" s="76"/>
    </row>
    <row r="8" spans="1:8">
      <c r="A8" s="79">
        <f t="shared" si="0"/>
        <v>5</v>
      </c>
      <c r="B8" s="76" t="s">
        <v>578</v>
      </c>
      <c r="C8" s="80">
        <v>42830</v>
      </c>
      <c r="D8" s="76"/>
      <c r="E8" s="76"/>
      <c r="F8" s="76"/>
      <c r="G8" s="76"/>
      <c r="H8" s="76"/>
    </row>
    <row r="9" spans="1:8">
      <c r="A9" s="79">
        <f t="shared" si="0"/>
        <v>6</v>
      </c>
      <c r="B9" s="76" t="s">
        <v>579</v>
      </c>
      <c r="C9" s="80">
        <v>42831</v>
      </c>
      <c r="D9" s="76"/>
      <c r="E9" s="76"/>
      <c r="F9" s="76"/>
      <c r="G9" s="76"/>
      <c r="H9" s="76"/>
    </row>
    <row r="10" spans="1:8">
      <c r="A10" s="79">
        <f t="shared" si="0"/>
        <v>7</v>
      </c>
      <c r="B10" s="76" t="s">
        <v>579</v>
      </c>
      <c r="C10" s="80">
        <v>42832</v>
      </c>
      <c r="D10" s="76"/>
      <c r="E10" s="76"/>
      <c r="F10" s="76"/>
      <c r="G10" s="76"/>
      <c r="H10" s="76"/>
    </row>
    <row r="11" spans="1:8">
      <c r="A11" s="79">
        <f t="shared" si="0"/>
        <v>8</v>
      </c>
      <c r="B11" s="76" t="s">
        <v>579</v>
      </c>
      <c r="C11" s="80">
        <v>42833</v>
      </c>
      <c r="D11" s="76"/>
      <c r="E11" s="76"/>
      <c r="F11" s="76"/>
      <c r="G11" s="76"/>
      <c r="H11" s="76"/>
    </row>
    <row r="12" spans="1:8">
      <c r="A12" s="79">
        <f t="shared" si="0"/>
        <v>9</v>
      </c>
      <c r="B12" s="76" t="s">
        <v>579</v>
      </c>
      <c r="C12" s="80">
        <v>42834</v>
      </c>
      <c r="D12" s="76"/>
      <c r="E12" s="76"/>
      <c r="F12" s="76"/>
      <c r="G12" s="76"/>
      <c r="H12" s="76"/>
    </row>
    <row r="13" spans="1:8">
      <c r="A13" s="79">
        <f t="shared" si="0"/>
        <v>10</v>
      </c>
      <c r="B13" s="76" t="s">
        <v>580</v>
      </c>
      <c r="C13" s="80">
        <v>42835</v>
      </c>
      <c r="D13" s="76"/>
      <c r="E13" s="76"/>
      <c r="F13" s="76"/>
      <c r="G13" s="76"/>
      <c r="H13" s="76"/>
    </row>
  </sheetData>
  <phoneticPr fontId="4"/>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F16"/>
  <sheetViews>
    <sheetView zoomScaleNormal="100" workbookViewId="0">
      <selection activeCell="H24" sqref="H24"/>
    </sheetView>
  </sheetViews>
  <sheetFormatPr defaultRowHeight="13.5"/>
  <cols>
    <col min="1" max="1" width="7.125" style="12" customWidth="1"/>
    <col min="2" max="3" width="10.625" style="12" customWidth="1"/>
    <col min="4" max="6" width="15.625" style="12" customWidth="1"/>
    <col min="7" max="16384" width="9" style="12"/>
  </cols>
  <sheetData>
    <row r="3" spans="2:6">
      <c r="B3" s="81"/>
      <c r="C3" s="81"/>
    </row>
    <row r="4" spans="2:6">
      <c r="B4" s="83"/>
      <c r="C4" s="82" t="s">
        <v>602</v>
      </c>
      <c r="D4" s="403" t="s">
        <v>578</v>
      </c>
      <c r="E4" s="403" t="s">
        <v>579</v>
      </c>
      <c r="F4" s="403" t="s">
        <v>580</v>
      </c>
    </row>
    <row r="5" spans="2:6">
      <c r="B5" s="84" t="s">
        <v>603</v>
      </c>
      <c r="C5" s="85"/>
      <c r="D5" s="403"/>
      <c r="E5" s="403"/>
      <c r="F5" s="403"/>
    </row>
    <row r="6" spans="2:6">
      <c r="B6" s="401" t="s">
        <v>600</v>
      </c>
      <c r="C6" s="402"/>
      <c r="D6" s="32"/>
      <c r="E6" s="32"/>
      <c r="F6" s="32"/>
    </row>
    <row r="7" spans="2:6">
      <c r="B7" s="401" t="s">
        <v>594</v>
      </c>
      <c r="C7" s="402"/>
      <c r="D7" s="10" t="s">
        <v>597</v>
      </c>
      <c r="E7" s="10" t="s">
        <v>595</v>
      </c>
      <c r="F7" s="10" t="s">
        <v>596</v>
      </c>
    </row>
    <row r="8" spans="2:6">
      <c r="B8" s="401" t="s">
        <v>598</v>
      </c>
      <c r="C8" s="402"/>
      <c r="D8" s="10" t="s">
        <v>599</v>
      </c>
      <c r="E8" s="10" t="s">
        <v>599</v>
      </c>
      <c r="F8" s="10" t="s">
        <v>599</v>
      </c>
    </row>
    <row r="9" spans="2:6">
      <c r="B9" s="401" t="s">
        <v>604</v>
      </c>
      <c r="C9" s="402"/>
      <c r="D9" s="10"/>
      <c r="E9" s="10"/>
      <c r="F9" s="10"/>
    </row>
    <row r="10" spans="2:6">
      <c r="B10" s="401" t="s">
        <v>606</v>
      </c>
      <c r="C10" s="402"/>
      <c r="D10" s="10"/>
      <c r="E10" s="10"/>
      <c r="F10" s="10"/>
    </row>
    <row r="11" spans="2:6">
      <c r="B11" s="401" t="s">
        <v>605</v>
      </c>
      <c r="C11" s="402"/>
      <c r="D11" s="10"/>
      <c r="E11" s="10"/>
      <c r="F11" s="10"/>
    </row>
    <row r="12" spans="2:6">
      <c r="B12" s="401" t="s">
        <v>607</v>
      </c>
      <c r="C12" s="402"/>
      <c r="D12" s="10"/>
      <c r="E12" s="10"/>
      <c r="F12" s="10"/>
    </row>
    <row r="13" spans="2:6">
      <c r="B13" s="401" t="s">
        <v>610</v>
      </c>
      <c r="C13" s="402"/>
      <c r="D13" s="10" t="s">
        <v>612</v>
      </c>
      <c r="E13" s="10" t="s">
        <v>612</v>
      </c>
      <c r="F13" s="10" t="s">
        <v>612</v>
      </c>
    </row>
    <row r="14" spans="2:6">
      <c r="B14" s="401" t="s">
        <v>611</v>
      </c>
      <c r="C14" s="402"/>
      <c r="D14" s="10" t="s">
        <v>613</v>
      </c>
      <c r="E14" s="10" t="s">
        <v>613</v>
      </c>
      <c r="F14" s="10" t="s">
        <v>613</v>
      </c>
    </row>
    <row r="15" spans="2:6">
      <c r="B15" s="401" t="s">
        <v>608</v>
      </c>
      <c r="C15" s="402"/>
      <c r="D15" s="10" t="s">
        <v>614</v>
      </c>
      <c r="E15" s="10" t="s">
        <v>614</v>
      </c>
      <c r="F15" s="10" t="s">
        <v>614</v>
      </c>
    </row>
    <row r="16" spans="2:6">
      <c r="B16" s="401" t="s">
        <v>609</v>
      </c>
      <c r="C16" s="402"/>
      <c r="D16" s="10" t="s">
        <v>615</v>
      </c>
      <c r="E16" s="10" t="s">
        <v>615</v>
      </c>
      <c r="F16" s="10" t="s">
        <v>615</v>
      </c>
    </row>
  </sheetData>
  <mergeCells count="14">
    <mergeCell ref="B8:C8"/>
    <mergeCell ref="D4:D5"/>
    <mergeCell ref="E4:E5"/>
    <mergeCell ref="F4:F5"/>
    <mergeCell ref="B9:C9"/>
    <mergeCell ref="B6:C6"/>
    <mergeCell ref="B7:C7"/>
    <mergeCell ref="B10:C10"/>
    <mergeCell ref="B12:C12"/>
    <mergeCell ref="B15:C15"/>
    <mergeCell ref="B16:C16"/>
    <mergeCell ref="B13:C13"/>
    <mergeCell ref="B14:C14"/>
    <mergeCell ref="B11:C11"/>
  </mergeCells>
  <phoneticPr fontId="4"/>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H5"/>
  <sheetViews>
    <sheetView zoomScale="85" zoomScaleNormal="85" workbookViewId="0">
      <selection activeCell="E9" sqref="E9"/>
    </sheetView>
  </sheetViews>
  <sheetFormatPr defaultRowHeight="13.5"/>
  <cols>
    <col min="1" max="1" width="9" style="87"/>
    <col min="2" max="2" width="15.625" style="87" customWidth="1"/>
    <col min="3" max="16384" width="9" style="87"/>
  </cols>
  <sheetData>
    <row r="2" spans="2:8">
      <c r="B2" s="86" t="s">
        <v>620</v>
      </c>
      <c r="C2" s="404" t="s">
        <v>619</v>
      </c>
      <c r="D2" s="404"/>
      <c r="E2" s="404"/>
      <c r="F2" s="404"/>
      <c r="G2" s="404"/>
      <c r="H2" s="404"/>
    </row>
    <row r="3" spans="2:8">
      <c r="B3" s="86" t="s">
        <v>621</v>
      </c>
      <c r="C3" s="404" t="s">
        <v>618</v>
      </c>
      <c r="D3" s="404"/>
      <c r="E3" s="404"/>
      <c r="F3" s="404"/>
      <c r="G3" s="404"/>
      <c r="H3" s="404"/>
    </row>
    <row r="4" spans="2:8">
      <c r="B4" s="86" t="s">
        <v>622</v>
      </c>
      <c r="C4" s="404" t="s">
        <v>623</v>
      </c>
      <c r="D4" s="404"/>
      <c r="E4" s="404"/>
      <c r="F4" s="404"/>
      <c r="G4" s="404"/>
      <c r="H4" s="404"/>
    </row>
    <row r="5" spans="2:8">
      <c r="B5" s="86" t="s">
        <v>624</v>
      </c>
      <c r="C5" s="404" t="s">
        <v>625</v>
      </c>
      <c r="D5" s="404"/>
      <c r="E5" s="404"/>
      <c r="F5" s="404"/>
      <c r="G5" s="404"/>
      <c r="H5" s="404"/>
    </row>
  </sheetData>
  <mergeCells count="4">
    <mergeCell ref="C2:H2"/>
    <mergeCell ref="C3:H3"/>
    <mergeCell ref="C4:H4"/>
    <mergeCell ref="C5:H5"/>
  </mergeCells>
  <phoneticPr fontId="4"/>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41" r:id="rId4" name="SplitCmdBtn">
          <controlPr defaultSize="0" autoLine="0" r:id="rId5">
            <anchor moveWithCells="1">
              <from>
                <xdr:col>8</xdr:col>
                <xdr:colOff>676275</xdr:colOff>
                <xdr:row>1</xdr:row>
                <xdr:rowOff>9525</xdr:rowOff>
              </from>
              <to>
                <xdr:col>11</xdr:col>
                <xdr:colOff>19050</xdr:colOff>
                <xdr:row>3</xdr:row>
                <xdr:rowOff>19050</xdr:rowOff>
              </to>
            </anchor>
          </controlPr>
        </control>
      </mc:Choice>
      <mc:Fallback>
        <control shapeId="10241" r:id="rId4" name="SplitCmdBtn"/>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G24"/>
  <sheetViews>
    <sheetView zoomScale="75" zoomScaleNormal="75" workbookViewId="0"/>
  </sheetViews>
  <sheetFormatPr defaultRowHeight="13.5"/>
  <cols>
    <col min="1" max="1" width="9" style="244"/>
    <col min="2" max="2" width="23.25" style="244" customWidth="1"/>
    <col min="3" max="3" width="9" style="244" bestFit="1" customWidth="1"/>
    <col min="4" max="5" width="12" style="244" customWidth="1"/>
    <col min="6" max="6" width="13" style="244" customWidth="1"/>
    <col min="7" max="7" width="57.875" style="244" customWidth="1"/>
    <col min="8" max="16384" width="9" style="244"/>
  </cols>
  <sheetData>
    <row r="3" spans="1:7">
      <c r="B3" s="245" t="s">
        <v>1373</v>
      </c>
      <c r="C3" s="246">
        <v>86</v>
      </c>
    </row>
    <row r="4" spans="1:7">
      <c r="B4" s="245" t="s">
        <v>1374</v>
      </c>
      <c r="C4" s="247">
        <v>21</v>
      </c>
    </row>
    <row r="7" spans="1:7">
      <c r="A7" s="244" t="s">
        <v>947</v>
      </c>
    </row>
    <row r="8" spans="1:7">
      <c r="B8" s="248" t="s">
        <v>945</v>
      </c>
      <c r="C8" s="245" t="s">
        <v>946</v>
      </c>
      <c r="D8" s="245" t="s">
        <v>1375</v>
      </c>
      <c r="E8" s="245" t="s">
        <v>1376</v>
      </c>
      <c r="F8" s="245" t="s">
        <v>1377</v>
      </c>
      <c r="G8" s="245" t="s">
        <v>1378</v>
      </c>
    </row>
    <row r="9" spans="1:7">
      <c r="A9" s="249">
        <v>16</v>
      </c>
      <c r="B9" s="250" t="s">
        <v>1379</v>
      </c>
      <c r="C9" s="251"/>
      <c r="D9" s="252"/>
      <c r="E9" s="252"/>
      <c r="F9" s="252"/>
      <c r="G9" s="253"/>
    </row>
    <row r="10" spans="1:7">
      <c r="A10" s="249">
        <v>90</v>
      </c>
      <c r="B10" s="250" t="s">
        <v>1380</v>
      </c>
      <c r="C10" s="251"/>
      <c r="D10" s="264" t="s">
        <v>20</v>
      </c>
      <c r="E10" s="252"/>
      <c r="F10" s="252"/>
      <c r="G10" s="253"/>
    </row>
    <row r="11" spans="1:7">
      <c r="B11" s="254" t="s">
        <v>1381</v>
      </c>
      <c r="C11" s="255">
        <f>SUM(C12:C24)</f>
        <v>0</v>
      </c>
      <c r="D11" s="255">
        <f t="shared" ref="D11:F11" si="0">SUM(D12:D24)</f>
        <v>0</v>
      </c>
      <c r="E11" s="255">
        <f>SUM(E12:E24)</f>
        <v>0</v>
      </c>
      <c r="F11" s="255">
        <f t="shared" si="0"/>
        <v>0</v>
      </c>
      <c r="G11" s="256"/>
    </row>
    <row r="12" spans="1:7" ht="27">
      <c r="B12" s="257" t="s">
        <v>948</v>
      </c>
      <c r="C12" s="258">
        <f>[0]!SumChkRst($C$9,$C$10,$C$3,$C$4,TRIM($B12),"項目設定検証","")</f>
        <v>0</v>
      </c>
      <c r="D12" s="258">
        <f>[0]!SumChkRst($C$9,$C$10,$C$3,$C$4,TRIM($B12),"項目設定検証","○")</f>
        <v>0</v>
      </c>
      <c r="E12" s="258">
        <f>[0]!SumChkRst($C$9,$C$10,$C$3,$C$4,TRIM($B12),"項目設定検証","×")</f>
        <v>0</v>
      </c>
      <c r="F12" s="258">
        <f>[0]!SumChkRst($C$9,$C$10,$C$3,$C$4,TRIM($B12),"項目設定検証","-")</f>
        <v>0</v>
      </c>
      <c r="G12" s="259" t="s">
        <v>1382</v>
      </c>
    </row>
    <row r="13" spans="1:7">
      <c r="B13" s="257" t="s">
        <v>1383</v>
      </c>
      <c r="C13" s="258">
        <f>[0]!SumChkRst($C$9,$C$10,$C$3,$C$4,TRIM($B13),"項目設定検証","")</f>
        <v>0</v>
      </c>
      <c r="D13" s="258">
        <f>[0]!SumChkRst($C$9,$C$10,$C$3,$C$4,TRIM($B13),"項目設定検証","○")</f>
        <v>0</v>
      </c>
      <c r="E13" s="258">
        <f>[0]!SumChkRst($C$9,$C$10,$C$3,$C$4,TRIM($B13),"項目設定検証","×")</f>
        <v>0</v>
      </c>
      <c r="F13" s="258">
        <f>[0]!SumChkRst($C$9,$C$10,$C$3,$C$4,TRIM($B13),"項目設定検証","-")</f>
        <v>0</v>
      </c>
      <c r="G13" s="260"/>
    </row>
    <row r="14" spans="1:7">
      <c r="B14" s="257" t="s">
        <v>1384</v>
      </c>
      <c r="C14" s="258">
        <f>[0]!SumChkRst($C$9,$C$10,$C$3,$C$4,TRIM($B14),"項目設定検証","")</f>
        <v>0</v>
      </c>
      <c r="D14" s="258">
        <f>[0]!SumChkRst($C$9,$C$10,$C$3,$C$4,TRIM($B14),"項目設定検証","○")</f>
        <v>0</v>
      </c>
      <c r="E14" s="258">
        <f>[0]!SumChkRst($C$9,$C$10,$C$3,$C$4,TRIM($B14),"項目設定検証","×")</f>
        <v>0</v>
      </c>
      <c r="F14" s="258">
        <f>[0]!SumChkRst($C$9,$C$10,$C$3,$C$4,TRIM($B14),"項目設定検証","-")</f>
        <v>0</v>
      </c>
      <c r="G14" s="260"/>
    </row>
    <row r="15" spans="1:7">
      <c r="B15" s="257" t="s">
        <v>949</v>
      </c>
      <c r="C15" s="258">
        <f>[0]!SumChkRst($C$9,$C$10,$C$3,$C$4,TRIM($B15),"項目設定検証","")</f>
        <v>0</v>
      </c>
      <c r="D15" s="258">
        <f>[0]!SumChkRst($C$9,$C$10,$C$3,$C$4,TRIM($B15),"項目設定検証","○")</f>
        <v>0</v>
      </c>
      <c r="E15" s="258">
        <f>[0]!SumChkRst($C$9,$C$10,$C$3,$C$4,TRIM($B15),"項目設定検証","×")</f>
        <v>0</v>
      </c>
      <c r="F15" s="258">
        <f>[0]!SumChkRst($C$9,$C$10,$C$3,$C$4,TRIM($B15),"項目設定検証","-")</f>
        <v>0</v>
      </c>
      <c r="G15" s="260"/>
    </row>
    <row r="16" spans="1:7">
      <c r="B16" s="260" t="s">
        <v>950</v>
      </c>
      <c r="C16" s="258">
        <f>[0]!SumChkRst($C$9,$C$10,$C$3,$C$4,TRIM($B16),"項目設定検証","")</f>
        <v>0</v>
      </c>
      <c r="D16" s="258">
        <f>[0]!SumChkRst($C$9,$C$10,$C$3,$C$4,TRIM($B16),"項目設定検証","○")</f>
        <v>0</v>
      </c>
      <c r="E16" s="258">
        <f>[0]!SumChkRst($C$9,$C$10,$C$3,$C$4,TRIM($B16),"項目設定検証","×")</f>
        <v>0</v>
      </c>
      <c r="F16" s="258">
        <f>[0]!SumChkRst($C$9,$C$10,$C$3,$C$4,TRIM($B16),"項目設定検証","-")</f>
        <v>0</v>
      </c>
      <c r="G16" s="260"/>
    </row>
    <row r="17" spans="2:7">
      <c r="B17" s="260" t="s">
        <v>951</v>
      </c>
      <c r="C17" s="258">
        <f>[0]!SumChkRst($C$9,$C$10,$C$3,$C$4,TRIM($B17),"項目設定検証","")</f>
        <v>0</v>
      </c>
      <c r="D17" s="258">
        <f>[0]!SumChkRst($C$9,$C$10,$C$3,$C$4,TRIM($B17),"項目設定検証","○")</f>
        <v>0</v>
      </c>
      <c r="E17" s="258">
        <f>[0]!SumChkRst($C$9,$C$10,$C$3,$C$4,TRIM($B17),"項目設定検証","×")</f>
        <v>0</v>
      </c>
      <c r="F17" s="258">
        <f>[0]!SumChkRst($C$9,$C$10,$C$3,$C$4,TRIM($B17),"項目設定検証","-")</f>
        <v>0</v>
      </c>
      <c r="G17" s="260"/>
    </row>
    <row r="18" spans="2:7">
      <c r="B18" s="260" t="s">
        <v>952</v>
      </c>
      <c r="C18" s="258">
        <f>[0]!SumChkRst($C$9,$C$10,$C$3,$C$4,TRIM($B18),"項目設定検証","")</f>
        <v>0</v>
      </c>
      <c r="D18" s="258">
        <f>[0]!SumChkRst($C$9,$C$10,$C$3,$C$4,TRIM($B18),"項目設定検証","○")</f>
        <v>0</v>
      </c>
      <c r="E18" s="258">
        <f>[0]!SumChkRst($C$9,$C$10,$C$3,$C$4,TRIM($B18),"項目設定検証","×")</f>
        <v>0</v>
      </c>
      <c r="F18" s="258">
        <f>[0]!SumChkRst($C$9,$C$10,$C$3,$C$4,TRIM($B18),"項目設定検証","-")</f>
        <v>0</v>
      </c>
      <c r="G18" s="260"/>
    </row>
    <row r="19" spans="2:7">
      <c r="B19" s="260" t="s">
        <v>1385</v>
      </c>
      <c r="C19" s="258">
        <f>[0]!SumChkRst($C$9,$C$10,$C$3,$C$4,TRIM($B19),"項目設定検証","")</f>
        <v>0</v>
      </c>
      <c r="D19" s="258">
        <f>[0]!SumChkRst($C$9,$C$10,$C$3,$C$4,TRIM($B19),"項目設定検証","○")</f>
        <v>0</v>
      </c>
      <c r="E19" s="258">
        <f>[0]!SumChkRst($C$9,$C$10,$C$3,$C$4,TRIM($B19),"項目設定検証","×")</f>
        <v>0</v>
      </c>
      <c r="F19" s="258">
        <f>[0]!SumChkRst($C$9,$C$10,$C$3,$C$4,TRIM($B19),"項目設定検証","-")</f>
        <v>0</v>
      </c>
      <c r="G19" s="260"/>
    </row>
    <row r="20" spans="2:7">
      <c r="B20" s="260" t="s">
        <v>953</v>
      </c>
      <c r="C20" s="258">
        <f>[0]!SumChkRst($C$9,$C$10,$C$3,$C$4,TRIM($B20),"項目設定検証","")</f>
        <v>0</v>
      </c>
      <c r="D20" s="258">
        <f>[0]!SumChkRst($C$9,$C$10,$C$3,$C$4,TRIM($B20),"項目設定検証","○")</f>
        <v>0</v>
      </c>
      <c r="E20" s="258">
        <f>[0]!SumChkRst($C$9,$C$10,$C$3,$C$4,TRIM($B20),"項目設定検証","×")</f>
        <v>0</v>
      </c>
      <c r="F20" s="258">
        <f>[0]!SumChkRst($C$9,$C$10,$C$3,$C$4,TRIM($B20),"項目設定検証","-")</f>
        <v>0</v>
      </c>
      <c r="G20" s="260"/>
    </row>
    <row r="21" spans="2:7">
      <c r="B21" s="260" t="s">
        <v>954</v>
      </c>
      <c r="C21" s="258">
        <f>[0]!SumChkRst($C$9,$C$10,$C$3,$C$4,TRIM($B21),"項目設定検証","")</f>
        <v>0</v>
      </c>
      <c r="D21" s="258">
        <f>[0]!SumChkRst($C$9,$C$10,$C$3,$C$4,TRIM($B21),"項目設定検証","○")</f>
        <v>0</v>
      </c>
      <c r="E21" s="258">
        <f>[0]!SumChkRst($C$9,$C$10,$C$3,$C$4,TRIM($B21),"項目設定検証","×")</f>
        <v>0</v>
      </c>
      <c r="F21" s="258">
        <f>[0]!SumChkRst($C$9,$C$10,$C$3,$C$4,TRIM($B21),"項目設定検証","-")</f>
        <v>0</v>
      </c>
      <c r="G21" s="260"/>
    </row>
    <row r="22" spans="2:7">
      <c r="B22" s="260" t="s">
        <v>955</v>
      </c>
      <c r="C22" s="258">
        <f>[0]!SumChkRst($C$9,$C$10,$C$3,$C$4,TRIM($B22),"項目設定検証","")</f>
        <v>0</v>
      </c>
      <c r="D22" s="258">
        <f>[0]!SumChkRst($C$9,$C$10,$C$3,$C$4,TRIM($B22),"項目設定検証","○")</f>
        <v>0</v>
      </c>
      <c r="E22" s="258">
        <f>[0]!SumChkRst($C$9,$C$10,$C$3,$C$4,TRIM($B22),"項目設定検証","×")</f>
        <v>0</v>
      </c>
      <c r="F22" s="258">
        <f>[0]!SumChkRst($C$9,$C$10,$C$3,$C$4,TRIM($B22),"項目設定検証","-")</f>
        <v>0</v>
      </c>
      <c r="G22" s="260"/>
    </row>
    <row r="23" spans="2:7">
      <c r="B23" s="261" t="s">
        <v>1386</v>
      </c>
      <c r="C23" s="258">
        <f>[0]!SumChkRst($C$9,$C$10,$C$3,$C$4,TRIM($B23),"項目設定検証","")</f>
        <v>0</v>
      </c>
      <c r="D23" s="258">
        <f>[0]!SumChkRst($C$9,$C$10,$C$3,$C$4,TRIM($B23),"項目設定検証","○")</f>
        <v>0</v>
      </c>
      <c r="E23" s="258">
        <f>[0]!SumChkRst($C$9,$C$10,$C$3,$C$4,TRIM($B23),"項目設定検証","×")</f>
        <v>0</v>
      </c>
      <c r="F23" s="258">
        <f>[0]!SumChkRst($C$9,$C$10,$C$3,$C$4,TRIM($B23),"項目設定検証","-")</f>
        <v>0</v>
      </c>
      <c r="G23" s="261" t="s">
        <v>1387</v>
      </c>
    </row>
    <row r="24" spans="2:7">
      <c r="B24" s="262" t="s">
        <v>1388</v>
      </c>
      <c r="C24" s="263">
        <f>[0]!SumChkRst($C$9,$C$10,$C$3,$C$4,TRIM($B24),"項目設定検証","-")</f>
        <v>0</v>
      </c>
      <c r="D24" s="263">
        <f>[0]!SumChkRst($C$9,$C$10,$C$3,$C$4,TRIM($B24),"項目設定検証","○")</f>
        <v>0</v>
      </c>
      <c r="E24" s="263">
        <f>[0]!SumChkRst($C$9,$C$10,$C$3,$C$4,TRIM($B24),"項目設定検証","×")</f>
        <v>0</v>
      </c>
      <c r="F24" s="263">
        <f>[0]!SumChkRst($C$9,$C$10,$C$3,$C$4,TRIM($B24),"項目設定検証","-")</f>
        <v>0</v>
      </c>
      <c r="G24" s="262" t="s">
        <v>1389</v>
      </c>
    </row>
  </sheetData>
  <phoneticPr fontId="4"/>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BB199"/>
  <sheetViews>
    <sheetView showGridLines="0" zoomScale="85" zoomScaleNormal="85" zoomScaleSheetLayoutView="100" workbookViewId="0">
      <selection sqref="A1:B1"/>
    </sheetView>
  </sheetViews>
  <sheetFormatPr defaultColWidth="5.125" defaultRowHeight="13.5" customHeight="1"/>
  <cols>
    <col min="1" max="2" width="3.75" style="178" customWidth="1"/>
    <col min="3" max="4" width="18.625" style="178" customWidth="1"/>
    <col min="5" max="6" width="9.125" style="178" customWidth="1"/>
    <col min="7" max="54" width="10" style="178" customWidth="1"/>
    <col min="55" max="256" width="5.125" style="178"/>
    <col min="257" max="258" width="3.75" style="178" customWidth="1"/>
    <col min="259" max="260" width="18.625" style="178" customWidth="1"/>
    <col min="261" max="262" width="9.125" style="178" customWidth="1"/>
    <col min="263" max="310" width="10" style="178" customWidth="1"/>
    <col min="311" max="512" width="5.125" style="178"/>
    <col min="513" max="514" width="3.75" style="178" customWidth="1"/>
    <col min="515" max="516" width="18.625" style="178" customWidth="1"/>
    <col min="517" max="518" width="9.125" style="178" customWidth="1"/>
    <col min="519" max="566" width="10" style="178" customWidth="1"/>
    <col min="567" max="768" width="5.125" style="178"/>
    <col min="769" max="770" width="3.75" style="178" customWidth="1"/>
    <col min="771" max="772" width="18.625" style="178" customWidth="1"/>
    <col min="773" max="774" width="9.125" style="178" customWidth="1"/>
    <col min="775" max="822" width="10" style="178" customWidth="1"/>
    <col min="823" max="1024" width="5.125" style="178"/>
    <col min="1025" max="1026" width="3.75" style="178" customWidth="1"/>
    <col min="1027" max="1028" width="18.625" style="178" customWidth="1"/>
    <col min="1029" max="1030" width="9.125" style="178" customWidth="1"/>
    <col min="1031" max="1078" width="10" style="178" customWidth="1"/>
    <col min="1079" max="1280" width="5.125" style="178"/>
    <col min="1281" max="1282" width="3.75" style="178" customWidth="1"/>
    <col min="1283" max="1284" width="18.625" style="178" customWidth="1"/>
    <col min="1285" max="1286" width="9.125" style="178" customWidth="1"/>
    <col min="1287" max="1334" width="10" style="178" customWidth="1"/>
    <col min="1335" max="1536" width="5.125" style="178"/>
    <col min="1537" max="1538" width="3.75" style="178" customWidth="1"/>
    <col min="1539" max="1540" width="18.625" style="178" customWidth="1"/>
    <col min="1541" max="1542" width="9.125" style="178" customWidth="1"/>
    <col min="1543" max="1590" width="10" style="178" customWidth="1"/>
    <col min="1591" max="1792" width="5.125" style="178"/>
    <col min="1793" max="1794" width="3.75" style="178" customWidth="1"/>
    <col min="1795" max="1796" width="18.625" style="178" customWidth="1"/>
    <col min="1797" max="1798" width="9.125" style="178" customWidth="1"/>
    <col min="1799" max="1846" width="10" style="178" customWidth="1"/>
    <col min="1847" max="2048" width="5.125" style="178"/>
    <col min="2049" max="2050" width="3.75" style="178" customWidth="1"/>
    <col min="2051" max="2052" width="18.625" style="178" customWidth="1"/>
    <col min="2053" max="2054" width="9.125" style="178" customWidth="1"/>
    <col min="2055" max="2102" width="10" style="178" customWidth="1"/>
    <col min="2103" max="2304" width="5.125" style="178"/>
    <col min="2305" max="2306" width="3.75" style="178" customWidth="1"/>
    <col min="2307" max="2308" width="18.625" style="178" customWidth="1"/>
    <col min="2309" max="2310" width="9.125" style="178" customWidth="1"/>
    <col min="2311" max="2358" width="10" style="178" customWidth="1"/>
    <col min="2359" max="2560" width="5.125" style="178"/>
    <col min="2561" max="2562" width="3.75" style="178" customWidth="1"/>
    <col min="2563" max="2564" width="18.625" style="178" customWidth="1"/>
    <col min="2565" max="2566" width="9.125" style="178" customWidth="1"/>
    <col min="2567" max="2614" width="10" style="178" customWidth="1"/>
    <col min="2615" max="2816" width="5.125" style="178"/>
    <col min="2817" max="2818" width="3.75" style="178" customWidth="1"/>
    <col min="2819" max="2820" width="18.625" style="178" customWidth="1"/>
    <col min="2821" max="2822" width="9.125" style="178" customWidth="1"/>
    <col min="2823" max="2870" width="10" style="178" customWidth="1"/>
    <col min="2871" max="3072" width="5.125" style="178"/>
    <col min="3073" max="3074" width="3.75" style="178" customWidth="1"/>
    <col min="3075" max="3076" width="18.625" style="178" customWidth="1"/>
    <col min="3077" max="3078" width="9.125" style="178" customWidth="1"/>
    <col min="3079" max="3126" width="10" style="178" customWidth="1"/>
    <col min="3127" max="3328" width="5.125" style="178"/>
    <col min="3329" max="3330" width="3.75" style="178" customWidth="1"/>
    <col min="3331" max="3332" width="18.625" style="178" customWidth="1"/>
    <col min="3333" max="3334" width="9.125" style="178" customWidth="1"/>
    <col min="3335" max="3382" width="10" style="178" customWidth="1"/>
    <col min="3383" max="3584" width="5.125" style="178"/>
    <col min="3585" max="3586" width="3.75" style="178" customWidth="1"/>
    <col min="3587" max="3588" width="18.625" style="178" customWidth="1"/>
    <col min="3589" max="3590" width="9.125" style="178" customWidth="1"/>
    <col min="3591" max="3638" width="10" style="178" customWidth="1"/>
    <col min="3639" max="3840" width="5.125" style="178"/>
    <col min="3841" max="3842" width="3.75" style="178" customWidth="1"/>
    <col min="3843" max="3844" width="18.625" style="178" customWidth="1"/>
    <col min="3845" max="3846" width="9.125" style="178" customWidth="1"/>
    <col min="3847" max="3894" width="10" style="178" customWidth="1"/>
    <col min="3895" max="4096" width="5.125" style="178"/>
    <col min="4097" max="4098" width="3.75" style="178" customWidth="1"/>
    <col min="4099" max="4100" width="18.625" style="178" customWidth="1"/>
    <col min="4101" max="4102" width="9.125" style="178" customWidth="1"/>
    <col min="4103" max="4150" width="10" style="178" customWidth="1"/>
    <col min="4151" max="4352" width="5.125" style="178"/>
    <col min="4353" max="4354" width="3.75" style="178" customWidth="1"/>
    <col min="4355" max="4356" width="18.625" style="178" customWidth="1"/>
    <col min="4357" max="4358" width="9.125" style="178" customWidth="1"/>
    <col min="4359" max="4406" width="10" style="178" customWidth="1"/>
    <col min="4407" max="4608" width="5.125" style="178"/>
    <col min="4609" max="4610" width="3.75" style="178" customWidth="1"/>
    <col min="4611" max="4612" width="18.625" style="178" customWidth="1"/>
    <col min="4613" max="4614" width="9.125" style="178" customWidth="1"/>
    <col min="4615" max="4662" width="10" style="178" customWidth="1"/>
    <col min="4663" max="4864" width="5.125" style="178"/>
    <col min="4865" max="4866" width="3.75" style="178" customWidth="1"/>
    <col min="4867" max="4868" width="18.625" style="178" customWidth="1"/>
    <col min="4869" max="4870" width="9.125" style="178" customWidth="1"/>
    <col min="4871" max="4918" width="10" style="178" customWidth="1"/>
    <col min="4919" max="5120" width="5.125" style="178"/>
    <col min="5121" max="5122" width="3.75" style="178" customWidth="1"/>
    <col min="5123" max="5124" width="18.625" style="178" customWidth="1"/>
    <col min="5125" max="5126" width="9.125" style="178" customWidth="1"/>
    <col min="5127" max="5174" width="10" style="178" customWidth="1"/>
    <col min="5175" max="5376" width="5.125" style="178"/>
    <col min="5377" max="5378" width="3.75" style="178" customWidth="1"/>
    <col min="5379" max="5380" width="18.625" style="178" customWidth="1"/>
    <col min="5381" max="5382" width="9.125" style="178" customWidth="1"/>
    <col min="5383" max="5430" width="10" style="178" customWidth="1"/>
    <col min="5431" max="5632" width="5.125" style="178"/>
    <col min="5633" max="5634" width="3.75" style="178" customWidth="1"/>
    <col min="5635" max="5636" width="18.625" style="178" customWidth="1"/>
    <col min="5637" max="5638" width="9.125" style="178" customWidth="1"/>
    <col min="5639" max="5686" width="10" style="178" customWidth="1"/>
    <col min="5687" max="5888" width="5.125" style="178"/>
    <col min="5889" max="5890" width="3.75" style="178" customWidth="1"/>
    <col min="5891" max="5892" width="18.625" style="178" customWidth="1"/>
    <col min="5893" max="5894" width="9.125" style="178" customWidth="1"/>
    <col min="5895" max="5942" width="10" style="178" customWidth="1"/>
    <col min="5943" max="6144" width="5.125" style="178"/>
    <col min="6145" max="6146" width="3.75" style="178" customWidth="1"/>
    <col min="6147" max="6148" width="18.625" style="178" customWidth="1"/>
    <col min="6149" max="6150" width="9.125" style="178" customWidth="1"/>
    <col min="6151" max="6198" width="10" style="178" customWidth="1"/>
    <col min="6199" max="6400" width="5.125" style="178"/>
    <col min="6401" max="6402" width="3.75" style="178" customWidth="1"/>
    <col min="6403" max="6404" width="18.625" style="178" customWidth="1"/>
    <col min="6405" max="6406" width="9.125" style="178" customWidth="1"/>
    <col min="6407" max="6454" width="10" style="178" customWidth="1"/>
    <col min="6455" max="6656" width="5.125" style="178"/>
    <col min="6657" max="6658" width="3.75" style="178" customWidth="1"/>
    <col min="6659" max="6660" width="18.625" style="178" customWidth="1"/>
    <col min="6661" max="6662" width="9.125" style="178" customWidth="1"/>
    <col min="6663" max="6710" width="10" style="178" customWidth="1"/>
    <col min="6711" max="6912" width="5.125" style="178"/>
    <col min="6913" max="6914" width="3.75" style="178" customWidth="1"/>
    <col min="6915" max="6916" width="18.625" style="178" customWidth="1"/>
    <col min="6917" max="6918" width="9.125" style="178" customWidth="1"/>
    <col min="6919" max="6966" width="10" style="178" customWidth="1"/>
    <col min="6967" max="7168" width="5.125" style="178"/>
    <col min="7169" max="7170" width="3.75" style="178" customWidth="1"/>
    <col min="7171" max="7172" width="18.625" style="178" customWidth="1"/>
    <col min="7173" max="7174" width="9.125" style="178" customWidth="1"/>
    <col min="7175" max="7222" width="10" style="178" customWidth="1"/>
    <col min="7223" max="7424" width="5.125" style="178"/>
    <col min="7425" max="7426" width="3.75" style="178" customWidth="1"/>
    <col min="7427" max="7428" width="18.625" style="178" customWidth="1"/>
    <col min="7429" max="7430" width="9.125" style="178" customWidth="1"/>
    <col min="7431" max="7478" width="10" style="178" customWidth="1"/>
    <col min="7479" max="7680" width="5.125" style="178"/>
    <col min="7681" max="7682" width="3.75" style="178" customWidth="1"/>
    <col min="7683" max="7684" width="18.625" style="178" customWidth="1"/>
    <col min="7685" max="7686" width="9.125" style="178" customWidth="1"/>
    <col min="7687" max="7734" width="10" style="178" customWidth="1"/>
    <col min="7735" max="7936" width="5.125" style="178"/>
    <col min="7937" max="7938" width="3.75" style="178" customWidth="1"/>
    <col min="7939" max="7940" width="18.625" style="178" customWidth="1"/>
    <col min="7941" max="7942" width="9.125" style="178" customWidth="1"/>
    <col min="7943" max="7990" width="10" style="178" customWidth="1"/>
    <col min="7991" max="8192" width="5.125" style="178"/>
    <col min="8193" max="8194" width="3.75" style="178" customWidth="1"/>
    <col min="8195" max="8196" width="18.625" style="178" customWidth="1"/>
    <col min="8197" max="8198" width="9.125" style="178" customWidth="1"/>
    <col min="8199" max="8246" width="10" style="178" customWidth="1"/>
    <col min="8247" max="8448" width="5.125" style="178"/>
    <col min="8449" max="8450" width="3.75" style="178" customWidth="1"/>
    <col min="8451" max="8452" width="18.625" style="178" customWidth="1"/>
    <col min="8453" max="8454" width="9.125" style="178" customWidth="1"/>
    <col min="8455" max="8502" width="10" style="178" customWidth="1"/>
    <col min="8503" max="8704" width="5.125" style="178"/>
    <col min="8705" max="8706" width="3.75" style="178" customWidth="1"/>
    <col min="8707" max="8708" width="18.625" style="178" customWidth="1"/>
    <col min="8709" max="8710" width="9.125" style="178" customWidth="1"/>
    <col min="8711" max="8758" width="10" style="178" customWidth="1"/>
    <col min="8759" max="8960" width="5.125" style="178"/>
    <col min="8961" max="8962" width="3.75" style="178" customWidth="1"/>
    <col min="8963" max="8964" width="18.625" style="178" customWidth="1"/>
    <col min="8965" max="8966" width="9.125" style="178" customWidth="1"/>
    <col min="8967" max="9014" width="10" style="178" customWidth="1"/>
    <col min="9015" max="9216" width="5.125" style="178"/>
    <col min="9217" max="9218" width="3.75" style="178" customWidth="1"/>
    <col min="9219" max="9220" width="18.625" style="178" customWidth="1"/>
    <col min="9221" max="9222" width="9.125" style="178" customWidth="1"/>
    <col min="9223" max="9270" width="10" style="178" customWidth="1"/>
    <col min="9271" max="9472" width="5.125" style="178"/>
    <col min="9473" max="9474" width="3.75" style="178" customWidth="1"/>
    <col min="9475" max="9476" width="18.625" style="178" customWidth="1"/>
    <col min="9477" max="9478" width="9.125" style="178" customWidth="1"/>
    <col min="9479" max="9526" width="10" style="178" customWidth="1"/>
    <col min="9527" max="9728" width="5.125" style="178"/>
    <col min="9729" max="9730" width="3.75" style="178" customWidth="1"/>
    <col min="9731" max="9732" width="18.625" style="178" customWidth="1"/>
    <col min="9733" max="9734" width="9.125" style="178" customWidth="1"/>
    <col min="9735" max="9782" width="10" style="178" customWidth="1"/>
    <col min="9783" max="9984" width="5.125" style="178"/>
    <col min="9985" max="9986" width="3.75" style="178" customWidth="1"/>
    <col min="9987" max="9988" width="18.625" style="178" customWidth="1"/>
    <col min="9989" max="9990" width="9.125" style="178" customWidth="1"/>
    <col min="9991" max="10038" width="10" style="178" customWidth="1"/>
    <col min="10039" max="10240" width="5.125" style="178"/>
    <col min="10241" max="10242" width="3.75" style="178" customWidth="1"/>
    <col min="10243" max="10244" width="18.625" style="178" customWidth="1"/>
    <col min="10245" max="10246" width="9.125" style="178" customWidth="1"/>
    <col min="10247" max="10294" width="10" style="178" customWidth="1"/>
    <col min="10295" max="10496" width="5.125" style="178"/>
    <col min="10497" max="10498" width="3.75" style="178" customWidth="1"/>
    <col min="10499" max="10500" width="18.625" style="178" customWidth="1"/>
    <col min="10501" max="10502" width="9.125" style="178" customWidth="1"/>
    <col min="10503" max="10550" width="10" style="178" customWidth="1"/>
    <col min="10551" max="10752" width="5.125" style="178"/>
    <col min="10753" max="10754" width="3.75" style="178" customWidth="1"/>
    <col min="10755" max="10756" width="18.625" style="178" customWidth="1"/>
    <col min="10757" max="10758" width="9.125" style="178" customWidth="1"/>
    <col min="10759" max="10806" width="10" style="178" customWidth="1"/>
    <col min="10807" max="11008" width="5.125" style="178"/>
    <col min="11009" max="11010" width="3.75" style="178" customWidth="1"/>
    <col min="11011" max="11012" width="18.625" style="178" customWidth="1"/>
    <col min="11013" max="11014" width="9.125" style="178" customWidth="1"/>
    <col min="11015" max="11062" width="10" style="178" customWidth="1"/>
    <col min="11063" max="11264" width="5.125" style="178"/>
    <col min="11265" max="11266" width="3.75" style="178" customWidth="1"/>
    <col min="11267" max="11268" width="18.625" style="178" customWidth="1"/>
    <col min="11269" max="11270" width="9.125" style="178" customWidth="1"/>
    <col min="11271" max="11318" width="10" style="178" customWidth="1"/>
    <col min="11319" max="11520" width="5.125" style="178"/>
    <col min="11521" max="11522" width="3.75" style="178" customWidth="1"/>
    <col min="11523" max="11524" width="18.625" style="178" customWidth="1"/>
    <col min="11525" max="11526" width="9.125" style="178" customWidth="1"/>
    <col min="11527" max="11574" width="10" style="178" customWidth="1"/>
    <col min="11575" max="11776" width="5.125" style="178"/>
    <col min="11777" max="11778" width="3.75" style="178" customWidth="1"/>
    <col min="11779" max="11780" width="18.625" style="178" customWidth="1"/>
    <col min="11781" max="11782" width="9.125" style="178" customWidth="1"/>
    <col min="11783" max="11830" width="10" style="178" customWidth="1"/>
    <col min="11831" max="12032" width="5.125" style="178"/>
    <col min="12033" max="12034" width="3.75" style="178" customWidth="1"/>
    <col min="12035" max="12036" width="18.625" style="178" customWidth="1"/>
    <col min="12037" max="12038" width="9.125" style="178" customWidth="1"/>
    <col min="12039" max="12086" width="10" style="178" customWidth="1"/>
    <col min="12087" max="12288" width="5.125" style="178"/>
    <col min="12289" max="12290" width="3.75" style="178" customWidth="1"/>
    <col min="12291" max="12292" width="18.625" style="178" customWidth="1"/>
    <col min="12293" max="12294" width="9.125" style="178" customWidth="1"/>
    <col min="12295" max="12342" width="10" style="178" customWidth="1"/>
    <col min="12343" max="12544" width="5.125" style="178"/>
    <col min="12545" max="12546" width="3.75" style="178" customWidth="1"/>
    <col min="12547" max="12548" width="18.625" style="178" customWidth="1"/>
    <col min="12549" max="12550" width="9.125" style="178" customWidth="1"/>
    <col min="12551" max="12598" width="10" style="178" customWidth="1"/>
    <col min="12599" max="12800" width="5.125" style="178"/>
    <col min="12801" max="12802" width="3.75" style="178" customWidth="1"/>
    <col min="12803" max="12804" width="18.625" style="178" customWidth="1"/>
    <col min="12805" max="12806" width="9.125" style="178" customWidth="1"/>
    <col min="12807" max="12854" width="10" style="178" customWidth="1"/>
    <col min="12855" max="13056" width="5.125" style="178"/>
    <col min="13057" max="13058" width="3.75" style="178" customWidth="1"/>
    <col min="13059" max="13060" width="18.625" style="178" customWidth="1"/>
    <col min="13061" max="13062" width="9.125" style="178" customWidth="1"/>
    <col min="13063" max="13110" width="10" style="178" customWidth="1"/>
    <col min="13111" max="13312" width="5.125" style="178"/>
    <col min="13313" max="13314" width="3.75" style="178" customWidth="1"/>
    <col min="13315" max="13316" width="18.625" style="178" customWidth="1"/>
    <col min="13317" max="13318" width="9.125" style="178" customWidth="1"/>
    <col min="13319" max="13366" width="10" style="178" customWidth="1"/>
    <col min="13367" max="13568" width="5.125" style="178"/>
    <col min="13569" max="13570" width="3.75" style="178" customWidth="1"/>
    <col min="13571" max="13572" width="18.625" style="178" customWidth="1"/>
    <col min="13573" max="13574" width="9.125" style="178" customWidth="1"/>
    <col min="13575" max="13622" width="10" style="178" customWidth="1"/>
    <col min="13623" max="13824" width="5.125" style="178"/>
    <col min="13825" max="13826" width="3.75" style="178" customWidth="1"/>
    <col min="13827" max="13828" width="18.625" style="178" customWidth="1"/>
    <col min="13829" max="13830" width="9.125" style="178" customWidth="1"/>
    <col min="13831" max="13878" width="10" style="178" customWidth="1"/>
    <col min="13879" max="14080" width="5.125" style="178"/>
    <col min="14081" max="14082" width="3.75" style="178" customWidth="1"/>
    <col min="14083" max="14084" width="18.625" style="178" customWidth="1"/>
    <col min="14085" max="14086" width="9.125" style="178" customWidth="1"/>
    <col min="14087" max="14134" width="10" style="178" customWidth="1"/>
    <col min="14135" max="14336" width="5.125" style="178"/>
    <col min="14337" max="14338" width="3.75" style="178" customWidth="1"/>
    <col min="14339" max="14340" width="18.625" style="178" customWidth="1"/>
    <col min="14341" max="14342" width="9.125" style="178" customWidth="1"/>
    <col min="14343" max="14390" width="10" style="178" customWidth="1"/>
    <col min="14391" max="14592" width="5.125" style="178"/>
    <col min="14593" max="14594" width="3.75" style="178" customWidth="1"/>
    <col min="14595" max="14596" width="18.625" style="178" customWidth="1"/>
    <col min="14597" max="14598" width="9.125" style="178" customWidth="1"/>
    <col min="14599" max="14646" width="10" style="178" customWidth="1"/>
    <col min="14647" max="14848" width="5.125" style="178"/>
    <col min="14849" max="14850" width="3.75" style="178" customWidth="1"/>
    <col min="14851" max="14852" width="18.625" style="178" customWidth="1"/>
    <col min="14853" max="14854" width="9.125" style="178" customWidth="1"/>
    <col min="14855" max="14902" width="10" style="178" customWidth="1"/>
    <col min="14903" max="15104" width="5.125" style="178"/>
    <col min="15105" max="15106" width="3.75" style="178" customWidth="1"/>
    <col min="15107" max="15108" width="18.625" style="178" customWidth="1"/>
    <col min="15109" max="15110" width="9.125" style="178" customWidth="1"/>
    <col min="15111" max="15158" width="10" style="178" customWidth="1"/>
    <col min="15159" max="15360" width="5.125" style="178"/>
    <col min="15361" max="15362" width="3.75" style="178" customWidth="1"/>
    <col min="15363" max="15364" width="18.625" style="178" customWidth="1"/>
    <col min="15365" max="15366" width="9.125" style="178" customWidth="1"/>
    <col min="15367" max="15414" width="10" style="178" customWidth="1"/>
    <col min="15415" max="15616" width="5.125" style="178"/>
    <col min="15617" max="15618" width="3.75" style="178" customWidth="1"/>
    <col min="15619" max="15620" width="18.625" style="178" customWidth="1"/>
    <col min="15621" max="15622" width="9.125" style="178" customWidth="1"/>
    <col min="15623" max="15670" width="10" style="178" customWidth="1"/>
    <col min="15671" max="15872" width="5.125" style="178"/>
    <col min="15873" max="15874" width="3.75" style="178" customWidth="1"/>
    <col min="15875" max="15876" width="18.625" style="178" customWidth="1"/>
    <col min="15877" max="15878" width="9.125" style="178" customWidth="1"/>
    <col min="15879" max="15926" width="10" style="178" customWidth="1"/>
    <col min="15927" max="16128" width="5.125" style="178"/>
    <col min="16129" max="16130" width="3.75" style="178" customWidth="1"/>
    <col min="16131" max="16132" width="18.625" style="178" customWidth="1"/>
    <col min="16133" max="16134" width="9.125" style="178" customWidth="1"/>
    <col min="16135" max="16182" width="10" style="178" customWidth="1"/>
    <col min="16183" max="16384" width="5.125" style="178"/>
  </cols>
  <sheetData>
    <row r="1" spans="1:43" ht="11.25" customHeight="1">
      <c r="A1" s="405" t="s">
        <v>956</v>
      </c>
      <c r="B1" s="406"/>
      <c r="C1" s="405" t="s">
        <v>957</v>
      </c>
      <c r="D1" s="407"/>
      <c r="E1" s="407"/>
      <c r="F1" s="408"/>
      <c r="G1" s="405" t="s">
        <v>958</v>
      </c>
      <c r="H1" s="407"/>
      <c r="I1" s="407"/>
      <c r="J1" s="407"/>
      <c r="K1" s="408"/>
      <c r="L1" s="405" t="s">
        <v>959</v>
      </c>
      <c r="M1" s="407"/>
      <c r="N1" s="407"/>
      <c r="O1" s="407"/>
      <c r="P1" s="407"/>
      <c r="Q1" s="407"/>
      <c r="R1" s="176"/>
      <c r="S1" s="177"/>
    </row>
    <row r="2" spans="1:43" ht="13.5" customHeight="1">
      <c r="A2" s="409" t="s">
        <v>960</v>
      </c>
      <c r="B2" s="410"/>
      <c r="C2" s="413"/>
      <c r="D2" s="414"/>
      <c r="E2" s="414"/>
      <c r="F2" s="415"/>
      <c r="G2" s="419"/>
      <c r="H2" s="414"/>
      <c r="I2" s="414"/>
      <c r="J2" s="414"/>
      <c r="K2" s="415"/>
      <c r="L2" s="420" t="s">
        <v>961</v>
      </c>
      <c r="M2" s="414"/>
      <c r="N2" s="415"/>
      <c r="O2" s="421" t="s">
        <v>962</v>
      </c>
      <c r="P2" s="407"/>
      <c r="Q2" s="407"/>
      <c r="R2" s="176"/>
      <c r="S2" s="177"/>
    </row>
    <row r="3" spans="1:43" ht="13.5" customHeight="1">
      <c r="A3" s="411"/>
      <c r="B3" s="412"/>
      <c r="C3" s="416"/>
      <c r="D3" s="417"/>
      <c r="E3" s="417"/>
      <c r="F3" s="418"/>
      <c r="G3" s="416"/>
      <c r="H3" s="417"/>
      <c r="I3" s="417"/>
      <c r="J3" s="417"/>
      <c r="K3" s="418"/>
      <c r="L3" s="422" t="s">
        <v>963</v>
      </c>
      <c r="M3" s="407"/>
      <c r="N3" s="408"/>
      <c r="O3" s="423" t="s">
        <v>964</v>
      </c>
      <c r="P3" s="407"/>
      <c r="Q3" s="407"/>
      <c r="R3" s="179"/>
      <c r="S3" s="180"/>
    </row>
    <row r="4" spans="1:43" ht="13.5" customHeight="1">
      <c r="A4" s="181"/>
      <c r="B4" s="182"/>
      <c r="C4" s="182"/>
      <c r="D4" s="182"/>
      <c r="E4" s="182"/>
      <c r="F4" s="182"/>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row>
    <row r="5" spans="1:43">
      <c r="A5" s="420" t="s">
        <v>965</v>
      </c>
      <c r="B5" s="424"/>
      <c r="C5" s="425"/>
      <c r="D5" s="429" t="s">
        <v>966</v>
      </c>
      <c r="E5" s="406"/>
      <c r="F5" s="429" t="s">
        <v>967</v>
      </c>
      <c r="G5" s="430"/>
      <c r="H5" s="183"/>
      <c r="I5" s="184"/>
      <c r="J5" s="185"/>
      <c r="K5" s="184"/>
      <c r="L5" s="429"/>
      <c r="M5" s="408"/>
      <c r="N5" s="429"/>
      <c r="O5" s="408"/>
      <c r="P5" s="429"/>
      <c r="Q5" s="408"/>
      <c r="R5" s="429"/>
      <c r="S5" s="406"/>
      <c r="T5" s="429"/>
      <c r="U5" s="406"/>
      <c r="V5" s="429"/>
      <c r="W5" s="408"/>
      <c r="X5" s="186"/>
      <c r="Y5" s="187"/>
      <c r="Z5" s="187"/>
      <c r="AA5" s="187"/>
      <c r="AB5" s="187"/>
      <c r="AC5" s="187"/>
      <c r="AD5" s="188"/>
      <c r="AE5" s="188"/>
      <c r="AF5" s="188"/>
      <c r="AG5" s="188"/>
    </row>
    <row r="6" spans="1:43" ht="13.5" customHeight="1">
      <c r="A6" s="426"/>
      <c r="B6" s="427"/>
      <c r="C6" s="428"/>
      <c r="D6" s="429"/>
      <c r="E6" s="406"/>
      <c r="F6" s="429"/>
      <c r="G6" s="406"/>
      <c r="H6" s="183"/>
      <c r="I6" s="184"/>
      <c r="J6" s="185"/>
      <c r="K6" s="189"/>
      <c r="L6" s="429"/>
      <c r="M6" s="408"/>
      <c r="N6" s="429"/>
      <c r="O6" s="408"/>
      <c r="P6" s="429"/>
      <c r="Q6" s="408"/>
      <c r="R6" s="429"/>
      <c r="S6" s="406"/>
      <c r="T6" s="429"/>
      <c r="U6" s="406"/>
      <c r="V6" s="431"/>
      <c r="W6" s="432"/>
      <c r="X6" s="190"/>
      <c r="Y6" s="191"/>
      <c r="Z6" s="191"/>
      <c r="AA6" s="191"/>
      <c r="AB6" s="191"/>
      <c r="AC6" s="191"/>
      <c r="AD6" s="188"/>
      <c r="AE6" s="188"/>
      <c r="AF6" s="188"/>
      <c r="AG6" s="188"/>
    </row>
    <row r="7" spans="1:43" ht="13.5" customHeight="1">
      <c r="A7" s="433" t="s">
        <v>968</v>
      </c>
      <c r="B7" s="434"/>
      <c r="C7" s="434"/>
      <c r="D7" s="436"/>
      <c r="E7" s="437"/>
      <c r="F7" s="437"/>
      <c r="G7" s="437"/>
      <c r="H7" s="437"/>
      <c r="I7" s="438"/>
      <c r="J7" s="439"/>
      <c r="K7" s="440"/>
      <c r="L7" s="440"/>
      <c r="M7" s="440"/>
      <c r="N7" s="440"/>
      <c r="O7" s="441"/>
      <c r="P7" s="439"/>
      <c r="Q7" s="442"/>
      <c r="R7" s="442"/>
      <c r="S7" s="442"/>
      <c r="T7" s="442"/>
      <c r="U7" s="442"/>
      <c r="V7" s="442"/>
      <c r="W7" s="432"/>
      <c r="X7" s="190"/>
      <c r="Y7" s="191"/>
      <c r="Z7" s="191"/>
      <c r="AA7" s="191"/>
      <c r="AB7" s="191"/>
      <c r="AC7" s="191"/>
      <c r="AD7" s="192"/>
      <c r="AE7" s="192"/>
      <c r="AF7" s="192"/>
      <c r="AG7" s="192"/>
      <c r="AH7" s="192"/>
      <c r="AI7" s="192"/>
      <c r="AJ7" s="192"/>
      <c r="AK7" s="192"/>
      <c r="AL7" s="192"/>
      <c r="AM7" s="192"/>
      <c r="AN7" s="192"/>
      <c r="AO7" s="192"/>
      <c r="AP7" s="187"/>
      <c r="AQ7" s="187"/>
    </row>
    <row r="8" spans="1:43" ht="13.5" customHeight="1">
      <c r="A8" s="435"/>
      <c r="B8" s="435"/>
      <c r="C8" s="435"/>
      <c r="D8" s="439"/>
      <c r="E8" s="440"/>
      <c r="F8" s="440"/>
      <c r="G8" s="440"/>
      <c r="H8" s="440"/>
      <c r="I8" s="441"/>
      <c r="J8" s="439"/>
      <c r="K8" s="440"/>
      <c r="L8" s="440"/>
      <c r="M8" s="440"/>
      <c r="N8" s="440"/>
      <c r="O8" s="441"/>
      <c r="P8" s="439"/>
      <c r="Q8" s="442"/>
      <c r="R8" s="442"/>
      <c r="S8" s="442"/>
      <c r="T8" s="442"/>
      <c r="U8" s="442"/>
      <c r="V8" s="442"/>
      <c r="W8" s="432"/>
      <c r="X8" s="190"/>
      <c r="Y8" s="191"/>
      <c r="Z8" s="191"/>
      <c r="AA8" s="191"/>
      <c r="AB8" s="191"/>
      <c r="AC8" s="191"/>
      <c r="AD8" s="188"/>
      <c r="AE8" s="188"/>
      <c r="AF8" s="188"/>
      <c r="AG8" s="188"/>
    </row>
    <row r="9" spans="1:43" ht="13.5" customHeight="1">
      <c r="A9" s="188"/>
      <c r="B9" s="188"/>
      <c r="C9" s="188"/>
      <c r="D9" s="188"/>
      <c r="E9" s="188"/>
      <c r="F9" s="188"/>
      <c r="G9" s="188"/>
      <c r="H9" s="188"/>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row>
    <row r="10" spans="1:43" ht="13.5" customHeight="1">
      <c r="C10" s="193" t="s">
        <v>969</v>
      </c>
      <c r="D10" s="194" t="s">
        <v>970</v>
      </c>
      <c r="E10" s="188"/>
      <c r="F10" s="188"/>
      <c r="G10" s="188"/>
      <c r="H10" s="188"/>
      <c r="I10" s="188"/>
      <c r="J10" s="188"/>
      <c r="K10" s="188"/>
      <c r="L10" s="188"/>
      <c r="M10" s="188"/>
      <c r="N10" s="188"/>
      <c r="O10" s="188"/>
    </row>
    <row r="11" spans="1:43" ht="13.5" customHeight="1">
      <c r="C11" s="193" t="s">
        <v>971</v>
      </c>
      <c r="D11" s="194" t="s">
        <v>970</v>
      </c>
      <c r="E11" s="188"/>
      <c r="F11" s="188"/>
      <c r="G11" s="188"/>
      <c r="H11" s="188"/>
      <c r="I11" s="188"/>
      <c r="J11" s="188"/>
      <c r="K11" s="188"/>
      <c r="L11" s="188"/>
      <c r="M11" s="188"/>
      <c r="N11" s="188"/>
      <c r="O11" s="188"/>
    </row>
    <row r="12" spans="1:43" ht="13.5" customHeight="1">
      <c r="C12" s="195" t="s">
        <v>972</v>
      </c>
      <c r="D12" s="194" t="s">
        <v>973</v>
      </c>
      <c r="E12" s="188"/>
      <c r="F12" s="188"/>
      <c r="G12" s="188"/>
      <c r="H12" s="188"/>
      <c r="I12" s="188"/>
      <c r="J12" s="188"/>
      <c r="K12" s="188"/>
      <c r="L12" s="188"/>
      <c r="M12" s="188"/>
      <c r="N12" s="188"/>
      <c r="O12" s="188"/>
    </row>
    <row r="13" spans="1:43" ht="13.5" customHeight="1">
      <c r="C13" s="195" t="s">
        <v>974</v>
      </c>
      <c r="D13" s="194" t="s">
        <v>973</v>
      </c>
      <c r="E13" s="188"/>
      <c r="F13" s="188"/>
      <c r="G13" s="188"/>
      <c r="H13" s="188"/>
      <c r="I13" s="188"/>
      <c r="J13" s="188"/>
      <c r="K13" s="188"/>
      <c r="L13" s="188"/>
      <c r="M13" s="188"/>
      <c r="N13" s="188"/>
      <c r="O13" s="188"/>
    </row>
    <row r="14" spans="1:43" ht="13.5" customHeight="1">
      <c r="C14" s="196" t="s">
        <v>975</v>
      </c>
      <c r="D14" s="194" t="s">
        <v>973</v>
      </c>
      <c r="E14" s="188"/>
      <c r="F14" s="188"/>
      <c r="G14" s="188"/>
      <c r="H14" s="188"/>
      <c r="I14" s="188"/>
      <c r="J14" s="188"/>
      <c r="K14" s="188"/>
      <c r="L14" s="188"/>
      <c r="M14" s="188"/>
      <c r="N14" s="188"/>
      <c r="O14" s="188"/>
    </row>
    <row r="15" spans="1:43" ht="13.5" customHeight="1">
      <c r="C15" s="197" t="s">
        <v>976</v>
      </c>
      <c r="D15" s="194" t="s">
        <v>977</v>
      </c>
      <c r="E15" s="188"/>
      <c r="F15" s="188"/>
      <c r="G15" s="198" t="s">
        <v>978</v>
      </c>
      <c r="H15" s="188"/>
      <c r="I15" s="188"/>
      <c r="J15" s="188"/>
      <c r="K15" s="188"/>
      <c r="L15" s="188"/>
      <c r="M15" s="188"/>
      <c r="N15" s="188"/>
      <c r="O15" s="188"/>
    </row>
    <row r="16" spans="1:43" ht="13.5" customHeight="1">
      <c r="C16" s="197" t="s">
        <v>979</v>
      </c>
      <c r="D16" s="194" t="s">
        <v>977</v>
      </c>
      <c r="E16" s="188"/>
      <c r="F16" s="188"/>
      <c r="G16" s="188" t="s">
        <v>980</v>
      </c>
      <c r="H16" s="188" t="s">
        <v>981</v>
      </c>
      <c r="I16" s="188"/>
      <c r="J16" s="188"/>
      <c r="K16" s="188"/>
      <c r="L16" s="188"/>
      <c r="M16" s="188"/>
      <c r="N16" s="188"/>
      <c r="O16" s="188"/>
    </row>
    <row r="17" spans="2:54" ht="13.5" customHeight="1">
      <c r="C17" s="199"/>
      <c r="D17" s="188"/>
      <c r="E17" s="188"/>
      <c r="F17" s="188"/>
      <c r="G17" s="188" t="s">
        <v>982</v>
      </c>
      <c r="H17" s="188" t="s">
        <v>983</v>
      </c>
      <c r="I17" s="188"/>
      <c r="J17" s="188"/>
      <c r="K17" s="188"/>
      <c r="L17" s="188"/>
      <c r="M17" s="188"/>
      <c r="N17" s="188"/>
      <c r="O17" s="188"/>
    </row>
    <row r="18" spans="2:54" ht="13.5" customHeight="1">
      <c r="C18" s="188"/>
      <c r="D18" s="188"/>
      <c r="E18" s="188"/>
      <c r="F18" s="188"/>
      <c r="G18" s="188"/>
      <c r="H18" s="188"/>
      <c r="I18" s="188"/>
      <c r="J18" s="188"/>
      <c r="K18" s="188"/>
      <c r="L18" s="188"/>
      <c r="M18" s="188"/>
      <c r="N18" s="188"/>
      <c r="O18" s="188"/>
    </row>
    <row r="19" spans="2:54" ht="13.5" customHeight="1">
      <c r="C19" s="199"/>
      <c r="D19" s="200"/>
      <c r="E19" s="200"/>
      <c r="F19" s="201"/>
      <c r="G19" s="443" t="s">
        <v>984</v>
      </c>
      <c r="H19" s="443"/>
      <c r="I19" s="443"/>
      <c r="J19" s="443"/>
      <c r="K19" s="443"/>
      <c r="L19" s="443"/>
      <c r="M19" s="443" t="s">
        <v>985</v>
      </c>
      <c r="N19" s="443"/>
      <c r="O19" s="443"/>
      <c r="P19" s="443"/>
      <c r="Q19" s="443"/>
      <c r="R19" s="443"/>
      <c r="S19" s="443" t="s">
        <v>986</v>
      </c>
      <c r="T19" s="443"/>
      <c r="U19" s="443"/>
      <c r="V19" s="443"/>
      <c r="W19" s="443"/>
      <c r="X19" s="443"/>
      <c r="Y19" s="443" t="s">
        <v>987</v>
      </c>
      <c r="Z19" s="443"/>
      <c r="AA19" s="443"/>
      <c r="AB19" s="443"/>
      <c r="AC19" s="443"/>
      <c r="AD19" s="443"/>
      <c r="AE19" s="443" t="s">
        <v>988</v>
      </c>
      <c r="AF19" s="443"/>
      <c r="AG19" s="443"/>
      <c r="AH19" s="443"/>
      <c r="AI19" s="443"/>
      <c r="AJ19" s="443"/>
      <c r="AK19" s="443" t="s">
        <v>989</v>
      </c>
      <c r="AL19" s="443"/>
      <c r="AM19" s="443"/>
      <c r="AN19" s="443"/>
      <c r="AO19" s="443"/>
      <c r="AP19" s="443"/>
      <c r="AQ19" s="443" t="s">
        <v>990</v>
      </c>
      <c r="AR19" s="443"/>
      <c r="AS19" s="443"/>
      <c r="AT19" s="443"/>
      <c r="AU19" s="443"/>
      <c r="AV19" s="443"/>
      <c r="AW19" s="443" t="s">
        <v>991</v>
      </c>
      <c r="AX19" s="443"/>
      <c r="AY19" s="443"/>
      <c r="AZ19" s="443"/>
      <c r="BA19" s="443"/>
      <c r="BB19" s="443"/>
    </row>
    <row r="20" spans="2:54" ht="13.5" customHeight="1">
      <c r="B20" s="202" t="s">
        <v>992</v>
      </c>
      <c r="C20" s="200"/>
      <c r="D20" s="200"/>
      <c r="E20" s="200"/>
      <c r="F20" s="193" t="s">
        <v>969</v>
      </c>
      <c r="G20" s="193" t="s">
        <v>971</v>
      </c>
      <c r="H20" s="196" t="s">
        <v>972</v>
      </c>
      <c r="I20" s="195" t="s">
        <v>974</v>
      </c>
      <c r="J20" s="196" t="s">
        <v>975</v>
      </c>
      <c r="K20" s="197" t="s">
        <v>976</v>
      </c>
      <c r="L20" s="197" t="s">
        <v>979</v>
      </c>
      <c r="M20" s="193" t="s">
        <v>971</v>
      </c>
      <c r="N20" s="196" t="s">
        <v>972</v>
      </c>
      <c r="O20" s="195" t="s">
        <v>974</v>
      </c>
      <c r="P20" s="196" t="s">
        <v>975</v>
      </c>
      <c r="Q20" s="197" t="s">
        <v>976</v>
      </c>
      <c r="R20" s="197" t="s">
        <v>979</v>
      </c>
      <c r="S20" s="193" t="s">
        <v>971</v>
      </c>
      <c r="T20" s="196" t="s">
        <v>972</v>
      </c>
      <c r="U20" s="195" t="s">
        <v>974</v>
      </c>
      <c r="V20" s="196" t="s">
        <v>975</v>
      </c>
      <c r="W20" s="197" t="s">
        <v>976</v>
      </c>
      <c r="X20" s="197" t="s">
        <v>979</v>
      </c>
      <c r="Y20" s="193" t="s">
        <v>971</v>
      </c>
      <c r="Z20" s="196" t="s">
        <v>972</v>
      </c>
      <c r="AA20" s="195" t="s">
        <v>974</v>
      </c>
      <c r="AB20" s="196" t="s">
        <v>975</v>
      </c>
      <c r="AC20" s="197" t="s">
        <v>976</v>
      </c>
      <c r="AD20" s="197" t="s">
        <v>979</v>
      </c>
      <c r="AE20" s="193" t="s">
        <v>971</v>
      </c>
      <c r="AF20" s="196" t="s">
        <v>972</v>
      </c>
      <c r="AG20" s="195" t="s">
        <v>974</v>
      </c>
      <c r="AH20" s="196" t="s">
        <v>975</v>
      </c>
      <c r="AI20" s="197" t="s">
        <v>976</v>
      </c>
      <c r="AJ20" s="197" t="s">
        <v>979</v>
      </c>
      <c r="AK20" s="193" t="s">
        <v>971</v>
      </c>
      <c r="AL20" s="196" t="s">
        <v>972</v>
      </c>
      <c r="AM20" s="195" t="s">
        <v>974</v>
      </c>
      <c r="AN20" s="196" t="s">
        <v>975</v>
      </c>
      <c r="AO20" s="197" t="s">
        <v>976</v>
      </c>
      <c r="AP20" s="197" t="s">
        <v>979</v>
      </c>
      <c r="AQ20" s="193" t="s">
        <v>971</v>
      </c>
      <c r="AR20" s="196" t="s">
        <v>972</v>
      </c>
      <c r="AS20" s="195" t="s">
        <v>974</v>
      </c>
      <c r="AT20" s="196" t="s">
        <v>975</v>
      </c>
      <c r="AU20" s="197" t="s">
        <v>976</v>
      </c>
      <c r="AV20" s="197" t="s">
        <v>979</v>
      </c>
      <c r="AW20" s="193" t="s">
        <v>971</v>
      </c>
      <c r="AX20" s="196" t="s">
        <v>972</v>
      </c>
      <c r="AY20" s="195" t="s">
        <v>974</v>
      </c>
      <c r="AZ20" s="196" t="s">
        <v>975</v>
      </c>
      <c r="BA20" s="197" t="s">
        <v>976</v>
      </c>
      <c r="BB20" s="197" t="s">
        <v>979</v>
      </c>
    </row>
    <row r="21" spans="2:54" ht="11.25">
      <c r="C21" s="203" t="s">
        <v>993</v>
      </c>
      <c r="D21" s="204" t="s">
        <v>994</v>
      </c>
      <c r="E21" s="205" t="s">
        <v>995</v>
      </c>
      <c r="F21" s="206" t="str">
        <f>IF(AND(OR(G21="○",G21="-"),OR(M21="○",M21="-"),OR(S21="○",S21="-"),OR(Y21="○",Y21="-"),OR(AE21="○",AE21="-"),OR(AK21="○",AK21="-"),OR(AQ21="○",AQ21="-"),OR(AW21="○",AW21="-")),"○","×")</f>
        <v>○</v>
      </c>
      <c r="G21" s="207" t="str">
        <f>IF(H21="○",IF(EXACT(J21,K21),"○","×"),"-")</f>
        <v>○</v>
      </c>
      <c r="H21" s="208" t="s">
        <v>996</v>
      </c>
      <c r="I21" s="209" t="s">
        <v>997</v>
      </c>
      <c r="J21" s="210" t="s">
        <v>998</v>
      </c>
      <c r="K21" s="211" t="s">
        <v>998</v>
      </c>
      <c r="L21" s="211"/>
      <c r="M21" s="207" t="str">
        <f>IF(N21="○",IF(EXACT(P21,Q21),"○","×"),"-")</f>
        <v>○</v>
      </c>
      <c r="N21" s="208" t="s">
        <v>996</v>
      </c>
      <c r="O21" s="209" t="s">
        <v>997</v>
      </c>
      <c r="P21" s="210" t="s">
        <v>998</v>
      </c>
      <c r="Q21" s="211" t="s">
        <v>998</v>
      </c>
      <c r="R21" s="211"/>
      <c r="S21" s="207" t="str">
        <f>IF(T21="○",IF(EXACT(V21,W21),"○","×"),"-")</f>
        <v>○</v>
      </c>
      <c r="T21" s="208" t="s">
        <v>996</v>
      </c>
      <c r="U21" s="209" t="s">
        <v>997</v>
      </c>
      <c r="V21" s="210" t="s">
        <v>998</v>
      </c>
      <c r="W21" s="211" t="s">
        <v>998</v>
      </c>
      <c r="X21" s="211"/>
      <c r="Y21" s="207" t="str">
        <f>IF(Z21="○",IF(EXACT(AB21,AC21),"○","×"),"-")</f>
        <v>○</v>
      </c>
      <c r="Z21" s="208" t="s">
        <v>996</v>
      </c>
      <c r="AA21" s="209" t="s">
        <v>997</v>
      </c>
      <c r="AB21" s="210" t="s">
        <v>998</v>
      </c>
      <c r="AC21" s="211" t="s">
        <v>998</v>
      </c>
      <c r="AD21" s="211"/>
      <c r="AE21" s="207" t="str">
        <f>IF(AF21="○",IF(EXACT(AH21,AI21),"○","×"),"-")</f>
        <v>○</v>
      </c>
      <c r="AF21" s="208" t="s">
        <v>996</v>
      </c>
      <c r="AG21" s="209" t="s">
        <v>997</v>
      </c>
      <c r="AH21" s="210" t="s">
        <v>998</v>
      </c>
      <c r="AI21" s="211" t="s">
        <v>998</v>
      </c>
      <c r="AJ21" s="211"/>
      <c r="AK21" s="207" t="str">
        <f>IF(AL21="○",IF(EXACT(AN21,AO21),"○","×"),"-")</f>
        <v>○</v>
      </c>
      <c r="AL21" s="208" t="s">
        <v>996</v>
      </c>
      <c r="AM21" s="209" t="s">
        <v>997</v>
      </c>
      <c r="AN21" s="210" t="s">
        <v>998</v>
      </c>
      <c r="AO21" s="211" t="s">
        <v>998</v>
      </c>
      <c r="AP21" s="211"/>
      <c r="AQ21" s="207" t="str">
        <f>IF(AR21="○",IF(EXACT(AT21,AU21),"○","×"),"-")</f>
        <v>○</v>
      </c>
      <c r="AR21" s="208" t="s">
        <v>996</v>
      </c>
      <c r="AS21" s="209" t="s">
        <v>997</v>
      </c>
      <c r="AT21" s="210" t="s">
        <v>998</v>
      </c>
      <c r="AU21" s="211" t="s">
        <v>998</v>
      </c>
      <c r="AV21" s="211"/>
      <c r="AW21" s="207" t="str">
        <f>IF(AX21="○",IF(EXACT(AZ21,BA21),"○","×"),"-")</f>
        <v>○</v>
      </c>
      <c r="AX21" s="208" t="s">
        <v>996</v>
      </c>
      <c r="AY21" s="209" t="s">
        <v>997</v>
      </c>
      <c r="AZ21" s="210" t="s">
        <v>998</v>
      </c>
      <c r="BA21" s="211" t="s">
        <v>998</v>
      </c>
      <c r="BB21" s="211"/>
    </row>
    <row r="22" spans="2:54" ht="22.5">
      <c r="C22" s="203" t="s">
        <v>999</v>
      </c>
      <c r="D22" s="204" t="s">
        <v>1000</v>
      </c>
      <c r="E22" s="205" t="s">
        <v>995</v>
      </c>
      <c r="F22" s="206" t="str">
        <f>IF(AND(OR(G22="○",G22="-"),OR(M22="○",M22="-"),OR(S22="○",S22="-"),OR(Y22="○",Y22="-"),OR(AE22="○",AE22="-"),OR(AK22="○",AK22="-"),OR(AQ22="○",AQ22="-"),OR(AW22="○",AW22="-")),"○","×")</f>
        <v>○</v>
      </c>
      <c r="G22" s="207" t="str">
        <f t="shared" ref="G22:G85" si="0">IF(H22="○",IF(EXACT(J22,K22),"○","×"),"-")</f>
        <v>○</v>
      </c>
      <c r="H22" s="208" t="s">
        <v>996</v>
      </c>
      <c r="I22" s="209" t="s">
        <v>1001</v>
      </c>
      <c r="J22" s="212" t="str">
        <f>L22</f>
        <v>120101006_20171211</v>
      </c>
      <c r="K22" s="211" t="s">
        <v>1002</v>
      </c>
      <c r="L22" s="211" t="s">
        <v>1002</v>
      </c>
      <c r="M22" s="207" t="str">
        <f t="shared" ref="M22:M85" si="1">IF(N22="○",IF(EXACT(P22,Q22),"○","×"),"-")</f>
        <v>○</v>
      </c>
      <c r="N22" s="208" t="s">
        <v>996</v>
      </c>
      <c r="O22" s="209" t="s">
        <v>1001</v>
      </c>
      <c r="P22" s="212" t="str">
        <f>R22</f>
        <v>120101006_20171211</v>
      </c>
      <c r="Q22" s="211" t="s">
        <v>1002</v>
      </c>
      <c r="R22" s="213" t="s">
        <v>1002</v>
      </c>
      <c r="S22" s="207" t="str">
        <f t="shared" ref="S22:S85" si="2">IF(T22="○",IF(EXACT(V22,W22),"○","×"),"-")</f>
        <v>○</v>
      </c>
      <c r="T22" s="208" t="s">
        <v>996</v>
      </c>
      <c r="U22" s="209" t="s">
        <v>1001</v>
      </c>
      <c r="V22" s="212" t="str">
        <f>X22</f>
        <v>120101006_20171211</v>
      </c>
      <c r="W22" s="211" t="s">
        <v>1002</v>
      </c>
      <c r="X22" s="211" t="s">
        <v>1002</v>
      </c>
      <c r="Y22" s="207" t="str">
        <f t="shared" ref="Y22:Y85" si="3">IF(Z22="○",IF(EXACT(AB22,AC22),"○","×"),"-")</f>
        <v>○</v>
      </c>
      <c r="Z22" s="208" t="s">
        <v>996</v>
      </c>
      <c r="AA22" s="209" t="s">
        <v>1001</v>
      </c>
      <c r="AB22" s="212" t="str">
        <f>AD22</f>
        <v>120101006_20171211</v>
      </c>
      <c r="AC22" s="211" t="s">
        <v>1002</v>
      </c>
      <c r="AD22" s="211" t="s">
        <v>1002</v>
      </c>
      <c r="AE22" s="207" t="str">
        <f t="shared" ref="AE22:AE85" si="4">IF(AF22="○",IF(EXACT(AH22,AI22),"○","×"),"-")</f>
        <v>○</v>
      </c>
      <c r="AF22" s="208" t="s">
        <v>996</v>
      </c>
      <c r="AG22" s="209" t="s">
        <v>1001</v>
      </c>
      <c r="AH22" s="212" t="str">
        <f>AJ22</f>
        <v>120101006_20171211</v>
      </c>
      <c r="AI22" s="211" t="s">
        <v>1002</v>
      </c>
      <c r="AJ22" s="211" t="s">
        <v>1002</v>
      </c>
      <c r="AK22" s="207" t="str">
        <f t="shared" ref="AK22:AK85" si="5">IF(AL22="○",IF(EXACT(AN22,AO22),"○","×"),"-")</f>
        <v>○</v>
      </c>
      <c r="AL22" s="208" t="s">
        <v>996</v>
      </c>
      <c r="AM22" s="209" t="s">
        <v>1001</v>
      </c>
      <c r="AN22" s="212" t="str">
        <f>AP22</f>
        <v>120101006_20171211</v>
      </c>
      <c r="AO22" s="211" t="s">
        <v>1002</v>
      </c>
      <c r="AP22" s="211" t="s">
        <v>1002</v>
      </c>
      <c r="AQ22" s="207" t="str">
        <f t="shared" ref="AQ22:AQ85" si="6">IF(AR22="○",IF(EXACT(AT22,AU22),"○","×"),"-")</f>
        <v>○</v>
      </c>
      <c r="AR22" s="208" t="s">
        <v>996</v>
      </c>
      <c r="AS22" s="209" t="s">
        <v>1001</v>
      </c>
      <c r="AT22" s="212" t="str">
        <f>AV22</f>
        <v>120101006_20171211</v>
      </c>
      <c r="AU22" s="211" t="s">
        <v>1002</v>
      </c>
      <c r="AV22" s="211" t="s">
        <v>1002</v>
      </c>
      <c r="AW22" s="207" t="str">
        <f t="shared" ref="AW22:AW85" si="7">IF(AX22="○",IF(EXACT(AZ22,BA22),"○","×"),"-")</f>
        <v>○</v>
      </c>
      <c r="AX22" s="208" t="s">
        <v>996</v>
      </c>
      <c r="AY22" s="209" t="s">
        <v>1001</v>
      </c>
      <c r="AZ22" s="212" t="str">
        <f>BB22</f>
        <v>120101006_20171211</v>
      </c>
      <c r="BA22" s="211" t="s">
        <v>1002</v>
      </c>
      <c r="BB22" s="211" t="s">
        <v>1002</v>
      </c>
    </row>
    <row r="23" spans="2:54" ht="22.5">
      <c r="C23" s="203" t="s">
        <v>1003</v>
      </c>
      <c r="D23" s="204" t="s">
        <v>1004</v>
      </c>
      <c r="E23" s="205" t="s">
        <v>995</v>
      </c>
      <c r="F23" s="206" t="str">
        <f t="shared" ref="F23:F86" si="8">IF(AND(OR(G23="○",G23="-"),OR(M23="○",M23="-"),OR(S23="○",S23="-"),OR(Y23="○",Y23="-"),OR(AE23="○",AE23="-"),OR(AK23="○",AK23="-"),OR(AQ23="○",AQ23="-"),OR(AW23="○",AW23="-")),"○","×")</f>
        <v>○</v>
      </c>
      <c r="G23" s="207" t="str">
        <f t="shared" si="0"/>
        <v>○</v>
      </c>
      <c r="H23" s="208" t="s">
        <v>996</v>
      </c>
      <c r="I23" s="209" t="s">
        <v>1001</v>
      </c>
      <c r="J23" s="212" t="str">
        <f>L23</f>
        <v>120101006_20171211</v>
      </c>
      <c r="K23" s="211" t="s">
        <v>1002</v>
      </c>
      <c r="L23" s="211" t="s">
        <v>1002</v>
      </c>
      <c r="M23" s="207" t="str">
        <f t="shared" si="1"/>
        <v>○</v>
      </c>
      <c r="N23" s="208" t="s">
        <v>996</v>
      </c>
      <c r="O23" s="209" t="s">
        <v>1001</v>
      </c>
      <c r="P23" s="212" t="str">
        <f>R23</f>
        <v>120101006_20171211</v>
      </c>
      <c r="Q23" s="211" t="s">
        <v>1002</v>
      </c>
      <c r="R23" s="213" t="s">
        <v>1002</v>
      </c>
      <c r="S23" s="207" t="str">
        <f t="shared" si="2"/>
        <v>○</v>
      </c>
      <c r="T23" s="208" t="s">
        <v>996</v>
      </c>
      <c r="U23" s="209" t="s">
        <v>1001</v>
      </c>
      <c r="V23" s="212" t="str">
        <f>X23</f>
        <v>120101006_20171211</v>
      </c>
      <c r="W23" s="211" t="s">
        <v>1002</v>
      </c>
      <c r="X23" s="211" t="s">
        <v>1002</v>
      </c>
      <c r="Y23" s="207" t="str">
        <f t="shared" si="3"/>
        <v>○</v>
      </c>
      <c r="Z23" s="208" t="s">
        <v>996</v>
      </c>
      <c r="AA23" s="209" t="s">
        <v>1001</v>
      </c>
      <c r="AB23" s="212" t="str">
        <f>AD23</f>
        <v>120101006_20171211</v>
      </c>
      <c r="AC23" s="211" t="s">
        <v>1002</v>
      </c>
      <c r="AD23" s="211" t="s">
        <v>1002</v>
      </c>
      <c r="AE23" s="207" t="str">
        <f t="shared" si="4"/>
        <v>○</v>
      </c>
      <c r="AF23" s="208" t="s">
        <v>996</v>
      </c>
      <c r="AG23" s="209" t="s">
        <v>1001</v>
      </c>
      <c r="AH23" s="212" t="str">
        <f>AJ23</f>
        <v>120101006_20171211</v>
      </c>
      <c r="AI23" s="211" t="s">
        <v>1002</v>
      </c>
      <c r="AJ23" s="211" t="s">
        <v>1002</v>
      </c>
      <c r="AK23" s="207" t="str">
        <f t="shared" si="5"/>
        <v>○</v>
      </c>
      <c r="AL23" s="208" t="s">
        <v>996</v>
      </c>
      <c r="AM23" s="209" t="s">
        <v>1001</v>
      </c>
      <c r="AN23" s="212" t="str">
        <f>AP23</f>
        <v>120101006_20171211</v>
      </c>
      <c r="AO23" s="211" t="s">
        <v>1002</v>
      </c>
      <c r="AP23" s="211" t="s">
        <v>1002</v>
      </c>
      <c r="AQ23" s="207" t="str">
        <f t="shared" si="6"/>
        <v>○</v>
      </c>
      <c r="AR23" s="208" t="s">
        <v>996</v>
      </c>
      <c r="AS23" s="209" t="s">
        <v>1001</v>
      </c>
      <c r="AT23" s="212" t="str">
        <f>AV23</f>
        <v>120101006_20171211</v>
      </c>
      <c r="AU23" s="211" t="s">
        <v>1002</v>
      </c>
      <c r="AV23" s="211" t="s">
        <v>1002</v>
      </c>
      <c r="AW23" s="207" t="str">
        <f t="shared" si="7"/>
        <v>○</v>
      </c>
      <c r="AX23" s="208" t="s">
        <v>996</v>
      </c>
      <c r="AY23" s="209" t="s">
        <v>1001</v>
      </c>
      <c r="AZ23" s="212" t="str">
        <f>BB23</f>
        <v>120101006_20171211</v>
      </c>
      <c r="BA23" s="211" t="s">
        <v>1002</v>
      </c>
      <c r="BB23" s="211" t="s">
        <v>1002</v>
      </c>
    </row>
    <row r="24" spans="2:54" ht="11.25">
      <c r="C24" s="203" t="s">
        <v>1005</v>
      </c>
      <c r="D24" s="204" t="s">
        <v>1006</v>
      </c>
      <c r="E24" s="205" t="s">
        <v>1007</v>
      </c>
      <c r="F24" s="206" t="str">
        <f t="shared" si="8"/>
        <v>○</v>
      </c>
      <c r="G24" s="207" t="str">
        <f t="shared" si="0"/>
        <v>○</v>
      </c>
      <c r="H24" s="208" t="s">
        <v>996</v>
      </c>
      <c r="I24" s="209" t="s">
        <v>997</v>
      </c>
      <c r="J24" s="214" t="s">
        <v>1008</v>
      </c>
      <c r="K24" s="211" t="s">
        <v>1008</v>
      </c>
      <c r="L24" s="211"/>
      <c r="M24" s="207" t="str">
        <f t="shared" si="1"/>
        <v>-</v>
      </c>
      <c r="N24" s="208" t="s">
        <v>1009</v>
      </c>
      <c r="O24" s="209"/>
      <c r="P24" s="214"/>
      <c r="Q24" s="211"/>
      <c r="R24" s="211"/>
      <c r="S24" s="207" t="str">
        <f t="shared" si="2"/>
        <v>○</v>
      </c>
      <c r="T24" s="208" t="s">
        <v>996</v>
      </c>
      <c r="U24" s="209" t="s">
        <v>997</v>
      </c>
      <c r="V24" s="214" t="s">
        <v>1008</v>
      </c>
      <c r="W24" s="211" t="s">
        <v>1008</v>
      </c>
      <c r="X24" s="211"/>
      <c r="Y24" s="207" t="str">
        <f t="shared" si="3"/>
        <v>○</v>
      </c>
      <c r="Z24" s="208" t="s">
        <v>996</v>
      </c>
      <c r="AA24" s="209" t="s">
        <v>997</v>
      </c>
      <c r="AB24" s="214" t="s">
        <v>1008</v>
      </c>
      <c r="AC24" s="211" t="s">
        <v>1008</v>
      </c>
      <c r="AD24" s="211"/>
      <c r="AE24" s="207" t="str">
        <f t="shared" si="4"/>
        <v>-</v>
      </c>
      <c r="AF24" s="208" t="s">
        <v>1009</v>
      </c>
      <c r="AG24" s="209"/>
      <c r="AH24" s="214"/>
      <c r="AI24" s="211"/>
      <c r="AJ24" s="211"/>
      <c r="AK24" s="207" t="str">
        <f t="shared" si="5"/>
        <v>○</v>
      </c>
      <c r="AL24" s="208" t="s">
        <v>996</v>
      </c>
      <c r="AM24" s="209" t="s">
        <v>997</v>
      </c>
      <c r="AN24" s="214" t="s">
        <v>1008</v>
      </c>
      <c r="AO24" s="211" t="s">
        <v>1008</v>
      </c>
      <c r="AP24" s="211"/>
      <c r="AQ24" s="207" t="str">
        <f t="shared" si="6"/>
        <v>○</v>
      </c>
      <c r="AR24" s="208" t="s">
        <v>996</v>
      </c>
      <c r="AS24" s="209" t="s">
        <v>997</v>
      </c>
      <c r="AT24" s="214" t="s">
        <v>1008</v>
      </c>
      <c r="AU24" s="211" t="s">
        <v>1008</v>
      </c>
      <c r="AV24" s="211"/>
      <c r="AW24" s="207" t="str">
        <f t="shared" si="7"/>
        <v>-</v>
      </c>
      <c r="AX24" s="208" t="s">
        <v>1009</v>
      </c>
      <c r="AY24" s="209"/>
      <c r="AZ24" s="214"/>
      <c r="BA24" s="211"/>
      <c r="BB24" s="211"/>
    </row>
    <row r="25" spans="2:54" ht="11.25">
      <c r="C25" s="203" t="s">
        <v>1010</v>
      </c>
      <c r="D25" s="204" t="s">
        <v>1011</v>
      </c>
      <c r="E25" s="205" t="s">
        <v>1007</v>
      </c>
      <c r="F25" s="206" t="str">
        <f t="shared" si="8"/>
        <v>○</v>
      </c>
      <c r="G25" s="207" t="str">
        <f t="shared" si="0"/>
        <v>-</v>
      </c>
      <c r="H25" s="208" t="s">
        <v>1009</v>
      </c>
      <c r="I25" s="209"/>
      <c r="J25" s="214"/>
      <c r="K25" s="211"/>
      <c r="L25" s="211"/>
      <c r="M25" s="207" t="str">
        <f t="shared" si="1"/>
        <v>○</v>
      </c>
      <c r="N25" s="208" t="s">
        <v>996</v>
      </c>
      <c r="O25" s="209" t="s">
        <v>997</v>
      </c>
      <c r="P25" s="214" t="s">
        <v>1008</v>
      </c>
      <c r="Q25" s="211" t="s">
        <v>1008</v>
      </c>
      <c r="R25" s="211"/>
      <c r="S25" s="207" t="str">
        <f t="shared" si="2"/>
        <v>-</v>
      </c>
      <c r="T25" s="208" t="s">
        <v>1009</v>
      </c>
      <c r="U25" s="209"/>
      <c r="V25" s="214"/>
      <c r="W25" s="211"/>
      <c r="X25" s="211"/>
      <c r="Y25" s="207" t="str">
        <f t="shared" si="3"/>
        <v>-</v>
      </c>
      <c r="Z25" s="208" t="s">
        <v>1009</v>
      </c>
      <c r="AA25" s="209"/>
      <c r="AB25" s="214"/>
      <c r="AC25" s="211"/>
      <c r="AD25" s="211"/>
      <c r="AE25" s="207" t="str">
        <f t="shared" si="4"/>
        <v>○</v>
      </c>
      <c r="AF25" s="208" t="s">
        <v>996</v>
      </c>
      <c r="AG25" s="209" t="s">
        <v>997</v>
      </c>
      <c r="AH25" s="214" t="s">
        <v>1008</v>
      </c>
      <c r="AI25" s="211" t="s">
        <v>1008</v>
      </c>
      <c r="AJ25" s="211"/>
      <c r="AK25" s="207" t="str">
        <f t="shared" si="5"/>
        <v>-</v>
      </c>
      <c r="AL25" s="208" t="s">
        <v>1009</v>
      </c>
      <c r="AM25" s="209"/>
      <c r="AN25" s="214"/>
      <c r="AO25" s="211"/>
      <c r="AP25" s="211"/>
      <c r="AQ25" s="207" t="str">
        <f t="shared" si="6"/>
        <v>-</v>
      </c>
      <c r="AR25" s="208" t="s">
        <v>1009</v>
      </c>
      <c r="AS25" s="209"/>
      <c r="AT25" s="214"/>
      <c r="AU25" s="211"/>
      <c r="AV25" s="211"/>
      <c r="AW25" s="207" t="str">
        <f t="shared" si="7"/>
        <v>○</v>
      </c>
      <c r="AX25" s="208" t="s">
        <v>996</v>
      </c>
      <c r="AY25" s="209" t="s">
        <v>997</v>
      </c>
      <c r="AZ25" s="214" t="s">
        <v>1008</v>
      </c>
      <c r="BA25" s="211" t="s">
        <v>1008</v>
      </c>
      <c r="BB25" s="211"/>
    </row>
    <row r="26" spans="2:54" ht="11.25">
      <c r="C26" s="203" t="s">
        <v>1012</v>
      </c>
      <c r="D26" s="204" t="s">
        <v>1013</v>
      </c>
      <c r="E26" s="205" t="s">
        <v>1014</v>
      </c>
      <c r="F26" s="206" t="str">
        <f t="shared" si="8"/>
        <v>○</v>
      </c>
      <c r="G26" s="207" t="str">
        <f t="shared" si="0"/>
        <v>○</v>
      </c>
      <c r="H26" s="208" t="s">
        <v>996</v>
      </c>
      <c r="I26" s="209" t="s">
        <v>997</v>
      </c>
      <c r="J26" s="214" t="s">
        <v>1015</v>
      </c>
      <c r="K26" s="211" t="s">
        <v>1015</v>
      </c>
      <c r="L26" s="211"/>
      <c r="M26" s="207" t="str">
        <f t="shared" si="1"/>
        <v>○</v>
      </c>
      <c r="N26" s="208" t="s">
        <v>996</v>
      </c>
      <c r="O26" s="209" t="s">
        <v>997</v>
      </c>
      <c r="P26" s="214" t="s">
        <v>1015</v>
      </c>
      <c r="Q26" s="211" t="s">
        <v>1015</v>
      </c>
      <c r="R26" s="211"/>
      <c r="S26" s="207" t="str">
        <f t="shared" si="2"/>
        <v>○</v>
      </c>
      <c r="T26" s="208" t="s">
        <v>996</v>
      </c>
      <c r="U26" s="209" t="s">
        <v>997</v>
      </c>
      <c r="V26" s="214" t="s">
        <v>1015</v>
      </c>
      <c r="W26" s="211" t="s">
        <v>1015</v>
      </c>
      <c r="X26" s="211"/>
      <c r="Y26" s="207" t="str">
        <f t="shared" si="3"/>
        <v>○</v>
      </c>
      <c r="Z26" s="208" t="s">
        <v>996</v>
      </c>
      <c r="AA26" s="209" t="s">
        <v>997</v>
      </c>
      <c r="AB26" s="214" t="s">
        <v>1015</v>
      </c>
      <c r="AC26" s="211" t="s">
        <v>1015</v>
      </c>
      <c r="AD26" s="211"/>
      <c r="AE26" s="207" t="str">
        <f t="shared" si="4"/>
        <v>○</v>
      </c>
      <c r="AF26" s="208" t="s">
        <v>996</v>
      </c>
      <c r="AG26" s="209" t="s">
        <v>997</v>
      </c>
      <c r="AH26" s="214" t="s">
        <v>1015</v>
      </c>
      <c r="AI26" s="211" t="s">
        <v>1015</v>
      </c>
      <c r="AJ26" s="211"/>
      <c r="AK26" s="207" t="str">
        <f t="shared" si="5"/>
        <v>○</v>
      </c>
      <c r="AL26" s="208" t="s">
        <v>996</v>
      </c>
      <c r="AM26" s="209" t="s">
        <v>997</v>
      </c>
      <c r="AN26" s="214" t="s">
        <v>1015</v>
      </c>
      <c r="AO26" s="211" t="s">
        <v>1015</v>
      </c>
      <c r="AP26" s="211"/>
      <c r="AQ26" s="207" t="str">
        <f t="shared" si="6"/>
        <v>○</v>
      </c>
      <c r="AR26" s="208" t="s">
        <v>996</v>
      </c>
      <c r="AS26" s="209" t="s">
        <v>997</v>
      </c>
      <c r="AT26" s="214" t="s">
        <v>1015</v>
      </c>
      <c r="AU26" s="211" t="s">
        <v>1015</v>
      </c>
      <c r="AV26" s="211"/>
      <c r="AW26" s="207" t="str">
        <f t="shared" si="7"/>
        <v>○</v>
      </c>
      <c r="AX26" s="208" t="s">
        <v>996</v>
      </c>
      <c r="AY26" s="209" t="s">
        <v>997</v>
      </c>
      <c r="AZ26" s="214" t="s">
        <v>1015</v>
      </c>
      <c r="BA26" s="211" t="s">
        <v>1015</v>
      </c>
      <c r="BB26" s="211"/>
    </row>
    <row r="27" spans="2:54" ht="11.25">
      <c r="C27" s="203" t="s">
        <v>1016</v>
      </c>
      <c r="D27" s="204" t="s">
        <v>1017</v>
      </c>
      <c r="E27" s="205" t="s">
        <v>1014</v>
      </c>
      <c r="F27" s="206" t="str">
        <f t="shared" si="8"/>
        <v>○</v>
      </c>
      <c r="G27" s="207" t="str">
        <f t="shared" si="0"/>
        <v>○</v>
      </c>
      <c r="H27" s="208" t="s">
        <v>996</v>
      </c>
      <c r="I27" s="209" t="s">
        <v>997</v>
      </c>
      <c r="J27" s="214" t="s">
        <v>1018</v>
      </c>
      <c r="K27" s="211" t="s">
        <v>1019</v>
      </c>
      <c r="L27" s="211"/>
      <c r="M27" s="207" t="str">
        <f t="shared" si="1"/>
        <v>○</v>
      </c>
      <c r="N27" s="208" t="s">
        <v>996</v>
      </c>
      <c r="O27" s="209" t="s">
        <v>997</v>
      </c>
      <c r="P27" s="214" t="s">
        <v>1019</v>
      </c>
      <c r="Q27" s="211" t="s">
        <v>1019</v>
      </c>
      <c r="R27" s="211"/>
      <c r="S27" s="207" t="str">
        <f t="shared" si="2"/>
        <v>○</v>
      </c>
      <c r="T27" s="208" t="s">
        <v>996</v>
      </c>
      <c r="U27" s="209" t="s">
        <v>997</v>
      </c>
      <c r="V27" s="214" t="s">
        <v>1019</v>
      </c>
      <c r="W27" s="211" t="s">
        <v>1018</v>
      </c>
      <c r="X27" s="211"/>
      <c r="Y27" s="207" t="str">
        <f t="shared" si="3"/>
        <v>○</v>
      </c>
      <c r="Z27" s="208" t="s">
        <v>996</v>
      </c>
      <c r="AA27" s="209" t="s">
        <v>997</v>
      </c>
      <c r="AB27" s="214" t="s">
        <v>1019</v>
      </c>
      <c r="AC27" s="211" t="s">
        <v>1018</v>
      </c>
      <c r="AD27" s="211"/>
      <c r="AE27" s="207" t="str">
        <f t="shared" si="4"/>
        <v>○</v>
      </c>
      <c r="AF27" s="208" t="s">
        <v>996</v>
      </c>
      <c r="AG27" s="209" t="s">
        <v>997</v>
      </c>
      <c r="AH27" s="214" t="s">
        <v>1019</v>
      </c>
      <c r="AI27" s="211" t="s">
        <v>1018</v>
      </c>
      <c r="AJ27" s="211"/>
      <c r="AK27" s="207" t="str">
        <f t="shared" si="5"/>
        <v>○</v>
      </c>
      <c r="AL27" s="208" t="s">
        <v>996</v>
      </c>
      <c r="AM27" s="209" t="s">
        <v>997</v>
      </c>
      <c r="AN27" s="214" t="s">
        <v>1019</v>
      </c>
      <c r="AO27" s="211" t="s">
        <v>1018</v>
      </c>
      <c r="AP27" s="211"/>
      <c r="AQ27" s="207" t="str">
        <f t="shared" si="6"/>
        <v>○</v>
      </c>
      <c r="AR27" s="208" t="s">
        <v>996</v>
      </c>
      <c r="AS27" s="209" t="s">
        <v>997</v>
      </c>
      <c r="AT27" s="214" t="s">
        <v>1019</v>
      </c>
      <c r="AU27" s="211" t="s">
        <v>1018</v>
      </c>
      <c r="AV27" s="211"/>
      <c r="AW27" s="207" t="str">
        <f t="shared" si="7"/>
        <v>○</v>
      </c>
      <c r="AX27" s="208" t="s">
        <v>996</v>
      </c>
      <c r="AY27" s="209" t="s">
        <v>997</v>
      </c>
      <c r="AZ27" s="214" t="s">
        <v>1019</v>
      </c>
      <c r="BA27" s="211" t="s">
        <v>1018</v>
      </c>
      <c r="BB27" s="211"/>
    </row>
    <row r="28" spans="2:54" ht="11.25">
      <c r="C28" s="203" t="s">
        <v>1020</v>
      </c>
      <c r="D28" s="204" t="s">
        <v>1021</v>
      </c>
      <c r="E28" s="205" t="s">
        <v>1014</v>
      </c>
      <c r="F28" s="206" t="str">
        <f t="shared" si="8"/>
        <v>○</v>
      </c>
      <c r="G28" s="207" t="str">
        <f t="shared" si="0"/>
        <v>○</v>
      </c>
      <c r="H28" s="208" t="s">
        <v>996</v>
      </c>
      <c r="I28" s="209" t="s">
        <v>997</v>
      </c>
      <c r="J28" s="214" t="s">
        <v>1019</v>
      </c>
      <c r="K28" s="211" t="s">
        <v>1019</v>
      </c>
      <c r="L28" s="211"/>
      <c r="M28" s="207" t="str">
        <f t="shared" si="1"/>
        <v>○</v>
      </c>
      <c r="N28" s="208" t="s">
        <v>996</v>
      </c>
      <c r="O28" s="209" t="s">
        <v>997</v>
      </c>
      <c r="P28" s="214" t="s">
        <v>1019</v>
      </c>
      <c r="Q28" s="211" t="s">
        <v>1019</v>
      </c>
      <c r="R28" s="213"/>
      <c r="S28" s="207" t="str">
        <f t="shared" si="2"/>
        <v>○</v>
      </c>
      <c r="T28" s="208" t="s">
        <v>996</v>
      </c>
      <c r="U28" s="209" t="s">
        <v>997</v>
      </c>
      <c r="V28" s="214" t="s">
        <v>1019</v>
      </c>
      <c r="W28" s="211" t="s">
        <v>1022</v>
      </c>
      <c r="X28" s="211"/>
      <c r="Y28" s="207" t="str">
        <f t="shared" si="3"/>
        <v>○</v>
      </c>
      <c r="Z28" s="208" t="s">
        <v>996</v>
      </c>
      <c r="AA28" s="209" t="s">
        <v>997</v>
      </c>
      <c r="AB28" s="214" t="s">
        <v>1019</v>
      </c>
      <c r="AC28" s="211" t="s">
        <v>1022</v>
      </c>
      <c r="AD28" s="211"/>
      <c r="AE28" s="207" t="str">
        <f t="shared" si="4"/>
        <v>○</v>
      </c>
      <c r="AF28" s="208" t="s">
        <v>996</v>
      </c>
      <c r="AG28" s="209" t="s">
        <v>997</v>
      </c>
      <c r="AH28" s="214" t="s">
        <v>1019</v>
      </c>
      <c r="AI28" s="211" t="s">
        <v>1022</v>
      </c>
      <c r="AJ28" s="211"/>
      <c r="AK28" s="207" t="str">
        <f t="shared" si="5"/>
        <v>○</v>
      </c>
      <c r="AL28" s="208" t="s">
        <v>996</v>
      </c>
      <c r="AM28" s="209" t="s">
        <v>997</v>
      </c>
      <c r="AN28" s="214" t="s">
        <v>1019</v>
      </c>
      <c r="AO28" s="211" t="s">
        <v>1022</v>
      </c>
      <c r="AP28" s="211"/>
      <c r="AQ28" s="207" t="str">
        <f t="shared" si="6"/>
        <v>○</v>
      </c>
      <c r="AR28" s="208" t="s">
        <v>996</v>
      </c>
      <c r="AS28" s="209" t="s">
        <v>997</v>
      </c>
      <c r="AT28" s="214" t="s">
        <v>1019</v>
      </c>
      <c r="AU28" s="211" t="s">
        <v>1022</v>
      </c>
      <c r="AV28" s="211"/>
      <c r="AW28" s="207" t="str">
        <f t="shared" si="7"/>
        <v>○</v>
      </c>
      <c r="AX28" s="208" t="s">
        <v>996</v>
      </c>
      <c r="AY28" s="209" t="s">
        <v>997</v>
      </c>
      <c r="AZ28" s="214" t="s">
        <v>1019</v>
      </c>
      <c r="BA28" s="211" t="s">
        <v>1022</v>
      </c>
      <c r="BB28" s="211"/>
    </row>
    <row r="29" spans="2:54" ht="11.25">
      <c r="C29" s="203" t="s">
        <v>1023</v>
      </c>
      <c r="D29" s="204" t="s">
        <v>1024</v>
      </c>
      <c r="E29" s="205" t="s">
        <v>995</v>
      </c>
      <c r="F29" s="206" t="str">
        <f t="shared" si="8"/>
        <v>○</v>
      </c>
      <c r="G29" s="207" t="str">
        <f t="shared" si="0"/>
        <v>○</v>
      </c>
      <c r="H29" s="208" t="s">
        <v>996</v>
      </c>
      <c r="I29" s="209" t="s">
        <v>997</v>
      </c>
      <c r="J29" s="214" t="s">
        <v>1025</v>
      </c>
      <c r="K29" s="211" t="s">
        <v>1025</v>
      </c>
      <c r="L29" s="211"/>
      <c r="M29" s="207" t="str">
        <f t="shared" si="1"/>
        <v>○</v>
      </c>
      <c r="N29" s="208" t="s">
        <v>996</v>
      </c>
      <c r="O29" s="209" t="s">
        <v>997</v>
      </c>
      <c r="P29" s="214" t="s">
        <v>1025</v>
      </c>
      <c r="Q29" s="211" t="s">
        <v>1025</v>
      </c>
      <c r="R29" s="211"/>
      <c r="S29" s="207" t="str">
        <f t="shared" si="2"/>
        <v>○</v>
      </c>
      <c r="T29" s="208" t="s">
        <v>996</v>
      </c>
      <c r="U29" s="209" t="s">
        <v>997</v>
      </c>
      <c r="V29" s="214" t="s">
        <v>1025</v>
      </c>
      <c r="W29" s="211" t="s">
        <v>1025</v>
      </c>
      <c r="X29" s="211"/>
      <c r="Y29" s="207" t="str">
        <f t="shared" si="3"/>
        <v>○</v>
      </c>
      <c r="Z29" s="208" t="s">
        <v>996</v>
      </c>
      <c r="AA29" s="209" t="s">
        <v>997</v>
      </c>
      <c r="AB29" s="214" t="s">
        <v>1025</v>
      </c>
      <c r="AC29" s="211" t="s">
        <v>1025</v>
      </c>
      <c r="AD29" s="211"/>
      <c r="AE29" s="207" t="str">
        <f t="shared" si="4"/>
        <v>○</v>
      </c>
      <c r="AF29" s="208" t="s">
        <v>996</v>
      </c>
      <c r="AG29" s="209" t="s">
        <v>997</v>
      </c>
      <c r="AH29" s="214" t="s">
        <v>1025</v>
      </c>
      <c r="AI29" s="211" t="s">
        <v>1025</v>
      </c>
      <c r="AJ29" s="211"/>
      <c r="AK29" s="207" t="str">
        <f t="shared" si="5"/>
        <v>○</v>
      </c>
      <c r="AL29" s="208" t="s">
        <v>996</v>
      </c>
      <c r="AM29" s="209" t="s">
        <v>997</v>
      </c>
      <c r="AN29" s="214" t="s">
        <v>1025</v>
      </c>
      <c r="AO29" s="211" t="s">
        <v>1025</v>
      </c>
      <c r="AP29" s="211"/>
      <c r="AQ29" s="207" t="str">
        <f t="shared" si="6"/>
        <v>○</v>
      </c>
      <c r="AR29" s="208" t="s">
        <v>996</v>
      </c>
      <c r="AS29" s="209" t="s">
        <v>997</v>
      </c>
      <c r="AT29" s="214" t="s">
        <v>1025</v>
      </c>
      <c r="AU29" s="211" t="s">
        <v>1025</v>
      </c>
      <c r="AV29" s="211"/>
      <c r="AW29" s="207" t="str">
        <f t="shared" si="7"/>
        <v>○</v>
      </c>
      <c r="AX29" s="208" t="s">
        <v>996</v>
      </c>
      <c r="AY29" s="209" t="s">
        <v>997</v>
      </c>
      <c r="AZ29" s="214" t="s">
        <v>1025</v>
      </c>
      <c r="BA29" s="211" t="s">
        <v>1025</v>
      </c>
      <c r="BB29" s="211"/>
    </row>
    <row r="30" spans="2:54" ht="22.5">
      <c r="C30" s="203" t="s">
        <v>1026</v>
      </c>
      <c r="D30" s="204" t="s">
        <v>1027</v>
      </c>
      <c r="E30" s="205" t="s">
        <v>1007</v>
      </c>
      <c r="F30" s="215" t="str">
        <f t="shared" si="8"/>
        <v>×</v>
      </c>
      <c r="G30" s="207" t="str">
        <f t="shared" si="0"/>
        <v>×</v>
      </c>
      <c r="H30" s="208" t="s">
        <v>996</v>
      </c>
      <c r="I30" s="216" t="s">
        <v>997</v>
      </c>
      <c r="J30" s="214" t="s">
        <v>1028</v>
      </c>
      <c r="K30" s="217" t="s">
        <v>62</v>
      </c>
      <c r="L30" s="211"/>
      <c r="M30" s="207" t="str">
        <f t="shared" si="1"/>
        <v>×</v>
      </c>
      <c r="N30" s="208" t="s">
        <v>996</v>
      </c>
      <c r="O30" s="216" t="s">
        <v>997</v>
      </c>
      <c r="P30" s="214" t="s">
        <v>1028</v>
      </c>
      <c r="Q30" s="217" t="s">
        <v>62</v>
      </c>
      <c r="R30" s="211"/>
      <c r="S30" s="207" t="str">
        <f t="shared" si="2"/>
        <v>×</v>
      </c>
      <c r="T30" s="208" t="s">
        <v>996</v>
      </c>
      <c r="U30" s="216" t="s">
        <v>997</v>
      </c>
      <c r="V30" s="214" t="s">
        <v>1028</v>
      </c>
      <c r="W30" s="217" t="s">
        <v>62</v>
      </c>
      <c r="X30" s="211"/>
      <c r="Y30" s="207" t="str">
        <f t="shared" si="3"/>
        <v>×</v>
      </c>
      <c r="Z30" s="208" t="s">
        <v>996</v>
      </c>
      <c r="AA30" s="216" t="s">
        <v>997</v>
      </c>
      <c r="AB30" s="214" t="s">
        <v>1028</v>
      </c>
      <c r="AC30" s="217" t="s">
        <v>62</v>
      </c>
      <c r="AD30" s="211"/>
      <c r="AE30" s="207" t="str">
        <f t="shared" si="4"/>
        <v>×</v>
      </c>
      <c r="AF30" s="208" t="s">
        <v>996</v>
      </c>
      <c r="AG30" s="216" t="s">
        <v>997</v>
      </c>
      <c r="AH30" s="214" t="s">
        <v>1028</v>
      </c>
      <c r="AI30" s="217" t="s">
        <v>62</v>
      </c>
      <c r="AJ30" s="211"/>
      <c r="AK30" s="207" t="str">
        <f t="shared" si="5"/>
        <v>×</v>
      </c>
      <c r="AL30" s="208" t="s">
        <v>996</v>
      </c>
      <c r="AM30" s="216" t="s">
        <v>997</v>
      </c>
      <c r="AN30" s="214" t="s">
        <v>1028</v>
      </c>
      <c r="AO30" s="217" t="s">
        <v>62</v>
      </c>
      <c r="AP30" s="211"/>
      <c r="AQ30" s="207" t="str">
        <f t="shared" si="6"/>
        <v>×</v>
      </c>
      <c r="AR30" s="208" t="s">
        <v>996</v>
      </c>
      <c r="AS30" s="216" t="s">
        <v>997</v>
      </c>
      <c r="AT30" s="214" t="s">
        <v>1028</v>
      </c>
      <c r="AU30" s="217" t="s">
        <v>62</v>
      </c>
      <c r="AV30" s="211"/>
      <c r="AW30" s="207" t="str">
        <f t="shared" si="7"/>
        <v>×</v>
      </c>
      <c r="AX30" s="208" t="s">
        <v>996</v>
      </c>
      <c r="AY30" s="216" t="s">
        <v>997</v>
      </c>
      <c r="AZ30" s="214" t="s">
        <v>1028</v>
      </c>
      <c r="BA30" s="217" t="s">
        <v>62</v>
      </c>
      <c r="BB30" s="211"/>
    </row>
    <row r="31" spans="2:54" ht="11.25">
      <c r="C31" s="203" t="s">
        <v>1029</v>
      </c>
      <c r="D31" s="204" t="s">
        <v>1030</v>
      </c>
      <c r="E31" s="205" t="s">
        <v>1031</v>
      </c>
      <c r="F31" s="206" t="str">
        <f t="shared" si="8"/>
        <v>○</v>
      </c>
      <c r="G31" s="207" t="str">
        <f t="shared" si="0"/>
        <v>○</v>
      </c>
      <c r="H31" s="208" t="s">
        <v>996</v>
      </c>
      <c r="I31" s="209" t="s">
        <v>997</v>
      </c>
      <c r="J31" s="214" t="s">
        <v>62</v>
      </c>
      <c r="K31" s="211" t="s">
        <v>62</v>
      </c>
      <c r="L31" s="211"/>
      <c r="M31" s="207" t="str">
        <f t="shared" si="1"/>
        <v>○</v>
      </c>
      <c r="N31" s="208" t="s">
        <v>996</v>
      </c>
      <c r="O31" s="209" t="s">
        <v>997</v>
      </c>
      <c r="P31" s="214" t="s">
        <v>62</v>
      </c>
      <c r="Q31" s="211" t="s">
        <v>62</v>
      </c>
      <c r="R31" s="211"/>
      <c r="S31" s="207" t="str">
        <f t="shared" si="2"/>
        <v>○</v>
      </c>
      <c r="T31" s="208" t="s">
        <v>996</v>
      </c>
      <c r="U31" s="209" t="s">
        <v>997</v>
      </c>
      <c r="V31" s="214" t="s">
        <v>62</v>
      </c>
      <c r="W31" s="211" t="s">
        <v>62</v>
      </c>
      <c r="X31" s="211"/>
      <c r="Y31" s="207" t="str">
        <f t="shared" si="3"/>
        <v>○</v>
      </c>
      <c r="Z31" s="208" t="s">
        <v>996</v>
      </c>
      <c r="AA31" s="209" t="s">
        <v>997</v>
      </c>
      <c r="AB31" s="214" t="s">
        <v>62</v>
      </c>
      <c r="AC31" s="211" t="s">
        <v>62</v>
      </c>
      <c r="AD31" s="211"/>
      <c r="AE31" s="207" t="str">
        <f t="shared" si="4"/>
        <v>○</v>
      </c>
      <c r="AF31" s="208" t="s">
        <v>996</v>
      </c>
      <c r="AG31" s="209" t="s">
        <v>997</v>
      </c>
      <c r="AH31" s="214" t="s">
        <v>62</v>
      </c>
      <c r="AI31" s="211" t="s">
        <v>62</v>
      </c>
      <c r="AJ31" s="211"/>
      <c r="AK31" s="207" t="str">
        <f t="shared" si="5"/>
        <v>○</v>
      </c>
      <c r="AL31" s="208" t="s">
        <v>996</v>
      </c>
      <c r="AM31" s="209" t="s">
        <v>997</v>
      </c>
      <c r="AN31" s="214" t="s">
        <v>62</v>
      </c>
      <c r="AO31" s="211" t="s">
        <v>62</v>
      </c>
      <c r="AP31" s="211"/>
      <c r="AQ31" s="207" t="str">
        <f t="shared" si="6"/>
        <v>○</v>
      </c>
      <c r="AR31" s="208" t="s">
        <v>996</v>
      </c>
      <c r="AS31" s="209" t="s">
        <v>997</v>
      </c>
      <c r="AT31" s="214" t="s">
        <v>62</v>
      </c>
      <c r="AU31" s="211" t="s">
        <v>62</v>
      </c>
      <c r="AV31" s="211"/>
      <c r="AW31" s="207" t="str">
        <f t="shared" si="7"/>
        <v>○</v>
      </c>
      <c r="AX31" s="208" t="s">
        <v>996</v>
      </c>
      <c r="AY31" s="209" t="s">
        <v>997</v>
      </c>
      <c r="AZ31" s="214" t="s">
        <v>62</v>
      </c>
      <c r="BA31" s="211" t="s">
        <v>62</v>
      </c>
      <c r="BB31" s="211"/>
    </row>
    <row r="32" spans="2:54" ht="11.25">
      <c r="C32" s="203" t="s">
        <v>1032</v>
      </c>
      <c r="D32" s="204" t="s">
        <v>1033</v>
      </c>
      <c r="E32" s="205" t="s">
        <v>995</v>
      </c>
      <c r="F32" s="206" t="str">
        <f t="shared" si="8"/>
        <v>○</v>
      </c>
      <c r="G32" s="207" t="str">
        <f t="shared" si="0"/>
        <v>○</v>
      </c>
      <c r="H32" s="208" t="s">
        <v>996</v>
      </c>
      <c r="I32" s="209" t="s">
        <v>1034</v>
      </c>
      <c r="J32" s="214" t="str">
        <f>L32</f>
        <v>2017/12/12</v>
      </c>
      <c r="K32" s="211" t="s">
        <v>1035</v>
      </c>
      <c r="L32" s="211" t="s">
        <v>1035</v>
      </c>
      <c r="M32" s="207" t="str">
        <f t="shared" si="1"/>
        <v>○</v>
      </c>
      <c r="N32" s="208" t="s">
        <v>996</v>
      </c>
      <c r="O32" s="209" t="s">
        <v>1034</v>
      </c>
      <c r="P32" s="214" t="str">
        <f>R32</f>
        <v>2017/12/12</v>
      </c>
      <c r="Q32" s="211" t="s">
        <v>1035</v>
      </c>
      <c r="R32" s="213" t="s">
        <v>1035</v>
      </c>
      <c r="S32" s="207" t="str">
        <f t="shared" si="2"/>
        <v>○</v>
      </c>
      <c r="T32" s="208" t="s">
        <v>996</v>
      </c>
      <c r="U32" s="209" t="s">
        <v>1034</v>
      </c>
      <c r="V32" s="214" t="str">
        <f>X32</f>
        <v>2017/12/12</v>
      </c>
      <c r="W32" s="211" t="s">
        <v>1035</v>
      </c>
      <c r="X32" s="213" t="s">
        <v>1035</v>
      </c>
      <c r="Y32" s="207" t="str">
        <f t="shared" si="3"/>
        <v>○</v>
      </c>
      <c r="Z32" s="208" t="s">
        <v>996</v>
      </c>
      <c r="AA32" s="209" t="s">
        <v>1034</v>
      </c>
      <c r="AB32" s="214" t="str">
        <f>AD32</f>
        <v>2017/12/12</v>
      </c>
      <c r="AC32" s="211" t="s">
        <v>1035</v>
      </c>
      <c r="AD32" s="213" t="s">
        <v>1035</v>
      </c>
      <c r="AE32" s="207" t="str">
        <f t="shared" si="4"/>
        <v>○</v>
      </c>
      <c r="AF32" s="208" t="s">
        <v>996</v>
      </c>
      <c r="AG32" s="209" t="s">
        <v>1034</v>
      </c>
      <c r="AH32" s="214" t="str">
        <f>AJ32</f>
        <v>2017/12/12</v>
      </c>
      <c r="AI32" s="211" t="s">
        <v>1035</v>
      </c>
      <c r="AJ32" s="213" t="s">
        <v>1035</v>
      </c>
      <c r="AK32" s="207" t="str">
        <f t="shared" si="5"/>
        <v>○</v>
      </c>
      <c r="AL32" s="208" t="s">
        <v>996</v>
      </c>
      <c r="AM32" s="209" t="s">
        <v>1034</v>
      </c>
      <c r="AN32" s="214" t="str">
        <f>AP32</f>
        <v>2017/12/12</v>
      </c>
      <c r="AO32" s="211" t="s">
        <v>1035</v>
      </c>
      <c r="AP32" s="213" t="s">
        <v>1035</v>
      </c>
      <c r="AQ32" s="207" t="str">
        <f t="shared" si="6"/>
        <v>○</v>
      </c>
      <c r="AR32" s="208" t="s">
        <v>996</v>
      </c>
      <c r="AS32" s="209" t="s">
        <v>1034</v>
      </c>
      <c r="AT32" s="214" t="str">
        <f>AV32</f>
        <v>2017/12/12</v>
      </c>
      <c r="AU32" s="211" t="s">
        <v>1035</v>
      </c>
      <c r="AV32" s="213" t="s">
        <v>1035</v>
      </c>
      <c r="AW32" s="207" t="str">
        <f t="shared" si="7"/>
        <v>○</v>
      </c>
      <c r="AX32" s="208" t="s">
        <v>996</v>
      </c>
      <c r="AY32" s="209" t="s">
        <v>1034</v>
      </c>
      <c r="AZ32" s="214" t="str">
        <f>BB32</f>
        <v>2017/12/12</v>
      </c>
      <c r="BA32" s="211" t="s">
        <v>1035</v>
      </c>
      <c r="BB32" s="213" t="s">
        <v>1035</v>
      </c>
    </row>
    <row r="33" spans="3:54" ht="11.25">
      <c r="C33" s="203" t="s">
        <v>1036</v>
      </c>
      <c r="D33" s="204" t="s">
        <v>1037</v>
      </c>
      <c r="E33" s="205" t="s">
        <v>995</v>
      </c>
      <c r="F33" s="206" t="str">
        <f t="shared" si="8"/>
        <v>○</v>
      </c>
      <c r="G33" s="207" t="str">
        <f t="shared" si="0"/>
        <v>○</v>
      </c>
      <c r="H33" s="208" t="s">
        <v>996</v>
      </c>
      <c r="I33" s="209" t="s">
        <v>997</v>
      </c>
      <c r="J33" s="214" t="s">
        <v>190</v>
      </c>
      <c r="K33" s="211" t="s">
        <v>190</v>
      </c>
      <c r="L33" s="211"/>
      <c r="M33" s="207" t="str">
        <f t="shared" si="1"/>
        <v>○</v>
      </c>
      <c r="N33" s="208" t="s">
        <v>996</v>
      </c>
      <c r="O33" s="209" t="s">
        <v>997</v>
      </c>
      <c r="P33" s="214" t="s">
        <v>190</v>
      </c>
      <c r="Q33" s="211" t="s">
        <v>190</v>
      </c>
      <c r="R33" s="211"/>
      <c r="S33" s="207" t="str">
        <f t="shared" si="2"/>
        <v>○</v>
      </c>
      <c r="T33" s="208" t="s">
        <v>996</v>
      </c>
      <c r="U33" s="209" t="s">
        <v>997</v>
      </c>
      <c r="V33" s="214" t="s">
        <v>190</v>
      </c>
      <c r="W33" s="211" t="s">
        <v>190</v>
      </c>
      <c r="X33" s="211"/>
      <c r="Y33" s="207" t="str">
        <f t="shared" si="3"/>
        <v>○</v>
      </c>
      <c r="Z33" s="208" t="s">
        <v>996</v>
      </c>
      <c r="AA33" s="209" t="s">
        <v>997</v>
      </c>
      <c r="AB33" s="214" t="s">
        <v>190</v>
      </c>
      <c r="AC33" s="211" t="s">
        <v>190</v>
      </c>
      <c r="AD33" s="211"/>
      <c r="AE33" s="207" t="str">
        <f t="shared" si="4"/>
        <v>○</v>
      </c>
      <c r="AF33" s="208" t="s">
        <v>996</v>
      </c>
      <c r="AG33" s="209" t="s">
        <v>997</v>
      </c>
      <c r="AH33" s="214" t="s">
        <v>190</v>
      </c>
      <c r="AI33" s="211" t="s">
        <v>190</v>
      </c>
      <c r="AJ33" s="211"/>
      <c r="AK33" s="207" t="str">
        <f t="shared" si="5"/>
        <v>○</v>
      </c>
      <c r="AL33" s="208" t="s">
        <v>996</v>
      </c>
      <c r="AM33" s="209" t="s">
        <v>997</v>
      </c>
      <c r="AN33" s="214" t="s">
        <v>190</v>
      </c>
      <c r="AO33" s="211" t="s">
        <v>190</v>
      </c>
      <c r="AP33" s="211"/>
      <c r="AQ33" s="207" t="str">
        <f t="shared" si="6"/>
        <v>○</v>
      </c>
      <c r="AR33" s="208" t="s">
        <v>996</v>
      </c>
      <c r="AS33" s="209" t="s">
        <v>997</v>
      </c>
      <c r="AT33" s="214" t="s">
        <v>190</v>
      </c>
      <c r="AU33" s="211" t="s">
        <v>190</v>
      </c>
      <c r="AV33" s="211"/>
      <c r="AW33" s="207" t="str">
        <f t="shared" si="7"/>
        <v>○</v>
      </c>
      <c r="AX33" s="208" t="s">
        <v>996</v>
      </c>
      <c r="AY33" s="209" t="s">
        <v>997</v>
      </c>
      <c r="AZ33" s="214" t="s">
        <v>190</v>
      </c>
      <c r="BA33" s="211" t="s">
        <v>190</v>
      </c>
      <c r="BB33" s="211"/>
    </row>
    <row r="34" spans="3:54" ht="22.5">
      <c r="C34" s="203" t="s">
        <v>1038</v>
      </c>
      <c r="D34" s="204" t="s">
        <v>1039</v>
      </c>
      <c r="E34" s="205" t="s">
        <v>995</v>
      </c>
      <c r="F34" s="206" t="str">
        <f t="shared" si="8"/>
        <v>○</v>
      </c>
      <c r="G34" s="207" t="str">
        <f t="shared" si="0"/>
        <v>○</v>
      </c>
      <c r="H34" s="208" t="s">
        <v>996</v>
      </c>
      <c r="I34" s="209" t="s">
        <v>1009</v>
      </c>
      <c r="J34" s="214"/>
      <c r="K34" s="211"/>
      <c r="L34" s="211"/>
      <c r="M34" s="207" t="str">
        <f t="shared" si="1"/>
        <v>○</v>
      </c>
      <c r="N34" s="208" t="s">
        <v>996</v>
      </c>
      <c r="O34" s="209" t="s">
        <v>1009</v>
      </c>
      <c r="P34" s="214"/>
      <c r="Q34" s="211"/>
      <c r="R34" s="211"/>
      <c r="S34" s="207" t="str">
        <f t="shared" si="2"/>
        <v>○</v>
      </c>
      <c r="T34" s="208" t="s">
        <v>996</v>
      </c>
      <c r="U34" s="209" t="s">
        <v>1009</v>
      </c>
      <c r="V34" s="214"/>
      <c r="W34" s="211"/>
      <c r="X34" s="211"/>
      <c r="Y34" s="207" t="str">
        <f t="shared" si="3"/>
        <v>○</v>
      </c>
      <c r="Z34" s="208" t="s">
        <v>996</v>
      </c>
      <c r="AA34" s="209" t="s">
        <v>1009</v>
      </c>
      <c r="AB34" s="214"/>
      <c r="AC34" s="211"/>
      <c r="AD34" s="211"/>
      <c r="AE34" s="207" t="str">
        <f t="shared" si="4"/>
        <v>○</v>
      </c>
      <c r="AF34" s="208" t="s">
        <v>996</v>
      </c>
      <c r="AG34" s="209" t="s">
        <v>1009</v>
      </c>
      <c r="AH34" s="214"/>
      <c r="AI34" s="211"/>
      <c r="AJ34" s="211"/>
      <c r="AK34" s="207" t="str">
        <f t="shared" si="5"/>
        <v>○</v>
      </c>
      <c r="AL34" s="208" t="s">
        <v>996</v>
      </c>
      <c r="AM34" s="209" t="s">
        <v>1009</v>
      </c>
      <c r="AN34" s="214"/>
      <c r="AO34" s="211"/>
      <c r="AP34" s="211"/>
      <c r="AQ34" s="207" t="str">
        <f t="shared" si="6"/>
        <v>○</v>
      </c>
      <c r="AR34" s="208" t="s">
        <v>996</v>
      </c>
      <c r="AS34" s="209" t="s">
        <v>1009</v>
      </c>
      <c r="AT34" s="214"/>
      <c r="AU34" s="211"/>
      <c r="AV34" s="211"/>
      <c r="AW34" s="207" t="str">
        <f t="shared" si="7"/>
        <v>○</v>
      </c>
      <c r="AX34" s="208" t="s">
        <v>996</v>
      </c>
      <c r="AY34" s="209" t="s">
        <v>1009</v>
      </c>
      <c r="AZ34" s="214"/>
      <c r="BA34" s="211"/>
      <c r="BB34" s="211"/>
    </row>
    <row r="35" spans="3:54" ht="22.5">
      <c r="C35" s="203" t="s">
        <v>1040</v>
      </c>
      <c r="D35" s="204" t="s">
        <v>1041</v>
      </c>
      <c r="E35" s="205" t="s">
        <v>995</v>
      </c>
      <c r="F35" s="206" t="str">
        <f t="shared" si="8"/>
        <v>○</v>
      </c>
      <c r="G35" s="207" t="str">
        <f t="shared" si="0"/>
        <v>○</v>
      </c>
      <c r="H35" s="208" t="s">
        <v>996</v>
      </c>
      <c r="I35" s="209" t="s">
        <v>1009</v>
      </c>
      <c r="J35" s="214"/>
      <c r="K35" s="211"/>
      <c r="L35" s="211"/>
      <c r="M35" s="207" t="str">
        <f t="shared" si="1"/>
        <v>○</v>
      </c>
      <c r="N35" s="208" t="s">
        <v>996</v>
      </c>
      <c r="O35" s="209" t="s">
        <v>1009</v>
      </c>
      <c r="P35" s="214"/>
      <c r="Q35" s="211"/>
      <c r="R35" s="211"/>
      <c r="S35" s="207" t="str">
        <f t="shared" si="2"/>
        <v>○</v>
      </c>
      <c r="T35" s="208" t="s">
        <v>996</v>
      </c>
      <c r="U35" s="209" t="s">
        <v>1009</v>
      </c>
      <c r="V35" s="214"/>
      <c r="W35" s="211"/>
      <c r="X35" s="211"/>
      <c r="Y35" s="207" t="str">
        <f t="shared" si="3"/>
        <v>○</v>
      </c>
      <c r="Z35" s="208" t="s">
        <v>996</v>
      </c>
      <c r="AA35" s="209" t="s">
        <v>1009</v>
      </c>
      <c r="AB35" s="214"/>
      <c r="AC35" s="211"/>
      <c r="AD35" s="211"/>
      <c r="AE35" s="207" t="str">
        <f t="shared" si="4"/>
        <v>○</v>
      </c>
      <c r="AF35" s="208" t="s">
        <v>996</v>
      </c>
      <c r="AG35" s="209" t="s">
        <v>1009</v>
      </c>
      <c r="AH35" s="214"/>
      <c r="AI35" s="211"/>
      <c r="AJ35" s="211"/>
      <c r="AK35" s="207" t="str">
        <f t="shared" si="5"/>
        <v>○</v>
      </c>
      <c r="AL35" s="208" t="s">
        <v>996</v>
      </c>
      <c r="AM35" s="209" t="s">
        <v>1009</v>
      </c>
      <c r="AN35" s="214"/>
      <c r="AO35" s="211"/>
      <c r="AP35" s="211"/>
      <c r="AQ35" s="207" t="str">
        <f t="shared" si="6"/>
        <v>○</v>
      </c>
      <c r="AR35" s="208" t="s">
        <v>996</v>
      </c>
      <c r="AS35" s="209" t="s">
        <v>1009</v>
      </c>
      <c r="AT35" s="214"/>
      <c r="AU35" s="211"/>
      <c r="AV35" s="211"/>
      <c r="AW35" s="207" t="str">
        <f t="shared" si="7"/>
        <v>○</v>
      </c>
      <c r="AX35" s="208" t="s">
        <v>996</v>
      </c>
      <c r="AY35" s="209" t="s">
        <v>1009</v>
      </c>
      <c r="AZ35" s="214"/>
      <c r="BA35" s="211"/>
      <c r="BB35" s="211"/>
    </row>
    <row r="36" spans="3:54" ht="22.5">
      <c r="C36" s="203" t="s">
        <v>1042</v>
      </c>
      <c r="D36" s="204" t="s">
        <v>1043</v>
      </c>
      <c r="E36" s="205" t="s">
        <v>995</v>
      </c>
      <c r="F36" s="206" t="str">
        <f t="shared" si="8"/>
        <v>○</v>
      </c>
      <c r="G36" s="207" t="str">
        <f t="shared" si="0"/>
        <v>○</v>
      </c>
      <c r="H36" s="208" t="s">
        <v>996</v>
      </c>
      <c r="I36" s="209" t="s">
        <v>1009</v>
      </c>
      <c r="J36" s="214"/>
      <c r="K36" s="211"/>
      <c r="L36" s="211"/>
      <c r="M36" s="207" t="str">
        <f t="shared" si="1"/>
        <v>○</v>
      </c>
      <c r="N36" s="208" t="s">
        <v>996</v>
      </c>
      <c r="O36" s="209" t="s">
        <v>1009</v>
      </c>
      <c r="P36" s="214"/>
      <c r="Q36" s="211"/>
      <c r="R36" s="211"/>
      <c r="S36" s="207" t="str">
        <f t="shared" si="2"/>
        <v>○</v>
      </c>
      <c r="T36" s="208" t="s">
        <v>996</v>
      </c>
      <c r="U36" s="209" t="s">
        <v>1009</v>
      </c>
      <c r="V36" s="214"/>
      <c r="W36" s="211"/>
      <c r="X36" s="211"/>
      <c r="Y36" s="207" t="str">
        <f t="shared" si="3"/>
        <v>○</v>
      </c>
      <c r="Z36" s="208" t="s">
        <v>996</v>
      </c>
      <c r="AA36" s="209" t="s">
        <v>1009</v>
      </c>
      <c r="AB36" s="214"/>
      <c r="AC36" s="211"/>
      <c r="AD36" s="211"/>
      <c r="AE36" s="207" t="str">
        <f t="shared" si="4"/>
        <v>○</v>
      </c>
      <c r="AF36" s="208" t="s">
        <v>996</v>
      </c>
      <c r="AG36" s="209" t="s">
        <v>1009</v>
      </c>
      <c r="AH36" s="214"/>
      <c r="AI36" s="211"/>
      <c r="AJ36" s="211"/>
      <c r="AK36" s="207" t="str">
        <f t="shared" si="5"/>
        <v>○</v>
      </c>
      <c r="AL36" s="208" t="s">
        <v>996</v>
      </c>
      <c r="AM36" s="209" t="s">
        <v>1009</v>
      </c>
      <c r="AN36" s="214"/>
      <c r="AO36" s="211"/>
      <c r="AP36" s="211"/>
      <c r="AQ36" s="207" t="str">
        <f t="shared" si="6"/>
        <v>○</v>
      </c>
      <c r="AR36" s="208" t="s">
        <v>996</v>
      </c>
      <c r="AS36" s="209" t="s">
        <v>1009</v>
      </c>
      <c r="AT36" s="214"/>
      <c r="AU36" s="211"/>
      <c r="AV36" s="211"/>
      <c r="AW36" s="207" t="str">
        <f t="shared" si="7"/>
        <v>○</v>
      </c>
      <c r="AX36" s="208" t="s">
        <v>996</v>
      </c>
      <c r="AY36" s="209" t="s">
        <v>1009</v>
      </c>
      <c r="AZ36" s="214"/>
      <c r="BA36" s="211"/>
      <c r="BB36" s="211"/>
    </row>
    <row r="37" spans="3:54" ht="11.25">
      <c r="C37" s="203" t="s">
        <v>1044</v>
      </c>
      <c r="D37" s="204" t="s">
        <v>1045</v>
      </c>
      <c r="E37" s="205" t="s">
        <v>995</v>
      </c>
      <c r="F37" s="206" t="str">
        <f t="shared" si="8"/>
        <v>○</v>
      </c>
      <c r="G37" s="207" t="str">
        <f t="shared" si="0"/>
        <v>○</v>
      </c>
      <c r="H37" s="208" t="s">
        <v>996</v>
      </c>
      <c r="I37" s="209" t="s">
        <v>997</v>
      </c>
      <c r="J37" s="214" t="s">
        <v>1046</v>
      </c>
      <c r="K37" s="211" t="s">
        <v>1046</v>
      </c>
      <c r="L37" s="211"/>
      <c r="M37" s="207" t="str">
        <f t="shared" si="1"/>
        <v>○</v>
      </c>
      <c r="N37" s="208" t="s">
        <v>996</v>
      </c>
      <c r="O37" s="209" t="s">
        <v>997</v>
      </c>
      <c r="P37" s="214" t="s">
        <v>1046</v>
      </c>
      <c r="Q37" s="211" t="s">
        <v>1046</v>
      </c>
      <c r="R37" s="211"/>
      <c r="S37" s="207" t="str">
        <f t="shared" si="2"/>
        <v>○</v>
      </c>
      <c r="T37" s="208" t="s">
        <v>996</v>
      </c>
      <c r="U37" s="209" t="s">
        <v>997</v>
      </c>
      <c r="V37" s="214" t="s">
        <v>1046</v>
      </c>
      <c r="W37" s="211" t="s">
        <v>1046</v>
      </c>
      <c r="X37" s="211"/>
      <c r="Y37" s="207" t="str">
        <f t="shared" si="3"/>
        <v>○</v>
      </c>
      <c r="Z37" s="208" t="s">
        <v>996</v>
      </c>
      <c r="AA37" s="209" t="s">
        <v>997</v>
      </c>
      <c r="AB37" s="214" t="s">
        <v>1046</v>
      </c>
      <c r="AC37" s="211" t="s">
        <v>1046</v>
      </c>
      <c r="AD37" s="211"/>
      <c r="AE37" s="207" t="str">
        <f t="shared" si="4"/>
        <v>○</v>
      </c>
      <c r="AF37" s="208" t="s">
        <v>996</v>
      </c>
      <c r="AG37" s="209" t="s">
        <v>997</v>
      </c>
      <c r="AH37" s="214" t="s">
        <v>1046</v>
      </c>
      <c r="AI37" s="211" t="s">
        <v>1046</v>
      </c>
      <c r="AJ37" s="211"/>
      <c r="AK37" s="207" t="str">
        <f t="shared" si="5"/>
        <v>○</v>
      </c>
      <c r="AL37" s="208" t="s">
        <v>996</v>
      </c>
      <c r="AM37" s="209" t="s">
        <v>997</v>
      </c>
      <c r="AN37" s="214" t="s">
        <v>1046</v>
      </c>
      <c r="AO37" s="211" t="s">
        <v>1046</v>
      </c>
      <c r="AP37" s="211"/>
      <c r="AQ37" s="207" t="str">
        <f t="shared" si="6"/>
        <v>○</v>
      </c>
      <c r="AR37" s="208" t="s">
        <v>996</v>
      </c>
      <c r="AS37" s="209" t="s">
        <v>997</v>
      </c>
      <c r="AT37" s="214" t="s">
        <v>1046</v>
      </c>
      <c r="AU37" s="211" t="s">
        <v>1046</v>
      </c>
      <c r="AV37" s="211"/>
      <c r="AW37" s="207" t="str">
        <f t="shared" si="7"/>
        <v>○</v>
      </c>
      <c r="AX37" s="208" t="s">
        <v>996</v>
      </c>
      <c r="AY37" s="209" t="s">
        <v>997</v>
      </c>
      <c r="AZ37" s="214" t="s">
        <v>1046</v>
      </c>
      <c r="BA37" s="211" t="s">
        <v>1046</v>
      </c>
      <c r="BB37" s="211"/>
    </row>
    <row r="38" spans="3:54" ht="11.25">
      <c r="C38" s="203" t="s">
        <v>1047</v>
      </c>
      <c r="D38" s="204" t="s">
        <v>1048</v>
      </c>
      <c r="E38" s="205" t="s">
        <v>995</v>
      </c>
      <c r="F38" s="206" t="str">
        <f t="shared" si="8"/>
        <v>○</v>
      </c>
      <c r="G38" s="207" t="str">
        <f t="shared" si="0"/>
        <v>○</v>
      </c>
      <c r="H38" s="208" t="s">
        <v>996</v>
      </c>
      <c r="I38" s="209" t="s">
        <v>1001</v>
      </c>
      <c r="J38" s="214" t="s">
        <v>1049</v>
      </c>
      <c r="K38" s="211" t="s">
        <v>1049</v>
      </c>
      <c r="L38" s="211"/>
      <c r="M38" s="207" t="str">
        <f t="shared" si="1"/>
        <v>○</v>
      </c>
      <c r="N38" s="208" t="s">
        <v>996</v>
      </c>
      <c r="O38" s="209" t="s">
        <v>1001</v>
      </c>
      <c r="P38" s="214" t="s">
        <v>1049</v>
      </c>
      <c r="Q38" s="211" t="s">
        <v>1049</v>
      </c>
      <c r="R38" s="211"/>
      <c r="S38" s="207" t="str">
        <f t="shared" si="2"/>
        <v>○</v>
      </c>
      <c r="T38" s="208" t="s">
        <v>996</v>
      </c>
      <c r="U38" s="209" t="s">
        <v>1001</v>
      </c>
      <c r="V38" s="214" t="s">
        <v>1049</v>
      </c>
      <c r="W38" s="211" t="s">
        <v>1049</v>
      </c>
      <c r="X38" s="211"/>
      <c r="Y38" s="207" t="str">
        <f t="shared" si="3"/>
        <v>○</v>
      </c>
      <c r="Z38" s="208" t="s">
        <v>996</v>
      </c>
      <c r="AA38" s="209" t="s">
        <v>1001</v>
      </c>
      <c r="AB38" s="214" t="s">
        <v>1049</v>
      </c>
      <c r="AC38" s="211" t="s">
        <v>1049</v>
      </c>
      <c r="AD38" s="211"/>
      <c r="AE38" s="207" t="str">
        <f t="shared" si="4"/>
        <v>○</v>
      </c>
      <c r="AF38" s="208" t="s">
        <v>996</v>
      </c>
      <c r="AG38" s="209" t="s">
        <v>1001</v>
      </c>
      <c r="AH38" s="214" t="s">
        <v>1049</v>
      </c>
      <c r="AI38" s="211" t="s">
        <v>1049</v>
      </c>
      <c r="AJ38" s="211"/>
      <c r="AK38" s="207" t="str">
        <f t="shared" si="5"/>
        <v>○</v>
      </c>
      <c r="AL38" s="208" t="s">
        <v>996</v>
      </c>
      <c r="AM38" s="209" t="s">
        <v>1001</v>
      </c>
      <c r="AN38" s="214" t="s">
        <v>1049</v>
      </c>
      <c r="AO38" s="211" t="s">
        <v>1049</v>
      </c>
      <c r="AP38" s="211"/>
      <c r="AQ38" s="207" t="str">
        <f t="shared" si="6"/>
        <v>○</v>
      </c>
      <c r="AR38" s="208" t="s">
        <v>996</v>
      </c>
      <c r="AS38" s="209" t="s">
        <v>1001</v>
      </c>
      <c r="AT38" s="214" t="s">
        <v>1049</v>
      </c>
      <c r="AU38" s="211" t="s">
        <v>1049</v>
      </c>
      <c r="AV38" s="211"/>
      <c r="AW38" s="207" t="str">
        <f t="shared" si="7"/>
        <v>○</v>
      </c>
      <c r="AX38" s="208" t="s">
        <v>996</v>
      </c>
      <c r="AY38" s="209" t="s">
        <v>1001</v>
      </c>
      <c r="AZ38" s="214" t="s">
        <v>1049</v>
      </c>
      <c r="BA38" s="211" t="s">
        <v>1049</v>
      </c>
      <c r="BB38" s="211"/>
    </row>
    <row r="39" spans="3:54" ht="11.25">
      <c r="C39" s="203" t="s">
        <v>1050</v>
      </c>
      <c r="D39" s="204" t="s">
        <v>1051</v>
      </c>
      <c r="E39" s="205" t="s">
        <v>1007</v>
      </c>
      <c r="F39" s="206" t="str">
        <f t="shared" si="8"/>
        <v>○</v>
      </c>
      <c r="G39" s="207" t="str">
        <f t="shared" si="0"/>
        <v>○</v>
      </c>
      <c r="H39" s="208" t="s">
        <v>996</v>
      </c>
      <c r="I39" s="209" t="s">
        <v>1001</v>
      </c>
      <c r="J39" s="214" t="s">
        <v>1052</v>
      </c>
      <c r="K39" s="211" t="s">
        <v>1052</v>
      </c>
      <c r="L39" s="211"/>
      <c r="M39" s="207" t="str">
        <f t="shared" si="1"/>
        <v>-</v>
      </c>
      <c r="N39" s="208" t="s">
        <v>1009</v>
      </c>
      <c r="O39" s="209"/>
      <c r="P39" s="214" t="s">
        <v>1053</v>
      </c>
      <c r="Q39" s="211"/>
      <c r="R39" s="211"/>
      <c r="S39" s="207" t="str">
        <f t="shared" si="2"/>
        <v>○</v>
      </c>
      <c r="T39" s="208" t="s">
        <v>996</v>
      </c>
      <c r="U39" s="209" t="s">
        <v>1001</v>
      </c>
      <c r="V39" s="214" t="s">
        <v>1052</v>
      </c>
      <c r="W39" s="211" t="s">
        <v>1052</v>
      </c>
      <c r="X39" s="211"/>
      <c r="Y39" s="207" t="str">
        <f t="shared" si="3"/>
        <v>○</v>
      </c>
      <c r="Z39" s="208" t="s">
        <v>996</v>
      </c>
      <c r="AA39" s="209" t="s">
        <v>1001</v>
      </c>
      <c r="AB39" s="214" t="s">
        <v>1052</v>
      </c>
      <c r="AC39" s="211" t="s">
        <v>1052</v>
      </c>
      <c r="AD39" s="211"/>
      <c r="AE39" s="207" t="str">
        <f t="shared" si="4"/>
        <v>-</v>
      </c>
      <c r="AF39" s="208" t="s">
        <v>1009</v>
      </c>
      <c r="AG39" s="209"/>
      <c r="AH39" s="214" t="s">
        <v>1053</v>
      </c>
      <c r="AI39" s="211"/>
      <c r="AJ39" s="211"/>
      <c r="AK39" s="207" t="str">
        <f t="shared" si="5"/>
        <v>○</v>
      </c>
      <c r="AL39" s="208" t="s">
        <v>996</v>
      </c>
      <c r="AM39" s="209" t="s">
        <v>1001</v>
      </c>
      <c r="AN39" s="214" t="s">
        <v>1052</v>
      </c>
      <c r="AO39" s="211" t="s">
        <v>1052</v>
      </c>
      <c r="AP39" s="211"/>
      <c r="AQ39" s="207" t="str">
        <f t="shared" si="6"/>
        <v>○</v>
      </c>
      <c r="AR39" s="208" t="s">
        <v>996</v>
      </c>
      <c r="AS39" s="209" t="s">
        <v>1001</v>
      </c>
      <c r="AT39" s="214" t="s">
        <v>1052</v>
      </c>
      <c r="AU39" s="211" t="s">
        <v>1052</v>
      </c>
      <c r="AV39" s="211"/>
      <c r="AW39" s="207" t="str">
        <f t="shared" si="7"/>
        <v>-</v>
      </c>
      <c r="AX39" s="208" t="s">
        <v>1009</v>
      </c>
      <c r="AY39" s="209"/>
      <c r="AZ39" s="214" t="s">
        <v>1053</v>
      </c>
      <c r="BA39" s="211"/>
      <c r="BB39" s="211"/>
    </row>
    <row r="40" spans="3:54" ht="11.25">
      <c r="C40" s="203" t="s">
        <v>1054</v>
      </c>
      <c r="D40" s="204" t="s">
        <v>1055</v>
      </c>
      <c r="E40" s="205" t="s">
        <v>1007</v>
      </c>
      <c r="F40" s="206" t="str">
        <f t="shared" si="8"/>
        <v>○</v>
      </c>
      <c r="G40" s="207" t="str">
        <f t="shared" si="0"/>
        <v>-</v>
      </c>
      <c r="H40" s="208" t="s">
        <v>1009</v>
      </c>
      <c r="I40" s="209"/>
      <c r="J40" s="214" t="s">
        <v>1053</v>
      </c>
      <c r="K40" s="211"/>
      <c r="L40" s="211"/>
      <c r="M40" s="207" t="str">
        <f t="shared" si="1"/>
        <v>○</v>
      </c>
      <c r="N40" s="208" t="s">
        <v>996</v>
      </c>
      <c r="O40" s="209" t="s">
        <v>1001</v>
      </c>
      <c r="P40" s="214" t="s">
        <v>1052</v>
      </c>
      <c r="Q40" s="211" t="s">
        <v>1052</v>
      </c>
      <c r="R40" s="211"/>
      <c r="S40" s="207" t="str">
        <f t="shared" si="2"/>
        <v>-</v>
      </c>
      <c r="T40" s="208" t="s">
        <v>1009</v>
      </c>
      <c r="U40" s="209"/>
      <c r="V40" s="214" t="s">
        <v>1053</v>
      </c>
      <c r="W40" s="211"/>
      <c r="X40" s="211"/>
      <c r="Y40" s="207" t="str">
        <f t="shared" si="3"/>
        <v>-</v>
      </c>
      <c r="Z40" s="208" t="s">
        <v>1009</v>
      </c>
      <c r="AA40" s="209"/>
      <c r="AB40" s="214" t="s">
        <v>1053</v>
      </c>
      <c r="AC40" s="211"/>
      <c r="AD40" s="211"/>
      <c r="AE40" s="207" t="str">
        <f t="shared" si="4"/>
        <v>○</v>
      </c>
      <c r="AF40" s="208" t="s">
        <v>996</v>
      </c>
      <c r="AG40" s="209" t="s">
        <v>1001</v>
      </c>
      <c r="AH40" s="214" t="s">
        <v>1052</v>
      </c>
      <c r="AI40" s="211" t="s">
        <v>1052</v>
      </c>
      <c r="AJ40" s="211"/>
      <c r="AK40" s="207" t="str">
        <f t="shared" si="5"/>
        <v>-</v>
      </c>
      <c r="AL40" s="208" t="s">
        <v>1009</v>
      </c>
      <c r="AM40" s="209"/>
      <c r="AN40" s="214" t="s">
        <v>1053</v>
      </c>
      <c r="AO40" s="211"/>
      <c r="AP40" s="211"/>
      <c r="AQ40" s="207" t="str">
        <f t="shared" si="6"/>
        <v>-</v>
      </c>
      <c r="AR40" s="208" t="s">
        <v>1009</v>
      </c>
      <c r="AS40" s="209"/>
      <c r="AT40" s="214" t="s">
        <v>1053</v>
      </c>
      <c r="AU40" s="211"/>
      <c r="AV40" s="211"/>
      <c r="AW40" s="207" t="str">
        <f t="shared" si="7"/>
        <v>○</v>
      </c>
      <c r="AX40" s="208" t="s">
        <v>996</v>
      </c>
      <c r="AY40" s="209" t="s">
        <v>1001</v>
      </c>
      <c r="AZ40" s="214" t="s">
        <v>1052</v>
      </c>
      <c r="BA40" s="211" t="s">
        <v>1052</v>
      </c>
      <c r="BB40" s="211"/>
    </row>
    <row r="41" spans="3:54" ht="11.25">
      <c r="C41" s="203" t="s">
        <v>1056</v>
      </c>
      <c r="D41" s="204" t="s">
        <v>1057</v>
      </c>
      <c r="E41" s="205" t="s">
        <v>1007</v>
      </c>
      <c r="F41" s="206" t="str">
        <f t="shared" si="8"/>
        <v>○</v>
      </c>
      <c r="G41" s="207" t="str">
        <f t="shared" si="0"/>
        <v>○</v>
      </c>
      <c r="H41" s="208" t="s">
        <v>996</v>
      </c>
      <c r="I41" s="209" t="s">
        <v>997</v>
      </c>
      <c r="J41" s="214" t="s">
        <v>1046</v>
      </c>
      <c r="K41" s="211" t="s">
        <v>1046</v>
      </c>
      <c r="L41" s="211"/>
      <c r="M41" s="207" t="str">
        <f t="shared" si="1"/>
        <v>-</v>
      </c>
      <c r="N41" s="208" t="s">
        <v>1009</v>
      </c>
      <c r="O41" s="209"/>
      <c r="P41" s="214"/>
      <c r="Q41" s="211"/>
      <c r="R41" s="213"/>
      <c r="S41" s="207" t="str">
        <f t="shared" si="2"/>
        <v>○</v>
      </c>
      <c r="T41" s="208" t="s">
        <v>996</v>
      </c>
      <c r="U41" s="209" t="s">
        <v>997</v>
      </c>
      <c r="V41" s="214" t="s">
        <v>1046</v>
      </c>
      <c r="W41" s="211" t="s">
        <v>1046</v>
      </c>
      <c r="X41" s="211"/>
      <c r="Y41" s="207" t="str">
        <f t="shared" si="3"/>
        <v>○</v>
      </c>
      <c r="Z41" s="208" t="s">
        <v>996</v>
      </c>
      <c r="AA41" s="209" t="s">
        <v>997</v>
      </c>
      <c r="AB41" s="214" t="s">
        <v>1046</v>
      </c>
      <c r="AC41" s="211" t="s">
        <v>1046</v>
      </c>
      <c r="AD41" s="211"/>
      <c r="AE41" s="207" t="str">
        <f t="shared" si="4"/>
        <v>-</v>
      </c>
      <c r="AF41" s="208" t="s">
        <v>1009</v>
      </c>
      <c r="AG41" s="209"/>
      <c r="AH41" s="214"/>
      <c r="AI41" s="211"/>
      <c r="AJ41" s="211"/>
      <c r="AK41" s="207" t="str">
        <f t="shared" si="5"/>
        <v>○</v>
      </c>
      <c r="AL41" s="208" t="s">
        <v>996</v>
      </c>
      <c r="AM41" s="209" t="s">
        <v>997</v>
      </c>
      <c r="AN41" s="214" t="s">
        <v>1046</v>
      </c>
      <c r="AO41" s="211" t="s">
        <v>1046</v>
      </c>
      <c r="AP41" s="211"/>
      <c r="AQ41" s="207" t="str">
        <f t="shared" si="6"/>
        <v>○</v>
      </c>
      <c r="AR41" s="208" t="s">
        <v>996</v>
      </c>
      <c r="AS41" s="209" t="s">
        <v>997</v>
      </c>
      <c r="AT41" s="214" t="s">
        <v>1046</v>
      </c>
      <c r="AU41" s="211" t="s">
        <v>1046</v>
      </c>
      <c r="AV41" s="211"/>
      <c r="AW41" s="207" t="str">
        <f t="shared" si="7"/>
        <v>-</v>
      </c>
      <c r="AX41" s="208" t="s">
        <v>1009</v>
      </c>
      <c r="AY41" s="209"/>
      <c r="AZ41" s="214"/>
      <c r="BA41" s="211"/>
      <c r="BB41" s="211"/>
    </row>
    <row r="42" spans="3:54" ht="11.25">
      <c r="C42" s="203" t="s">
        <v>1058</v>
      </c>
      <c r="D42" s="204" t="s">
        <v>1059</v>
      </c>
      <c r="E42" s="205" t="s">
        <v>1060</v>
      </c>
      <c r="F42" s="206" t="str">
        <f t="shared" si="8"/>
        <v>○</v>
      </c>
      <c r="G42" s="207" t="str">
        <f t="shared" si="0"/>
        <v>-</v>
      </c>
      <c r="H42" s="208" t="s">
        <v>1009</v>
      </c>
      <c r="I42" s="209"/>
      <c r="J42" s="214"/>
      <c r="K42" s="211"/>
      <c r="L42" s="211"/>
      <c r="M42" s="207" t="str">
        <f t="shared" si="1"/>
        <v>○</v>
      </c>
      <c r="N42" s="208" t="s">
        <v>996</v>
      </c>
      <c r="O42" s="209" t="s">
        <v>997</v>
      </c>
      <c r="P42" s="214" t="s">
        <v>1046</v>
      </c>
      <c r="Q42" s="211" t="s">
        <v>1046</v>
      </c>
      <c r="R42" s="213"/>
      <c r="S42" s="207" t="str">
        <f t="shared" si="2"/>
        <v>-</v>
      </c>
      <c r="T42" s="208" t="s">
        <v>1009</v>
      </c>
      <c r="U42" s="209"/>
      <c r="V42" s="214"/>
      <c r="W42" s="211"/>
      <c r="X42" s="211"/>
      <c r="Y42" s="207" t="str">
        <f t="shared" si="3"/>
        <v>-</v>
      </c>
      <c r="Z42" s="208" t="s">
        <v>1009</v>
      </c>
      <c r="AA42" s="209"/>
      <c r="AB42" s="214"/>
      <c r="AC42" s="211"/>
      <c r="AD42" s="211"/>
      <c r="AE42" s="207" t="str">
        <f t="shared" si="4"/>
        <v>○</v>
      </c>
      <c r="AF42" s="208" t="s">
        <v>996</v>
      </c>
      <c r="AG42" s="209" t="s">
        <v>997</v>
      </c>
      <c r="AH42" s="214" t="s">
        <v>1046</v>
      </c>
      <c r="AI42" s="211" t="s">
        <v>1046</v>
      </c>
      <c r="AJ42" s="211"/>
      <c r="AK42" s="207" t="str">
        <f t="shared" si="5"/>
        <v>-</v>
      </c>
      <c r="AL42" s="208" t="s">
        <v>1009</v>
      </c>
      <c r="AM42" s="209"/>
      <c r="AN42" s="214"/>
      <c r="AO42" s="211"/>
      <c r="AP42" s="211"/>
      <c r="AQ42" s="207" t="str">
        <f t="shared" si="6"/>
        <v>-</v>
      </c>
      <c r="AR42" s="208" t="s">
        <v>1009</v>
      </c>
      <c r="AS42" s="209"/>
      <c r="AT42" s="214"/>
      <c r="AU42" s="211"/>
      <c r="AV42" s="211"/>
      <c r="AW42" s="207" t="str">
        <f t="shared" si="7"/>
        <v>○</v>
      </c>
      <c r="AX42" s="208" t="s">
        <v>996</v>
      </c>
      <c r="AY42" s="209" t="s">
        <v>997</v>
      </c>
      <c r="AZ42" s="214" t="s">
        <v>1046</v>
      </c>
      <c r="BA42" s="211" t="s">
        <v>1046</v>
      </c>
      <c r="BB42" s="211"/>
    </row>
    <row r="43" spans="3:54" ht="11.25">
      <c r="C43" s="203" t="s">
        <v>1061</v>
      </c>
      <c r="D43" s="204" t="s">
        <v>1062</v>
      </c>
      <c r="E43" s="205" t="s">
        <v>1007</v>
      </c>
      <c r="F43" s="206" t="str">
        <f t="shared" si="8"/>
        <v>○</v>
      </c>
      <c r="G43" s="207" t="str">
        <f t="shared" si="0"/>
        <v>○</v>
      </c>
      <c r="H43" s="208" t="s">
        <v>996</v>
      </c>
      <c r="I43" s="209" t="s">
        <v>997</v>
      </c>
      <c r="J43" s="218" t="s">
        <v>1063</v>
      </c>
      <c r="K43" s="211" t="s">
        <v>1063</v>
      </c>
      <c r="L43" s="211"/>
      <c r="M43" s="207" t="str">
        <f t="shared" si="1"/>
        <v>○</v>
      </c>
      <c r="N43" s="208" t="s">
        <v>996</v>
      </c>
      <c r="O43" s="209" t="s">
        <v>997</v>
      </c>
      <c r="P43" s="218" t="s">
        <v>1064</v>
      </c>
      <c r="Q43" s="211" t="s">
        <v>1064</v>
      </c>
      <c r="R43" s="211"/>
      <c r="S43" s="207" t="str">
        <f t="shared" si="2"/>
        <v>○</v>
      </c>
      <c r="T43" s="208" t="s">
        <v>996</v>
      </c>
      <c r="U43" s="209" t="s">
        <v>997</v>
      </c>
      <c r="V43" s="218" t="s">
        <v>1065</v>
      </c>
      <c r="W43" s="211" t="s">
        <v>1065</v>
      </c>
      <c r="X43" s="211"/>
      <c r="Y43" s="207" t="str">
        <f t="shared" si="3"/>
        <v>○</v>
      </c>
      <c r="Z43" s="208" t="s">
        <v>996</v>
      </c>
      <c r="AA43" s="209" t="s">
        <v>997</v>
      </c>
      <c r="AB43" s="218" t="s">
        <v>1066</v>
      </c>
      <c r="AC43" s="211" t="s">
        <v>1066</v>
      </c>
      <c r="AD43" s="211"/>
      <c r="AE43" s="207" t="str">
        <f t="shared" si="4"/>
        <v>○</v>
      </c>
      <c r="AF43" s="208" t="s">
        <v>996</v>
      </c>
      <c r="AG43" s="209" t="s">
        <v>997</v>
      </c>
      <c r="AH43" s="218" t="s">
        <v>1067</v>
      </c>
      <c r="AI43" s="211" t="s">
        <v>1067</v>
      </c>
      <c r="AJ43" s="211"/>
      <c r="AK43" s="207" t="str">
        <f t="shared" si="5"/>
        <v>○</v>
      </c>
      <c r="AL43" s="208" t="s">
        <v>996</v>
      </c>
      <c r="AM43" s="209" t="s">
        <v>997</v>
      </c>
      <c r="AN43" s="218" t="s">
        <v>1068</v>
      </c>
      <c r="AO43" s="211" t="s">
        <v>1068</v>
      </c>
      <c r="AP43" s="211"/>
      <c r="AQ43" s="207" t="str">
        <f t="shared" si="6"/>
        <v>○</v>
      </c>
      <c r="AR43" s="208" t="s">
        <v>996</v>
      </c>
      <c r="AS43" s="209" t="s">
        <v>997</v>
      </c>
      <c r="AT43" s="218" t="s">
        <v>1069</v>
      </c>
      <c r="AU43" s="211" t="s">
        <v>1069</v>
      </c>
      <c r="AV43" s="211"/>
      <c r="AW43" s="207" t="str">
        <f t="shared" si="7"/>
        <v>○</v>
      </c>
      <c r="AX43" s="208" t="s">
        <v>996</v>
      </c>
      <c r="AY43" s="209" t="s">
        <v>997</v>
      </c>
      <c r="AZ43" s="218" t="s">
        <v>1070</v>
      </c>
      <c r="BA43" s="211" t="s">
        <v>1070</v>
      </c>
      <c r="BB43" s="211"/>
    </row>
    <row r="44" spans="3:54" ht="11.25">
      <c r="C44" s="203" t="s">
        <v>1071</v>
      </c>
      <c r="D44" s="204" t="s">
        <v>1072</v>
      </c>
      <c r="E44" s="205" t="s">
        <v>1007</v>
      </c>
      <c r="F44" s="206" t="str">
        <f t="shared" si="8"/>
        <v>○</v>
      </c>
      <c r="G44" s="207" t="str">
        <f t="shared" si="0"/>
        <v>○</v>
      </c>
      <c r="H44" s="208" t="s">
        <v>996</v>
      </c>
      <c r="I44" s="209" t="s">
        <v>997</v>
      </c>
      <c r="J44" s="209" t="s">
        <v>228</v>
      </c>
      <c r="K44" s="211" t="s">
        <v>228</v>
      </c>
      <c r="L44" s="211"/>
      <c r="M44" s="207" t="str">
        <f t="shared" si="1"/>
        <v>○</v>
      </c>
      <c r="N44" s="208" t="s">
        <v>996</v>
      </c>
      <c r="O44" s="209" t="s">
        <v>997</v>
      </c>
      <c r="P44" s="209" t="s">
        <v>185</v>
      </c>
      <c r="Q44" s="211" t="s">
        <v>185</v>
      </c>
      <c r="R44" s="211"/>
      <c r="S44" s="207" t="str">
        <f t="shared" si="2"/>
        <v>○</v>
      </c>
      <c r="T44" s="208" t="s">
        <v>996</v>
      </c>
      <c r="U44" s="209" t="s">
        <v>997</v>
      </c>
      <c r="V44" s="209" t="s">
        <v>228</v>
      </c>
      <c r="W44" s="211" t="s">
        <v>228</v>
      </c>
      <c r="X44" s="211"/>
      <c r="Y44" s="207" t="str">
        <f t="shared" si="3"/>
        <v>○</v>
      </c>
      <c r="Z44" s="208" t="s">
        <v>996</v>
      </c>
      <c r="AA44" s="209" t="s">
        <v>997</v>
      </c>
      <c r="AB44" s="209" t="s">
        <v>228</v>
      </c>
      <c r="AC44" s="211" t="s">
        <v>228</v>
      </c>
      <c r="AD44" s="211"/>
      <c r="AE44" s="207" t="str">
        <f t="shared" si="4"/>
        <v>○</v>
      </c>
      <c r="AF44" s="208" t="s">
        <v>996</v>
      </c>
      <c r="AG44" s="209" t="s">
        <v>997</v>
      </c>
      <c r="AH44" s="209" t="s">
        <v>185</v>
      </c>
      <c r="AI44" s="211" t="s">
        <v>185</v>
      </c>
      <c r="AJ44" s="211"/>
      <c r="AK44" s="207" t="str">
        <f t="shared" si="5"/>
        <v>○</v>
      </c>
      <c r="AL44" s="208" t="s">
        <v>996</v>
      </c>
      <c r="AM44" s="209" t="s">
        <v>997</v>
      </c>
      <c r="AN44" s="209" t="s">
        <v>228</v>
      </c>
      <c r="AO44" s="211" t="s">
        <v>228</v>
      </c>
      <c r="AP44" s="211"/>
      <c r="AQ44" s="207" t="str">
        <f t="shared" si="6"/>
        <v>○</v>
      </c>
      <c r="AR44" s="208" t="s">
        <v>996</v>
      </c>
      <c r="AS44" s="209" t="s">
        <v>997</v>
      </c>
      <c r="AT44" s="209" t="s">
        <v>228</v>
      </c>
      <c r="AU44" s="211" t="s">
        <v>228</v>
      </c>
      <c r="AV44" s="211"/>
      <c r="AW44" s="207" t="str">
        <f t="shared" si="7"/>
        <v>○</v>
      </c>
      <c r="AX44" s="208" t="s">
        <v>996</v>
      </c>
      <c r="AY44" s="209" t="s">
        <v>997</v>
      </c>
      <c r="AZ44" s="209" t="s">
        <v>185</v>
      </c>
      <c r="BA44" s="211" t="s">
        <v>185</v>
      </c>
      <c r="BB44" s="211"/>
    </row>
    <row r="45" spans="3:54" ht="11.25">
      <c r="C45" s="203" t="s">
        <v>1073</v>
      </c>
      <c r="D45" s="204" t="s">
        <v>1074</v>
      </c>
      <c r="E45" s="205" t="s">
        <v>1075</v>
      </c>
      <c r="F45" s="206" t="str">
        <f t="shared" si="8"/>
        <v>○</v>
      </c>
      <c r="G45" s="207" t="str">
        <f t="shared" si="0"/>
        <v>○</v>
      </c>
      <c r="H45" s="208" t="s">
        <v>996</v>
      </c>
      <c r="I45" s="209" t="s">
        <v>1034</v>
      </c>
      <c r="J45" s="209" t="str">
        <f>L45</f>
        <v>2000</v>
      </c>
      <c r="K45" s="211" t="s">
        <v>1076</v>
      </c>
      <c r="L45" s="211" t="s">
        <v>1076</v>
      </c>
      <c r="M45" s="207" t="str">
        <f t="shared" si="1"/>
        <v>○</v>
      </c>
      <c r="N45" s="208" t="s">
        <v>996</v>
      </c>
      <c r="O45" s="209" t="s">
        <v>1034</v>
      </c>
      <c r="P45" s="209" t="str">
        <f>R45</f>
        <v>2000</v>
      </c>
      <c r="Q45" s="211" t="s">
        <v>1076</v>
      </c>
      <c r="R45" s="213" t="s">
        <v>1076</v>
      </c>
      <c r="S45" s="207" t="str">
        <f t="shared" si="2"/>
        <v>○</v>
      </c>
      <c r="T45" s="208" t="s">
        <v>996</v>
      </c>
      <c r="U45" s="209" t="s">
        <v>1034</v>
      </c>
      <c r="V45" s="209" t="str">
        <f>X45</f>
        <v>300</v>
      </c>
      <c r="W45" s="211" t="s">
        <v>1077</v>
      </c>
      <c r="X45" s="211" t="s">
        <v>1077</v>
      </c>
      <c r="Y45" s="207" t="str">
        <f t="shared" si="3"/>
        <v>○</v>
      </c>
      <c r="Z45" s="208" t="s">
        <v>996</v>
      </c>
      <c r="AA45" s="209" t="s">
        <v>1034</v>
      </c>
      <c r="AB45" s="209" t="str">
        <f>AD45</f>
        <v>7000</v>
      </c>
      <c r="AC45" s="211" t="s">
        <v>1078</v>
      </c>
      <c r="AD45" s="211" t="s">
        <v>1078</v>
      </c>
      <c r="AE45" s="207" t="str">
        <f t="shared" si="4"/>
        <v>○</v>
      </c>
      <c r="AF45" s="208" t="s">
        <v>996</v>
      </c>
      <c r="AG45" s="209" t="s">
        <v>1034</v>
      </c>
      <c r="AH45" s="209" t="str">
        <f>AJ45</f>
        <v>7000</v>
      </c>
      <c r="AI45" s="211" t="s">
        <v>1078</v>
      </c>
      <c r="AJ45" s="211" t="s">
        <v>1078</v>
      </c>
      <c r="AK45" s="207" t="str">
        <f t="shared" si="5"/>
        <v>○</v>
      </c>
      <c r="AL45" s="208" t="s">
        <v>996</v>
      </c>
      <c r="AM45" s="209" t="s">
        <v>1034</v>
      </c>
      <c r="AN45" s="209" t="str">
        <f>AP45</f>
        <v>900</v>
      </c>
      <c r="AO45" s="211" t="s">
        <v>1079</v>
      </c>
      <c r="AP45" s="211" t="s">
        <v>1079</v>
      </c>
      <c r="AQ45" s="207" t="str">
        <f t="shared" si="6"/>
        <v>○</v>
      </c>
      <c r="AR45" s="208" t="s">
        <v>996</v>
      </c>
      <c r="AS45" s="209" t="s">
        <v>1034</v>
      </c>
      <c r="AT45" s="209" t="str">
        <f>AV45</f>
        <v>70</v>
      </c>
      <c r="AU45" s="211" t="s">
        <v>1080</v>
      </c>
      <c r="AV45" s="211" t="s">
        <v>1080</v>
      </c>
      <c r="AW45" s="207" t="str">
        <f t="shared" si="7"/>
        <v>○</v>
      </c>
      <c r="AX45" s="208" t="s">
        <v>996</v>
      </c>
      <c r="AY45" s="209" t="s">
        <v>1034</v>
      </c>
      <c r="AZ45" s="209" t="str">
        <f>BB45</f>
        <v>70</v>
      </c>
      <c r="BA45" s="211" t="s">
        <v>1080</v>
      </c>
      <c r="BB45" s="211" t="s">
        <v>1080</v>
      </c>
    </row>
    <row r="46" spans="3:54" ht="11.25">
      <c r="C46" s="203" t="s">
        <v>1081</v>
      </c>
      <c r="D46" s="204" t="s">
        <v>1082</v>
      </c>
      <c r="E46" s="205" t="s">
        <v>1075</v>
      </c>
      <c r="F46" s="206" t="str">
        <f t="shared" si="8"/>
        <v>○</v>
      </c>
      <c r="G46" s="207" t="str">
        <f t="shared" si="0"/>
        <v>○</v>
      </c>
      <c r="H46" s="208" t="s">
        <v>996</v>
      </c>
      <c r="I46" s="209" t="s">
        <v>1034</v>
      </c>
      <c r="J46" s="209" t="str">
        <f>L46</f>
        <v>2000</v>
      </c>
      <c r="K46" s="211" t="s">
        <v>1076</v>
      </c>
      <c r="L46" s="211" t="s">
        <v>1076</v>
      </c>
      <c r="M46" s="207" t="str">
        <f t="shared" si="1"/>
        <v>○</v>
      </c>
      <c r="N46" s="208" t="s">
        <v>996</v>
      </c>
      <c r="O46" s="209" t="s">
        <v>1034</v>
      </c>
      <c r="P46" s="209" t="str">
        <f>R46</f>
        <v>2000</v>
      </c>
      <c r="Q46" s="211" t="s">
        <v>1076</v>
      </c>
      <c r="R46" s="213" t="s">
        <v>1076</v>
      </c>
      <c r="S46" s="207" t="str">
        <f t="shared" si="2"/>
        <v>○</v>
      </c>
      <c r="T46" s="208" t="s">
        <v>996</v>
      </c>
      <c r="U46" s="209" t="s">
        <v>1034</v>
      </c>
      <c r="V46" s="209" t="str">
        <f>X46</f>
        <v>300</v>
      </c>
      <c r="W46" s="211" t="s">
        <v>1077</v>
      </c>
      <c r="X46" s="211" t="s">
        <v>1077</v>
      </c>
      <c r="Y46" s="207" t="str">
        <f t="shared" si="3"/>
        <v>○</v>
      </c>
      <c r="Z46" s="208" t="s">
        <v>996</v>
      </c>
      <c r="AA46" s="209" t="s">
        <v>1034</v>
      </c>
      <c r="AB46" s="209" t="str">
        <f>AD46</f>
        <v>7000</v>
      </c>
      <c r="AC46" s="211" t="s">
        <v>1078</v>
      </c>
      <c r="AD46" s="211" t="s">
        <v>1078</v>
      </c>
      <c r="AE46" s="207" t="str">
        <f t="shared" si="4"/>
        <v>○</v>
      </c>
      <c r="AF46" s="208" t="s">
        <v>996</v>
      </c>
      <c r="AG46" s="209" t="s">
        <v>1034</v>
      </c>
      <c r="AH46" s="209" t="str">
        <f>AJ46</f>
        <v>7000</v>
      </c>
      <c r="AI46" s="211" t="s">
        <v>1078</v>
      </c>
      <c r="AJ46" s="211" t="s">
        <v>1078</v>
      </c>
      <c r="AK46" s="207" t="str">
        <f t="shared" si="5"/>
        <v>○</v>
      </c>
      <c r="AL46" s="208" t="s">
        <v>996</v>
      </c>
      <c r="AM46" s="209" t="s">
        <v>1034</v>
      </c>
      <c r="AN46" s="209" t="str">
        <f>AP46</f>
        <v>900</v>
      </c>
      <c r="AO46" s="211" t="s">
        <v>1079</v>
      </c>
      <c r="AP46" s="211" t="s">
        <v>1079</v>
      </c>
      <c r="AQ46" s="207" t="str">
        <f t="shared" si="6"/>
        <v>○</v>
      </c>
      <c r="AR46" s="208" t="s">
        <v>996</v>
      </c>
      <c r="AS46" s="209" t="s">
        <v>1034</v>
      </c>
      <c r="AT46" s="209" t="str">
        <f>AV46</f>
        <v>70</v>
      </c>
      <c r="AU46" s="211" t="s">
        <v>1080</v>
      </c>
      <c r="AV46" s="211" t="s">
        <v>1080</v>
      </c>
      <c r="AW46" s="207" t="str">
        <f t="shared" si="7"/>
        <v>○</v>
      </c>
      <c r="AX46" s="208" t="s">
        <v>996</v>
      </c>
      <c r="AY46" s="209" t="s">
        <v>1034</v>
      </c>
      <c r="AZ46" s="209" t="str">
        <f>BB46</f>
        <v>70</v>
      </c>
      <c r="BA46" s="211" t="s">
        <v>1080</v>
      </c>
      <c r="BB46" s="211" t="s">
        <v>1080</v>
      </c>
    </row>
    <row r="47" spans="3:54" ht="11.25">
      <c r="C47" s="203" t="s">
        <v>1083</v>
      </c>
      <c r="D47" s="204" t="s">
        <v>1084</v>
      </c>
      <c r="E47" s="205" t="s">
        <v>1007</v>
      </c>
      <c r="F47" s="206" t="str">
        <f t="shared" si="8"/>
        <v>○</v>
      </c>
      <c r="G47" s="207" t="str">
        <f t="shared" si="0"/>
        <v>○</v>
      </c>
      <c r="H47" s="208" t="s">
        <v>996</v>
      </c>
      <c r="I47" s="209" t="s">
        <v>997</v>
      </c>
      <c r="J47" s="209" t="s">
        <v>1085</v>
      </c>
      <c r="K47" s="211" t="s">
        <v>1085</v>
      </c>
      <c r="L47" s="211"/>
      <c r="M47" s="207" t="str">
        <f t="shared" si="1"/>
        <v>-</v>
      </c>
      <c r="N47" s="208" t="s">
        <v>1009</v>
      </c>
      <c r="O47" s="209"/>
      <c r="P47" s="209"/>
      <c r="Q47" s="211"/>
      <c r="R47" s="211"/>
      <c r="S47" s="207" t="str">
        <f t="shared" si="2"/>
        <v>○</v>
      </c>
      <c r="T47" s="208" t="s">
        <v>996</v>
      </c>
      <c r="U47" s="209" t="s">
        <v>997</v>
      </c>
      <c r="V47" s="209" t="s">
        <v>1086</v>
      </c>
      <c r="W47" s="211" t="s">
        <v>1086</v>
      </c>
      <c r="X47" s="211"/>
      <c r="Y47" s="207" t="str">
        <f t="shared" si="3"/>
        <v>○</v>
      </c>
      <c r="Z47" s="208" t="s">
        <v>996</v>
      </c>
      <c r="AA47" s="209" t="s">
        <v>997</v>
      </c>
      <c r="AB47" s="209" t="s">
        <v>1087</v>
      </c>
      <c r="AC47" s="211" t="s">
        <v>1087</v>
      </c>
      <c r="AD47" s="211"/>
      <c r="AE47" s="207" t="str">
        <f t="shared" si="4"/>
        <v>-</v>
      </c>
      <c r="AF47" s="208" t="s">
        <v>1009</v>
      </c>
      <c r="AG47" s="209"/>
      <c r="AH47" s="209"/>
      <c r="AI47" s="211"/>
      <c r="AJ47" s="211"/>
      <c r="AK47" s="207" t="str">
        <f t="shared" si="5"/>
        <v>○</v>
      </c>
      <c r="AL47" s="208" t="s">
        <v>996</v>
      </c>
      <c r="AM47" s="209" t="s">
        <v>997</v>
      </c>
      <c r="AN47" s="209" t="s">
        <v>1086</v>
      </c>
      <c r="AO47" s="211" t="s">
        <v>1086</v>
      </c>
      <c r="AP47" s="211"/>
      <c r="AQ47" s="207" t="str">
        <f t="shared" si="6"/>
        <v>○</v>
      </c>
      <c r="AR47" s="208" t="s">
        <v>996</v>
      </c>
      <c r="AS47" s="209" t="s">
        <v>997</v>
      </c>
      <c r="AT47" s="209" t="s">
        <v>1087</v>
      </c>
      <c r="AU47" s="211" t="s">
        <v>1087</v>
      </c>
      <c r="AV47" s="211"/>
      <c r="AW47" s="207" t="str">
        <f t="shared" si="7"/>
        <v>-</v>
      </c>
      <c r="AX47" s="208" t="s">
        <v>1009</v>
      </c>
      <c r="AY47" s="209"/>
      <c r="AZ47" s="209"/>
      <c r="BA47" s="211"/>
      <c r="BB47" s="211"/>
    </row>
    <row r="48" spans="3:54" ht="112.5">
      <c r="C48" s="203" t="s">
        <v>1088</v>
      </c>
      <c r="D48" s="204" t="s">
        <v>1089</v>
      </c>
      <c r="E48" s="205" t="s">
        <v>1007</v>
      </c>
      <c r="F48" s="206" t="str">
        <f t="shared" si="8"/>
        <v>○</v>
      </c>
      <c r="G48" s="207" t="str">
        <f t="shared" si="0"/>
        <v>-</v>
      </c>
      <c r="H48" s="208" t="s">
        <v>1009</v>
      </c>
      <c r="I48" s="209" t="s">
        <v>1090</v>
      </c>
      <c r="J48" s="219" t="s">
        <v>1091</v>
      </c>
      <c r="K48" s="211" t="s">
        <v>1092</v>
      </c>
      <c r="L48" s="211"/>
      <c r="M48" s="207" t="str">
        <f t="shared" si="1"/>
        <v>-</v>
      </c>
      <c r="N48" s="208" t="s">
        <v>1009</v>
      </c>
      <c r="O48" s="209"/>
      <c r="P48" s="209"/>
      <c r="Q48" s="211"/>
      <c r="R48" s="211"/>
      <c r="S48" s="207" t="str">
        <f t="shared" si="2"/>
        <v>-</v>
      </c>
      <c r="T48" s="208" t="s">
        <v>1009</v>
      </c>
      <c r="U48" s="209" t="s">
        <v>1090</v>
      </c>
      <c r="V48" s="219" t="s">
        <v>1093</v>
      </c>
      <c r="W48" s="211" t="s">
        <v>1094</v>
      </c>
      <c r="X48" s="211"/>
      <c r="Y48" s="207" t="str">
        <f t="shared" si="3"/>
        <v>-</v>
      </c>
      <c r="Z48" s="208" t="s">
        <v>1009</v>
      </c>
      <c r="AA48" s="209" t="s">
        <v>1090</v>
      </c>
      <c r="AB48" s="219" t="s">
        <v>1095</v>
      </c>
      <c r="AC48" s="211" t="s">
        <v>1008</v>
      </c>
      <c r="AD48" s="211"/>
      <c r="AE48" s="207" t="str">
        <f t="shared" si="4"/>
        <v>-</v>
      </c>
      <c r="AF48" s="208" t="s">
        <v>1009</v>
      </c>
      <c r="AG48" s="209"/>
      <c r="AH48" s="209"/>
      <c r="AI48" s="211"/>
      <c r="AJ48" s="211"/>
      <c r="AK48" s="207" t="str">
        <f t="shared" si="5"/>
        <v>-</v>
      </c>
      <c r="AL48" s="208" t="s">
        <v>1009</v>
      </c>
      <c r="AM48" s="209" t="s">
        <v>1090</v>
      </c>
      <c r="AN48" s="219" t="s">
        <v>1093</v>
      </c>
      <c r="AO48" s="211" t="s">
        <v>1094</v>
      </c>
      <c r="AP48" s="211"/>
      <c r="AQ48" s="207" t="str">
        <f t="shared" si="6"/>
        <v>-</v>
      </c>
      <c r="AR48" s="208" t="s">
        <v>1009</v>
      </c>
      <c r="AS48" s="209" t="s">
        <v>1090</v>
      </c>
      <c r="AT48" s="219" t="s">
        <v>1095</v>
      </c>
      <c r="AU48" s="211" t="s">
        <v>1008</v>
      </c>
      <c r="AV48" s="211"/>
      <c r="AW48" s="207" t="str">
        <f t="shared" si="7"/>
        <v>-</v>
      </c>
      <c r="AX48" s="208" t="s">
        <v>1009</v>
      </c>
      <c r="AY48" s="209"/>
      <c r="AZ48" s="209"/>
      <c r="BA48" s="211"/>
      <c r="BB48" s="211"/>
    </row>
    <row r="49" spans="3:54" ht="11.25">
      <c r="C49" s="203" t="s">
        <v>1096</v>
      </c>
      <c r="D49" s="204" t="s">
        <v>1097</v>
      </c>
      <c r="E49" s="205" t="s">
        <v>1007</v>
      </c>
      <c r="F49" s="206" t="str">
        <f t="shared" si="8"/>
        <v>○</v>
      </c>
      <c r="G49" s="207" t="str">
        <f t="shared" si="0"/>
        <v>○</v>
      </c>
      <c r="H49" s="208" t="s">
        <v>996</v>
      </c>
      <c r="I49" s="209" t="s">
        <v>997</v>
      </c>
      <c r="J49" s="209" t="s">
        <v>1098</v>
      </c>
      <c r="K49" s="211" t="s">
        <v>1098</v>
      </c>
      <c r="L49" s="211"/>
      <c r="M49" s="207" t="str">
        <f t="shared" si="1"/>
        <v>-</v>
      </c>
      <c r="N49" s="208" t="s">
        <v>1009</v>
      </c>
      <c r="O49" s="209"/>
      <c r="P49" s="209"/>
      <c r="Q49" s="211"/>
      <c r="R49" s="211"/>
      <c r="S49" s="207" t="str">
        <f t="shared" si="2"/>
        <v>○</v>
      </c>
      <c r="T49" s="208" t="s">
        <v>996</v>
      </c>
      <c r="U49" s="209" t="s">
        <v>997</v>
      </c>
      <c r="V49" s="209" t="s">
        <v>1099</v>
      </c>
      <c r="W49" s="211" t="s">
        <v>1099</v>
      </c>
      <c r="X49" s="211"/>
      <c r="Y49" s="207" t="str">
        <f t="shared" si="3"/>
        <v>○</v>
      </c>
      <c r="Z49" s="208" t="s">
        <v>996</v>
      </c>
      <c r="AA49" s="209" t="s">
        <v>997</v>
      </c>
      <c r="AB49" s="209" t="s">
        <v>1098</v>
      </c>
      <c r="AC49" s="211" t="s">
        <v>1098</v>
      </c>
      <c r="AD49" s="211"/>
      <c r="AE49" s="207" t="str">
        <f t="shared" si="4"/>
        <v>-</v>
      </c>
      <c r="AF49" s="208" t="s">
        <v>1009</v>
      </c>
      <c r="AG49" s="209"/>
      <c r="AH49" s="209"/>
      <c r="AI49" s="211"/>
      <c r="AJ49" s="211"/>
      <c r="AK49" s="207" t="str">
        <f t="shared" si="5"/>
        <v>○</v>
      </c>
      <c r="AL49" s="208" t="s">
        <v>996</v>
      </c>
      <c r="AM49" s="209" t="s">
        <v>997</v>
      </c>
      <c r="AN49" s="209" t="s">
        <v>1099</v>
      </c>
      <c r="AO49" s="211" t="s">
        <v>1099</v>
      </c>
      <c r="AP49" s="211"/>
      <c r="AQ49" s="207" t="str">
        <f t="shared" si="6"/>
        <v>○</v>
      </c>
      <c r="AR49" s="208" t="s">
        <v>996</v>
      </c>
      <c r="AS49" s="209" t="s">
        <v>997</v>
      </c>
      <c r="AT49" s="209" t="s">
        <v>1098</v>
      </c>
      <c r="AU49" s="211" t="s">
        <v>1098</v>
      </c>
      <c r="AV49" s="211"/>
      <c r="AW49" s="207" t="str">
        <f t="shared" si="7"/>
        <v>-</v>
      </c>
      <c r="AX49" s="208" t="s">
        <v>1009</v>
      </c>
      <c r="AY49" s="209"/>
      <c r="AZ49" s="209"/>
      <c r="BA49" s="211"/>
      <c r="BB49" s="211"/>
    </row>
    <row r="50" spans="3:54" ht="11.25">
      <c r="C50" s="203" t="s">
        <v>1100</v>
      </c>
      <c r="D50" s="204" t="s">
        <v>1101</v>
      </c>
      <c r="E50" s="205" t="s">
        <v>1007</v>
      </c>
      <c r="F50" s="206" t="str">
        <f t="shared" si="8"/>
        <v>○</v>
      </c>
      <c r="G50" s="207" t="str">
        <f t="shared" si="0"/>
        <v>○</v>
      </c>
      <c r="H50" s="208" t="s">
        <v>996</v>
      </c>
      <c r="I50" s="209" t="s">
        <v>997</v>
      </c>
      <c r="J50" s="209" t="s">
        <v>1102</v>
      </c>
      <c r="K50" s="211" t="s">
        <v>1102</v>
      </c>
      <c r="L50" s="211"/>
      <c r="M50" s="207" t="str">
        <f t="shared" si="1"/>
        <v>-</v>
      </c>
      <c r="N50" s="208" t="s">
        <v>1009</v>
      </c>
      <c r="O50" s="209"/>
      <c r="P50" s="209"/>
      <c r="Q50" s="211"/>
      <c r="R50" s="211"/>
      <c r="S50" s="207" t="str">
        <f t="shared" si="2"/>
        <v>○</v>
      </c>
      <c r="T50" s="208" t="s">
        <v>996</v>
      </c>
      <c r="U50" s="209" t="s">
        <v>997</v>
      </c>
      <c r="V50" s="209" t="s">
        <v>1102</v>
      </c>
      <c r="W50" s="211" t="s">
        <v>1102</v>
      </c>
      <c r="X50" s="211"/>
      <c r="Y50" s="207" t="str">
        <f t="shared" si="3"/>
        <v>○</v>
      </c>
      <c r="Z50" s="208" t="s">
        <v>996</v>
      </c>
      <c r="AA50" s="209" t="s">
        <v>997</v>
      </c>
      <c r="AB50" s="209" t="s">
        <v>1102</v>
      </c>
      <c r="AC50" s="211" t="s">
        <v>1102</v>
      </c>
      <c r="AD50" s="211"/>
      <c r="AE50" s="207" t="str">
        <f t="shared" si="4"/>
        <v>-</v>
      </c>
      <c r="AF50" s="208" t="s">
        <v>1009</v>
      </c>
      <c r="AG50" s="209"/>
      <c r="AH50" s="209"/>
      <c r="AI50" s="211"/>
      <c r="AJ50" s="211"/>
      <c r="AK50" s="207" t="str">
        <f t="shared" si="5"/>
        <v>○</v>
      </c>
      <c r="AL50" s="208" t="s">
        <v>996</v>
      </c>
      <c r="AM50" s="209" t="s">
        <v>997</v>
      </c>
      <c r="AN50" s="209" t="s">
        <v>1102</v>
      </c>
      <c r="AO50" s="211" t="s">
        <v>1102</v>
      </c>
      <c r="AP50" s="211"/>
      <c r="AQ50" s="207" t="str">
        <f t="shared" si="6"/>
        <v>○</v>
      </c>
      <c r="AR50" s="208" t="s">
        <v>996</v>
      </c>
      <c r="AS50" s="209" t="s">
        <v>997</v>
      </c>
      <c r="AT50" s="209" t="s">
        <v>1102</v>
      </c>
      <c r="AU50" s="211" t="s">
        <v>1102</v>
      </c>
      <c r="AV50" s="211"/>
      <c r="AW50" s="207" t="str">
        <f t="shared" si="7"/>
        <v>-</v>
      </c>
      <c r="AX50" s="208" t="s">
        <v>1009</v>
      </c>
      <c r="AY50" s="209"/>
      <c r="AZ50" s="209"/>
      <c r="BA50" s="211"/>
      <c r="BB50" s="211"/>
    </row>
    <row r="51" spans="3:54" ht="11.25">
      <c r="C51" s="203" t="s">
        <v>1103</v>
      </c>
      <c r="D51" s="204" t="s">
        <v>1104</v>
      </c>
      <c r="E51" s="205" t="s">
        <v>1007</v>
      </c>
      <c r="F51" s="206" t="str">
        <f t="shared" si="8"/>
        <v>○</v>
      </c>
      <c r="G51" s="207" t="str">
        <f t="shared" si="0"/>
        <v>○</v>
      </c>
      <c r="H51" s="208" t="s">
        <v>996</v>
      </c>
      <c r="I51" s="209" t="s">
        <v>997</v>
      </c>
      <c r="J51" s="209" t="s">
        <v>1105</v>
      </c>
      <c r="K51" s="211" t="s">
        <v>1105</v>
      </c>
      <c r="L51" s="211"/>
      <c r="M51" s="207" t="str">
        <f t="shared" si="1"/>
        <v>-</v>
      </c>
      <c r="N51" s="208" t="s">
        <v>1009</v>
      </c>
      <c r="O51" s="209"/>
      <c r="P51" s="209"/>
      <c r="Q51" s="211"/>
      <c r="R51" s="213"/>
      <c r="S51" s="207" t="str">
        <f t="shared" si="2"/>
        <v>○</v>
      </c>
      <c r="T51" s="208" t="s">
        <v>996</v>
      </c>
      <c r="U51" s="209" t="s">
        <v>997</v>
      </c>
      <c r="V51" s="209" t="s">
        <v>1105</v>
      </c>
      <c r="W51" s="211" t="s">
        <v>1105</v>
      </c>
      <c r="X51" s="211"/>
      <c r="Y51" s="207" t="str">
        <f t="shared" si="3"/>
        <v>○</v>
      </c>
      <c r="Z51" s="208" t="s">
        <v>996</v>
      </c>
      <c r="AA51" s="209" t="s">
        <v>997</v>
      </c>
      <c r="AB51" s="209" t="s">
        <v>1105</v>
      </c>
      <c r="AC51" s="211" t="s">
        <v>1105</v>
      </c>
      <c r="AD51" s="211"/>
      <c r="AE51" s="207" t="str">
        <f t="shared" si="4"/>
        <v>-</v>
      </c>
      <c r="AF51" s="208" t="s">
        <v>1009</v>
      </c>
      <c r="AG51" s="209"/>
      <c r="AH51" s="209"/>
      <c r="AI51" s="211"/>
      <c r="AJ51" s="211"/>
      <c r="AK51" s="207" t="str">
        <f t="shared" si="5"/>
        <v>○</v>
      </c>
      <c r="AL51" s="208" t="s">
        <v>996</v>
      </c>
      <c r="AM51" s="209" t="s">
        <v>997</v>
      </c>
      <c r="AN51" s="209" t="s">
        <v>1105</v>
      </c>
      <c r="AO51" s="211" t="s">
        <v>1105</v>
      </c>
      <c r="AP51" s="211"/>
      <c r="AQ51" s="207" t="str">
        <f t="shared" si="6"/>
        <v>○</v>
      </c>
      <c r="AR51" s="208" t="s">
        <v>996</v>
      </c>
      <c r="AS51" s="209" t="s">
        <v>997</v>
      </c>
      <c r="AT51" s="209" t="s">
        <v>1105</v>
      </c>
      <c r="AU51" s="211" t="s">
        <v>1105</v>
      </c>
      <c r="AV51" s="211"/>
      <c r="AW51" s="207" t="str">
        <f t="shared" si="7"/>
        <v>-</v>
      </c>
      <c r="AX51" s="208" t="s">
        <v>1009</v>
      </c>
      <c r="AY51" s="209"/>
      <c r="AZ51" s="209"/>
      <c r="BA51" s="211"/>
      <c r="BB51" s="211"/>
    </row>
    <row r="52" spans="3:54" ht="11.25">
      <c r="C52" s="203" t="s">
        <v>1106</v>
      </c>
      <c r="D52" s="204" t="s">
        <v>1107</v>
      </c>
      <c r="E52" s="205" t="s">
        <v>1007</v>
      </c>
      <c r="F52" s="206" t="str">
        <f t="shared" si="8"/>
        <v>○</v>
      </c>
      <c r="G52" s="207" t="str">
        <f t="shared" si="0"/>
        <v>○</v>
      </c>
      <c r="H52" s="208" t="s">
        <v>996</v>
      </c>
      <c r="I52" s="209" t="s">
        <v>997</v>
      </c>
      <c r="J52" s="209" t="s">
        <v>1108</v>
      </c>
      <c r="K52" s="211" t="s">
        <v>1108</v>
      </c>
      <c r="L52" s="211"/>
      <c r="M52" s="207" t="str">
        <f t="shared" si="1"/>
        <v>-</v>
      </c>
      <c r="N52" s="208" t="s">
        <v>1009</v>
      </c>
      <c r="O52" s="209"/>
      <c r="P52" s="209"/>
      <c r="Q52" s="211"/>
      <c r="R52" s="211"/>
      <c r="S52" s="207" t="str">
        <f t="shared" si="2"/>
        <v>○</v>
      </c>
      <c r="T52" s="208" t="s">
        <v>996</v>
      </c>
      <c r="U52" s="209" t="s">
        <v>997</v>
      </c>
      <c r="V52" s="209" t="s">
        <v>1108</v>
      </c>
      <c r="W52" s="211" t="s">
        <v>1108</v>
      </c>
      <c r="X52" s="211"/>
      <c r="Y52" s="207" t="str">
        <f t="shared" si="3"/>
        <v>○</v>
      </c>
      <c r="Z52" s="208" t="s">
        <v>996</v>
      </c>
      <c r="AA52" s="209" t="s">
        <v>997</v>
      </c>
      <c r="AB52" s="209" t="s">
        <v>1108</v>
      </c>
      <c r="AC52" s="211" t="s">
        <v>1108</v>
      </c>
      <c r="AD52" s="211"/>
      <c r="AE52" s="207" t="str">
        <f t="shared" si="4"/>
        <v>-</v>
      </c>
      <c r="AF52" s="208" t="s">
        <v>1009</v>
      </c>
      <c r="AG52" s="209"/>
      <c r="AH52" s="209"/>
      <c r="AI52" s="211"/>
      <c r="AJ52" s="211"/>
      <c r="AK52" s="207" t="str">
        <f t="shared" si="5"/>
        <v>○</v>
      </c>
      <c r="AL52" s="208" t="s">
        <v>996</v>
      </c>
      <c r="AM52" s="209" t="s">
        <v>997</v>
      </c>
      <c r="AN52" s="209" t="s">
        <v>1108</v>
      </c>
      <c r="AO52" s="211" t="s">
        <v>1108</v>
      </c>
      <c r="AP52" s="211"/>
      <c r="AQ52" s="207" t="str">
        <f t="shared" si="6"/>
        <v>○</v>
      </c>
      <c r="AR52" s="208" t="s">
        <v>996</v>
      </c>
      <c r="AS52" s="209" t="s">
        <v>997</v>
      </c>
      <c r="AT52" s="209" t="s">
        <v>1108</v>
      </c>
      <c r="AU52" s="211" t="s">
        <v>1108</v>
      </c>
      <c r="AV52" s="211"/>
      <c r="AW52" s="207" t="str">
        <f t="shared" si="7"/>
        <v>-</v>
      </c>
      <c r="AX52" s="208" t="s">
        <v>1009</v>
      </c>
      <c r="AY52" s="209"/>
      <c r="AZ52" s="209"/>
      <c r="BA52" s="211"/>
      <c r="BB52" s="211"/>
    </row>
    <row r="53" spans="3:54" ht="11.25">
      <c r="C53" s="203" t="s">
        <v>1109</v>
      </c>
      <c r="D53" s="204" t="s">
        <v>1110</v>
      </c>
      <c r="E53" s="205" t="s">
        <v>1007</v>
      </c>
      <c r="F53" s="206" t="str">
        <f t="shared" si="8"/>
        <v>○</v>
      </c>
      <c r="G53" s="207" t="str">
        <f t="shared" si="0"/>
        <v>○</v>
      </c>
      <c r="H53" s="208" t="s">
        <v>996</v>
      </c>
      <c r="I53" s="209" t="s">
        <v>997</v>
      </c>
      <c r="J53" s="209" t="s">
        <v>1111</v>
      </c>
      <c r="K53" s="211" t="s">
        <v>1111</v>
      </c>
      <c r="L53" s="211"/>
      <c r="M53" s="207" t="str">
        <f t="shared" si="1"/>
        <v>-</v>
      </c>
      <c r="N53" s="208" t="s">
        <v>1009</v>
      </c>
      <c r="O53" s="209"/>
      <c r="P53" s="209"/>
      <c r="Q53" s="211"/>
      <c r="R53" s="211"/>
      <c r="S53" s="207" t="str">
        <f t="shared" si="2"/>
        <v>○</v>
      </c>
      <c r="T53" s="208" t="s">
        <v>996</v>
      </c>
      <c r="U53" s="209" t="s">
        <v>997</v>
      </c>
      <c r="V53" s="209" t="s">
        <v>1111</v>
      </c>
      <c r="W53" s="211" t="s">
        <v>1111</v>
      </c>
      <c r="X53" s="211"/>
      <c r="Y53" s="207" t="str">
        <f t="shared" si="3"/>
        <v>○</v>
      </c>
      <c r="Z53" s="208" t="s">
        <v>996</v>
      </c>
      <c r="AA53" s="209" t="s">
        <v>997</v>
      </c>
      <c r="AB53" s="209" t="s">
        <v>1111</v>
      </c>
      <c r="AC53" s="211" t="s">
        <v>1111</v>
      </c>
      <c r="AD53" s="211"/>
      <c r="AE53" s="207" t="str">
        <f t="shared" si="4"/>
        <v>-</v>
      </c>
      <c r="AF53" s="208" t="s">
        <v>1009</v>
      </c>
      <c r="AG53" s="209"/>
      <c r="AH53" s="209"/>
      <c r="AI53" s="211"/>
      <c r="AJ53" s="211"/>
      <c r="AK53" s="207" t="str">
        <f t="shared" si="5"/>
        <v>○</v>
      </c>
      <c r="AL53" s="208" t="s">
        <v>996</v>
      </c>
      <c r="AM53" s="209" t="s">
        <v>997</v>
      </c>
      <c r="AN53" s="209" t="s">
        <v>1111</v>
      </c>
      <c r="AO53" s="211" t="s">
        <v>1111</v>
      </c>
      <c r="AP53" s="211"/>
      <c r="AQ53" s="207" t="str">
        <f t="shared" si="6"/>
        <v>○</v>
      </c>
      <c r="AR53" s="208" t="s">
        <v>996</v>
      </c>
      <c r="AS53" s="209" t="s">
        <v>997</v>
      </c>
      <c r="AT53" s="209" t="s">
        <v>1111</v>
      </c>
      <c r="AU53" s="211" t="s">
        <v>1111</v>
      </c>
      <c r="AV53" s="211"/>
      <c r="AW53" s="207" t="str">
        <f t="shared" si="7"/>
        <v>-</v>
      </c>
      <c r="AX53" s="208" t="s">
        <v>1009</v>
      </c>
      <c r="AY53" s="209"/>
      <c r="AZ53" s="209"/>
      <c r="BA53" s="211"/>
      <c r="BB53" s="211"/>
    </row>
    <row r="54" spans="3:54" ht="11.25">
      <c r="C54" s="203" t="s">
        <v>1112</v>
      </c>
      <c r="D54" s="204" t="s">
        <v>1113</v>
      </c>
      <c r="E54" s="205" t="s">
        <v>1007</v>
      </c>
      <c r="F54" s="206" t="str">
        <f t="shared" si="8"/>
        <v>○</v>
      </c>
      <c r="G54" s="207" t="str">
        <f t="shared" si="0"/>
        <v>○</v>
      </c>
      <c r="H54" s="208" t="s">
        <v>996</v>
      </c>
      <c r="I54" s="209" t="s">
        <v>1001</v>
      </c>
      <c r="J54" s="209" t="s">
        <v>1114</v>
      </c>
      <c r="K54" s="211" t="s">
        <v>1114</v>
      </c>
      <c r="L54" s="211"/>
      <c r="M54" s="207" t="str">
        <f t="shared" si="1"/>
        <v>-</v>
      </c>
      <c r="N54" s="208" t="s">
        <v>1009</v>
      </c>
      <c r="O54" s="209"/>
      <c r="P54" s="209" t="s">
        <v>1053</v>
      </c>
      <c r="Q54" s="211"/>
      <c r="R54" s="213"/>
      <c r="S54" s="207" t="str">
        <f t="shared" si="2"/>
        <v>○</v>
      </c>
      <c r="T54" s="208" t="s">
        <v>996</v>
      </c>
      <c r="U54" s="209" t="s">
        <v>1001</v>
      </c>
      <c r="V54" s="209" t="s">
        <v>1115</v>
      </c>
      <c r="W54" s="211" t="s">
        <v>1115</v>
      </c>
      <c r="X54" s="211"/>
      <c r="Y54" s="207" t="str">
        <f t="shared" si="3"/>
        <v>○</v>
      </c>
      <c r="Z54" s="208" t="s">
        <v>996</v>
      </c>
      <c r="AA54" s="209" t="s">
        <v>1001</v>
      </c>
      <c r="AB54" s="209" t="s">
        <v>1116</v>
      </c>
      <c r="AC54" s="211" t="s">
        <v>1116</v>
      </c>
      <c r="AD54" s="211"/>
      <c r="AE54" s="207" t="str">
        <f t="shared" si="4"/>
        <v>-</v>
      </c>
      <c r="AF54" s="208" t="s">
        <v>1009</v>
      </c>
      <c r="AG54" s="209"/>
      <c r="AH54" s="209" t="s">
        <v>1053</v>
      </c>
      <c r="AI54" s="211"/>
      <c r="AJ54" s="211"/>
      <c r="AK54" s="207" t="str">
        <f t="shared" si="5"/>
        <v>○</v>
      </c>
      <c r="AL54" s="208" t="s">
        <v>996</v>
      </c>
      <c r="AM54" s="209" t="s">
        <v>1001</v>
      </c>
      <c r="AN54" s="209" t="s">
        <v>1117</v>
      </c>
      <c r="AO54" s="211" t="s">
        <v>1117</v>
      </c>
      <c r="AP54" s="211"/>
      <c r="AQ54" s="207" t="str">
        <f t="shared" si="6"/>
        <v>○</v>
      </c>
      <c r="AR54" s="208" t="s">
        <v>996</v>
      </c>
      <c r="AS54" s="209" t="s">
        <v>1001</v>
      </c>
      <c r="AT54" s="209" t="s">
        <v>1118</v>
      </c>
      <c r="AU54" s="211" t="s">
        <v>1118</v>
      </c>
      <c r="AV54" s="211"/>
      <c r="AW54" s="207" t="str">
        <f t="shared" si="7"/>
        <v>-</v>
      </c>
      <c r="AX54" s="208" t="s">
        <v>1009</v>
      </c>
      <c r="AY54" s="209"/>
      <c r="AZ54" s="209" t="s">
        <v>1053</v>
      </c>
      <c r="BA54" s="211"/>
      <c r="BB54" s="211"/>
    </row>
    <row r="55" spans="3:54" ht="11.25">
      <c r="C55" s="203" t="s">
        <v>1119</v>
      </c>
      <c r="D55" s="204" t="s">
        <v>1120</v>
      </c>
      <c r="E55" s="205" t="s">
        <v>1007</v>
      </c>
      <c r="F55" s="206" t="str">
        <f t="shared" si="8"/>
        <v>○</v>
      </c>
      <c r="G55" s="207" t="str">
        <f t="shared" si="0"/>
        <v>○</v>
      </c>
      <c r="H55" s="208" t="s">
        <v>996</v>
      </c>
      <c r="I55" s="209" t="s">
        <v>1034</v>
      </c>
      <c r="J55" s="209" t="str">
        <f>L55</f>
        <v>消込参照06A</v>
      </c>
      <c r="K55" s="211" t="s">
        <v>1121</v>
      </c>
      <c r="L55" s="211" t="s">
        <v>1121</v>
      </c>
      <c r="M55" s="207" t="str">
        <f t="shared" si="1"/>
        <v>-</v>
      </c>
      <c r="N55" s="208" t="s">
        <v>1009</v>
      </c>
      <c r="O55" s="209"/>
      <c r="P55" s="209"/>
      <c r="Q55" s="211"/>
      <c r="R55" s="211"/>
      <c r="S55" s="207" t="str">
        <f t="shared" si="2"/>
        <v>○</v>
      </c>
      <c r="T55" s="208" t="s">
        <v>996</v>
      </c>
      <c r="U55" s="209" t="s">
        <v>1034</v>
      </c>
      <c r="V55" s="209" t="str">
        <f>X55</f>
        <v>消込参照06A</v>
      </c>
      <c r="W55" s="211" t="s">
        <v>1121</v>
      </c>
      <c r="X55" s="211" t="s">
        <v>1121</v>
      </c>
      <c r="Y55" s="207" t="str">
        <f t="shared" si="3"/>
        <v>○</v>
      </c>
      <c r="Z55" s="208" t="s">
        <v>996</v>
      </c>
      <c r="AA55" s="209" t="s">
        <v>1034</v>
      </c>
      <c r="AB55" s="209" t="str">
        <f>AD55</f>
        <v>消込参照06A</v>
      </c>
      <c r="AC55" s="211" t="s">
        <v>1121</v>
      </c>
      <c r="AD55" s="211" t="s">
        <v>1121</v>
      </c>
      <c r="AE55" s="207" t="str">
        <f t="shared" si="4"/>
        <v>-</v>
      </c>
      <c r="AF55" s="208" t="s">
        <v>1009</v>
      </c>
      <c r="AG55" s="209"/>
      <c r="AH55" s="209"/>
      <c r="AI55" s="211"/>
      <c r="AJ55" s="211"/>
      <c r="AK55" s="207" t="str">
        <f t="shared" si="5"/>
        <v>○</v>
      </c>
      <c r="AL55" s="208" t="s">
        <v>996</v>
      </c>
      <c r="AM55" s="209" t="s">
        <v>1034</v>
      </c>
      <c r="AN55" s="209" t="str">
        <f>AP55</f>
        <v>消込参照06A</v>
      </c>
      <c r="AO55" s="211" t="s">
        <v>1121</v>
      </c>
      <c r="AP55" s="211" t="s">
        <v>1121</v>
      </c>
      <c r="AQ55" s="207" t="str">
        <f t="shared" si="6"/>
        <v>○</v>
      </c>
      <c r="AR55" s="208" t="s">
        <v>996</v>
      </c>
      <c r="AS55" s="209" t="s">
        <v>1034</v>
      </c>
      <c r="AT55" s="209" t="str">
        <f>AV55</f>
        <v>消込参照06A</v>
      </c>
      <c r="AU55" s="211" t="s">
        <v>1121</v>
      </c>
      <c r="AV55" s="211" t="s">
        <v>1121</v>
      </c>
      <c r="AW55" s="207" t="str">
        <f t="shared" si="7"/>
        <v>-</v>
      </c>
      <c r="AX55" s="208" t="s">
        <v>1009</v>
      </c>
      <c r="AY55" s="209"/>
      <c r="AZ55" s="209"/>
      <c r="BA55" s="211"/>
      <c r="BB55" s="211"/>
    </row>
    <row r="56" spans="3:54" ht="11.25">
      <c r="C56" s="203" t="s">
        <v>1122</v>
      </c>
      <c r="D56" s="204" t="s">
        <v>1123</v>
      </c>
      <c r="E56" s="205" t="s">
        <v>1007</v>
      </c>
      <c r="F56" s="206" t="str">
        <f t="shared" si="8"/>
        <v>○</v>
      </c>
      <c r="G56" s="207" t="str">
        <f t="shared" si="0"/>
        <v>○</v>
      </c>
      <c r="H56" s="208" t="s">
        <v>996</v>
      </c>
      <c r="I56" s="209" t="s">
        <v>1009</v>
      </c>
      <c r="J56" s="209"/>
      <c r="K56" s="211"/>
      <c r="L56" s="211"/>
      <c r="M56" s="207" t="str">
        <f t="shared" si="1"/>
        <v>-</v>
      </c>
      <c r="N56" s="208" t="s">
        <v>1009</v>
      </c>
      <c r="O56" s="209"/>
      <c r="P56" s="209"/>
      <c r="Q56" s="211"/>
      <c r="R56" s="211"/>
      <c r="S56" s="207" t="str">
        <f t="shared" si="2"/>
        <v>○</v>
      </c>
      <c r="T56" s="208" t="s">
        <v>996</v>
      </c>
      <c r="U56" s="209" t="s">
        <v>1009</v>
      </c>
      <c r="V56" s="209"/>
      <c r="W56" s="211"/>
      <c r="X56" s="211"/>
      <c r="Y56" s="207" t="str">
        <f t="shared" si="3"/>
        <v>○</v>
      </c>
      <c r="Z56" s="208" t="s">
        <v>996</v>
      </c>
      <c r="AA56" s="209" t="s">
        <v>1009</v>
      </c>
      <c r="AB56" s="209"/>
      <c r="AC56" s="211"/>
      <c r="AD56" s="211"/>
      <c r="AE56" s="207" t="str">
        <f t="shared" si="4"/>
        <v>-</v>
      </c>
      <c r="AF56" s="208" t="s">
        <v>1009</v>
      </c>
      <c r="AG56" s="209"/>
      <c r="AH56" s="209"/>
      <c r="AI56" s="211"/>
      <c r="AJ56" s="211"/>
      <c r="AK56" s="207" t="str">
        <f t="shared" si="5"/>
        <v>○</v>
      </c>
      <c r="AL56" s="208" t="s">
        <v>996</v>
      </c>
      <c r="AM56" s="209" t="s">
        <v>1009</v>
      </c>
      <c r="AN56" s="209"/>
      <c r="AO56" s="211"/>
      <c r="AP56" s="211"/>
      <c r="AQ56" s="207" t="str">
        <f t="shared" si="6"/>
        <v>○</v>
      </c>
      <c r="AR56" s="208" t="s">
        <v>996</v>
      </c>
      <c r="AS56" s="209" t="s">
        <v>1009</v>
      </c>
      <c r="AT56" s="209"/>
      <c r="AU56" s="211"/>
      <c r="AV56" s="211"/>
      <c r="AW56" s="207" t="str">
        <f t="shared" si="7"/>
        <v>-</v>
      </c>
      <c r="AX56" s="208" t="s">
        <v>1009</v>
      </c>
      <c r="AY56" s="209"/>
      <c r="AZ56" s="209"/>
      <c r="BA56" s="211"/>
      <c r="BB56" s="211"/>
    </row>
    <row r="57" spans="3:54" ht="11.25">
      <c r="C57" s="203" t="s">
        <v>1124</v>
      </c>
      <c r="D57" s="204" t="s">
        <v>1125</v>
      </c>
      <c r="E57" s="205" t="s">
        <v>1007</v>
      </c>
      <c r="F57" s="206" t="str">
        <f t="shared" si="8"/>
        <v>○</v>
      </c>
      <c r="G57" s="207" t="str">
        <f t="shared" si="0"/>
        <v>○</v>
      </c>
      <c r="H57" s="208" t="s">
        <v>996</v>
      </c>
      <c r="I57" s="209" t="s">
        <v>1009</v>
      </c>
      <c r="J57" s="209"/>
      <c r="K57" s="211"/>
      <c r="L57" s="211"/>
      <c r="M57" s="207" t="str">
        <f t="shared" si="1"/>
        <v>-</v>
      </c>
      <c r="N57" s="208" t="s">
        <v>1009</v>
      </c>
      <c r="O57" s="209"/>
      <c r="P57" s="209"/>
      <c r="Q57" s="211"/>
      <c r="R57" s="211"/>
      <c r="S57" s="207" t="str">
        <f t="shared" si="2"/>
        <v>○</v>
      </c>
      <c r="T57" s="208" t="s">
        <v>996</v>
      </c>
      <c r="U57" s="209" t="s">
        <v>1009</v>
      </c>
      <c r="V57" s="209"/>
      <c r="W57" s="211"/>
      <c r="X57" s="211"/>
      <c r="Y57" s="207" t="str">
        <f t="shared" si="3"/>
        <v>○</v>
      </c>
      <c r="Z57" s="208" t="s">
        <v>996</v>
      </c>
      <c r="AA57" s="209" t="s">
        <v>1009</v>
      </c>
      <c r="AB57" s="209"/>
      <c r="AC57" s="211"/>
      <c r="AD57" s="211"/>
      <c r="AE57" s="207" t="str">
        <f t="shared" si="4"/>
        <v>-</v>
      </c>
      <c r="AF57" s="208" t="s">
        <v>1009</v>
      </c>
      <c r="AG57" s="209"/>
      <c r="AH57" s="209"/>
      <c r="AI57" s="211"/>
      <c r="AJ57" s="211"/>
      <c r="AK57" s="207" t="str">
        <f t="shared" si="5"/>
        <v>○</v>
      </c>
      <c r="AL57" s="208" t="s">
        <v>996</v>
      </c>
      <c r="AM57" s="209" t="s">
        <v>1009</v>
      </c>
      <c r="AN57" s="209"/>
      <c r="AO57" s="211"/>
      <c r="AP57" s="211"/>
      <c r="AQ57" s="207" t="str">
        <f t="shared" si="6"/>
        <v>○</v>
      </c>
      <c r="AR57" s="208" t="s">
        <v>996</v>
      </c>
      <c r="AS57" s="209" t="s">
        <v>1009</v>
      </c>
      <c r="AT57" s="209"/>
      <c r="AU57" s="211"/>
      <c r="AV57" s="211"/>
      <c r="AW57" s="207" t="str">
        <f t="shared" si="7"/>
        <v>-</v>
      </c>
      <c r="AX57" s="208" t="s">
        <v>1009</v>
      </c>
      <c r="AY57" s="209"/>
      <c r="AZ57" s="209"/>
      <c r="BA57" s="211"/>
      <c r="BB57" s="211"/>
    </row>
    <row r="58" spans="3:54" ht="11.25">
      <c r="C58" s="203" t="s">
        <v>1126</v>
      </c>
      <c r="D58" s="204" t="s">
        <v>1127</v>
      </c>
      <c r="E58" s="205" t="s">
        <v>1007</v>
      </c>
      <c r="F58" s="215" t="str">
        <f t="shared" si="8"/>
        <v>×</v>
      </c>
      <c r="G58" s="207" t="str">
        <f t="shared" si="0"/>
        <v>×</v>
      </c>
      <c r="H58" s="208" t="s">
        <v>996</v>
      </c>
      <c r="I58" s="209" t="s">
        <v>1034</v>
      </c>
      <c r="J58" s="209" t="str">
        <f>L58</f>
        <v>2017/12/13</v>
      </c>
      <c r="K58" s="217" t="s">
        <v>1128</v>
      </c>
      <c r="L58" s="211" t="s">
        <v>1129</v>
      </c>
      <c r="M58" s="207" t="str">
        <f t="shared" si="1"/>
        <v>-</v>
      </c>
      <c r="N58" s="208" t="s">
        <v>1009</v>
      </c>
      <c r="O58" s="209"/>
      <c r="P58" s="209"/>
      <c r="Q58" s="211"/>
      <c r="R58" s="211"/>
      <c r="S58" s="207" t="str">
        <f t="shared" si="2"/>
        <v>×</v>
      </c>
      <c r="T58" s="208" t="s">
        <v>996</v>
      </c>
      <c r="U58" s="209" t="s">
        <v>1034</v>
      </c>
      <c r="V58" s="209" t="str">
        <f>X58</f>
        <v>20171213</v>
      </c>
      <c r="W58" s="217" t="s">
        <v>1128</v>
      </c>
      <c r="X58" s="211" t="s">
        <v>1130</v>
      </c>
      <c r="Y58" s="207" t="str">
        <f t="shared" si="3"/>
        <v>×</v>
      </c>
      <c r="Z58" s="208" t="s">
        <v>996</v>
      </c>
      <c r="AA58" s="209" t="s">
        <v>1034</v>
      </c>
      <c r="AB58" s="209" t="str">
        <f>AD58</f>
        <v>2017/12/13</v>
      </c>
      <c r="AC58" s="217" t="s">
        <v>1128</v>
      </c>
      <c r="AD58" s="211" t="s">
        <v>1129</v>
      </c>
      <c r="AE58" s="207" t="str">
        <f t="shared" si="4"/>
        <v>-</v>
      </c>
      <c r="AF58" s="208" t="s">
        <v>1009</v>
      </c>
      <c r="AG58" s="209"/>
      <c r="AH58" s="209"/>
      <c r="AI58" s="211"/>
      <c r="AJ58" s="211"/>
      <c r="AK58" s="207" t="str">
        <f t="shared" si="5"/>
        <v>×</v>
      </c>
      <c r="AL58" s="208" t="s">
        <v>996</v>
      </c>
      <c r="AM58" s="209" t="s">
        <v>1034</v>
      </c>
      <c r="AN58" s="209" t="str">
        <f>AP58</f>
        <v>20171213</v>
      </c>
      <c r="AO58" s="217" t="s">
        <v>1128</v>
      </c>
      <c r="AP58" s="211" t="s">
        <v>1130</v>
      </c>
      <c r="AQ58" s="207" t="str">
        <f t="shared" si="6"/>
        <v>×</v>
      </c>
      <c r="AR58" s="208" t="s">
        <v>996</v>
      </c>
      <c r="AS58" s="209" t="s">
        <v>1034</v>
      </c>
      <c r="AT58" s="209" t="str">
        <f>AV58</f>
        <v>2017/12/13</v>
      </c>
      <c r="AU58" s="217" t="s">
        <v>1128</v>
      </c>
      <c r="AV58" s="211" t="s">
        <v>1129</v>
      </c>
      <c r="AW58" s="207" t="str">
        <f t="shared" si="7"/>
        <v>-</v>
      </c>
      <c r="AX58" s="208" t="s">
        <v>1009</v>
      </c>
      <c r="AY58" s="209"/>
      <c r="AZ58" s="209"/>
      <c r="BA58" s="211"/>
      <c r="BB58" s="211"/>
    </row>
    <row r="59" spans="3:54" ht="22.5">
      <c r="C59" s="203" t="s">
        <v>1131</v>
      </c>
      <c r="D59" s="204" t="s">
        <v>1132</v>
      </c>
      <c r="E59" s="205" t="s">
        <v>1007</v>
      </c>
      <c r="F59" s="206" t="str">
        <f t="shared" si="8"/>
        <v>○</v>
      </c>
      <c r="G59" s="207" t="str">
        <f t="shared" si="0"/>
        <v>○</v>
      </c>
      <c r="H59" s="208" t="s">
        <v>996</v>
      </c>
      <c r="I59" s="209" t="s">
        <v>1009</v>
      </c>
      <c r="J59" s="209"/>
      <c r="K59" s="211"/>
      <c r="L59" s="211"/>
      <c r="M59" s="207" t="str">
        <f t="shared" si="1"/>
        <v>-</v>
      </c>
      <c r="N59" s="208" t="s">
        <v>1009</v>
      </c>
      <c r="O59" s="209"/>
      <c r="P59" s="209"/>
      <c r="Q59" s="211"/>
      <c r="R59" s="211"/>
      <c r="S59" s="207" t="str">
        <f t="shared" si="2"/>
        <v>○</v>
      </c>
      <c r="T59" s="208" t="s">
        <v>996</v>
      </c>
      <c r="U59" s="209" t="s">
        <v>1009</v>
      </c>
      <c r="V59" s="209"/>
      <c r="W59" s="211"/>
      <c r="X59" s="211"/>
      <c r="Y59" s="207" t="str">
        <f t="shared" si="3"/>
        <v>○</v>
      </c>
      <c r="Z59" s="208" t="s">
        <v>996</v>
      </c>
      <c r="AA59" s="209" t="s">
        <v>1009</v>
      </c>
      <c r="AB59" s="209"/>
      <c r="AC59" s="211"/>
      <c r="AD59" s="211"/>
      <c r="AE59" s="207" t="str">
        <f t="shared" si="4"/>
        <v>-</v>
      </c>
      <c r="AF59" s="208" t="s">
        <v>1009</v>
      </c>
      <c r="AG59" s="209"/>
      <c r="AH59" s="209"/>
      <c r="AI59" s="211"/>
      <c r="AJ59" s="211"/>
      <c r="AK59" s="207" t="str">
        <f t="shared" si="5"/>
        <v>○</v>
      </c>
      <c r="AL59" s="208" t="s">
        <v>996</v>
      </c>
      <c r="AM59" s="209" t="s">
        <v>1009</v>
      </c>
      <c r="AN59" s="209"/>
      <c r="AO59" s="211"/>
      <c r="AP59" s="211"/>
      <c r="AQ59" s="207" t="str">
        <f t="shared" si="6"/>
        <v>○</v>
      </c>
      <c r="AR59" s="208" t="s">
        <v>996</v>
      </c>
      <c r="AS59" s="209" t="s">
        <v>1009</v>
      </c>
      <c r="AT59" s="209"/>
      <c r="AU59" s="211"/>
      <c r="AV59" s="211"/>
      <c r="AW59" s="207" t="str">
        <f t="shared" si="7"/>
        <v>-</v>
      </c>
      <c r="AX59" s="208" t="s">
        <v>1009</v>
      </c>
      <c r="AY59" s="209"/>
      <c r="AZ59" s="209"/>
      <c r="BA59" s="211"/>
      <c r="BB59" s="211"/>
    </row>
    <row r="60" spans="3:54" ht="22.5">
      <c r="C60" s="203" t="s">
        <v>1133</v>
      </c>
      <c r="D60" s="204" t="s">
        <v>1134</v>
      </c>
      <c r="E60" s="205" t="s">
        <v>1007</v>
      </c>
      <c r="F60" s="206" t="str">
        <f t="shared" si="8"/>
        <v>○</v>
      </c>
      <c r="G60" s="207" t="str">
        <f t="shared" si="0"/>
        <v>○</v>
      </c>
      <c r="H60" s="208" t="s">
        <v>996</v>
      </c>
      <c r="I60" s="209" t="s">
        <v>1009</v>
      </c>
      <c r="J60" s="209"/>
      <c r="K60" s="211"/>
      <c r="L60" s="211"/>
      <c r="M60" s="207" t="str">
        <f t="shared" si="1"/>
        <v>-</v>
      </c>
      <c r="N60" s="208" t="s">
        <v>1009</v>
      </c>
      <c r="O60" s="209"/>
      <c r="P60" s="209"/>
      <c r="Q60" s="211"/>
      <c r="R60" s="211"/>
      <c r="S60" s="207" t="str">
        <f t="shared" si="2"/>
        <v>○</v>
      </c>
      <c r="T60" s="208" t="s">
        <v>996</v>
      </c>
      <c r="U60" s="209" t="s">
        <v>1009</v>
      </c>
      <c r="V60" s="209"/>
      <c r="W60" s="211"/>
      <c r="X60" s="211"/>
      <c r="Y60" s="207" t="str">
        <f t="shared" si="3"/>
        <v>○</v>
      </c>
      <c r="Z60" s="208" t="s">
        <v>996</v>
      </c>
      <c r="AA60" s="209" t="s">
        <v>1009</v>
      </c>
      <c r="AB60" s="209"/>
      <c r="AC60" s="211"/>
      <c r="AD60" s="211"/>
      <c r="AE60" s="207" t="str">
        <f t="shared" si="4"/>
        <v>-</v>
      </c>
      <c r="AF60" s="208" t="s">
        <v>1009</v>
      </c>
      <c r="AG60" s="209"/>
      <c r="AH60" s="209"/>
      <c r="AI60" s="211"/>
      <c r="AJ60" s="211"/>
      <c r="AK60" s="207" t="str">
        <f t="shared" si="5"/>
        <v>○</v>
      </c>
      <c r="AL60" s="208" t="s">
        <v>996</v>
      </c>
      <c r="AM60" s="209" t="s">
        <v>1009</v>
      </c>
      <c r="AN60" s="209"/>
      <c r="AO60" s="211"/>
      <c r="AP60" s="211"/>
      <c r="AQ60" s="207" t="str">
        <f t="shared" si="6"/>
        <v>○</v>
      </c>
      <c r="AR60" s="208" t="s">
        <v>996</v>
      </c>
      <c r="AS60" s="209" t="s">
        <v>1009</v>
      </c>
      <c r="AT60" s="209"/>
      <c r="AU60" s="211"/>
      <c r="AV60" s="211"/>
      <c r="AW60" s="207" t="str">
        <f t="shared" si="7"/>
        <v>-</v>
      </c>
      <c r="AX60" s="208" t="s">
        <v>1009</v>
      </c>
      <c r="AY60" s="209"/>
      <c r="AZ60" s="209"/>
      <c r="BA60" s="211"/>
      <c r="BB60" s="211"/>
    </row>
    <row r="61" spans="3:54" ht="11.25">
      <c r="C61" s="203" t="s">
        <v>1135</v>
      </c>
      <c r="D61" s="204" t="s">
        <v>1136</v>
      </c>
      <c r="E61" s="205" t="s">
        <v>1007</v>
      </c>
      <c r="F61" s="206" t="str">
        <f t="shared" si="8"/>
        <v>○</v>
      </c>
      <c r="G61" s="207" t="str">
        <f t="shared" si="0"/>
        <v>○</v>
      </c>
      <c r="H61" s="208" t="s">
        <v>996</v>
      </c>
      <c r="I61" s="209" t="s">
        <v>997</v>
      </c>
      <c r="J61" s="209" t="s">
        <v>1137</v>
      </c>
      <c r="K61" s="211" t="s">
        <v>1137</v>
      </c>
      <c r="L61" s="211"/>
      <c r="M61" s="207" t="str">
        <f t="shared" si="1"/>
        <v>-</v>
      </c>
      <c r="N61" s="208" t="s">
        <v>1009</v>
      </c>
      <c r="O61" s="209"/>
      <c r="P61" s="209"/>
      <c r="Q61" s="211"/>
      <c r="R61" s="211"/>
      <c r="S61" s="207" t="str">
        <f t="shared" si="2"/>
        <v>○</v>
      </c>
      <c r="T61" s="208" t="s">
        <v>996</v>
      </c>
      <c r="U61" s="209" t="s">
        <v>997</v>
      </c>
      <c r="V61" s="209" t="s">
        <v>1137</v>
      </c>
      <c r="W61" s="211" t="s">
        <v>1137</v>
      </c>
      <c r="X61" s="211"/>
      <c r="Y61" s="207" t="str">
        <f t="shared" si="3"/>
        <v>○</v>
      </c>
      <c r="Z61" s="208" t="s">
        <v>996</v>
      </c>
      <c r="AA61" s="209" t="s">
        <v>997</v>
      </c>
      <c r="AB61" s="209" t="s">
        <v>1137</v>
      </c>
      <c r="AC61" s="211" t="s">
        <v>1137</v>
      </c>
      <c r="AD61" s="211"/>
      <c r="AE61" s="207" t="str">
        <f t="shared" si="4"/>
        <v>-</v>
      </c>
      <c r="AF61" s="208" t="s">
        <v>1009</v>
      </c>
      <c r="AG61" s="209"/>
      <c r="AH61" s="209"/>
      <c r="AI61" s="211"/>
      <c r="AJ61" s="211"/>
      <c r="AK61" s="207" t="str">
        <f t="shared" si="5"/>
        <v>○</v>
      </c>
      <c r="AL61" s="208" t="s">
        <v>996</v>
      </c>
      <c r="AM61" s="209" t="s">
        <v>997</v>
      </c>
      <c r="AN61" s="209" t="s">
        <v>1137</v>
      </c>
      <c r="AO61" s="211" t="s">
        <v>1137</v>
      </c>
      <c r="AP61" s="211"/>
      <c r="AQ61" s="207" t="str">
        <f t="shared" si="6"/>
        <v>○</v>
      </c>
      <c r="AR61" s="208" t="s">
        <v>996</v>
      </c>
      <c r="AS61" s="209" t="s">
        <v>997</v>
      </c>
      <c r="AT61" s="209" t="s">
        <v>1137</v>
      </c>
      <c r="AU61" s="211" t="s">
        <v>1137</v>
      </c>
      <c r="AV61" s="211"/>
      <c r="AW61" s="207" t="str">
        <f t="shared" si="7"/>
        <v>-</v>
      </c>
      <c r="AX61" s="208" t="s">
        <v>1009</v>
      </c>
      <c r="AY61" s="209"/>
      <c r="AZ61" s="209"/>
      <c r="BA61" s="211"/>
      <c r="BB61" s="211"/>
    </row>
    <row r="62" spans="3:54" ht="11.25">
      <c r="C62" s="203" t="s">
        <v>1138</v>
      </c>
      <c r="D62" s="204" t="s">
        <v>1139</v>
      </c>
      <c r="E62" s="205" t="s">
        <v>1007</v>
      </c>
      <c r="F62" s="206" t="str">
        <f t="shared" si="8"/>
        <v>○</v>
      </c>
      <c r="G62" s="207" t="str">
        <f t="shared" si="0"/>
        <v>○</v>
      </c>
      <c r="H62" s="208" t="s">
        <v>996</v>
      </c>
      <c r="I62" s="209" t="s">
        <v>1009</v>
      </c>
      <c r="J62" s="209"/>
      <c r="K62" s="211"/>
      <c r="L62" s="211"/>
      <c r="M62" s="207" t="str">
        <f t="shared" si="1"/>
        <v>-</v>
      </c>
      <c r="N62" s="208" t="s">
        <v>1009</v>
      </c>
      <c r="O62" s="209"/>
      <c r="P62" s="209"/>
      <c r="Q62" s="211"/>
      <c r="R62" s="211"/>
      <c r="S62" s="207" t="str">
        <f t="shared" si="2"/>
        <v>○</v>
      </c>
      <c r="T62" s="208" t="s">
        <v>996</v>
      </c>
      <c r="U62" s="209" t="s">
        <v>1009</v>
      </c>
      <c r="V62" s="209"/>
      <c r="W62" s="211"/>
      <c r="X62" s="211"/>
      <c r="Y62" s="207" t="str">
        <f t="shared" si="3"/>
        <v>○</v>
      </c>
      <c r="Z62" s="208" t="s">
        <v>996</v>
      </c>
      <c r="AA62" s="209" t="s">
        <v>1009</v>
      </c>
      <c r="AB62" s="209"/>
      <c r="AC62" s="211"/>
      <c r="AD62" s="211"/>
      <c r="AE62" s="207" t="str">
        <f t="shared" si="4"/>
        <v>-</v>
      </c>
      <c r="AF62" s="208" t="s">
        <v>1009</v>
      </c>
      <c r="AG62" s="209"/>
      <c r="AH62" s="209"/>
      <c r="AI62" s="211"/>
      <c r="AJ62" s="211"/>
      <c r="AK62" s="207" t="str">
        <f t="shared" si="5"/>
        <v>○</v>
      </c>
      <c r="AL62" s="208" t="s">
        <v>996</v>
      </c>
      <c r="AM62" s="209" t="s">
        <v>1009</v>
      </c>
      <c r="AN62" s="209"/>
      <c r="AO62" s="211"/>
      <c r="AP62" s="211"/>
      <c r="AQ62" s="207" t="str">
        <f t="shared" si="6"/>
        <v>○</v>
      </c>
      <c r="AR62" s="208" t="s">
        <v>996</v>
      </c>
      <c r="AS62" s="209" t="s">
        <v>1009</v>
      </c>
      <c r="AT62" s="209"/>
      <c r="AU62" s="211"/>
      <c r="AV62" s="211"/>
      <c r="AW62" s="207" t="str">
        <f t="shared" si="7"/>
        <v>-</v>
      </c>
      <c r="AX62" s="208" t="s">
        <v>1009</v>
      </c>
      <c r="AY62" s="209"/>
      <c r="AZ62" s="209"/>
      <c r="BA62" s="211"/>
      <c r="BB62" s="211"/>
    </row>
    <row r="63" spans="3:54" ht="11.25">
      <c r="C63" s="203" t="s">
        <v>1140</v>
      </c>
      <c r="D63" s="204" t="s">
        <v>1141</v>
      </c>
      <c r="E63" s="205" t="s">
        <v>1007</v>
      </c>
      <c r="F63" s="206" t="str">
        <f t="shared" si="8"/>
        <v>○</v>
      </c>
      <c r="G63" s="207" t="str">
        <f t="shared" si="0"/>
        <v>○</v>
      </c>
      <c r="H63" s="208" t="s">
        <v>996</v>
      </c>
      <c r="I63" s="209" t="s">
        <v>1009</v>
      </c>
      <c r="J63" s="209"/>
      <c r="K63" s="211"/>
      <c r="L63" s="211"/>
      <c r="M63" s="207" t="str">
        <f t="shared" si="1"/>
        <v>-</v>
      </c>
      <c r="N63" s="208" t="s">
        <v>1009</v>
      </c>
      <c r="O63" s="209"/>
      <c r="P63" s="209"/>
      <c r="Q63" s="211"/>
      <c r="R63" s="211"/>
      <c r="S63" s="207" t="str">
        <f t="shared" si="2"/>
        <v>○</v>
      </c>
      <c r="T63" s="208" t="s">
        <v>996</v>
      </c>
      <c r="U63" s="209" t="s">
        <v>1009</v>
      </c>
      <c r="V63" s="209"/>
      <c r="W63" s="211"/>
      <c r="X63" s="211"/>
      <c r="Y63" s="207" t="str">
        <f t="shared" si="3"/>
        <v>○</v>
      </c>
      <c r="Z63" s="208" t="s">
        <v>996</v>
      </c>
      <c r="AA63" s="209" t="s">
        <v>1009</v>
      </c>
      <c r="AB63" s="209"/>
      <c r="AC63" s="211"/>
      <c r="AD63" s="211"/>
      <c r="AE63" s="207" t="str">
        <f t="shared" si="4"/>
        <v>-</v>
      </c>
      <c r="AF63" s="208" t="s">
        <v>1009</v>
      </c>
      <c r="AG63" s="209"/>
      <c r="AH63" s="209"/>
      <c r="AI63" s="211"/>
      <c r="AJ63" s="211"/>
      <c r="AK63" s="207" t="str">
        <f t="shared" si="5"/>
        <v>○</v>
      </c>
      <c r="AL63" s="208" t="s">
        <v>996</v>
      </c>
      <c r="AM63" s="209" t="s">
        <v>1009</v>
      </c>
      <c r="AN63" s="209"/>
      <c r="AO63" s="211"/>
      <c r="AP63" s="211"/>
      <c r="AQ63" s="207" t="str">
        <f t="shared" si="6"/>
        <v>○</v>
      </c>
      <c r="AR63" s="208" t="s">
        <v>996</v>
      </c>
      <c r="AS63" s="209" t="s">
        <v>1009</v>
      </c>
      <c r="AT63" s="209"/>
      <c r="AU63" s="211"/>
      <c r="AV63" s="211"/>
      <c r="AW63" s="207" t="str">
        <f t="shared" si="7"/>
        <v>-</v>
      </c>
      <c r="AX63" s="208" t="s">
        <v>1009</v>
      </c>
      <c r="AY63" s="209"/>
      <c r="AZ63" s="209"/>
      <c r="BA63" s="211"/>
      <c r="BB63" s="211"/>
    </row>
    <row r="64" spans="3:54" ht="11.25">
      <c r="C64" s="203" t="s">
        <v>1142</v>
      </c>
      <c r="D64" s="204" t="s">
        <v>1143</v>
      </c>
      <c r="E64" s="205" t="s">
        <v>1007</v>
      </c>
      <c r="F64" s="206" t="str">
        <f t="shared" si="8"/>
        <v>○</v>
      </c>
      <c r="G64" s="207" t="str">
        <f t="shared" si="0"/>
        <v>○</v>
      </c>
      <c r="H64" s="208" t="s">
        <v>996</v>
      </c>
      <c r="I64" s="209" t="s">
        <v>1009</v>
      </c>
      <c r="J64" s="209"/>
      <c r="K64" s="211"/>
      <c r="L64" s="211"/>
      <c r="M64" s="207" t="str">
        <f t="shared" si="1"/>
        <v>-</v>
      </c>
      <c r="N64" s="208" t="s">
        <v>1009</v>
      </c>
      <c r="O64" s="209"/>
      <c r="P64" s="209"/>
      <c r="Q64" s="211"/>
      <c r="R64" s="211"/>
      <c r="S64" s="207" t="str">
        <f t="shared" si="2"/>
        <v>○</v>
      </c>
      <c r="T64" s="208" t="s">
        <v>996</v>
      </c>
      <c r="U64" s="209" t="s">
        <v>1009</v>
      </c>
      <c r="V64" s="209"/>
      <c r="W64" s="211"/>
      <c r="X64" s="211"/>
      <c r="Y64" s="207" t="str">
        <f t="shared" si="3"/>
        <v>○</v>
      </c>
      <c r="Z64" s="208" t="s">
        <v>996</v>
      </c>
      <c r="AA64" s="209" t="s">
        <v>1009</v>
      </c>
      <c r="AB64" s="209"/>
      <c r="AC64" s="211"/>
      <c r="AD64" s="211"/>
      <c r="AE64" s="207" t="str">
        <f t="shared" si="4"/>
        <v>-</v>
      </c>
      <c r="AF64" s="208" t="s">
        <v>1009</v>
      </c>
      <c r="AG64" s="209"/>
      <c r="AH64" s="209"/>
      <c r="AI64" s="211"/>
      <c r="AJ64" s="211"/>
      <c r="AK64" s="207" t="str">
        <f t="shared" si="5"/>
        <v>○</v>
      </c>
      <c r="AL64" s="208" t="s">
        <v>996</v>
      </c>
      <c r="AM64" s="209" t="s">
        <v>1009</v>
      </c>
      <c r="AN64" s="209"/>
      <c r="AO64" s="211"/>
      <c r="AP64" s="211"/>
      <c r="AQ64" s="207" t="str">
        <f t="shared" si="6"/>
        <v>○</v>
      </c>
      <c r="AR64" s="208" t="s">
        <v>996</v>
      </c>
      <c r="AS64" s="209" t="s">
        <v>1009</v>
      </c>
      <c r="AT64" s="209"/>
      <c r="AU64" s="211"/>
      <c r="AV64" s="211"/>
      <c r="AW64" s="207" t="str">
        <f t="shared" si="7"/>
        <v>-</v>
      </c>
      <c r="AX64" s="208" t="s">
        <v>1009</v>
      </c>
      <c r="AY64" s="209"/>
      <c r="AZ64" s="209"/>
      <c r="BA64" s="211"/>
      <c r="BB64" s="211"/>
    </row>
    <row r="65" spans="3:54" ht="11.25">
      <c r="C65" s="203" t="s">
        <v>1144</v>
      </c>
      <c r="D65" s="204" t="s">
        <v>1145</v>
      </c>
      <c r="E65" s="205"/>
      <c r="F65" s="206" t="str">
        <f t="shared" si="8"/>
        <v>○</v>
      </c>
      <c r="G65" s="207" t="str">
        <f t="shared" si="0"/>
        <v>○</v>
      </c>
      <c r="H65" s="208" t="s">
        <v>996</v>
      </c>
      <c r="I65" s="209" t="s">
        <v>1009</v>
      </c>
      <c r="J65" s="209"/>
      <c r="K65" s="211"/>
      <c r="L65" s="211"/>
      <c r="M65" s="207" t="str">
        <f t="shared" si="1"/>
        <v>-</v>
      </c>
      <c r="N65" s="208" t="s">
        <v>1009</v>
      </c>
      <c r="O65" s="209"/>
      <c r="P65" s="209"/>
      <c r="Q65" s="211"/>
      <c r="R65" s="211"/>
      <c r="S65" s="207" t="str">
        <f t="shared" si="2"/>
        <v>○</v>
      </c>
      <c r="T65" s="208" t="s">
        <v>996</v>
      </c>
      <c r="U65" s="209" t="s">
        <v>1009</v>
      </c>
      <c r="V65" s="209"/>
      <c r="W65" s="211"/>
      <c r="X65" s="211"/>
      <c r="Y65" s="207" t="str">
        <f t="shared" si="3"/>
        <v>○</v>
      </c>
      <c r="Z65" s="208" t="s">
        <v>996</v>
      </c>
      <c r="AA65" s="209" t="s">
        <v>1009</v>
      </c>
      <c r="AB65" s="209"/>
      <c r="AC65" s="211"/>
      <c r="AD65" s="211"/>
      <c r="AE65" s="207" t="str">
        <f t="shared" si="4"/>
        <v>-</v>
      </c>
      <c r="AF65" s="208" t="s">
        <v>1009</v>
      </c>
      <c r="AG65" s="209"/>
      <c r="AH65" s="209"/>
      <c r="AI65" s="211"/>
      <c r="AJ65" s="211"/>
      <c r="AK65" s="207" t="str">
        <f t="shared" si="5"/>
        <v>○</v>
      </c>
      <c r="AL65" s="208" t="s">
        <v>996</v>
      </c>
      <c r="AM65" s="209" t="s">
        <v>1009</v>
      </c>
      <c r="AN65" s="209"/>
      <c r="AO65" s="211"/>
      <c r="AP65" s="211"/>
      <c r="AQ65" s="207" t="str">
        <f t="shared" si="6"/>
        <v>○</v>
      </c>
      <c r="AR65" s="208" t="s">
        <v>996</v>
      </c>
      <c r="AS65" s="209" t="s">
        <v>1009</v>
      </c>
      <c r="AT65" s="209"/>
      <c r="AU65" s="211"/>
      <c r="AV65" s="211"/>
      <c r="AW65" s="207" t="str">
        <f t="shared" si="7"/>
        <v>-</v>
      </c>
      <c r="AX65" s="208" t="s">
        <v>1009</v>
      </c>
      <c r="AY65" s="209"/>
      <c r="AZ65" s="209"/>
      <c r="BA65" s="211"/>
      <c r="BB65" s="211"/>
    </row>
    <row r="66" spans="3:54" ht="22.5">
      <c r="C66" s="203" t="s">
        <v>1146</v>
      </c>
      <c r="D66" s="204" t="s">
        <v>1147</v>
      </c>
      <c r="E66" s="205" t="s">
        <v>1007</v>
      </c>
      <c r="F66" s="206" t="str">
        <f t="shared" si="8"/>
        <v>○</v>
      </c>
      <c r="G66" s="207" t="str">
        <f t="shared" si="0"/>
        <v>○</v>
      </c>
      <c r="H66" s="208" t="s">
        <v>996</v>
      </c>
      <c r="I66" s="209" t="s">
        <v>1009</v>
      </c>
      <c r="J66" s="209"/>
      <c r="K66" s="211"/>
      <c r="L66" s="211"/>
      <c r="M66" s="207" t="str">
        <f t="shared" si="1"/>
        <v>-</v>
      </c>
      <c r="N66" s="208" t="s">
        <v>1009</v>
      </c>
      <c r="O66" s="209"/>
      <c r="P66" s="209"/>
      <c r="Q66" s="211"/>
      <c r="R66" s="211"/>
      <c r="S66" s="207" t="str">
        <f t="shared" si="2"/>
        <v>○</v>
      </c>
      <c r="T66" s="208" t="s">
        <v>996</v>
      </c>
      <c r="U66" s="209" t="s">
        <v>1009</v>
      </c>
      <c r="V66" s="209"/>
      <c r="W66" s="211"/>
      <c r="X66" s="211"/>
      <c r="Y66" s="207" t="str">
        <f t="shared" si="3"/>
        <v>○</v>
      </c>
      <c r="Z66" s="208" t="s">
        <v>996</v>
      </c>
      <c r="AA66" s="209" t="s">
        <v>1009</v>
      </c>
      <c r="AB66" s="209"/>
      <c r="AC66" s="211"/>
      <c r="AD66" s="211"/>
      <c r="AE66" s="207" t="str">
        <f t="shared" si="4"/>
        <v>-</v>
      </c>
      <c r="AF66" s="208" t="s">
        <v>1009</v>
      </c>
      <c r="AG66" s="209"/>
      <c r="AH66" s="209"/>
      <c r="AI66" s="211"/>
      <c r="AJ66" s="211"/>
      <c r="AK66" s="207" t="str">
        <f t="shared" si="5"/>
        <v>○</v>
      </c>
      <c r="AL66" s="208" t="s">
        <v>996</v>
      </c>
      <c r="AM66" s="209" t="s">
        <v>1009</v>
      </c>
      <c r="AN66" s="209"/>
      <c r="AO66" s="211"/>
      <c r="AP66" s="211"/>
      <c r="AQ66" s="207" t="str">
        <f t="shared" si="6"/>
        <v>○</v>
      </c>
      <c r="AR66" s="208" t="s">
        <v>996</v>
      </c>
      <c r="AS66" s="209" t="s">
        <v>1009</v>
      </c>
      <c r="AT66" s="209"/>
      <c r="AU66" s="211"/>
      <c r="AV66" s="211"/>
      <c r="AW66" s="207" t="str">
        <f t="shared" si="7"/>
        <v>-</v>
      </c>
      <c r="AX66" s="208" t="s">
        <v>1009</v>
      </c>
      <c r="AY66" s="209"/>
      <c r="AZ66" s="209"/>
      <c r="BA66" s="211"/>
      <c r="BB66" s="211"/>
    </row>
    <row r="67" spans="3:54" ht="11.25">
      <c r="C67" s="203" t="s">
        <v>1148</v>
      </c>
      <c r="D67" s="204" t="s">
        <v>1149</v>
      </c>
      <c r="E67" s="205" t="s">
        <v>1007</v>
      </c>
      <c r="F67" s="206" t="str">
        <f t="shared" si="8"/>
        <v>○</v>
      </c>
      <c r="G67" s="207" t="str">
        <f t="shared" si="0"/>
        <v>○</v>
      </c>
      <c r="H67" s="208" t="s">
        <v>996</v>
      </c>
      <c r="I67" s="209" t="s">
        <v>1009</v>
      </c>
      <c r="J67" s="209"/>
      <c r="K67" s="211"/>
      <c r="L67" s="211"/>
      <c r="M67" s="207" t="str">
        <f t="shared" si="1"/>
        <v>-</v>
      </c>
      <c r="N67" s="208" t="s">
        <v>1009</v>
      </c>
      <c r="O67" s="209"/>
      <c r="P67" s="209"/>
      <c r="Q67" s="211"/>
      <c r="R67" s="211"/>
      <c r="S67" s="207" t="str">
        <f t="shared" si="2"/>
        <v>○</v>
      </c>
      <c r="T67" s="208" t="s">
        <v>996</v>
      </c>
      <c r="U67" s="209" t="s">
        <v>1009</v>
      </c>
      <c r="V67" s="209"/>
      <c r="W67" s="211"/>
      <c r="X67" s="211"/>
      <c r="Y67" s="207" t="str">
        <f t="shared" si="3"/>
        <v>○</v>
      </c>
      <c r="Z67" s="208" t="s">
        <v>996</v>
      </c>
      <c r="AA67" s="209" t="s">
        <v>1009</v>
      </c>
      <c r="AB67" s="209"/>
      <c r="AC67" s="211"/>
      <c r="AD67" s="211"/>
      <c r="AE67" s="207" t="str">
        <f t="shared" si="4"/>
        <v>-</v>
      </c>
      <c r="AF67" s="208" t="s">
        <v>1009</v>
      </c>
      <c r="AG67" s="209"/>
      <c r="AH67" s="209"/>
      <c r="AI67" s="211"/>
      <c r="AJ67" s="211"/>
      <c r="AK67" s="207" t="str">
        <f t="shared" si="5"/>
        <v>○</v>
      </c>
      <c r="AL67" s="208" t="s">
        <v>996</v>
      </c>
      <c r="AM67" s="209" t="s">
        <v>1009</v>
      </c>
      <c r="AN67" s="209"/>
      <c r="AO67" s="211"/>
      <c r="AP67" s="211"/>
      <c r="AQ67" s="207" t="str">
        <f t="shared" si="6"/>
        <v>○</v>
      </c>
      <c r="AR67" s="208" t="s">
        <v>996</v>
      </c>
      <c r="AS67" s="209" t="s">
        <v>1009</v>
      </c>
      <c r="AT67" s="209"/>
      <c r="AU67" s="211"/>
      <c r="AV67" s="211"/>
      <c r="AW67" s="207" t="str">
        <f t="shared" si="7"/>
        <v>-</v>
      </c>
      <c r="AX67" s="208" t="s">
        <v>1009</v>
      </c>
      <c r="AY67" s="209"/>
      <c r="AZ67" s="209"/>
      <c r="BA67" s="211"/>
      <c r="BB67" s="211"/>
    </row>
    <row r="68" spans="3:54" ht="11.25">
      <c r="C68" s="203" t="s">
        <v>1150</v>
      </c>
      <c r="D68" s="204" t="s">
        <v>1151</v>
      </c>
      <c r="E68" s="205" t="s">
        <v>1007</v>
      </c>
      <c r="F68" s="206" t="str">
        <f t="shared" si="8"/>
        <v>○</v>
      </c>
      <c r="G68" s="207" t="str">
        <f t="shared" si="0"/>
        <v>○</v>
      </c>
      <c r="H68" s="208" t="s">
        <v>996</v>
      </c>
      <c r="I68" s="209" t="s">
        <v>1009</v>
      </c>
      <c r="J68" s="209"/>
      <c r="K68" s="211"/>
      <c r="L68" s="211"/>
      <c r="M68" s="207" t="str">
        <f t="shared" si="1"/>
        <v>-</v>
      </c>
      <c r="N68" s="208" t="s">
        <v>1009</v>
      </c>
      <c r="O68" s="209"/>
      <c r="P68" s="209"/>
      <c r="Q68" s="211"/>
      <c r="R68" s="211"/>
      <c r="S68" s="207" t="str">
        <f t="shared" si="2"/>
        <v>○</v>
      </c>
      <c r="T68" s="208" t="s">
        <v>996</v>
      </c>
      <c r="U68" s="209" t="s">
        <v>997</v>
      </c>
      <c r="V68" s="209" t="s">
        <v>1152</v>
      </c>
      <c r="W68" s="211" t="s">
        <v>1152</v>
      </c>
      <c r="X68" s="211"/>
      <c r="Y68" s="207" t="str">
        <f t="shared" si="3"/>
        <v>○</v>
      </c>
      <c r="Z68" s="208" t="s">
        <v>996</v>
      </c>
      <c r="AA68" s="209" t="s">
        <v>1009</v>
      </c>
      <c r="AB68" s="209"/>
      <c r="AC68" s="211"/>
      <c r="AD68" s="211"/>
      <c r="AE68" s="207" t="str">
        <f t="shared" si="4"/>
        <v>-</v>
      </c>
      <c r="AF68" s="208" t="s">
        <v>1009</v>
      </c>
      <c r="AG68" s="209"/>
      <c r="AH68" s="209"/>
      <c r="AI68" s="211"/>
      <c r="AJ68" s="211"/>
      <c r="AK68" s="207" t="str">
        <f t="shared" si="5"/>
        <v>○</v>
      </c>
      <c r="AL68" s="208" t="s">
        <v>996</v>
      </c>
      <c r="AM68" s="209" t="s">
        <v>997</v>
      </c>
      <c r="AN68" s="209" t="s">
        <v>1152</v>
      </c>
      <c r="AO68" s="211" t="s">
        <v>1152</v>
      </c>
      <c r="AP68" s="211"/>
      <c r="AQ68" s="207" t="str">
        <f t="shared" si="6"/>
        <v>○</v>
      </c>
      <c r="AR68" s="208" t="s">
        <v>996</v>
      </c>
      <c r="AS68" s="209" t="s">
        <v>1009</v>
      </c>
      <c r="AT68" s="209"/>
      <c r="AU68" s="211"/>
      <c r="AV68" s="211"/>
      <c r="AW68" s="207" t="str">
        <f t="shared" si="7"/>
        <v>-</v>
      </c>
      <c r="AX68" s="208" t="s">
        <v>1009</v>
      </c>
      <c r="AY68" s="209"/>
      <c r="AZ68" s="209"/>
      <c r="BA68" s="211"/>
      <c r="BB68" s="211"/>
    </row>
    <row r="69" spans="3:54" ht="11.25">
      <c r="C69" s="203" t="s">
        <v>1153</v>
      </c>
      <c r="D69" s="204" t="s">
        <v>1154</v>
      </c>
      <c r="E69" s="205" t="s">
        <v>1007</v>
      </c>
      <c r="F69" s="206" t="str">
        <f t="shared" si="8"/>
        <v>○</v>
      </c>
      <c r="G69" s="207" t="str">
        <f t="shared" si="0"/>
        <v>○</v>
      </c>
      <c r="H69" s="208" t="s">
        <v>996</v>
      </c>
      <c r="I69" s="209" t="s">
        <v>1009</v>
      </c>
      <c r="J69" s="209"/>
      <c r="K69" s="211"/>
      <c r="L69" s="211"/>
      <c r="M69" s="207" t="str">
        <f t="shared" si="1"/>
        <v>-</v>
      </c>
      <c r="N69" s="208" t="s">
        <v>1009</v>
      </c>
      <c r="O69" s="209"/>
      <c r="P69" s="209"/>
      <c r="Q69" s="211"/>
      <c r="R69" s="211"/>
      <c r="S69" s="207" t="str">
        <f t="shared" si="2"/>
        <v>○</v>
      </c>
      <c r="T69" s="208" t="s">
        <v>996</v>
      </c>
      <c r="U69" s="209" t="s">
        <v>1009</v>
      </c>
      <c r="V69" s="209"/>
      <c r="W69" s="211"/>
      <c r="X69" s="211"/>
      <c r="Y69" s="207" t="str">
        <f t="shared" si="3"/>
        <v>○</v>
      </c>
      <c r="Z69" s="208" t="s">
        <v>996</v>
      </c>
      <c r="AA69" s="209" t="s">
        <v>1009</v>
      </c>
      <c r="AB69" s="209"/>
      <c r="AC69" s="211"/>
      <c r="AD69" s="211"/>
      <c r="AE69" s="207" t="str">
        <f t="shared" si="4"/>
        <v>-</v>
      </c>
      <c r="AF69" s="208" t="s">
        <v>1009</v>
      </c>
      <c r="AG69" s="209"/>
      <c r="AH69" s="209"/>
      <c r="AI69" s="211"/>
      <c r="AJ69" s="211"/>
      <c r="AK69" s="207" t="str">
        <f t="shared" si="5"/>
        <v>○</v>
      </c>
      <c r="AL69" s="208" t="s">
        <v>996</v>
      </c>
      <c r="AM69" s="209" t="s">
        <v>1009</v>
      </c>
      <c r="AN69" s="209"/>
      <c r="AO69" s="211"/>
      <c r="AP69" s="211"/>
      <c r="AQ69" s="207" t="str">
        <f t="shared" si="6"/>
        <v>○</v>
      </c>
      <c r="AR69" s="208" t="s">
        <v>996</v>
      </c>
      <c r="AS69" s="209" t="s">
        <v>1009</v>
      </c>
      <c r="AT69" s="209"/>
      <c r="AU69" s="211"/>
      <c r="AV69" s="211"/>
      <c r="AW69" s="207" t="str">
        <f t="shared" si="7"/>
        <v>-</v>
      </c>
      <c r="AX69" s="208" t="s">
        <v>1009</v>
      </c>
      <c r="AY69" s="209"/>
      <c r="AZ69" s="209"/>
      <c r="BA69" s="211"/>
      <c r="BB69" s="211"/>
    </row>
    <row r="70" spans="3:54" ht="11.25">
      <c r="C70" s="203" t="s">
        <v>1155</v>
      </c>
      <c r="D70" s="204" t="s">
        <v>1156</v>
      </c>
      <c r="E70" s="205" t="s">
        <v>1007</v>
      </c>
      <c r="F70" s="206" t="str">
        <f t="shared" si="8"/>
        <v>○</v>
      </c>
      <c r="G70" s="207" t="str">
        <f t="shared" si="0"/>
        <v>○</v>
      </c>
      <c r="H70" s="208" t="s">
        <v>996</v>
      </c>
      <c r="I70" s="209" t="s">
        <v>1009</v>
      </c>
      <c r="J70" s="209"/>
      <c r="K70" s="211"/>
      <c r="L70" s="211"/>
      <c r="M70" s="207" t="str">
        <f t="shared" si="1"/>
        <v>-</v>
      </c>
      <c r="N70" s="208" t="s">
        <v>1009</v>
      </c>
      <c r="O70" s="209"/>
      <c r="P70" s="209"/>
      <c r="Q70" s="211"/>
      <c r="R70" s="211"/>
      <c r="S70" s="207" t="str">
        <f t="shared" si="2"/>
        <v>○</v>
      </c>
      <c r="T70" s="208" t="s">
        <v>996</v>
      </c>
      <c r="U70" s="209" t="s">
        <v>1009</v>
      </c>
      <c r="V70" s="209"/>
      <c r="W70" s="211"/>
      <c r="X70" s="211"/>
      <c r="Y70" s="207" t="str">
        <f t="shared" si="3"/>
        <v>○</v>
      </c>
      <c r="Z70" s="208" t="s">
        <v>996</v>
      </c>
      <c r="AA70" s="209" t="s">
        <v>1009</v>
      </c>
      <c r="AB70" s="209"/>
      <c r="AC70" s="211"/>
      <c r="AD70" s="211"/>
      <c r="AE70" s="207" t="str">
        <f t="shared" si="4"/>
        <v>-</v>
      </c>
      <c r="AF70" s="208" t="s">
        <v>1009</v>
      </c>
      <c r="AG70" s="209"/>
      <c r="AH70" s="209"/>
      <c r="AI70" s="211"/>
      <c r="AJ70" s="211"/>
      <c r="AK70" s="207" t="str">
        <f t="shared" si="5"/>
        <v>○</v>
      </c>
      <c r="AL70" s="208" t="s">
        <v>996</v>
      </c>
      <c r="AM70" s="209" t="s">
        <v>1009</v>
      </c>
      <c r="AN70" s="209"/>
      <c r="AO70" s="211"/>
      <c r="AP70" s="211"/>
      <c r="AQ70" s="207" t="str">
        <f t="shared" si="6"/>
        <v>○</v>
      </c>
      <c r="AR70" s="208" t="s">
        <v>996</v>
      </c>
      <c r="AS70" s="209" t="s">
        <v>1009</v>
      </c>
      <c r="AT70" s="209"/>
      <c r="AU70" s="211"/>
      <c r="AV70" s="211"/>
      <c r="AW70" s="207" t="str">
        <f t="shared" si="7"/>
        <v>-</v>
      </c>
      <c r="AX70" s="208" t="s">
        <v>1009</v>
      </c>
      <c r="AY70" s="209"/>
      <c r="AZ70" s="209"/>
      <c r="BA70" s="211"/>
      <c r="BB70" s="211"/>
    </row>
    <row r="71" spans="3:54" ht="78.75">
      <c r="C71" s="203" t="s">
        <v>1157</v>
      </c>
      <c r="D71" s="204" t="s">
        <v>1158</v>
      </c>
      <c r="E71" s="205" t="s">
        <v>1007</v>
      </c>
      <c r="F71" s="206" t="str">
        <f t="shared" si="8"/>
        <v>○</v>
      </c>
      <c r="G71" s="207" t="str">
        <f t="shared" si="0"/>
        <v>-</v>
      </c>
      <c r="H71" s="208" t="s">
        <v>1009</v>
      </c>
      <c r="I71" s="209" t="s">
        <v>1159</v>
      </c>
      <c r="J71" s="219" t="s">
        <v>1160</v>
      </c>
      <c r="K71" s="211" t="s">
        <v>1161</v>
      </c>
      <c r="L71" s="211"/>
      <c r="M71" s="207" t="str">
        <f t="shared" si="1"/>
        <v>-</v>
      </c>
      <c r="N71" s="208" t="s">
        <v>1009</v>
      </c>
      <c r="O71" s="209"/>
      <c r="P71" s="209"/>
      <c r="Q71" s="211"/>
      <c r="R71" s="211"/>
      <c r="S71" s="207" t="str">
        <f t="shared" si="2"/>
        <v>-</v>
      </c>
      <c r="T71" s="208" t="s">
        <v>1009</v>
      </c>
      <c r="U71" s="209" t="s">
        <v>1159</v>
      </c>
      <c r="V71" s="219" t="s">
        <v>1160</v>
      </c>
      <c r="W71" s="211" t="s">
        <v>1162</v>
      </c>
      <c r="X71" s="211"/>
      <c r="Y71" s="207" t="str">
        <f t="shared" si="3"/>
        <v>-</v>
      </c>
      <c r="Z71" s="208" t="s">
        <v>1009</v>
      </c>
      <c r="AA71" s="209" t="s">
        <v>1159</v>
      </c>
      <c r="AB71" s="219" t="s">
        <v>1160</v>
      </c>
      <c r="AC71" s="211" t="s">
        <v>1163</v>
      </c>
      <c r="AD71" s="211"/>
      <c r="AE71" s="207" t="str">
        <f t="shared" si="4"/>
        <v>-</v>
      </c>
      <c r="AF71" s="208" t="s">
        <v>1009</v>
      </c>
      <c r="AG71" s="209"/>
      <c r="AH71" s="209"/>
      <c r="AI71" s="211"/>
      <c r="AJ71" s="211"/>
      <c r="AK71" s="207" t="str">
        <f t="shared" si="5"/>
        <v>-</v>
      </c>
      <c r="AL71" s="208" t="s">
        <v>1009</v>
      </c>
      <c r="AM71" s="209" t="s">
        <v>1159</v>
      </c>
      <c r="AN71" s="219" t="s">
        <v>1160</v>
      </c>
      <c r="AO71" s="211" t="s">
        <v>1162</v>
      </c>
      <c r="AP71" s="211"/>
      <c r="AQ71" s="207" t="str">
        <f t="shared" si="6"/>
        <v>-</v>
      </c>
      <c r="AR71" s="208" t="s">
        <v>1009</v>
      </c>
      <c r="AS71" s="209" t="s">
        <v>1159</v>
      </c>
      <c r="AT71" s="219" t="s">
        <v>1160</v>
      </c>
      <c r="AU71" s="211" t="s">
        <v>1163</v>
      </c>
      <c r="AV71" s="211"/>
      <c r="AW71" s="207" t="str">
        <f t="shared" si="7"/>
        <v>-</v>
      </c>
      <c r="AX71" s="208" t="s">
        <v>1009</v>
      </c>
      <c r="AY71" s="209"/>
      <c r="AZ71" s="209"/>
      <c r="BA71" s="211"/>
      <c r="BB71" s="211"/>
    </row>
    <row r="72" spans="3:54" ht="11.25">
      <c r="C72" s="203" t="s">
        <v>1164</v>
      </c>
      <c r="D72" s="204" t="s">
        <v>1165</v>
      </c>
      <c r="E72" s="205" t="s">
        <v>1007</v>
      </c>
      <c r="F72" s="206" t="str">
        <f t="shared" si="8"/>
        <v>○</v>
      </c>
      <c r="G72" s="207" t="str">
        <f t="shared" si="0"/>
        <v>-</v>
      </c>
      <c r="H72" s="208" t="s">
        <v>1009</v>
      </c>
      <c r="I72" s="209"/>
      <c r="J72" s="209"/>
      <c r="K72" s="211"/>
      <c r="L72" s="211"/>
      <c r="M72" s="207" t="str">
        <f t="shared" si="1"/>
        <v>○</v>
      </c>
      <c r="N72" s="208" t="s">
        <v>996</v>
      </c>
      <c r="O72" s="209" t="s">
        <v>997</v>
      </c>
      <c r="P72" s="209" t="s">
        <v>1166</v>
      </c>
      <c r="Q72" s="211" t="s">
        <v>1166</v>
      </c>
      <c r="R72" s="211"/>
      <c r="S72" s="207" t="str">
        <f t="shared" si="2"/>
        <v>-</v>
      </c>
      <c r="T72" s="208" t="s">
        <v>1009</v>
      </c>
      <c r="U72" s="209"/>
      <c r="V72" s="209"/>
      <c r="W72" s="211"/>
      <c r="X72" s="211"/>
      <c r="Y72" s="207" t="str">
        <f t="shared" si="3"/>
        <v>-</v>
      </c>
      <c r="Z72" s="208" t="s">
        <v>1009</v>
      </c>
      <c r="AA72" s="209"/>
      <c r="AB72" s="209"/>
      <c r="AC72" s="211"/>
      <c r="AD72" s="211"/>
      <c r="AE72" s="207" t="str">
        <f t="shared" si="4"/>
        <v>○</v>
      </c>
      <c r="AF72" s="208" t="s">
        <v>996</v>
      </c>
      <c r="AG72" s="209" t="s">
        <v>997</v>
      </c>
      <c r="AH72" s="209" t="s">
        <v>1166</v>
      </c>
      <c r="AI72" s="211" t="s">
        <v>1166</v>
      </c>
      <c r="AJ72" s="211"/>
      <c r="AK72" s="207" t="str">
        <f t="shared" si="5"/>
        <v>-</v>
      </c>
      <c r="AL72" s="208" t="s">
        <v>1009</v>
      </c>
      <c r="AM72" s="209"/>
      <c r="AN72" s="209"/>
      <c r="AO72" s="211"/>
      <c r="AP72" s="211"/>
      <c r="AQ72" s="207" t="str">
        <f t="shared" si="6"/>
        <v>-</v>
      </c>
      <c r="AR72" s="208" t="s">
        <v>1009</v>
      </c>
      <c r="AS72" s="209"/>
      <c r="AT72" s="209"/>
      <c r="AU72" s="211"/>
      <c r="AV72" s="211"/>
      <c r="AW72" s="207" t="str">
        <f t="shared" si="7"/>
        <v>○</v>
      </c>
      <c r="AX72" s="208" t="s">
        <v>996</v>
      </c>
      <c r="AY72" s="209" t="s">
        <v>997</v>
      </c>
      <c r="AZ72" s="209" t="s">
        <v>1167</v>
      </c>
      <c r="BA72" s="211" t="s">
        <v>1167</v>
      </c>
      <c r="BB72" s="211"/>
    </row>
    <row r="73" spans="3:54" ht="112.5">
      <c r="C73" s="203" t="s">
        <v>1168</v>
      </c>
      <c r="D73" s="204" t="s">
        <v>1169</v>
      </c>
      <c r="E73" s="205" t="s">
        <v>1007</v>
      </c>
      <c r="F73" s="206" t="str">
        <f t="shared" si="8"/>
        <v>○</v>
      </c>
      <c r="G73" s="207" t="str">
        <f t="shared" si="0"/>
        <v>-</v>
      </c>
      <c r="H73" s="208" t="s">
        <v>1009</v>
      </c>
      <c r="I73" s="209"/>
      <c r="J73" s="209"/>
      <c r="K73" s="211"/>
      <c r="L73" s="211"/>
      <c r="M73" s="207" t="str">
        <f t="shared" si="1"/>
        <v>-</v>
      </c>
      <c r="N73" s="208" t="s">
        <v>1009</v>
      </c>
      <c r="O73" s="209" t="s">
        <v>1090</v>
      </c>
      <c r="P73" s="219" t="s">
        <v>1170</v>
      </c>
      <c r="Q73" s="211" t="s">
        <v>1008</v>
      </c>
      <c r="R73" s="211"/>
      <c r="S73" s="207" t="str">
        <f t="shared" si="2"/>
        <v>-</v>
      </c>
      <c r="T73" s="208" t="s">
        <v>1009</v>
      </c>
      <c r="U73" s="209"/>
      <c r="V73" s="209"/>
      <c r="W73" s="211"/>
      <c r="X73" s="211"/>
      <c r="Y73" s="207" t="str">
        <f t="shared" si="3"/>
        <v>-</v>
      </c>
      <c r="Z73" s="208" t="s">
        <v>1009</v>
      </c>
      <c r="AA73" s="209"/>
      <c r="AB73" s="209"/>
      <c r="AC73" s="211"/>
      <c r="AD73" s="211"/>
      <c r="AE73" s="207" t="str">
        <f t="shared" si="4"/>
        <v>-</v>
      </c>
      <c r="AF73" s="208" t="s">
        <v>1009</v>
      </c>
      <c r="AG73" s="209" t="s">
        <v>1090</v>
      </c>
      <c r="AH73" s="219" t="s">
        <v>1170</v>
      </c>
      <c r="AI73" s="211" t="s">
        <v>1008</v>
      </c>
      <c r="AJ73" s="211"/>
      <c r="AK73" s="207" t="str">
        <f t="shared" si="5"/>
        <v>-</v>
      </c>
      <c r="AL73" s="208" t="s">
        <v>1009</v>
      </c>
      <c r="AM73" s="209"/>
      <c r="AN73" s="209"/>
      <c r="AO73" s="211"/>
      <c r="AP73" s="211"/>
      <c r="AQ73" s="207" t="str">
        <f t="shared" si="6"/>
        <v>-</v>
      </c>
      <c r="AR73" s="208" t="s">
        <v>1009</v>
      </c>
      <c r="AS73" s="209"/>
      <c r="AT73" s="209"/>
      <c r="AU73" s="211"/>
      <c r="AV73" s="211"/>
      <c r="AW73" s="207" t="str">
        <f t="shared" si="7"/>
        <v>-</v>
      </c>
      <c r="AX73" s="208" t="s">
        <v>1009</v>
      </c>
      <c r="AY73" s="209" t="s">
        <v>1090</v>
      </c>
      <c r="AZ73" s="219" t="s">
        <v>1093</v>
      </c>
      <c r="BA73" s="211" t="s">
        <v>1094</v>
      </c>
      <c r="BB73" s="211"/>
    </row>
    <row r="74" spans="3:54" ht="11.25">
      <c r="C74" s="203" t="s">
        <v>1171</v>
      </c>
      <c r="D74" s="204" t="s">
        <v>1172</v>
      </c>
      <c r="E74" s="205" t="s">
        <v>1007</v>
      </c>
      <c r="F74" s="206" t="str">
        <f t="shared" si="8"/>
        <v>○</v>
      </c>
      <c r="G74" s="207" t="str">
        <f t="shared" si="0"/>
        <v>-</v>
      </c>
      <c r="H74" s="208" t="s">
        <v>1009</v>
      </c>
      <c r="I74" s="209"/>
      <c r="J74" s="209"/>
      <c r="K74" s="211"/>
      <c r="L74" s="211"/>
      <c r="M74" s="207" t="str">
        <f t="shared" si="1"/>
        <v>○</v>
      </c>
      <c r="N74" s="208" t="s">
        <v>996</v>
      </c>
      <c r="O74" s="209" t="s">
        <v>997</v>
      </c>
      <c r="P74" s="209" t="s">
        <v>1098</v>
      </c>
      <c r="Q74" s="211" t="s">
        <v>1098</v>
      </c>
      <c r="R74" s="211"/>
      <c r="S74" s="207" t="str">
        <f t="shared" si="2"/>
        <v>-</v>
      </c>
      <c r="T74" s="208" t="s">
        <v>1009</v>
      </c>
      <c r="U74" s="209"/>
      <c r="V74" s="209"/>
      <c r="W74" s="211"/>
      <c r="X74" s="211"/>
      <c r="Y74" s="207" t="str">
        <f t="shared" si="3"/>
        <v>-</v>
      </c>
      <c r="Z74" s="208" t="s">
        <v>1009</v>
      </c>
      <c r="AA74" s="209"/>
      <c r="AB74" s="209"/>
      <c r="AC74" s="211"/>
      <c r="AD74" s="211"/>
      <c r="AE74" s="207" t="str">
        <f t="shared" si="4"/>
        <v>○</v>
      </c>
      <c r="AF74" s="208" t="s">
        <v>996</v>
      </c>
      <c r="AG74" s="209" t="s">
        <v>997</v>
      </c>
      <c r="AH74" s="209" t="s">
        <v>1098</v>
      </c>
      <c r="AI74" s="211" t="s">
        <v>1098</v>
      </c>
      <c r="AJ74" s="211"/>
      <c r="AK74" s="207" t="str">
        <f t="shared" si="5"/>
        <v>-</v>
      </c>
      <c r="AL74" s="208" t="s">
        <v>1009</v>
      </c>
      <c r="AM74" s="209"/>
      <c r="AN74" s="209"/>
      <c r="AO74" s="211"/>
      <c r="AP74" s="211"/>
      <c r="AQ74" s="207" t="str">
        <f t="shared" si="6"/>
        <v>-</v>
      </c>
      <c r="AR74" s="208" t="s">
        <v>1009</v>
      </c>
      <c r="AS74" s="209"/>
      <c r="AT74" s="209"/>
      <c r="AU74" s="211"/>
      <c r="AV74" s="211"/>
      <c r="AW74" s="207" t="str">
        <f t="shared" si="7"/>
        <v>○</v>
      </c>
      <c r="AX74" s="208" t="s">
        <v>996</v>
      </c>
      <c r="AY74" s="209" t="s">
        <v>997</v>
      </c>
      <c r="AZ74" s="209" t="s">
        <v>1099</v>
      </c>
      <c r="BA74" s="211" t="s">
        <v>1099</v>
      </c>
      <c r="BB74" s="211"/>
    </row>
    <row r="75" spans="3:54" ht="11.25">
      <c r="C75" s="203" t="s">
        <v>1173</v>
      </c>
      <c r="D75" s="204" t="s">
        <v>1174</v>
      </c>
      <c r="E75" s="205" t="s">
        <v>1007</v>
      </c>
      <c r="F75" s="206" t="str">
        <f t="shared" si="8"/>
        <v>○</v>
      </c>
      <c r="G75" s="207" t="str">
        <f t="shared" si="0"/>
        <v>-</v>
      </c>
      <c r="H75" s="208" t="s">
        <v>1009</v>
      </c>
      <c r="I75" s="209"/>
      <c r="J75" s="209"/>
      <c r="K75" s="211"/>
      <c r="L75" s="211"/>
      <c r="M75" s="207" t="str">
        <f t="shared" si="1"/>
        <v>○</v>
      </c>
      <c r="N75" s="208" t="s">
        <v>996</v>
      </c>
      <c r="O75" s="209" t="s">
        <v>997</v>
      </c>
      <c r="P75" s="209" t="s">
        <v>1102</v>
      </c>
      <c r="Q75" s="211" t="s">
        <v>1102</v>
      </c>
      <c r="R75" s="211"/>
      <c r="S75" s="207" t="str">
        <f t="shared" si="2"/>
        <v>-</v>
      </c>
      <c r="T75" s="208" t="s">
        <v>1009</v>
      </c>
      <c r="U75" s="209"/>
      <c r="V75" s="209"/>
      <c r="W75" s="211"/>
      <c r="X75" s="211"/>
      <c r="Y75" s="207" t="str">
        <f t="shared" si="3"/>
        <v>-</v>
      </c>
      <c r="Z75" s="208" t="s">
        <v>1009</v>
      </c>
      <c r="AA75" s="209"/>
      <c r="AB75" s="209"/>
      <c r="AC75" s="211"/>
      <c r="AD75" s="211"/>
      <c r="AE75" s="207" t="str">
        <f t="shared" si="4"/>
        <v>○</v>
      </c>
      <c r="AF75" s="208" t="s">
        <v>996</v>
      </c>
      <c r="AG75" s="209" t="s">
        <v>997</v>
      </c>
      <c r="AH75" s="209" t="s">
        <v>1102</v>
      </c>
      <c r="AI75" s="211" t="s">
        <v>1102</v>
      </c>
      <c r="AJ75" s="211"/>
      <c r="AK75" s="207" t="str">
        <f t="shared" si="5"/>
        <v>-</v>
      </c>
      <c r="AL75" s="208" t="s">
        <v>1009</v>
      </c>
      <c r="AM75" s="209"/>
      <c r="AN75" s="209"/>
      <c r="AO75" s="211"/>
      <c r="AP75" s="211"/>
      <c r="AQ75" s="207" t="str">
        <f t="shared" si="6"/>
        <v>-</v>
      </c>
      <c r="AR75" s="208" t="s">
        <v>1009</v>
      </c>
      <c r="AS75" s="209"/>
      <c r="AT75" s="209"/>
      <c r="AU75" s="211"/>
      <c r="AV75" s="211"/>
      <c r="AW75" s="207" t="str">
        <f t="shared" si="7"/>
        <v>○</v>
      </c>
      <c r="AX75" s="208" t="s">
        <v>996</v>
      </c>
      <c r="AY75" s="209" t="s">
        <v>997</v>
      </c>
      <c r="AZ75" s="209" t="s">
        <v>1102</v>
      </c>
      <c r="BA75" s="211" t="s">
        <v>1102</v>
      </c>
      <c r="BB75" s="211"/>
    </row>
    <row r="76" spans="3:54" ht="11.25">
      <c r="C76" s="203" t="s">
        <v>1175</v>
      </c>
      <c r="D76" s="204" t="s">
        <v>1176</v>
      </c>
      <c r="E76" s="205" t="s">
        <v>1007</v>
      </c>
      <c r="F76" s="206" t="str">
        <f t="shared" si="8"/>
        <v>○</v>
      </c>
      <c r="G76" s="207" t="str">
        <f t="shared" si="0"/>
        <v>-</v>
      </c>
      <c r="H76" s="208" t="s">
        <v>1009</v>
      </c>
      <c r="I76" s="209"/>
      <c r="J76" s="209"/>
      <c r="K76" s="211"/>
      <c r="L76" s="211"/>
      <c r="M76" s="207" t="str">
        <f t="shared" si="1"/>
        <v>○</v>
      </c>
      <c r="N76" s="208" t="s">
        <v>996</v>
      </c>
      <c r="O76" s="209" t="s">
        <v>997</v>
      </c>
      <c r="P76" s="209" t="s">
        <v>1105</v>
      </c>
      <c r="Q76" s="211" t="s">
        <v>1105</v>
      </c>
      <c r="R76" s="211"/>
      <c r="S76" s="207" t="str">
        <f t="shared" si="2"/>
        <v>-</v>
      </c>
      <c r="T76" s="208" t="s">
        <v>1009</v>
      </c>
      <c r="U76" s="209"/>
      <c r="V76" s="209"/>
      <c r="W76" s="211"/>
      <c r="X76" s="211"/>
      <c r="Y76" s="207" t="str">
        <f t="shared" si="3"/>
        <v>-</v>
      </c>
      <c r="Z76" s="208" t="s">
        <v>1009</v>
      </c>
      <c r="AA76" s="209"/>
      <c r="AB76" s="209"/>
      <c r="AC76" s="211"/>
      <c r="AD76" s="211"/>
      <c r="AE76" s="207" t="str">
        <f t="shared" si="4"/>
        <v>○</v>
      </c>
      <c r="AF76" s="208" t="s">
        <v>996</v>
      </c>
      <c r="AG76" s="209" t="s">
        <v>997</v>
      </c>
      <c r="AH76" s="209" t="s">
        <v>1105</v>
      </c>
      <c r="AI76" s="211" t="s">
        <v>1105</v>
      </c>
      <c r="AJ76" s="211"/>
      <c r="AK76" s="207" t="str">
        <f t="shared" si="5"/>
        <v>-</v>
      </c>
      <c r="AL76" s="208" t="s">
        <v>1009</v>
      </c>
      <c r="AM76" s="209"/>
      <c r="AN76" s="209"/>
      <c r="AO76" s="211"/>
      <c r="AP76" s="211"/>
      <c r="AQ76" s="207" t="str">
        <f t="shared" si="6"/>
        <v>-</v>
      </c>
      <c r="AR76" s="208" t="s">
        <v>1009</v>
      </c>
      <c r="AS76" s="209"/>
      <c r="AT76" s="209"/>
      <c r="AU76" s="211"/>
      <c r="AV76" s="211"/>
      <c r="AW76" s="207" t="str">
        <f t="shared" si="7"/>
        <v>○</v>
      </c>
      <c r="AX76" s="208" t="s">
        <v>996</v>
      </c>
      <c r="AY76" s="209" t="s">
        <v>997</v>
      </c>
      <c r="AZ76" s="209" t="s">
        <v>1105</v>
      </c>
      <c r="BA76" s="211" t="s">
        <v>1105</v>
      </c>
      <c r="BB76" s="211"/>
    </row>
    <row r="77" spans="3:54" ht="11.25">
      <c r="C77" s="203" t="s">
        <v>1177</v>
      </c>
      <c r="D77" s="204" t="s">
        <v>1178</v>
      </c>
      <c r="E77" s="205" t="s">
        <v>1007</v>
      </c>
      <c r="F77" s="206" t="str">
        <f t="shared" si="8"/>
        <v>○</v>
      </c>
      <c r="G77" s="207" t="str">
        <f t="shared" si="0"/>
        <v>-</v>
      </c>
      <c r="H77" s="208" t="s">
        <v>1009</v>
      </c>
      <c r="I77" s="209"/>
      <c r="J77" s="209"/>
      <c r="K77" s="211"/>
      <c r="L77" s="211"/>
      <c r="M77" s="207" t="str">
        <f t="shared" si="1"/>
        <v>○</v>
      </c>
      <c r="N77" s="208" t="s">
        <v>996</v>
      </c>
      <c r="O77" s="209" t="s">
        <v>997</v>
      </c>
      <c r="P77" s="209" t="s">
        <v>1108</v>
      </c>
      <c r="Q77" s="211" t="s">
        <v>1108</v>
      </c>
      <c r="R77" s="211"/>
      <c r="S77" s="207" t="str">
        <f t="shared" si="2"/>
        <v>-</v>
      </c>
      <c r="T77" s="208" t="s">
        <v>1009</v>
      </c>
      <c r="U77" s="209"/>
      <c r="V77" s="209"/>
      <c r="W77" s="211"/>
      <c r="X77" s="211"/>
      <c r="Y77" s="207" t="str">
        <f t="shared" si="3"/>
        <v>-</v>
      </c>
      <c r="Z77" s="208" t="s">
        <v>1009</v>
      </c>
      <c r="AA77" s="209"/>
      <c r="AB77" s="209"/>
      <c r="AC77" s="211"/>
      <c r="AD77" s="211"/>
      <c r="AE77" s="207" t="str">
        <f t="shared" si="4"/>
        <v>○</v>
      </c>
      <c r="AF77" s="208" t="s">
        <v>996</v>
      </c>
      <c r="AG77" s="209" t="s">
        <v>997</v>
      </c>
      <c r="AH77" s="209" t="s">
        <v>1108</v>
      </c>
      <c r="AI77" s="211" t="s">
        <v>1108</v>
      </c>
      <c r="AJ77" s="211"/>
      <c r="AK77" s="207" t="str">
        <f t="shared" si="5"/>
        <v>-</v>
      </c>
      <c r="AL77" s="208" t="s">
        <v>1009</v>
      </c>
      <c r="AM77" s="209"/>
      <c r="AN77" s="209"/>
      <c r="AO77" s="211"/>
      <c r="AP77" s="211"/>
      <c r="AQ77" s="207" t="str">
        <f t="shared" si="6"/>
        <v>-</v>
      </c>
      <c r="AR77" s="208" t="s">
        <v>1009</v>
      </c>
      <c r="AS77" s="209"/>
      <c r="AT77" s="209"/>
      <c r="AU77" s="211"/>
      <c r="AV77" s="211"/>
      <c r="AW77" s="207" t="str">
        <f t="shared" si="7"/>
        <v>○</v>
      </c>
      <c r="AX77" s="208" t="s">
        <v>996</v>
      </c>
      <c r="AY77" s="209" t="s">
        <v>997</v>
      </c>
      <c r="AZ77" s="209" t="s">
        <v>1108</v>
      </c>
      <c r="BA77" s="211" t="s">
        <v>1108</v>
      </c>
      <c r="BB77" s="211"/>
    </row>
    <row r="78" spans="3:54" ht="11.25">
      <c r="C78" s="203" t="s">
        <v>1179</v>
      </c>
      <c r="D78" s="204" t="s">
        <v>1180</v>
      </c>
      <c r="E78" s="205" t="s">
        <v>1007</v>
      </c>
      <c r="F78" s="206" t="str">
        <f t="shared" si="8"/>
        <v>○</v>
      </c>
      <c r="G78" s="207" t="str">
        <f t="shared" si="0"/>
        <v>-</v>
      </c>
      <c r="H78" s="208" t="s">
        <v>1009</v>
      </c>
      <c r="I78" s="209"/>
      <c r="J78" s="209"/>
      <c r="K78" s="211"/>
      <c r="L78" s="211"/>
      <c r="M78" s="207" t="str">
        <f t="shared" si="1"/>
        <v>○</v>
      </c>
      <c r="N78" s="208" t="s">
        <v>996</v>
      </c>
      <c r="O78" s="209" t="s">
        <v>997</v>
      </c>
      <c r="P78" s="209" t="s">
        <v>1111</v>
      </c>
      <c r="Q78" s="211" t="s">
        <v>1111</v>
      </c>
      <c r="R78" s="211"/>
      <c r="S78" s="207" t="str">
        <f t="shared" si="2"/>
        <v>-</v>
      </c>
      <c r="T78" s="208" t="s">
        <v>1009</v>
      </c>
      <c r="U78" s="209"/>
      <c r="V78" s="209"/>
      <c r="W78" s="211"/>
      <c r="X78" s="211"/>
      <c r="Y78" s="207" t="str">
        <f t="shared" si="3"/>
        <v>-</v>
      </c>
      <c r="Z78" s="208" t="s">
        <v>1009</v>
      </c>
      <c r="AA78" s="209"/>
      <c r="AB78" s="209"/>
      <c r="AC78" s="211"/>
      <c r="AD78" s="211"/>
      <c r="AE78" s="207" t="str">
        <f t="shared" si="4"/>
        <v>○</v>
      </c>
      <c r="AF78" s="208" t="s">
        <v>996</v>
      </c>
      <c r="AG78" s="209" t="s">
        <v>997</v>
      </c>
      <c r="AH78" s="209" t="s">
        <v>1111</v>
      </c>
      <c r="AI78" s="211" t="s">
        <v>1111</v>
      </c>
      <c r="AJ78" s="211"/>
      <c r="AK78" s="207" t="str">
        <f t="shared" si="5"/>
        <v>-</v>
      </c>
      <c r="AL78" s="208" t="s">
        <v>1009</v>
      </c>
      <c r="AM78" s="209"/>
      <c r="AN78" s="209"/>
      <c r="AO78" s="211"/>
      <c r="AP78" s="211"/>
      <c r="AQ78" s="207" t="str">
        <f t="shared" si="6"/>
        <v>-</v>
      </c>
      <c r="AR78" s="208" t="s">
        <v>1009</v>
      </c>
      <c r="AS78" s="209"/>
      <c r="AT78" s="209"/>
      <c r="AU78" s="211"/>
      <c r="AV78" s="211"/>
      <c r="AW78" s="207" t="str">
        <f t="shared" si="7"/>
        <v>○</v>
      </c>
      <c r="AX78" s="208" t="s">
        <v>996</v>
      </c>
      <c r="AY78" s="209" t="s">
        <v>997</v>
      </c>
      <c r="AZ78" s="209" t="s">
        <v>1111</v>
      </c>
      <c r="BA78" s="211" t="s">
        <v>1111</v>
      </c>
      <c r="BB78" s="211"/>
    </row>
    <row r="79" spans="3:54" ht="11.25">
      <c r="C79" s="203" t="s">
        <v>1181</v>
      </c>
      <c r="D79" s="204" t="s">
        <v>1182</v>
      </c>
      <c r="E79" s="205" t="s">
        <v>1007</v>
      </c>
      <c r="F79" s="206" t="str">
        <f t="shared" si="8"/>
        <v>○</v>
      </c>
      <c r="G79" s="207" t="str">
        <f t="shared" si="0"/>
        <v>-</v>
      </c>
      <c r="H79" s="208" t="s">
        <v>1009</v>
      </c>
      <c r="I79" s="209"/>
      <c r="J79" s="209" t="s">
        <v>1053</v>
      </c>
      <c r="K79" s="211"/>
      <c r="L79" s="211"/>
      <c r="M79" s="207" t="str">
        <f t="shared" si="1"/>
        <v>○</v>
      </c>
      <c r="N79" s="208" t="s">
        <v>996</v>
      </c>
      <c r="O79" s="209" t="s">
        <v>1001</v>
      </c>
      <c r="P79" s="209" t="s">
        <v>1183</v>
      </c>
      <c r="Q79" s="211" t="s">
        <v>1183</v>
      </c>
      <c r="R79" s="211"/>
      <c r="S79" s="207" t="str">
        <f t="shared" si="2"/>
        <v>-</v>
      </c>
      <c r="T79" s="208" t="s">
        <v>1009</v>
      </c>
      <c r="U79" s="209"/>
      <c r="V79" s="209" t="s">
        <v>1053</v>
      </c>
      <c r="W79" s="211"/>
      <c r="X79" s="211"/>
      <c r="Y79" s="207" t="str">
        <f t="shared" si="3"/>
        <v>-</v>
      </c>
      <c r="Z79" s="208" t="s">
        <v>1009</v>
      </c>
      <c r="AA79" s="209"/>
      <c r="AB79" s="209" t="s">
        <v>1053</v>
      </c>
      <c r="AC79" s="211"/>
      <c r="AD79" s="211"/>
      <c r="AE79" s="207" t="str">
        <f t="shared" si="4"/>
        <v>○</v>
      </c>
      <c r="AF79" s="208" t="s">
        <v>996</v>
      </c>
      <c r="AG79" s="209" t="s">
        <v>1001</v>
      </c>
      <c r="AH79" s="209" t="s">
        <v>1184</v>
      </c>
      <c r="AI79" s="211" t="s">
        <v>1184</v>
      </c>
      <c r="AJ79" s="211"/>
      <c r="AK79" s="207" t="str">
        <f t="shared" si="5"/>
        <v>-</v>
      </c>
      <c r="AL79" s="208" t="s">
        <v>1009</v>
      </c>
      <c r="AM79" s="209"/>
      <c r="AN79" s="209" t="s">
        <v>1053</v>
      </c>
      <c r="AO79" s="211"/>
      <c r="AP79" s="211"/>
      <c r="AQ79" s="207" t="str">
        <f t="shared" si="6"/>
        <v>-</v>
      </c>
      <c r="AR79" s="208" t="s">
        <v>1009</v>
      </c>
      <c r="AS79" s="209"/>
      <c r="AT79" s="209" t="s">
        <v>1053</v>
      </c>
      <c r="AU79" s="211"/>
      <c r="AV79" s="211"/>
      <c r="AW79" s="207" t="str">
        <f t="shared" si="7"/>
        <v>○</v>
      </c>
      <c r="AX79" s="208" t="s">
        <v>996</v>
      </c>
      <c r="AY79" s="209" t="s">
        <v>1001</v>
      </c>
      <c r="AZ79" s="209" t="s">
        <v>1118</v>
      </c>
      <c r="BA79" s="211" t="s">
        <v>1118</v>
      </c>
      <c r="BB79" s="211"/>
    </row>
    <row r="80" spans="3:54" ht="11.25">
      <c r="C80" s="203" t="s">
        <v>1185</v>
      </c>
      <c r="D80" s="204" t="s">
        <v>1186</v>
      </c>
      <c r="E80" s="205" t="s">
        <v>1007</v>
      </c>
      <c r="F80" s="206" t="str">
        <f t="shared" si="8"/>
        <v>○</v>
      </c>
      <c r="G80" s="207" t="str">
        <f t="shared" si="0"/>
        <v>-</v>
      </c>
      <c r="H80" s="208" t="s">
        <v>1009</v>
      </c>
      <c r="I80" s="209"/>
      <c r="J80" s="209"/>
      <c r="K80" s="211"/>
      <c r="L80" s="211"/>
      <c r="M80" s="207" t="str">
        <f t="shared" si="1"/>
        <v>○</v>
      </c>
      <c r="N80" s="208" t="s">
        <v>996</v>
      </c>
      <c r="O80" s="209" t="s">
        <v>1034</v>
      </c>
      <c r="P80" s="209" t="str">
        <f>R80</f>
        <v>消込参照06A</v>
      </c>
      <c r="Q80" s="211" t="s">
        <v>1121</v>
      </c>
      <c r="R80" s="213" t="s">
        <v>1121</v>
      </c>
      <c r="S80" s="207" t="str">
        <f t="shared" si="2"/>
        <v>-</v>
      </c>
      <c r="T80" s="208" t="s">
        <v>1009</v>
      </c>
      <c r="U80" s="209"/>
      <c r="V80" s="209"/>
      <c r="W80" s="211"/>
      <c r="X80" s="211"/>
      <c r="Y80" s="207" t="str">
        <f t="shared" si="3"/>
        <v>-</v>
      </c>
      <c r="Z80" s="208" t="s">
        <v>1009</v>
      </c>
      <c r="AA80" s="209"/>
      <c r="AB80" s="209"/>
      <c r="AC80" s="211"/>
      <c r="AD80" s="211"/>
      <c r="AE80" s="207" t="str">
        <f t="shared" si="4"/>
        <v>○</v>
      </c>
      <c r="AF80" s="208" t="s">
        <v>996</v>
      </c>
      <c r="AG80" s="209" t="s">
        <v>1034</v>
      </c>
      <c r="AH80" s="209" t="str">
        <f>AJ80</f>
        <v>消込参照06A</v>
      </c>
      <c r="AI80" s="211" t="s">
        <v>1121</v>
      </c>
      <c r="AJ80" s="211" t="s">
        <v>1121</v>
      </c>
      <c r="AK80" s="207" t="str">
        <f t="shared" si="5"/>
        <v>-</v>
      </c>
      <c r="AL80" s="208" t="s">
        <v>1009</v>
      </c>
      <c r="AM80" s="209"/>
      <c r="AN80" s="209"/>
      <c r="AO80" s="211"/>
      <c r="AP80" s="211"/>
      <c r="AQ80" s="207" t="str">
        <f t="shared" si="6"/>
        <v>-</v>
      </c>
      <c r="AR80" s="208" t="s">
        <v>1009</v>
      </c>
      <c r="AS80" s="209"/>
      <c r="AT80" s="209"/>
      <c r="AU80" s="211"/>
      <c r="AV80" s="211"/>
      <c r="AW80" s="207" t="str">
        <f t="shared" si="7"/>
        <v>○</v>
      </c>
      <c r="AX80" s="208" t="s">
        <v>996</v>
      </c>
      <c r="AY80" s="209" t="s">
        <v>1034</v>
      </c>
      <c r="AZ80" s="209" t="str">
        <f>BB80</f>
        <v>消込参照06A</v>
      </c>
      <c r="BA80" s="211" t="s">
        <v>1121</v>
      </c>
      <c r="BB80" s="211" t="s">
        <v>1121</v>
      </c>
    </row>
    <row r="81" spans="3:54" ht="11.25">
      <c r="C81" s="203" t="s">
        <v>1187</v>
      </c>
      <c r="D81" s="204" t="s">
        <v>1188</v>
      </c>
      <c r="E81" s="205" t="s">
        <v>1007</v>
      </c>
      <c r="F81" s="206" t="str">
        <f t="shared" si="8"/>
        <v>○</v>
      </c>
      <c r="G81" s="207" t="str">
        <f t="shared" si="0"/>
        <v>-</v>
      </c>
      <c r="H81" s="208" t="s">
        <v>1009</v>
      </c>
      <c r="I81" s="209"/>
      <c r="J81" s="209"/>
      <c r="K81" s="211"/>
      <c r="L81" s="211"/>
      <c r="M81" s="207" t="str">
        <f t="shared" si="1"/>
        <v>○</v>
      </c>
      <c r="N81" s="208" t="s">
        <v>996</v>
      </c>
      <c r="O81" s="209" t="s">
        <v>1009</v>
      </c>
      <c r="P81" s="209"/>
      <c r="Q81" s="211"/>
      <c r="R81" s="211"/>
      <c r="S81" s="207" t="str">
        <f t="shared" si="2"/>
        <v>-</v>
      </c>
      <c r="T81" s="208" t="s">
        <v>1009</v>
      </c>
      <c r="U81" s="209"/>
      <c r="V81" s="209"/>
      <c r="W81" s="211"/>
      <c r="X81" s="211"/>
      <c r="Y81" s="207" t="str">
        <f t="shared" si="3"/>
        <v>-</v>
      </c>
      <c r="Z81" s="208" t="s">
        <v>1009</v>
      </c>
      <c r="AA81" s="209"/>
      <c r="AB81" s="209"/>
      <c r="AC81" s="211"/>
      <c r="AD81" s="211"/>
      <c r="AE81" s="207" t="str">
        <f t="shared" si="4"/>
        <v>○</v>
      </c>
      <c r="AF81" s="208" t="s">
        <v>996</v>
      </c>
      <c r="AG81" s="209" t="s">
        <v>1009</v>
      </c>
      <c r="AH81" s="209"/>
      <c r="AI81" s="211"/>
      <c r="AJ81" s="211"/>
      <c r="AK81" s="207" t="str">
        <f t="shared" si="5"/>
        <v>-</v>
      </c>
      <c r="AL81" s="208" t="s">
        <v>1009</v>
      </c>
      <c r="AM81" s="209"/>
      <c r="AN81" s="209"/>
      <c r="AO81" s="211"/>
      <c r="AP81" s="211"/>
      <c r="AQ81" s="207" t="str">
        <f t="shared" si="6"/>
        <v>-</v>
      </c>
      <c r="AR81" s="208" t="s">
        <v>1009</v>
      </c>
      <c r="AS81" s="209"/>
      <c r="AT81" s="209"/>
      <c r="AU81" s="211"/>
      <c r="AV81" s="211"/>
      <c r="AW81" s="207" t="str">
        <f t="shared" si="7"/>
        <v>○</v>
      </c>
      <c r="AX81" s="208" t="s">
        <v>996</v>
      </c>
      <c r="AY81" s="209" t="s">
        <v>1009</v>
      </c>
      <c r="AZ81" s="209"/>
      <c r="BA81" s="211"/>
      <c r="BB81" s="211"/>
    </row>
    <row r="82" spans="3:54" ht="11.25">
      <c r="C82" s="203" t="s">
        <v>1189</v>
      </c>
      <c r="D82" s="204" t="s">
        <v>1190</v>
      </c>
      <c r="E82" s="205" t="s">
        <v>1007</v>
      </c>
      <c r="F82" s="206" t="str">
        <f t="shared" si="8"/>
        <v>○</v>
      </c>
      <c r="G82" s="207" t="str">
        <f t="shared" si="0"/>
        <v>-</v>
      </c>
      <c r="H82" s="208" t="s">
        <v>1009</v>
      </c>
      <c r="I82" s="209"/>
      <c r="J82" s="209"/>
      <c r="K82" s="211"/>
      <c r="L82" s="211"/>
      <c r="M82" s="207" t="str">
        <f t="shared" si="1"/>
        <v>○</v>
      </c>
      <c r="N82" s="208" t="s">
        <v>996</v>
      </c>
      <c r="O82" s="209" t="s">
        <v>1009</v>
      </c>
      <c r="P82" s="209"/>
      <c r="Q82" s="211"/>
      <c r="R82" s="211"/>
      <c r="S82" s="207" t="str">
        <f t="shared" si="2"/>
        <v>-</v>
      </c>
      <c r="T82" s="208" t="s">
        <v>1009</v>
      </c>
      <c r="U82" s="209"/>
      <c r="V82" s="209"/>
      <c r="W82" s="211"/>
      <c r="X82" s="211"/>
      <c r="Y82" s="207" t="str">
        <f t="shared" si="3"/>
        <v>-</v>
      </c>
      <c r="Z82" s="208" t="s">
        <v>1009</v>
      </c>
      <c r="AA82" s="209"/>
      <c r="AB82" s="209"/>
      <c r="AC82" s="211"/>
      <c r="AD82" s="211"/>
      <c r="AE82" s="207" t="str">
        <f t="shared" si="4"/>
        <v>○</v>
      </c>
      <c r="AF82" s="208" t="s">
        <v>996</v>
      </c>
      <c r="AG82" s="209" t="s">
        <v>1009</v>
      </c>
      <c r="AH82" s="209"/>
      <c r="AI82" s="211"/>
      <c r="AJ82" s="211"/>
      <c r="AK82" s="207" t="str">
        <f t="shared" si="5"/>
        <v>-</v>
      </c>
      <c r="AL82" s="208" t="s">
        <v>1009</v>
      </c>
      <c r="AM82" s="209"/>
      <c r="AN82" s="209"/>
      <c r="AO82" s="211"/>
      <c r="AP82" s="211"/>
      <c r="AQ82" s="207" t="str">
        <f t="shared" si="6"/>
        <v>-</v>
      </c>
      <c r="AR82" s="208" t="s">
        <v>1009</v>
      </c>
      <c r="AS82" s="209"/>
      <c r="AT82" s="209"/>
      <c r="AU82" s="211"/>
      <c r="AV82" s="211"/>
      <c r="AW82" s="207" t="str">
        <f t="shared" si="7"/>
        <v>○</v>
      </c>
      <c r="AX82" s="208" t="s">
        <v>996</v>
      </c>
      <c r="AY82" s="209" t="s">
        <v>1009</v>
      </c>
      <c r="AZ82" s="209"/>
      <c r="BA82" s="211"/>
      <c r="BB82" s="211"/>
    </row>
    <row r="83" spans="3:54" ht="11.25">
      <c r="C83" s="203" t="s">
        <v>1191</v>
      </c>
      <c r="D83" s="204" t="s">
        <v>1192</v>
      </c>
      <c r="E83" s="205" t="s">
        <v>1007</v>
      </c>
      <c r="F83" s="215" t="str">
        <f t="shared" si="8"/>
        <v>×</v>
      </c>
      <c r="G83" s="207" t="str">
        <f t="shared" si="0"/>
        <v>-</v>
      </c>
      <c r="H83" s="208" t="s">
        <v>1009</v>
      </c>
      <c r="I83" s="209"/>
      <c r="J83" s="209"/>
      <c r="K83" s="211"/>
      <c r="L83" s="211"/>
      <c r="M83" s="207" t="str">
        <f t="shared" si="1"/>
        <v>×</v>
      </c>
      <c r="N83" s="208" t="s">
        <v>996</v>
      </c>
      <c r="O83" s="209" t="s">
        <v>1034</v>
      </c>
      <c r="P83" s="209" t="str">
        <f>R83</f>
        <v>2017/12/13</v>
      </c>
      <c r="Q83" s="217" t="s">
        <v>1128</v>
      </c>
      <c r="R83" s="211" t="s">
        <v>1129</v>
      </c>
      <c r="S83" s="207" t="str">
        <f t="shared" si="2"/>
        <v>-</v>
      </c>
      <c r="T83" s="208" t="s">
        <v>1009</v>
      </c>
      <c r="U83" s="209"/>
      <c r="V83" s="209"/>
      <c r="W83" s="211"/>
      <c r="X83" s="211"/>
      <c r="Y83" s="207" t="str">
        <f t="shared" si="3"/>
        <v>-</v>
      </c>
      <c r="Z83" s="208" t="s">
        <v>1009</v>
      </c>
      <c r="AA83" s="209"/>
      <c r="AB83" s="209"/>
      <c r="AC83" s="211"/>
      <c r="AD83" s="211"/>
      <c r="AE83" s="207" t="str">
        <f t="shared" si="4"/>
        <v>×</v>
      </c>
      <c r="AF83" s="208" t="s">
        <v>996</v>
      </c>
      <c r="AG83" s="209" t="s">
        <v>1034</v>
      </c>
      <c r="AH83" s="209" t="str">
        <f>AJ83</f>
        <v>2017/12/13</v>
      </c>
      <c r="AI83" s="217" t="s">
        <v>1128</v>
      </c>
      <c r="AJ83" s="211" t="s">
        <v>1129</v>
      </c>
      <c r="AK83" s="207" t="str">
        <f t="shared" si="5"/>
        <v>-</v>
      </c>
      <c r="AL83" s="208" t="s">
        <v>1009</v>
      </c>
      <c r="AM83" s="209"/>
      <c r="AN83" s="209"/>
      <c r="AO83" s="211"/>
      <c r="AP83" s="211"/>
      <c r="AQ83" s="207" t="str">
        <f t="shared" si="6"/>
        <v>-</v>
      </c>
      <c r="AR83" s="208" t="s">
        <v>1009</v>
      </c>
      <c r="AS83" s="209"/>
      <c r="AT83" s="209"/>
      <c r="AU83" s="211"/>
      <c r="AV83" s="211"/>
      <c r="AW83" s="207" t="str">
        <f t="shared" si="7"/>
        <v>×</v>
      </c>
      <c r="AX83" s="208" t="s">
        <v>996</v>
      </c>
      <c r="AY83" s="209" t="s">
        <v>1034</v>
      </c>
      <c r="AZ83" s="209" t="str">
        <f>BB83</f>
        <v>2017/12/13</v>
      </c>
      <c r="BA83" s="217" t="s">
        <v>1128</v>
      </c>
      <c r="BB83" s="211" t="s">
        <v>1129</v>
      </c>
    </row>
    <row r="84" spans="3:54" ht="22.5">
      <c r="C84" s="203" t="s">
        <v>1193</v>
      </c>
      <c r="D84" s="204" t="s">
        <v>1194</v>
      </c>
      <c r="E84" s="205" t="s">
        <v>1007</v>
      </c>
      <c r="F84" s="206" t="str">
        <f t="shared" si="8"/>
        <v>○</v>
      </c>
      <c r="G84" s="207" t="str">
        <f t="shared" si="0"/>
        <v>-</v>
      </c>
      <c r="H84" s="208" t="s">
        <v>1009</v>
      </c>
      <c r="I84" s="209"/>
      <c r="J84" s="209"/>
      <c r="K84" s="211"/>
      <c r="L84" s="211"/>
      <c r="M84" s="207" t="str">
        <f t="shared" si="1"/>
        <v>○</v>
      </c>
      <c r="N84" s="208" t="s">
        <v>996</v>
      </c>
      <c r="O84" s="209" t="s">
        <v>1009</v>
      </c>
      <c r="P84" s="209"/>
      <c r="Q84" s="211"/>
      <c r="R84" s="211"/>
      <c r="S84" s="207" t="str">
        <f t="shared" si="2"/>
        <v>-</v>
      </c>
      <c r="T84" s="208" t="s">
        <v>1009</v>
      </c>
      <c r="U84" s="209"/>
      <c r="V84" s="209"/>
      <c r="W84" s="211"/>
      <c r="X84" s="211"/>
      <c r="Y84" s="207" t="str">
        <f t="shared" si="3"/>
        <v>-</v>
      </c>
      <c r="Z84" s="208" t="s">
        <v>1009</v>
      </c>
      <c r="AA84" s="209"/>
      <c r="AB84" s="209"/>
      <c r="AC84" s="211"/>
      <c r="AD84" s="211"/>
      <c r="AE84" s="207" t="str">
        <f t="shared" si="4"/>
        <v>○</v>
      </c>
      <c r="AF84" s="208" t="s">
        <v>996</v>
      </c>
      <c r="AG84" s="209" t="s">
        <v>1009</v>
      </c>
      <c r="AH84" s="209"/>
      <c r="AI84" s="211"/>
      <c r="AJ84" s="211"/>
      <c r="AK84" s="207" t="str">
        <f t="shared" si="5"/>
        <v>-</v>
      </c>
      <c r="AL84" s="208" t="s">
        <v>1009</v>
      </c>
      <c r="AM84" s="209"/>
      <c r="AN84" s="209"/>
      <c r="AO84" s="211"/>
      <c r="AP84" s="211"/>
      <c r="AQ84" s="207" t="str">
        <f t="shared" si="6"/>
        <v>-</v>
      </c>
      <c r="AR84" s="208" t="s">
        <v>1009</v>
      </c>
      <c r="AS84" s="209"/>
      <c r="AT84" s="209"/>
      <c r="AU84" s="211"/>
      <c r="AV84" s="211"/>
      <c r="AW84" s="207" t="str">
        <f t="shared" si="7"/>
        <v>○</v>
      </c>
      <c r="AX84" s="208" t="s">
        <v>996</v>
      </c>
      <c r="AY84" s="209" t="s">
        <v>1009</v>
      </c>
      <c r="AZ84" s="209"/>
      <c r="BA84" s="211"/>
      <c r="BB84" s="211"/>
    </row>
    <row r="85" spans="3:54" ht="22.5">
      <c r="C85" s="203" t="s">
        <v>1195</v>
      </c>
      <c r="D85" s="204" t="s">
        <v>1196</v>
      </c>
      <c r="E85" s="205" t="s">
        <v>1007</v>
      </c>
      <c r="F85" s="206" t="str">
        <f t="shared" si="8"/>
        <v>○</v>
      </c>
      <c r="G85" s="207" t="str">
        <f t="shared" si="0"/>
        <v>-</v>
      </c>
      <c r="H85" s="208" t="s">
        <v>1009</v>
      </c>
      <c r="I85" s="209"/>
      <c r="J85" s="209"/>
      <c r="K85" s="211"/>
      <c r="L85" s="211"/>
      <c r="M85" s="207" t="str">
        <f t="shared" si="1"/>
        <v>○</v>
      </c>
      <c r="N85" s="208" t="s">
        <v>996</v>
      </c>
      <c r="O85" s="209" t="s">
        <v>1009</v>
      </c>
      <c r="P85" s="209"/>
      <c r="Q85" s="211"/>
      <c r="R85" s="211"/>
      <c r="S85" s="207" t="str">
        <f t="shared" si="2"/>
        <v>-</v>
      </c>
      <c r="T85" s="208" t="s">
        <v>1009</v>
      </c>
      <c r="U85" s="209"/>
      <c r="V85" s="209"/>
      <c r="W85" s="211"/>
      <c r="X85" s="211"/>
      <c r="Y85" s="207" t="str">
        <f t="shared" si="3"/>
        <v>-</v>
      </c>
      <c r="Z85" s="208" t="s">
        <v>1009</v>
      </c>
      <c r="AA85" s="209"/>
      <c r="AB85" s="209"/>
      <c r="AC85" s="211"/>
      <c r="AD85" s="211"/>
      <c r="AE85" s="207" t="str">
        <f t="shared" si="4"/>
        <v>○</v>
      </c>
      <c r="AF85" s="208" t="s">
        <v>996</v>
      </c>
      <c r="AG85" s="209" t="s">
        <v>1009</v>
      </c>
      <c r="AH85" s="209"/>
      <c r="AI85" s="211"/>
      <c r="AJ85" s="211"/>
      <c r="AK85" s="207" t="str">
        <f t="shared" si="5"/>
        <v>-</v>
      </c>
      <c r="AL85" s="208" t="s">
        <v>1009</v>
      </c>
      <c r="AM85" s="209"/>
      <c r="AN85" s="209"/>
      <c r="AO85" s="211"/>
      <c r="AP85" s="211"/>
      <c r="AQ85" s="207" t="str">
        <f t="shared" si="6"/>
        <v>-</v>
      </c>
      <c r="AR85" s="208" t="s">
        <v>1009</v>
      </c>
      <c r="AS85" s="209"/>
      <c r="AT85" s="209"/>
      <c r="AU85" s="211"/>
      <c r="AV85" s="211"/>
      <c r="AW85" s="207" t="str">
        <f t="shared" si="7"/>
        <v>○</v>
      </c>
      <c r="AX85" s="208" t="s">
        <v>996</v>
      </c>
      <c r="AY85" s="209" t="s">
        <v>1009</v>
      </c>
      <c r="AZ85" s="209"/>
      <c r="BA85" s="211"/>
      <c r="BB85" s="211"/>
    </row>
    <row r="86" spans="3:54" ht="11.25">
      <c r="C86" s="203" t="s">
        <v>1197</v>
      </c>
      <c r="D86" s="204" t="s">
        <v>1198</v>
      </c>
      <c r="E86" s="205" t="s">
        <v>1007</v>
      </c>
      <c r="F86" s="206" t="str">
        <f t="shared" si="8"/>
        <v>○</v>
      </c>
      <c r="G86" s="207" t="str">
        <f t="shared" ref="G86:G106" si="9">IF(H86="○",IF(EXACT(J86,K86),"○","×"),"-")</f>
        <v>-</v>
      </c>
      <c r="H86" s="208" t="s">
        <v>1009</v>
      </c>
      <c r="I86" s="209"/>
      <c r="J86" s="209"/>
      <c r="K86" s="211"/>
      <c r="L86" s="211"/>
      <c r="M86" s="207" t="str">
        <f t="shared" ref="M86:M106" si="10">IF(N86="○",IF(EXACT(P86,Q86),"○","×"),"-")</f>
        <v>○</v>
      </c>
      <c r="N86" s="208" t="s">
        <v>996</v>
      </c>
      <c r="O86" s="209" t="s">
        <v>997</v>
      </c>
      <c r="P86" s="209" t="s">
        <v>1137</v>
      </c>
      <c r="Q86" s="211" t="s">
        <v>1137</v>
      </c>
      <c r="R86" s="211"/>
      <c r="S86" s="207" t="str">
        <f t="shared" ref="S86:S106" si="11">IF(T86="○",IF(EXACT(V86,W86),"○","×"),"-")</f>
        <v>-</v>
      </c>
      <c r="T86" s="208" t="s">
        <v>1009</v>
      </c>
      <c r="U86" s="209"/>
      <c r="V86" s="209"/>
      <c r="W86" s="211"/>
      <c r="X86" s="211"/>
      <c r="Y86" s="207" t="str">
        <f t="shared" ref="Y86:Y106" si="12">IF(Z86="○",IF(EXACT(AB86,AC86),"○","×"),"-")</f>
        <v>-</v>
      </c>
      <c r="Z86" s="208" t="s">
        <v>1009</v>
      </c>
      <c r="AA86" s="209"/>
      <c r="AB86" s="209"/>
      <c r="AC86" s="211"/>
      <c r="AD86" s="211"/>
      <c r="AE86" s="207" t="str">
        <f t="shared" ref="AE86:AE106" si="13">IF(AF86="○",IF(EXACT(AH86,AI86),"○","×"),"-")</f>
        <v>○</v>
      </c>
      <c r="AF86" s="208" t="s">
        <v>996</v>
      </c>
      <c r="AG86" s="209" t="s">
        <v>997</v>
      </c>
      <c r="AH86" s="209" t="s">
        <v>1137</v>
      </c>
      <c r="AI86" s="211" t="s">
        <v>1137</v>
      </c>
      <c r="AJ86" s="211"/>
      <c r="AK86" s="207" t="str">
        <f t="shared" ref="AK86:AK106" si="14">IF(AL86="○",IF(EXACT(AN86,AO86),"○","×"),"-")</f>
        <v>-</v>
      </c>
      <c r="AL86" s="208" t="s">
        <v>1009</v>
      </c>
      <c r="AM86" s="209"/>
      <c r="AN86" s="209"/>
      <c r="AO86" s="211"/>
      <c r="AP86" s="211"/>
      <c r="AQ86" s="207" t="str">
        <f t="shared" ref="AQ86:AQ106" si="15">IF(AR86="○",IF(EXACT(AT86,AU86),"○","×"),"-")</f>
        <v>-</v>
      </c>
      <c r="AR86" s="208" t="s">
        <v>1009</v>
      </c>
      <c r="AS86" s="209"/>
      <c r="AT86" s="209"/>
      <c r="AU86" s="211"/>
      <c r="AV86" s="211"/>
      <c r="AW86" s="207" t="str">
        <f t="shared" ref="AW86:AW106" si="16">IF(AX86="○",IF(EXACT(AZ86,BA86),"○","×"),"-")</f>
        <v>○</v>
      </c>
      <c r="AX86" s="208" t="s">
        <v>996</v>
      </c>
      <c r="AY86" s="209" t="s">
        <v>997</v>
      </c>
      <c r="AZ86" s="209" t="s">
        <v>1199</v>
      </c>
      <c r="BA86" s="211" t="s">
        <v>1199</v>
      </c>
      <c r="BB86" s="211"/>
    </row>
    <row r="87" spans="3:54" ht="11.25">
      <c r="C87" s="203" t="s">
        <v>1200</v>
      </c>
      <c r="D87" s="204" t="s">
        <v>1201</v>
      </c>
      <c r="E87" s="205" t="s">
        <v>1007</v>
      </c>
      <c r="F87" s="206" t="str">
        <f t="shared" ref="F87:F106" si="17">IF(AND(OR(G87="○",G87="-"),OR(M87="○",M87="-"),OR(S87="○",S87="-"),OR(Y87="○",Y87="-"),OR(AE87="○",AE87="-"),OR(AK87="○",AK87="-"),OR(AQ87="○",AQ87="-"),OR(AW87="○",AW87="-")),"○","×")</f>
        <v>○</v>
      </c>
      <c r="G87" s="207" t="str">
        <f t="shared" si="9"/>
        <v>-</v>
      </c>
      <c r="H87" s="208" t="s">
        <v>1009</v>
      </c>
      <c r="I87" s="209"/>
      <c r="J87" s="209"/>
      <c r="K87" s="211"/>
      <c r="L87" s="211"/>
      <c r="M87" s="207" t="str">
        <f t="shared" si="10"/>
        <v>○</v>
      </c>
      <c r="N87" s="208" t="s">
        <v>996</v>
      </c>
      <c r="O87" s="209" t="s">
        <v>1009</v>
      </c>
      <c r="P87" s="209"/>
      <c r="Q87" s="211"/>
      <c r="R87" s="211"/>
      <c r="S87" s="207" t="str">
        <f t="shared" si="11"/>
        <v>-</v>
      </c>
      <c r="T87" s="208" t="s">
        <v>1009</v>
      </c>
      <c r="U87" s="209"/>
      <c r="V87" s="209"/>
      <c r="W87" s="211"/>
      <c r="X87" s="211"/>
      <c r="Y87" s="207" t="str">
        <f t="shared" si="12"/>
        <v>-</v>
      </c>
      <c r="Z87" s="208" t="s">
        <v>1009</v>
      </c>
      <c r="AA87" s="209"/>
      <c r="AB87" s="209"/>
      <c r="AC87" s="211"/>
      <c r="AD87" s="211"/>
      <c r="AE87" s="207" t="str">
        <f t="shared" si="13"/>
        <v>○</v>
      </c>
      <c r="AF87" s="208" t="s">
        <v>996</v>
      </c>
      <c r="AG87" s="209" t="s">
        <v>1009</v>
      </c>
      <c r="AH87" s="209"/>
      <c r="AI87" s="211"/>
      <c r="AJ87" s="211"/>
      <c r="AK87" s="207" t="str">
        <f t="shared" si="14"/>
        <v>-</v>
      </c>
      <c r="AL87" s="208" t="s">
        <v>1009</v>
      </c>
      <c r="AM87" s="209"/>
      <c r="AN87" s="209"/>
      <c r="AO87" s="211"/>
      <c r="AP87" s="211"/>
      <c r="AQ87" s="207" t="str">
        <f t="shared" si="15"/>
        <v>-</v>
      </c>
      <c r="AR87" s="208" t="s">
        <v>1009</v>
      </c>
      <c r="AS87" s="209"/>
      <c r="AT87" s="209"/>
      <c r="AU87" s="211"/>
      <c r="AV87" s="211"/>
      <c r="AW87" s="207" t="str">
        <f t="shared" si="16"/>
        <v>○</v>
      </c>
      <c r="AX87" s="208" t="s">
        <v>996</v>
      </c>
      <c r="AY87" s="209" t="s">
        <v>1009</v>
      </c>
      <c r="AZ87" s="209"/>
      <c r="BA87" s="211"/>
      <c r="BB87" s="211"/>
    </row>
    <row r="88" spans="3:54" ht="11.25">
      <c r="C88" s="203" t="s">
        <v>1202</v>
      </c>
      <c r="D88" s="204" t="s">
        <v>1203</v>
      </c>
      <c r="E88" s="205" t="s">
        <v>1007</v>
      </c>
      <c r="F88" s="206" t="str">
        <f t="shared" si="17"/>
        <v>○</v>
      </c>
      <c r="G88" s="207" t="str">
        <f t="shared" si="9"/>
        <v>-</v>
      </c>
      <c r="H88" s="208" t="s">
        <v>1009</v>
      </c>
      <c r="I88" s="209"/>
      <c r="J88" s="209"/>
      <c r="K88" s="211"/>
      <c r="L88" s="211"/>
      <c r="M88" s="207" t="str">
        <f t="shared" si="10"/>
        <v>○</v>
      </c>
      <c r="N88" s="208" t="s">
        <v>996</v>
      </c>
      <c r="O88" s="209" t="s">
        <v>1009</v>
      </c>
      <c r="P88" s="209"/>
      <c r="Q88" s="211"/>
      <c r="R88" s="211"/>
      <c r="S88" s="207" t="str">
        <f t="shared" si="11"/>
        <v>-</v>
      </c>
      <c r="T88" s="208" t="s">
        <v>1009</v>
      </c>
      <c r="U88" s="209"/>
      <c r="V88" s="209"/>
      <c r="W88" s="211"/>
      <c r="X88" s="211"/>
      <c r="Y88" s="207" t="str">
        <f t="shared" si="12"/>
        <v>-</v>
      </c>
      <c r="Z88" s="208" t="s">
        <v>1009</v>
      </c>
      <c r="AA88" s="209"/>
      <c r="AB88" s="209"/>
      <c r="AC88" s="211"/>
      <c r="AD88" s="211"/>
      <c r="AE88" s="207" t="str">
        <f t="shared" si="13"/>
        <v>○</v>
      </c>
      <c r="AF88" s="208" t="s">
        <v>996</v>
      </c>
      <c r="AG88" s="209" t="s">
        <v>1009</v>
      </c>
      <c r="AH88" s="209"/>
      <c r="AI88" s="211"/>
      <c r="AJ88" s="211"/>
      <c r="AK88" s="207" t="str">
        <f t="shared" si="14"/>
        <v>-</v>
      </c>
      <c r="AL88" s="208" t="s">
        <v>1009</v>
      </c>
      <c r="AM88" s="209"/>
      <c r="AN88" s="209"/>
      <c r="AO88" s="211"/>
      <c r="AP88" s="211"/>
      <c r="AQ88" s="207" t="str">
        <f t="shared" si="15"/>
        <v>-</v>
      </c>
      <c r="AR88" s="208" t="s">
        <v>1009</v>
      </c>
      <c r="AS88" s="209"/>
      <c r="AT88" s="209"/>
      <c r="AU88" s="211"/>
      <c r="AV88" s="211"/>
      <c r="AW88" s="207" t="str">
        <f t="shared" si="16"/>
        <v>○</v>
      </c>
      <c r="AX88" s="208" t="s">
        <v>996</v>
      </c>
      <c r="AY88" s="209" t="s">
        <v>1009</v>
      </c>
      <c r="AZ88" s="209"/>
      <c r="BA88" s="211"/>
      <c r="BB88" s="211"/>
    </row>
    <row r="89" spans="3:54" ht="11.25">
      <c r="C89" s="203" t="s">
        <v>1204</v>
      </c>
      <c r="D89" s="204" t="s">
        <v>1205</v>
      </c>
      <c r="E89" s="205" t="s">
        <v>1007</v>
      </c>
      <c r="F89" s="206" t="str">
        <f t="shared" si="17"/>
        <v>○</v>
      </c>
      <c r="G89" s="207" t="str">
        <f t="shared" si="9"/>
        <v>-</v>
      </c>
      <c r="H89" s="208" t="s">
        <v>1009</v>
      </c>
      <c r="I89" s="209"/>
      <c r="J89" s="209"/>
      <c r="K89" s="211"/>
      <c r="L89" s="211"/>
      <c r="M89" s="207" t="str">
        <f t="shared" si="10"/>
        <v>○</v>
      </c>
      <c r="N89" s="208" t="s">
        <v>996</v>
      </c>
      <c r="O89" s="209" t="s">
        <v>1009</v>
      </c>
      <c r="P89" s="209"/>
      <c r="Q89" s="211"/>
      <c r="R89" s="211"/>
      <c r="S89" s="207" t="str">
        <f t="shared" si="11"/>
        <v>-</v>
      </c>
      <c r="T89" s="208" t="s">
        <v>1009</v>
      </c>
      <c r="U89" s="209"/>
      <c r="V89" s="209"/>
      <c r="W89" s="211"/>
      <c r="X89" s="211"/>
      <c r="Y89" s="207" t="str">
        <f t="shared" si="12"/>
        <v>-</v>
      </c>
      <c r="Z89" s="208" t="s">
        <v>1009</v>
      </c>
      <c r="AA89" s="209"/>
      <c r="AB89" s="209"/>
      <c r="AC89" s="211"/>
      <c r="AD89" s="211"/>
      <c r="AE89" s="207" t="str">
        <f t="shared" si="13"/>
        <v>○</v>
      </c>
      <c r="AF89" s="208" t="s">
        <v>996</v>
      </c>
      <c r="AG89" s="209" t="s">
        <v>1009</v>
      </c>
      <c r="AH89" s="209"/>
      <c r="AI89" s="211"/>
      <c r="AJ89" s="211"/>
      <c r="AK89" s="207" t="str">
        <f t="shared" si="14"/>
        <v>-</v>
      </c>
      <c r="AL89" s="208" t="s">
        <v>1009</v>
      </c>
      <c r="AM89" s="209"/>
      <c r="AN89" s="209"/>
      <c r="AO89" s="211"/>
      <c r="AP89" s="211"/>
      <c r="AQ89" s="207" t="str">
        <f t="shared" si="15"/>
        <v>-</v>
      </c>
      <c r="AR89" s="208" t="s">
        <v>1009</v>
      </c>
      <c r="AS89" s="209"/>
      <c r="AT89" s="209"/>
      <c r="AU89" s="211"/>
      <c r="AV89" s="211"/>
      <c r="AW89" s="207" t="str">
        <f t="shared" si="16"/>
        <v>○</v>
      </c>
      <c r="AX89" s="208" t="s">
        <v>996</v>
      </c>
      <c r="AY89" s="209" t="s">
        <v>1009</v>
      </c>
      <c r="AZ89" s="209"/>
      <c r="BA89" s="211"/>
      <c r="BB89" s="211"/>
    </row>
    <row r="90" spans="3:54" ht="11.25">
      <c r="C90" s="203" t="s">
        <v>1206</v>
      </c>
      <c r="D90" s="204" t="s">
        <v>1207</v>
      </c>
      <c r="E90" s="205"/>
      <c r="F90" s="206" t="str">
        <f t="shared" si="17"/>
        <v>○</v>
      </c>
      <c r="G90" s="207" t="str">
        <f t="shared" si="9"/>
        <v>-</v>
      </c>
      <c r="H90" s="208" t="s">
        <v>1009</v>
      </c>
      <c r="I90" s="209"/>
      <c r="J90" s="209"/>
      <c r="K90" s="211"/>
      <c r="L90" s="211"/>
      <c r="M90" s="207" t="str">
        <f t="shared" si="10"/>
        <v>○</v>
      </c>
      <c r="N90" s="208" t="s">
        <v>996</v>
      </c>
      <c r="O90" s="209" t="s">
        <v>1009</v>
      </c>
      <c r="P90" s="209"/>
      <c r="Q90" s="211"/>
      <c r="R90" s="211"/>
      <c r="S90" s="207" t="str">
        <f t="shared" si="11"/>
        <v>-</v>
      </c>
      <c r="T90" s="208" t="s">
        <v>1009</v>
      </c>
      <c r="U90" s="209"/>
      <c r="V90" s="209"/>
      <c r="W90" s="211"/>
      <c r="X90" s="211"/>
      <c r="Y90" s="207" t="str">
        <f t="shared" si="12"/>
        <v>-</v>
      </c>
      <c r="Z90" s="208" t="s">
        <v>1009</v>
      </c>
      <c r="AA90" s="209"/>
      <c r="AB90" s="209"/>
      <c r="AC90" s="211"/>
      <c r="AD90" s="211"/>
      <c r="AE90" s="207" t="str">
        <f t="shared" si="13"/>
        <v>○</v>
      </c>
      <c r="AF90" s="208" t="s">
        <v>996</v>
      </c>
      <c r="AG90" s="209" t="s">
        <v>1009</v>
      </c>
      <c r="AH90" s="209"/>
      <c r="AI90" s="211"/>
      <c r="AJ90" s="211"/>
      <c r="AK90" s="207" t="str">
        <f t="shared" si="14"/>
        <v>-</v>
      </c>
      <c r="AL90" s="208" t="s">
        <v>1009</v>
      </c>
      <c r="AM90" s="209"/>
      <c r="AN90" s="209"/>
      <c r="AO90" s="211"/>
      <c r="AP90" s="211"/>
      <c r="AQ90" s="207" t="str">
        <f t="shared" si="15"/>
        <v>-</v>
      </c>
      <c r="AR90" s="208" t="s">
        <v>1009</v>
      </c>
      <c r="AS90" s="209"/>
      <c r="AT90" s="209"/>
      <c r="AU90" s="211"/>
      <c r="AV90" s="211"/>
      <c r="AW90" s="207" t="str">
        <f t="shared" si="16"/>
        <v>○</v>
      </c>
      <c r="AX90" s="208" t="s">
        <v>996</v>
      </c>
      <c r="AY90" s="209" t="s">
        <v>1009</v>
      </c>
      <c r="AZ90" s="209"/>
      <c r="BA90" s="211"/>
      <c r="BB90" s="211"/>
    </row>
    <row r="91" spans="3:54" ht="22.5">
      <c r="C91" s="203" t="s">
        <v>1208</v>
      </c>
      <c r="D91" s="204" t="s">
        <v>1209</v>
      </c>
      <c r="E91" s="205" t="s">
        <v>1007</v>
      </c>
      <c r="F91" s="206" t="str">
        <f t="shared" si="17"/>
        <v>○</v>
      </c>
      <c r="G91" s="207" t="str">
        <f t="shared" si="9"/>
        <v>-</v>
      </c>
      <c r="H91" s="208" t="s">
        <v>1009</v>
      </c>
      <c r="I91" s="209"/>
      <c r="J91" s="209"/>
      <c r="K91" s="211"/>
      <c r="L91" s="211"/>
      <c r="M91" s="207" t="str">
        <f t="shared" si="10"/>
        <v>○</v>
      </c>
      <c r="N91" s="208" t="s">
        <v>996</v>
      </c>
      <c r="O91" s="209" t="s">
        <v>1009</v>
      </c>
      <c r="P91" s="209"/>
      <c r="Q91" s="211"/>
      <c r="R91" s="211"/>
      <c r="S91" s="207" t="str">
        <f t="shared" si="11"/>
        <v>-</v>
      </c>
      <c r="T91" s="208" t="s">
        <v>1009</v>
      </c>
      <c r="U91" s="209"/>
      <c r="V91" s="209"/>
      <c r="W91" s="211"/>
      <c r="X91" s="211"/>
      <c r="Y91" s="207" t="str">
        <f t="shared" si="12"/>
        <v>-</v>
      </c>
      <c r="Z91" s="208" t="s">
        <v>1009</v>
      </c>
      <c r="AA91" s="209"/>
      <c r="AB91" s="209"/>
      <c r="AC91" s="211"/>
      <c r="AD91" s="211"/>
      <c r="AE91" s="207" t="str">
        <f t="shared" si="13"/>
        <v>○</v>
      </c>
      <c r="AF91" s="208" t="s">
        <v>996</v>
      </c>
      <c r="AG91" s="209" t="s">
        <v>1009</v>
      </c>
      <c r="AH91" s="209"/>
      <c r="AI91" s="211"/>
      <c r="AJ91" s="211"/>
      <c r="AK91" s="207" t="str">
        <f t="shared" si="14"/>
        <v>-</v>
      </c>
      <c r="AL91" s="208" t="s">
        <v>1009</v>
      </c>
      <c r="AM91" s="209"/>
      <c r="AN91" s="209"/>
      <c r="AO91" s="211"/>
      <c r="AP91" s="211"/>
      <c r="AQ91" s="207" t="str">
        <f t="shared" si="15"/>
        <v>-</v>
      </c>
      <c r="AR91" s="208" t="s">
        <v>1009</v>
      </c>
      <c r="AS91" s="209"/>
      <c r="AT91" s="209"/>
      <c r="AU91" s="211"/>
      <c r="AV91" s="211"/>
      <c r="AW91" s="207" t="str">
        <f t="shared" si="16"/>
        <v>○</v>
      </c>
      <c r="AX91" s="208" t="s">
        <v>996</v>
      </c>
      <c r="AY91" s="209" t="s">
        <v>1009</v>
      </c>
      <c r="AZ91" s="209"/>
      <c r="BA91" s="211"/>
      <c r="BB91" s="211"/>
    </row>
    <row r="92" spans="3:54" ht="11.25">
      <c r="C92" s="203" t="s">
        <v>1210</v>
      </c>
      <c r="D92" s="204" t="s">
        <v>1211</v>
      </c>
      <c r="E92" s="205" t="s">
        <v>1007</v>
      </c>
      <c r="F92" s="206" t="str">
        <f t="shared" si="17"/>
        <v>○</v>
      </c>
      <c r="G92" s="207" t="str">
        <f t="shared" si="9"/>
        <v>-</v>
      </c>
      <c r="H92" s="208" t="s">
        <v>1009</v>
      </c>
      <c r="I92" s="209"/>
      <c r="J92" s="209"/>
      <c r="K92" s="211"/>
      <c r="L92" s="211"/>
      <c r="M92" s="207" t="str">
        <f t="shared" si="10"/>
        <v>○</v>
      </c>
      <c r="N92" s="208" t="s">
        <v>996</v>
      </c>
      <c r="O92" s="209" t="s">
        <v>1009</v>
      </c>
      <c r="P92" s="209"/>
      <c r="Q92" s="211"/>
      <c r="R92" s="211"/>
      <c r="S92" s="207" t="str">
        <f t="shared" si="11"/>
        <v>-</v>
      </c>
      <c r="T92" s="208" t="s">
        <v>1009</v>
      </c>
      <c r="U92" s="209"/>
      <c r="V92" s="209"/>
      <c r="W92" s="211"/>
      <c r="X92" s="211"/>
      <c r="Y92" s="207" t="str">
        <f t="shared" si="12"/>
        <v>-</v>
      </c>
      <c r="Z92" s="208" t="s">
        <v>1009</v>
      </c>
      <c r="AA92" s="209"/>
      <c r="AB92" s="209"/>
      <c r="AC92" s="211"/>
      <c r="AD92" s="211"/>
      <c r="AE92" s="207" t="str">
        <f t="shared" si="13"/>
        <v>○</v>
      </c>
      <c r="AF92" s="208" t="s">
        <v>996</v>
      </c>
      <c r="AG92" s="209" t="s">
        <v>1009</v>
      </c>
      <c r="AH92" s="209"/>
      <c r="AI92" s="211"/>
      <c r="AJ92" s="211"/>
      <c r="AK92" s="207" t="str">
        <f t="shared" si="14"/>
        <v>-</v>
      </c>
      <c r="AL92" s="208" t="s">
        <v>1009</v>
      </c>
      <c r="AM92" s="209"/>
      <c r="AN92" s="209"/>
      <c r="AO92" s="211"/>
      <c r="AP92" s="211"/>
      <c r="AQ92" s="207" t="str">
        <f t="shared" si="15"/>
        <v>-</v>
      </c>
      <c r="AR92" s="208" t="s">
        <v>1009</v>
      </c>
      <c r="AS92" s="209"/>
      <c r="AT92" s="209"/>
      <c r="AU92" s="211"/>
      <c r="AV92" s="211"/>
      <c r="AW92" s="207" t="str">
        <f t="shared" si="16"/>
        <v>○</v>
      </c>
      <c r="AX92" s="208" t="s">
        <v>996</v>
      </c>
      <c r="AY92" s="209" t="s">
        <v>1009</v>
      </c>
      <c r="AZ92" s="209"/>
      <c r="BA92" s="211"/>
      <c r="BB92" s="211"/>
    </row>
    <row r="93" spans="3:54" ht="11.25">
      <c r="C93" s="203" t="s">
        <v>1212</v>
      </c>
      <c r="D93" s="204" t="s">
        <v>1213</v>
      </c>
      <c r="E93" s="205" t="s">
        <v>1007</v>
      </c>
      <c r="F93" s="206" t="str">
        <f t="shared" si="17"/>
        <v>○</v>
      </c>
      <c r="G93" s="207" t="str">
        <f t="shared" si="9"/>
        <v>-</v>
      </c>
      <c r="H93" s="208" t="s">
        <v>1009</v>
      </c>
      <c r="I93" s="209"/>
      <c r="J93" s="209"/>
      <c r="K93" s="211"/>
      <c r="L93" s="211"/>
      <c r="M93" s="207" t="str">
        <f t="shared" si="10"/>
        <v>○</v>
      </c>
      <c r="N93" s="208" t="s">
        <v>996</v>
      </c>
      <c r="O93" s="209" t="s">
        <v>1009</v>
      </c>
      <c r="P93" s="209"/>
      <c r="Q93" s="211"/>
      <c r="R93" s="213"/>
      <c r="S93" s="207" t="str">
        <f t="shared" si="11"/>
        <v>-</v>
      </c>
      <c r="T93" s="208" t="s">
        <v>1009</v>
      </c>
      <c r="U93" s="209"/>
      <c r="V93" s="209"/>
      <c r="W93" s="211"/>
      <c r="X93" s="211"/>
      <c r="Y93" s="207" t="str">
        <f t="shared" si="12"/>
        <v>-</v>
      </c>
      <c r="Z93" s="208" t="s">
        <v>1009</v>
      </c>
      <c r="AA93" s="209"/>
      <c r="AB93" s="209"/>
      <c r="AC93" s="211"/>
      <c r="AD93" s="211"/>
      <c r="AE93" s="207" t="str">
        <f t="shared" si="13"/>
        <v>○</v>
      </c>
      <c r="AF93" s="208" t="s">
        <v>996</v>
      </c>
      <c r="AG93" s="209" t="s">
        <v>1009</v>
      </c>
      <c r="AH93" s="209"/>
      <c r="AI93" s="211"/>
      <c r="AJ93" s="211"/>
      <c r="AK93" s="207" t="str">
        <f t="shared" si="14"/>
        <v>-</v>
      </c>
      <c r="AL93" s="208" t="s">
        <v>1009</v>
      </c>
      <c r="AM93" s="209"/>
      <c r="AN93" s="209"/>
      <c r="AO93" s="211"/>
      <c r="AP93" s="211"/>
      <c r="AQ93" s="207" t="str">
        <f t="shared" si="15"/>
        <v>-</v>
      </c>
      <c r="AR93" s="208" t="s">
        <v>1009</v>
      </c>
      <c r="AS93" s="209"/>
      <c r="AT93" s="209"/>
      <c r="AU93" s="211"/>
      <c r="AV93" s="211"/>
      <c r="AW93" s="207" t="str">
        <f t="shared" si="16"/>
        <v>○</v>
      </c>
      <c r="AX93" s="208" t="s">
        <v>996</v>
      </c>
      <c r="AY93" s="209" t="s">
        <v>997</v>
      </c>
      <c r="AZ93" s="209" t="s">
        <v>1152</v>
      </c>
      <c r="BA93" s="211" t="s">
        <v>1152</v>
      </c>
      <c r="BB93" s="211"/>
    </row>
    <row r="94" spans="3:54" ht="11.25">
      <c r="C94" s="203" t="s">
        <v>1214</v>
      </c>
      <c r="D94" s="204" t="s">
        <v>1215</v>
      </c>
      <c r="E94" s="205" t="s">
        <v>1007</v>
      </c>
      <c r="F94" s="206" t="str">
        <f t="shared" si="17"/>
        <v>○</v>
      </c>
      <c r="G94" s="207" t="str">
        <f t="shared" si="9"/>
        <v>-</v>
      </c>
      <c r="H94" s="208" t="s">
        <v>1009</v>
      </c>
      <c r="I94" s="209"/>
      <c r="J94" s="209"/>
      <c r="K94" s="211"/>
      <c r="L94" s="211"/>
      <c r="M94" s="207" t="str">
        <f t="shared" si="10"/>
        <v>○</v>
      </c>
      <c r="N94" s="208" t="s">
        <v>996</v>
      </c>
      <c r="O94" s="209" t="s">
        <v>1009</v>
      </c>
      <c r="P94" s="209"/>
      <c r="Q94" s="211"/>
      <c r="R94" s="213"/>
      <c r="S94" s="207" t="str">
        <f t="shared" si="11"/>
        <v>-</v>
      </c>
      <c r="T94" s="208" t="s">
        <v>1009</v>
      </c>
      <c r="U94" s="209"/>
      <c r="V94" s="209"/>
      <c r="W94" s="211"/>
      <c r="X94" s="211"/>
      <c r="Y94" s="207" t="str">
        <f t="shared" si="12"/>
        <v>-</v>
      </c>
      <c r="Z94" s="208" t="s">
        <v>1009</v>
      </c>
      <c r="AA94" s="209"/>
      <c r="AB94" s="209"/>
      <c r="AC94" s="211"/>
      <c r="AD94" s="211"/>
      <c r="AE94" s="207" t="str">
        <f t="shared" si="13"/>
        <v>○</v>
      </c>
      <c r="AF94" s="208" t="s">
        <v>996</v>
      </c>
      <c r="AG94" s="209" t="s">
        <v>1009</v>
      </c>
      <c r="AH94" s="209"/>
      <c r="AI94" s="211"/>
      <c r="AJ94" s="211"/>
      <c r="AK94" s="207" t="str">
        <f t="shared" si="14"/>
        <v>-</v>
      </c>
      <c r="AL94" s="208" t="s">
        <v>1009</v>
      </c>
      <c r="AM94" s="209"/>
      <c r="AN94" s="209"/>
      <c r="AO94" s="211"/>
      <c r="AP94" s="211"/>
      <c r="AQ94" s="207" t="str">
        <f t="shared" si="15"/>
        <v>-</v>
      </c>
      <c r="AR94" s="208" t="s">
        <v>1009</v>
      </c>
      <c r="AS94" s="209"/>
      <c r="AT94" s="209"/>
      <c r="AU94" s="211"/>
      <c r="AV94" s="211"/>
      <c r="AW94" s="207" t="str">
        <f t="shared" si="16"/>
        <v>○</v>
      </c>
      <c r="AX94" s="208" t="s">
        <v>996</v>
      </c>
      <c r="AY94" s="209" t="s">
        <v>1009</v>
      </c>
      <c r="AZ94" s="209"/>
      <c r="BA94" s="211"/>
      <c r="BB94" s="211"/>
    </row>
    <row r="95" spans="3:54" ht="11.25">
      <c r="C95" s="203" t="s">
        <v>1216</v>
      </c>
      <c r="D95" s="204" t="s">
        <v>1217</v>
      </c>
      <c r="E95" s="205" t="s">
        <v>1007</v>
      </c>
      <c r="F95" s="206" t="str">
        <f t="shared" si="17"/>
        <v>○</v>
      </c>
      <c r="G95" s="207" t="str">
        <f t="shared" si="9"/>
        <v>-</v>
      </c>
      <c r="H95" s="208" t="s">
        <v>1009</v>
      </c>
      <c r="I95" s="209"/>
      <c r="J95" s="209"/>
      <c r="K95" s="211"/>
      <c r="L95" s="211"/>
      <c r="M95" s="207" t="str">
        <f t="shared" si="10"/>
        <v>○</v>
      </c>
      <c r="N95" s="208" t="s">
        <v>996</v>
      </c>
      <c r="O95" s="209" t="s">
        <v>1009</v>
      </c>
      <c r="P95" s="209"/>
      <c r="Q95" s="211"/>
      <c r="R95" s="211"/>
      <c r="S95" s="207" t="str">
        <f t="shared" si="11"/>
        <v>-</v>
      </c>
      <c r="T95" s="208" t="s">
        <v>1009</v>
      </c>
      <c r="U95" s="209"/>
      <c r="V95" s="209"/>
      <c r="W95" s="211"/>
      <c r="X95" s="211"/>
      <c r="Y95" s="207" t="str">
        <f t="shared" si="12"/>
        <v>-</v>
      </c>
      <c r="Z95" s="208" t="s">
        <v>1009</v>
      </c>
      <c r="AA95" s="209"/>
      <c r="AB95" s="209"/>
      <c r="AC95" s="211"/>
      <c r="AD95" s="211"/>
      <c r="AE95" s="207" t="str">
        <f t="shared" si="13"/>
        <v>○</v>
      </c>
      <c r="AF95" s="208" t="s">
        <v>996</v>
      </c>
      <c r="AG95" s="209" t="s">
        <v>1009</v>
      </c>
      <c r="AH95" s="209"/>
      <c r="AI95" s="211"/>
      <c r="AJ95" s="211"/>
      <c r="AK95" s="207" t="str">
        <f t="shared" si="14"/>
        <v>-</v>
      </c>
      <c r="AL95" s="208" t="s">
        <v>1009</v>
      </c>
      <c r="AM95" s="209"/>
      <c r="AN95" s="209"/>
      <c r="AO95" s="211"/>
      <c r="AP95" s="211"/>
      <c r="AQ95" s="207" t="str">
        <f t="shared" si="15"/>
        <v>-</v>
      </c>
      <c r="AR95" s="208" t="s">
        <v>1009</v>
      </c>
      <c r="AS95" s="209"/>
      <c r="AT95" s="209"/>
      <c r="AU95" s="211"/>
      <c r="AV95" s="211"/>
      <c r="AW95" s="207" t="str">
        <f t="shared" si="16"/>
        <v>○</v>
      </c>
      <c r="AX95" s="208" t="s">
        <v>996</v>
      </c>
      <c r="AY95" s="209" t="s">
        <v>1009</v>
      </c>
      <c r="AZ95" s="209"/>
      <c r="BA95" s="211"/>
      <c r="BB95" s="211"/>
    </row>
    <row r="96" spans="3:54" ht="78.75">
      <c r="C96" s="203" t="s">
        <v>1218</v>
      </c>
      <c r="D96" s="204" t="s">
        <v>1219</v>
      </c>
      <c r="E96" s="205" t="s">
        <v>1007</v>
      </c>
      <c r="F96" s="206" t="str">
        <f t="shared" si="17"/>
        <v>○</v>
      </c>
      <c r="G96" s="207" t="str">
        <f t="shared" si="9"/>
        <v>-</v>
      </c>
      <c r="H96" s="208" t="s">
        <v>1009</v>
      </c>
      <c r="I96" s="209"/>
      <c r="J96" s="209"/>
      <c r="K96" s="211"/>
      <c r="L96" s="211"/>
      <c r="M96" s="207" t="str">
        <f t="shared" si="10"/>
        <v>-</v>
      </c>
      <c r="N96" s="208" t="s">
        <v>1009</v>
      </c>
      <c r="O96" s="209" t="s">
        <v>1159</v>
      </c>
      <c r="P96" s="219" t="s">
        <v>1160</v>
      </c>
      <c r="Q96" s="211" t="s">
        <v>1161</v>
      </c>
      <c r="R96" s="211"/>
      <c r="S96" s="207" t="str">
        <f t="shared" si="11"/>
        <v>-</v>
      </c>
      <c r="T96" s="208" t="s">
        <v>1009</v>
      </c>
      <c r="U96" s="209"/>
      <c r="V96" s="209"/>
      <c r="W96" s="211"/>
      <c r="X96" s="211"/>
      <c r="Y96" s="207" t="str">
        <f t="shared" si="12"/>
        <v>-</v>
      </c>
      <c r="Z96" s="208" t="s">
        <v>1009</v>
      </c>
      <c r="AA96" s="209"/>
      <c r="AB96" s="209"/>
      <c r="AC96" s="211"/>
      <c r="AD96" s="211"/>
      <c r="AE96" s="207" t="str">
        <f t="shared" si="13"/>
        <v>-</v>
      </c>
      <c r="AF96" s="208" t="s">
        <v>1009</v>
      </c>
      <c r="AG96" s="209" t="s">
        <v>1159</v>
      </c>
      <c r="AH96" s="219" t="s">
        <v>1160</v>
      </c>
      <c r="AI96" s="211" t="s">
        <v>1163</v>
      </c>
      <c r="AJ96" s="211"/>
      <c r="AK96" s="207" t="str">
        <f t="shared" si="14"/>
        <v>-</v>
      </c>
      <c r="AL96" s="208" t="s">
        <v>1009</v>
      </c>
      <c r="AM96" s="209"/>
      <c r="AN96" s="209"/>
      <c r="AO96" s="211"/>
      <c r="AP96" s="211"/>
      <c r="AQ96" s="207" t="str">
        <f t="shared" si="15"/>
        <v>-</v>
      </c>
      <c r="AR96" s="208" t="s">
        <v>1009</v>
      </c>
      <c r="AS96" s="209"/>
      <c r="AT96" s="209"/>
      <c r="AU96" s="211"/>
      <c r="AV96" s="211"/>
      <c r="AW96" s="207" t="str">
        <f t="shared" si="16"/>
        <v>-</v>
      </c>
      <c r="AX96" s="208" t="s">
        <v>1009</v>
      </c>
      <c r="AY96" s="209" t="s">
        <v>1159</v>
      </c>
      <c r="AZ96" s="219" t="s">
        <v>1160</v>
      </c>
      <c r="BA96" s="211" t="s">
        <v>1163</v>
      </c>
      <c r="BB96" s="211"/>
    </row>
    <row r="97" spans="3:54" ht="33.75">
      <c r="C97" s="203" t="s">
        <v>764</v>
      </c>
      <c r="D97" s="204" t="s">
        <v>1220</v>
      </c>
      <c r="E97" s="205"/>
      <c r="F97" s="206" t="str">
        <f t="shared" si="17"/>
        <v>○</v>
      </c>
      <c r="G97" s="207" t="str">
        <f t="shared" si="9"/>
        <v>○</v>
      </c>
      <c r="H97" s="208" t="s">
        <v>996</v>
      </c>
      <c r="I97" s="209" t="s">
        <v>1001</v>
      </c>
      <c r="J97" s="219" t="str">
        <f>L97</f>
        <v>CDGFTA00001,20171211,2</v>
      </c>
      <c r="K97" s="211" t="s">
        <v>1221</v>
      </c>
      <c r="L97" s="211" t="s">
        <v>1221</v>
      </c>
      <c r="M97" s="207" t="str">
        <f t="shared" si="10"/>
        <v>○</v>
      </c>
      <c r="N97" s="208" t="s">
        <v>996</v>
      </c>
      <c r="O97" s="209" t="s">
        <v>1001</v>
      </c>
      <c r="P97" s="219" t="str">
        <f>R97</f>
        <v>CDGFTA00001,20171211,2</v>
      </c>
      <c r="Q97" s="211" t="s">
        <v>1221</v>
      </c>
      <c r="R97" s="213" t="s">
        <v>1221</v>
      </c>
      <c r="S97" s="207" t="str">
        <f t="shared" si="11"/>
        <v>○</v>
      </c>
      <c r="T97" s="208" t="s">
        <v>996</v>
      </c>
      <c r="U97" s="209" t="s">
        <v>1001</v>
      </c>
      <c r="V97" s="219" t="str">
        <f>X97</f>
        <v>CDGFTA00001,20171211,3</v>
      </c>
      <c r="W97" s="211" t="s">
        <v>1222</v>
      </c>
      <c r="X97" s="211" t="s">
        <v>1222</v>
      </c>
      <c r="Y97" s="207" t="str">
        <f t="shared" si="12"/>
        <v>○</v>
      </c>
      <c r="Z97" s="208" t="s">
        <v>996</v>
      </c>
      <c r="AA97" s="209" t="s">
        <v>1001</v>
      </c>
      <c r="AB97" s="219" t="str">
        <f>AD97</f>
        <v>CDGFTA00001,20171211,7</v>
      </c>
      <c r="AC97" s="211" t="s">
        <v>1223</v>
      </c>
      <c r="AD97" s="211" t="s">
        <v>1223</v>
      </c>
      <c r="AE97" s="207" t="str">
        <f t="shared" si="13"/>
        <v>○</v>
      </c>
      <c r="AF97" s="208" t="s">
        <v>996</v>
      </c>
      <c r="AG97" s="209" t="s">
        <v>1001</v>
      </c>
      <c r="AH97" s="219" t="str">
        <f>AJ97</f>
        <v>CDGFTA00001,20171211,7</v>
      </c>
      <c r="AI97" s="211" t="s">
        <v>1223</v>
      </c>
      <c r="AJ97" s="211" t="s">
        <v>1223</v>
      </c>
      <c r="AK97" s="207" t="str">
        <f t="shared" si="14"/>
        <v>○</v>
      </c>
      <c r="AL97" s="208" t="s">
        <v>996</v>
      </c>
      <c r="AM97" s="209" t="s">
        <v>1001</v>
      </c>
      <c r="AN97" s="219" t="str">
        <f>AP97</f>
        <v>CDGFTA00001,20171211,9</v>
      </c>
      <c r="AO97" s="211" t="s">
        <v>1224</v>
      </c>
      <c r="AP97" s="211" t="s">
        <v>1224</v>
      </c>
      <c r="AQ97" s="207" t="str">
        <f t="shared" si="15"/>
        <v>○</v>
      </c>
      <c r="AR97" s="208" t="s">
        <v>996</v>
      </c>
      <c r="AS97" s="209" t="s">
        <v>1001</v>
      </c>
      <c r="AT97" s="219" t="str">
        <f>AV97</f>
        <v>CDGFTA00001,20171211,7</v>
      </c>
      <c r="AU97" s="211" t="s">
        <v>1223</v>
      </c>
      <c r="AV97" s="211" t="s">
        <v>1223</v>
      </c>
      <c r="AW97" s="207" t="str">
        <f t="shared" si="16"/>
        <v>○</v>
      </c>
      <c r="AX97" s="208" t="s">
        <v>996</v>
      </c>
      <c r="AY97" s="209" t="s">
        <v>1001</v>
      </c>
      <c r="AZ97" s="219" t="str">
        <f>BB97</f>
        <v>CDGFTA00001,20171211,7</v>
      </c>
      <c r="BA97" s="211" t="s">
        <v>1223</v>
      </c>
      <c r="BB97" s="211" t="s">
        <v>1223</v>
      </c>
    </row>
    <row r="98" spans="3:54" ht="22.5">
      <c r="C98" s="203" t="s">
        <v>804</v>
      </c>
      <c r="D98" s="204" t="s">
        <v>1225</v>
      </c>
      <c r="E98" s="205"/>
      <c r="F98" s="206" t="str">
        <f t="shared" si="17"/>
        <v>○</v>
      </c>
      <c r="G98" s="207" t="str">
        <f t="shared" si="9"/>
        <v>○</v>
      </c>
      <c r="H98" s="208" t="s">
        <v>996</v>
      </c>
      <c r="I98" s="209" t="s">
        <v>1001</v>
      </c>
      <c r="J98" s="219" t="str">
        <f>L98</f>
        <v>11,</v>
      </c>
      <c r="K98" s="211" t="s">
        <v>1226</v>
      </c>
      <c r="L98" s="211" t="s">
        <v>1226</v>
      </c>
      <c r="M98" s="207" t="str">
        <f t="shared" si="10"/>
        <v>○</v>
      </c>
      <c r="N98" s="208" t="s">
        <v>996</v>
      </c>
      <c r="O98" s="209" t="s">
        <v>1001</v>
      </c>
      <c r="P98" s="219" t="str">
        <f>R98</f>
        <v>11,</v>
      </c>
      <c r="Q98" s="211" t="s">
        <v>1226</v>
      </c>
      <c r="R98" s="213" t="s">
        <v>1226</v>
      </c>
      <c r="S98" s="207" t="str">
        <f t="shared" si="11"/>
        <v>○</v>
      </c>
      <c r="T98" s="208" t="s">
        <v>996</v>
      </c>
      <c r="U98" s="209" t="s">
        <v>1001</v>
      </c>
      <c r="V98" s="219" t="str">
        <f>X98</f>
        <v>11,</v>
      </c>
      <c r="W98" s="211" t="s">
        <v>1226</v>
      </c>
      <c r="X98" s="211" t="s">
        <v>1226</v>
      </c>
      <c r="Y98" s="207" t="str">
        <f t="shared" si="12"/>
        <v>○</v>
      </c>
      <c r="Z98" s="208" t="s">
        <v>996</v>
      </c>
      <c r="AA98" s="209" t="s">
        <v>1001</v>
      </c>
      <c r="AB98" s="219" t="str">
        <f>AD98</f>
        <v>13,</v>
      </c>
      <c r="AC98" s="211" t="s">
        <v>1227</v>
      </c>
      <c r="AD98" s="211" t="s">
        <v>1227</v>
      </c>
      <c r="AE98" s="207" t="str">
        <f t="shared" si="13"/>
        <v>○</v>
      </c>
      <c r="AF98" s="208" t="s">
        <v>996</v>
      </c>
      <c r="AG98" s="209" t="s">
        <v>1001</v>
      </c>
      <c r="AH98" s="219" t="str">
        <f>AJ98</f>
        <v>13,</v>
      </c>
      <c r="AI98" s="211" t="s">
        <v>1227</v>
      </c>
      <c r="AJ98" s="211" t="s">
        <v>1227</v>
      </c>
      <c r="AK98" s="207" t="str">
        <f t="shared" si="14"/>
        <v>○</v>
      </c>
      <c r="AL98" s="208" t="s">
        <v>996</v>
      </c>
      <c r="AM98" s="209" t="s">
        <v>1001</v>
      </c>
      <c r="AN98" s="219" t="str">
        <f>AP98</f>
        <v>13,</v>
      </c>
      <c r="AO98" s="211" t="s">
        <v>1227</v>
      </c>
      <c r="AP98" s="211" t="s">
        <v>1227</v>
      </c>
      <c r="AQ98" s="207" t="str">
        <f t="shared" si="15"/>
        <v>○</v>
      </c>
      <c r="AR98" s="208" t="s">
        <v>996</v>
      </c>
      <c r="AS98" s="209" t="s">
        <v>1001</v>
      </c>
      <c r="AT98" s="219" t="str">
        <f>AV98</f>
        <v>13,</v>
      </c>
      <c r="AU98" s="211" t="s">
        <v>1227</v>
      </c>
      <c r="AV98" s="211" t="s">
        <v>1227</v>
      </c>
      <c r="AW98" s="207" t="str">
        <f t="shared" si="16"/>
        <v>○</v>
      </c>
      <c r="AX98" s="208" t="s">
        <v>996</v>
      </c>
      <c r="AY98" s="209" t="s">
        <v>1001</v>
      </c>
      <c r="AZ98" s="219" t="str">
        <f>BB98</f>
        <v>13,</v>
      </c>
      <c r="BA98" s="211" t="s">
        <v>1227</v>
      </c>
      <c r="BB98" s="211" t="s">
        <v>1227</v>
      </c>
    </row>
    <row r="99" spans="3:54" ht="33.75">
      <c r="C99" s="203" t="s">
        <v>805</v>
      </c>
      <c r="D99" s="204" t="s">
        <v>1228</v>
      </c>
      <c r="E99" s="205"/>
      <c r="F99" s="206" t="str">
        <f t="shared" si="17"/>
        <v>○</v>
      </c>
      <c r="G99" s="207" t="str">
        <f t="shared" si="9"/>
        <v>○</v>
      </c>
      <c r="H99" s="208" t="s">
        <v>996</v>
      </c>
      <c r="I99" s="209" t="s">
        <v>997</v>
      </c>
      <c r="J99" s="209" t="s">
        <v>1229</v>
      </c>
      <c r="K99" s="211" t="s">
        <v>1229</v>
      </c>
      <c r="L99" s="211"/>
      <c r="M99" s="207" t="str">
        <f t="shared" si="10"/>
        <v>○</v>
      </c>
      <c r="N99" s="208" t="s">
        <v>996</v>
      </c>
      <c r="O99" s="209" t="s">
        <v>997</v>
      </c>
      <c r="P99" s="209" t="s">
        <v>1229</v>
      </c>
      <c r="Q99" s="211" t="s">
        <v>1229</v>
      </c>
      <c r="R99" s="220"/>
      <c r="S99" s="207" t="str">
        <f t="shared" si="11"/>
        <v>○</v>
      </c>
      <c r="T99" s="208" t="s">
        <v>996</v>
      </c>
      <c r="U99" s="209" t="s">
        <v>997</v>
      </c>
      <c r="V99" s="209" t="s">
        <v>1229</v>
      </c>
      <c r="W99" s="211" t="s">
        <v>1229</v>
      </c>
      <c r="X99" s="211"/>
      <c r="Y99" s="207" t="str">
        <f t="shared" si="12"/>
        <v>○</v>
      </c>
      <c r="Z99" s="208" t="s">
        <v>996</v>
      </c>
      <c r="AA99" s="209" t="s">
        <v>997</v>
      </c>
      <c r="AB99" s="209" t="s">
        <v>1229</v>
      </c>
      <c r="AC99" s="211" t="s">
        <v>1229</v>
      </c>
      <c r="AD99" s="211"/>
      <c r="AE99" s="207" t="str">
        <f t="shared" si="13"/>
        <v>○</v>
      </c>
      <c r="AF99" s="208" t="s">
        <v>996</v>
      </c>
      <c r="AG99" s="209" t="s">
        <v>997</v>
      </c>
      <c r="AH99" s="209" t="s">
        <v>1229</v>
      </c>
      <c r="AI99" s="211" t="s">
        <v>1229</v>
      </c>
      <c r="AJ99" s="211"/>
      <c r="AK99" s="207" t="str">
        <f t="shared" si="14"/>
        <v>○</v>
      </c>
      <c r="AL99" s="208" t="s">
        <v>996</v>
      </c>
      <c r="AM99" s="209" t="s">
        <v>997</v>
      </c>
      <c r="AN99" s="209" t="s">
        <v>1229</v>
      </c>
      <c r="AO99" s="211" t="s">
        <v>1229</v>
      </c>
      <c r="AP99" s="211"/>
      <c r="AQ99" s="207" t="str">
        <f t="shared" si="15"/>
        <v>○</v>
      </c>
      <c r="AR99" s="208" t="s">
        <v>996</v>
      </c>
      <c r="AS99" s="209" t="s">
        <v>997</v>
      </c>
      <c r="AT99" s="209" t="s">
        <v>1229</v>
      </c>
      <c r="AU99" s="211" t="s">
        <v>1229</v>
      </c>
      <c r="AV99" s="211"/>
      <c r="AW99" s="207" t="str">
        <f t="shared" si="16"/>
        <v>○</v>
      </c>
      <c r="AX99" s="208" t="s">
        <v>996</v>
      </c>
      <c r="AY99" s="209" t="s">
        <v>997</v>
      </c>
      <c r="AZ99" s="209" t="s">
        <v>1229</v>
      </c>
      <c r="BA99" s="211" t="s">
        <v>1229</v>
      </c>
      <c r="BB99" s="211"/>
    </row>
    <row r="100" spans="3:54" ht="45">
      <c r="C100" s="203" t="s">
        <v>806</v>
      </c>
      <c r="D100" s="204" t="s">
        <v>1230</v>
      </c>
      <c r="E100" s="205"/>
      <c r="F100" s="206" t="str">
        <f t="shared" si="17"/>
        <v>○</v>
      </c>
      <c r="G100" s="207" t="str">
        <f t="shared" si="9"/>
        <v>○</v>
      </c>
      <c r="H100" s="208" t="s">
        <v>996</v>
      </c>
      <c r="I100" s="209" t="s">
        <v>997</v>
      </c>
      <c r="J100" s="209" t="s">
        <v>1231</v>
      </c>
      <c r="K100" s="211" t="s">
        <v>1231</v>
      </c>
      <c r="L100" s="211"/>
      <c r="M100" s="207" t="str">
        <f t="shared" si="10"/>
        <v>○</v>
      </c>
      <c r="N100" s="208" t="s">
        <v>996</v>
      </c>
      <c r="O100" s="209" t="s">
        <v>997</v>
      </c>
      <c r="P100" s="209" t="s">
        <v>1231</v>
      </c>
      <c r="Q100" s="211" t="s">
        <v>1231</v>
      </c>
      <c r="R100" s="220"/>
      <c r="S100" s="207" t="str">
        <f t="shared" si="11"/>
        <v>○</v>
      </c>
      <c r="T100" s="208" t="s">
        <v>996</v>
      </c>
      <c r="U100" s="209" t="s">
        <v>997</v>
      </c>
      <c r="V100" s="209" t="s">
        <v>1231</v>
      </c>
      <c r="W100" s="211" t="s">
        <v>1231</v>
      </c>
      <c r="X100" s="211"/>
      <c r="Y100" s="207" t="str">
        <f t="shared" si="12"/>
        <v>○</v>
      </c>
      <c r="Z100" s="208" t="s">
        <v>996</v>
      </c>
      <c r="AA100" s="209" t="s">
        <v>997</v>
      </c>
      <c r="AB100" s="209" t="s">
        <v>1231</v>
      </c>
      <c r="AC100" s="211" t="s">
        <v>1231</v>
      </c>
      <c r="AD100" s="211"/>
      <c r="AE100" s="207" t="str">
        <f t="shared" si="13"/>
        <v>○</v>
      </c>
      <c r="AF100" s="208" t="s">
        <v>996</v>
      </c>
      <c r="AG100" s="209" t="s">
        <v>997</v>
      </c>
      <c r="AH100" s="209" t="s">
        <v>1231</v>
      </c>
      <c r="AI100" s="211" t="s">
        <v>1231</v>
      </c>
      <c r="AJ100" s="211"/>
      <c r="AK100" s="207" t="str">
        <f t="shared" si="14"/>
        <v>○</v>
      </c>
      <c r="AL100" s="208" t="s">
        <v>996</v>
      </c>
      <c r="AM100" s="209" t="s">
        <v>997</v>
      </c>
      <c r="AN100" s="209" t="s">
        <v>1231</v>
      </c>
      <c r="AO100" s="211" t="s">
        <v>1231</v>
      </c>
      <c r="AP100" s="211"/>
      <c r="AQ100" s="207" t="str">
        <f t="shared" si="15"/>
        <v>○</v>
      </c>
      <c r="AR100" s="208" t="s">
        <v>996</v>
      </c>
      <c r="AS100" s="209" t="s">
        <v>997</v>
      </c>
      <c r="AT100" s="209" t="s">
        <v>1231</v>
      </c>
      <c r="AU100" s="211" t="s">
        <v>1231</v>
      </c>
      <c r="AV100" s="211"/>
      <c r="AW100" s="207" t="str">
        <f t="shared" si="16"/>
        <v>○</v>
      </c>
      <c r="AX100" s="208" t="s">
        <v>996</v>
      </c>
      <c r="AY100" s="209" t="s">
        <v>997</v>
      </c>
      <c r="AZ100" s="209" t="s">
        <v>1231</v>
      </c>
      <c r="BA100" s="211" t="s">
        <v>1231</v>
      </c>
      <c r="BB100" s="211"/>
    </row>
    <row r="101" spans="3:54" ht="22.5">
      <c r="C101" s="203" t="s">
        <v>1232</v>
      </c>
      <c r="D101" s="204" t="s">
        <v>1233</v>
      </c>
      <c r="E101" s="205"/>
      <c r="F101" s="206" t="str">
        <f t="shared" si="17"/>
        <v>○</v>
      </c>
      <c r="G101" s="207" t="str">
        <f t="shared" si="9"/>
        <v>○</v>
      </c>
      <c r="H101" s="208" t="s">
        <v>996</v>
      </c>
      <c r="I101" s="209" t="s">
        <v>997</v>
      </c>
      <c r="J101" s="209" t="s">
        <v>1234</v>
      </c>
      <c r="K101" s="211" t="s">
        <v>1234</v>
      </c>
      <c r="L101" s="211"/>
      <c r="M101" s="207" t="str">
        <f t="shared" si="10"/>
        <v>○</v>
      </c>
      <c r="N101" s="208" t="s">
        <v>996</v>
      </c>
      <c r="O101" s="209" t="s">
        <v>997</v>
      </c>
      <c r="P101" s="209" t="s">
        <v>1234</v>
      </c>
      <c r="Q101" s="211" t="s">
        <v>1234</v>
      </c>
      <c r="R101" s="220"/>
      <c r="S101" s="207" t="str">
        <f t="shared" si="11"/>
        <v>○</v>
      </c>
      <c r="T101" s="208" t="s">
        <v>996</v>
      </c>
      <c r="U101" s="209" t="s">
        <v>997</v>
      </c>
      <c r="V101" s="209" t="s">
        <v>1234</v>
      </c>
      <c r="W101" s="211" t="s">
        <v>1234</v>
      </c>
      <c r="X101" s="211"/>
      <c r="Y101" s="207" t="str">
        <f t="shared" si="12"/>
        <v>○</v>
      </c>
      <c r="Z101" s="208" t="s">
        <v>996</v>
      </c>
      <c r="AA101" s="209" t="s">
        <v>997</v>
      </c>
      <c r="AB101" s="209" t="s">
        <v>1234</v>
      </c>
      <c r="AC101" s="211" t="s">
        <v>1234</v>
      </c>
      <c r="AD101" s="211"/>
      <c r="AE101" s="207" t="str">
        <f t="shared" si="13"/>
        <v>○</v>
      </c>
      <c r="AF101" s="208" t="s">
        <v>996</v>
      </c>
      <c r="AG101" s="209" t="s">
        <v>997</v>
      </c>
      <c r="AH101" s="209" t="s">
        <v>1234</v>
      </c>
      <c r="AI101" s="211" t="s">
        <v>1234</v>
      </c>
      <c r="AJ101" s="211"/>
      <c r="AK101" s="207" t="str">
        <f t="shared" si="14"/>
        <v>○</v>
      </c>
      <c r="AL101" s="208" t="s">
        <v>996</v>
      </c>
      <c r="AM101" s="209" t="s">
        <v>997</v>
      </c>
      <c r="AN101" s="209" t="s">
        <v>1234</v>
      </c>
      <c r="AO101" s="211" t="s">
        <v>1234</v>
      </c>
      <c r="AP101" s="211"/>
      <c r="AQ101" s="207" t="str">
        <f t="shared" si="15"/>
        <v>○</v>
      </c>
      <c r="AR101" s="208" t="s">
        <v>996</v>
      </c>
      <c r="AS101" s="209" t="s">
        <v>997</v>
      </c>
      <c r="AT101" s="209" t="s">
        <v>1234</v>
      </c>
      <c r="AU101" s="211" t="s">
        <v>1234</v>
      </c>
      <c r="AV101" s="211"/>
      <c r="AW101" s="207" t="str">
        <f t="shared" si="16"/>
        <v>○</v>
      </c>
      <c r="AX101" s="208" t="s">
        <v>996</v>
      </c>
      <c r="AY101" s="209" t="s">
        <v>997</v>
      </c>
      <c r="AZ101" s="209" t="s">
        <v>1234</v>
      </c>
      <c r="BA101" s="211" t="s">
        <v>1234</v>
      </c>
      <c r="BB101" s="211"/>
    </row>
    <row r="102" spans="3:54" ht="22.5">
      <c r="C102" s="203" t="s">
        <v>808</v>
      </c>
      <c r="D102" s="204" t="s">
        <v>1235</v>
      </c>
      <c r="E102" s="205"/>
      <c r="F102" s="206" t="str">
        <f t="shared" si="17"/>
        <v>○</v>
      </c>
      <c r="G102" s="207" t="str">
        <f t="shared" si="9"/>
        <v>○</v>
      </c>
      <c r="H102" s="208" t="s">
        <v>996</v>
      </c>
      <c r="I102" s="209" t="s">
        <v>997</v>
      </c>
      <c r="J102" s="209" t="s">
        <v>1234</v>
      </c>
      <c r="K102" s="211" t="s">
        <v>1234</v>
      </c>
      <c r="L102" s="211"/>
      <c r="M102" s="207" t="str">
        <f t="shared" si="10"/>
        <v>○</v>
      </c>
      <c r="N102" s="208" t="s">
        <v>996</v>
      </c>
      <c r="O102" s="209" t="s">
        <v>997</v>
      </c>
      <c r="P102" s="209" t="s">
        <v>1234</v>
      </c>
      <c r="Q102" s="211" t="s">
        <v>1234</v>
      </c>
      <c r="R102" s="220"/>
      <c r="S102" s="207" t="str">
        <f t="shared" si="11"/>
        <v>○</v>
      </c>
      <c r="T102" s="208" t="s">
        <v>996</v>
      </c>
      <c r="U102" s="209" t="s">
        <v>997</v>
      </c>
      <c r="V102" s="209" t="s">
        <v>1234</v>
      </c>
      <c r="W102" s="211" t="s">
        <v>1234</v>
      </c>
      <c r="X102" s="211"/>
      <c r="Y102" s="207" t="str">
        <f t="shared" si="12"/>
        <v>○</v>
      </c>
      <c r="Z102" s="208" t="s">
        <v>996</v>
      </c>
      <c r="AA102" s="209" t="s">
        <v>997</v>
      </c>
      <c r="AB102" s="209" t="s">
        <v>1234</v>
      </c>
      <c r="AC102" s="211" t="s">
        <v>1234</v>
      </c>
      <c r="AD102" s="211"/>
      <c r="AE102" s="207" t="str">
        <f t="shared" si="13"/>
        <v>○</v>
      </c>
      <c r="AF102" s="208" t="s">
        <v>996</v>
      </c>
      <c r="AG102" s="209" t="s">
        <v>997</v>
      </c>
      <c r="AH102" s="209" t="s">
        <v>1234</v>
      </c>
      <c r="AI102" s="211" t="s">
        <v>1234</v>
      </c>
      <c r="AJ102" s="211"/>
      <c r="AK102" s="207" t="str">
        <f t="shared" si="14"/>
        <v>○</v>
      </c>
      <c r="AL102" s="208" t="s">
        <v>996</v>
      </c>
      <c r="AM102" s="209" t="s">
        <v>997</v>
      </c>
      <c r="AN102" s="209" t="s">
        <v>1234</v>
      </c>
      <c r="AO102" s="211" t="s">
        <v>1234</v>
      </c>
      <c r="AP102" s="211"/>
      <c r="AQ102" s="207" t="str">
        <f t="shared" si="15"/>
        <v>○</v>
      </c>
      <c r="AR102" s="208" t="s">
        <v>996</v>
      </c>
      <c r="AS102" s="209" t="s">
        <v>997</v>
      </c>
      <c r="AT102" s="209" t="s">
        <v>1234</v>
      </c>
      <c r="AU102" s="211" t="s">
        <v>1234</v>
      </c>
      <c r="AV102" s="211"/>
      <c r="AW102" s="207" t="str">
        <f t="shared" si="16"/>
        <v>○</v>
      </c>
      <c r="AX102" s="208" t="s">
        <v>996</v>
      </c>
      <c r="AY102" s="209" t="s">
        <v>997</v>
      </c>
      <c r="AZ102" s="209" t="s">
        <v>1234</v>
      </c>
      <c r="BA102" s="211" t="s">
        <v>1234</v>
      </c>
      <c r="BB102" s="211"/>
    </row>
    <row r="103" spans="3:54" ht="56.25">
      <c r="C103" s="203" t="s">
        <v>809</v>
      </c>
      <c r="D103" s="204" t="s">
        <v>1236</v>
      </c>
      <c r="E103" s="205"/>
      <c r="F103" s="206" t="str">
        <f t="shared" si="17"/>
        <v>○</v>
      </c>
      <c r="G103" s="207" t="str">
        <f t="shared" si="9"/>
        <v>○</v>
      </c>
      <c r="H103" s="208" t="s">
        <v>996</v>
      </c>
      <c r="I103" s="209" t="s">
        <v>997</v>
      </c>
      <c r="J103" s="209" t="s">
        <v>1237</v>
      </c>
      <c r="K103" s="211" t="s">
        <v>1237</v>
      </c>
      <c r="L103" s="211"/>
      <c r="M103" s="207" t="str">
        <f t="shared" si="10"/>
        <v>○</v>
      </c>
      <c r="N103" s="208" t="s">
        <v>996</v>
      </c>
      <c r="O103" s="209" t="s">
        <v>997</v>
      </c>
      <c r="P103" s="209" t="s">
        <v>1237</v>
      </c>
      <c r="Q103" s="211" t="s">
        <v>1237</v>
      </c>
      <c r="R103" s="220"/>
      <c r="S103" s="207" t="str">
        <f t="shared" si="11"/>
        <v>○</v>
      </c>
      <c r="T103" s="208" t="s">
        <v>996</v>
      </c>
      <c r="U103" s="209" t="s">
        <v>997</v>
      </c>
      <c r="V103" s="209" t="s">
        <v>1237</v>
      </c>
      <c r="W103" s="211" t="s">
        <v>1237</v>
      </c>
      <c r="X103" s="211"/>
      <c r="Y103" s="207" t="str">
        <f t="shared" si="12"/>
        <v>○</v>
      </c>
      <c r="Z103" s="208" t="s">
        <v>996</v>
      </c>
      <c r="AA103" s="209" t="s">
        <v>997</v>
      </c>
      <c r="AB103" s="209" t="s">
        <v>1237</v>
      </c>
      <c r="AC103" s="211" t="s">
        <v>1237</v>
      </c>
      <c r="AD103" s="211"/>
      <c r="AE103" s="207" t="str">
        <f t="shared" si="13"/>
        <v>○</v>
      </c>
      <c r="AF103" s="208" t="s">
        <v>996</v>
      </c>
      <c r="AG103" s="209" t="s">
        <v>997</v>
      </c>
      <c r="AH103" s="209" t="s">
        <v>1237</v>
      </c>
      <c r="AI103" s="211" t="s">
        <v>1237</v>
      </c>
      <c r="AJ103" s="211"/>
      <c r="AK103" s="207" t="str">
        <f t="shared" si="14"/>
        <v>○</v>
      </c>
      <c r="AL103" s="208" t="s">
        <v>996</v>
      </c>
      <c r="AM103" s="209" t="s">
        <v>997</v>
      </c>
      <c r="AN103" s="209" t="s">
        <v>1237</v>
      </c>
      <c r="AO103" s="211" t="s">
        <v>1237</v>
      </c>
      <c r="AP103" s="211"/>
      <c r="AQ103" s="207" t="str">
        <f t="shared" si="15"/>
        <v>○</v>
      </c>
      <c r="AR103" s="208" t="s">
        <v>996</v>
      </c>
      <c r="AS103" s="209" t="s">
        <v>997</v>
      </c>
      <c r="AT103" s="209" t="s">
        <v>1237</v>
      </c>
      <c r="AU103" s="211" t="s">
        <v>1237</v>
      </c>
      <c r="AV103" s="211"/>
      <c r="AW103" s="207" t="str">
        <f t="shared" si="16"/>
        <v>○</v>
      </c>
      <c r="AX103" s="208" t="s">
        <v>996</v>
      </c>
      <c r="AY103" s="209" t="s">
        <v>997</v>
      </c>
      <c r="AZ103" s="209" t="s">
        <v>1237</v>
      </c>
      <c r="BA103" s="211" t="s">
        <v>1237</v>
      </c>
      <c r="BB103" s="211"/>
    </row>
    <row r="104" spans="3:54" ht="22.5">
      <c r="C104" s="203" t="s">
        <v>810</v>
      </c>
      <c r="D104" s="204" t="s">
        <v>1238</v>
      </c>
      <c r="E104" s="205"/>
      <c r="F104" s="206" t="str">
        <f t="shared" si="17"/>
        <v>○</v>
      </c>
      <c r="G104" s="207" t="str">
        <f t="shared" si="9"/>
        <v>○</v>
      </c>
      <c r="H104" s="208" t="s">
        <v>996</v>
      </c>
      <c r="I104" s="209" t="s">
        <v>997</v>
      </c>
      <c r="J104" s="209" t="s">
        <v>1234</v>
      </c>
      <c r="K104" s="211" t="s">
        <v>1234</v>
      </c>
      <c r="L104" s="211"/>
      <c r="M104" s="207" t="str">
        <f t="shared" si="10"/>
        <v>○</v>
      </c>
      <c r="N104" s="208" t="s">
        <v>996</v>
      </c>
      <c r="O104" s="209" t="s">
        <v>997</v>
      </c>
      <c r="P104" s="209" t="s">
        <v>1234</v>
      </c>
      <c r="Q104" s="211" t="s">
        <v>1234</v>
      </c>
      <c r="R104" s="220"/>
      <c r="S104" s="207" t="str">
        <f t="shared" si="11"/>
        <v>○</v>
      </c>
      <c r="T104" s="208" t="s">
        <v>996</v>
      </c>
      <c r="U104" s="209" t="s">
        <v>997</v>
      </c>
      <c r="V104" s="209" t="s">
        <v>1234</v>
      </c>
      <c r="W104" s="211" t="s">
        <v>1234</v>
      </c>
      <c r="X104" s="211"/>
      <c r="Y104" s="207" t="str">
        <f t="shared" si="12"/>
        <v>○</v>
      </c>
      <c r="Z104" s="208" t="s">
        <v>996</v>
      </c>
      <c r="AA104" s="209" t="s">
        <v>997</v>
      </c>
      <c r="AB104" s="209" t="s">
        <v>1234</v>
      </c>
      <c r="AC104" s="211" t="s">
        <v>1234</v>
      </c>
      <c r="AD104" s="211"/>
      <c r="AE104" s="207" t="str">
        <f t="shared" si="13"/>
        <v>○</v>
      </c>
      <c r="AF104" s="208" t="s">
        <v>996</v>
      </c>
      <c r="AG104" s="209" t="s">
        <v>997</v>
      </c>
      <c r="AH104" s="209" t="s">
        <v>1234</v>
      </c>
      <c r="AI104" s="211" t="s">
        <v>1234</v>
      </c>
      <c r="AJ104" s="211"/>
      <c r="AK104" s="207" t="str">
        <f t="shared" si="14"/>
        <v>○</v>
      </c>
      <c r="AL104" s="208" t="s">
        <v>996</v>
      </c>
      <c r="AM104" s="209" t="s">
        <v>997</v>
      </c>
      <c r="AN104" s="209" t="s">
        <v>1234</v>
      </c>
      <c r="AO104" s="211" t="s">
        <v>1234</v>
      </c>
      <c r="AP104" s="211"/>
      <c r="AQ104" s="207" t="str">
        <f t="shared" si="15"/>
        <v>○</v>
      </c>
      <c r="AR104" s="208" t="s">
        <v>996</v>
      </c>
      <c r="AS104" s="209" t="s">
        <v>997</v>
      </c>
      <c r="AT104" s="209" t="s">
        <v>1234</v>
      </c>
      <c r="AU104" s="211" t="s">
        <v>1234</v>
      </c>
      <c r="AV104" s="211"/>
      <c r="AW104" s="207" t="str">
        <f t="shared" si="16"/>
        <v>○</v>
      </c>
      <c r="AX104" s="208" t="s">
        <v>996</v>
      </c>
      <c r="AY104" s="209" t="s">
        <v>997</v>
      </c>
      <c r="AZ104" s="209" t="s">
        <v>1234</v>
      </c>
      <c r="BA104" s="211" t="s">
        <v>1234</v>
      </c>
      <c r="BB104" s="211"/>
    </row>
    <row r="105" spans="3:54" ht="33.75">
      <c r="C105" s="203" t="s">
        <v>811</v>
      </c>
      <c r="D105" s="204" t="s">
        <v>1239</v>
      </c>
      <c r="E105" s="205"/>
      <c r="F105" s="206" t="str">
        <f t="shared" si="17"/>
        <v>○</v>
      </c>
      <c r="G105" s="207" t="str">
        <f t="shared" si="9"/>
        <v>○</v>
      </c>
      <c r="H105" s="208" t="s">
        <v>996</v>
      </c>
      <c r="I105" s="209" t="s">
        <v>997</v>
      </c>
      <c r="J105" s="209" t="s">
        <v>1229</v>
      </c>
      <c r="K105" s="211" t="s">
        <v>1229</v>
      </c>
      <c r="L105" s="211"/>
      <c r="M105" s="207" t="str">
        <f t="shared" si="10"/>
        <v>○</v>
      </c>
      <c r="N105" s="208" t="s">
        <v>996</v>
      </c>
      <c r="O105" s="209" t="s">
        <v>997</v>
      </c>
      <c r="P105" s="209" t="s">
        <v>1229</v>
      </c>
      <c r="Q105" s="211" t="s">
        <v>1229</v>
      </c>
      <c r="R105" s="220"/>
      <c r="S105" s="207" t="str">
        <f t="shared" si="11"/>
        <v>○</v>
      </c>
      <c r="T105" s="208" t="s">
        <v>996</v>
      </c>
      <c r="U105" s="209" t="s">
        <v>997</v>
      </c>
      <c r="V105" s="209" t="s">
        <v>1229</v>
      </c>
      <c r="W105" s="211" t="s">
        <v>1229</v>
      </c>
      <c r="X105" s="211"/>
      <c r="Y105" s="207" t="str">
        <f t="shared" si="12"/>
        <v>○</v>
      </c>
      <c r="Z105" s="208" t="s">
        <v>996</v>
      </c>
      <c r="AA105" s="209" t="s">
        <v>997</v>
      </c>
      <c r="AB105" s="209" t="s">
        <v>1229</v>
      </c>
      <c r="AC105" s="211" t="s">
        <v>1229</v>
      </c>
      <c r="AD105" s="211"/>
      <c r="AE105" s="207" t="str">
        <f t="shared" si="13"/>
        <v>○</v>
      </c>
      <c r="AF105" s="208" t="s">
        <v>996</v>
      </c>
      <c r="AG105" s="209" t="s">
        <v>997</v>
      </c>
      <c r="AH105" s="209" t="s">
        <v>1229</v>
      </c>
      <c r="AI105" s="211" t="s">
        <v>1229</v>
      </c>
      <c r="AJ105" s="211"/>
      <c r="AK105" s="207" t="str">
        <f t="shared" si="14"/>
        <v>○</v>
      </c>
      <c r="AL105" s="208" t="s">
        <v>996</v>
      </c>
      <c r="AM105" s="209" t="s">
        <v>997</v>
      </c>
      <c r="AN105" s="209" t="s">
        <v>1229</v>
      </c>
      <c r="AO105" s="211" t="s">
        <v>1229</v>
      </c>
      <c r="AP105" s="211"/>
      <c r="AQ105" s="207" t="str">
        <f t="shared" si="15"/>
        <v>○</v>
      </c>
      <c r="AR105" s="208" t="s">
        <v>996</v>
      </c>
      <c r="AS105" s="209" t="s">
        <v>997</v>
      </c>
      <c r="AT105" s="209" t="s">
        <v>1229</v>
      </c>
      <c r="AU105" s="211" t="s">
        <v>1229</v>
      </c>
      <c r="AV105" s="211"/>
      <c r="AW105" s="207" t="str">
        <f t="shared" si="16"/>
        <v>○</v>
      </c>
      <c r="AX105" s="208" t="s">
        <v>996</v>
      </c>
      <c r="AY105" s="209" t="s">
        <v>997</v>
      </c>
      <c r="AZ105" s="209" t="s">
        <v>1229</v>
      </c>
      <c r="BA105" s="211" t="s">
        <v>1229</v>
      </c>
      <c r="BB105" s="211"/>
    </row>
    <row r="106" spans="3:54" ht="45">
      <c r="C106" s="203" t="s">
        <v>812</v>
      </c>
      <c r="D106" s="204" t="s">
        <v>1240</v>
      </c>
      <c r="E106" s="205"/>
      <c r="F106" s="206" t="str">
        <f t="shared" si="17"/>
        <v>○</v>
      </c>
      <c r="G106" s="207" t="str">
        <f t="shared" si="9"/>
        <v>○</v>
      </c>
      <c r="H106" s="208" t="s">
        <v>996</v>
      </c>
      <c r="I106" s="209" t="s">
        <v>997</v>
      </c>
      <c r="J106" s="209" t="s">
        <v>1229</v>
      </c>
      <c r="K106" s="211" t="s">
        <v>1229</v>
      </c>
      <c r="L106" s="211"/>
      <c r="M106" s="207" t="str">
        <f t="shared" si="10"/>
        <v>○</v>
      </c>
      <c r="N106" s="208" t="s">
        <v>996</v>
      </c>
      <c r="O106" s="209" t="s">
        <v>997</v>
      </c>
      <c r="P106" s="209" t="s">
        <v>1229</v>
      </c>
      <c r="Q106" s="211" t="s">
        <v>1229</v>
      </c>
      <c r="R106" s="220"/>
      <c r="S106" s="207" t="str">
        <f t="shared" si="11"/>
        <v>○</v>
      </c>
      <c r="T106" s="208" t="s">
        <v>996</v>
      </c>
      <c r="U106" s="209" t="s">
        <v>997</v>
      </c>
      <c r="V106" s="209" t="s">
        <v>1229</v>
      </c>
      <c r="W106" s="211" t="s">
        <v>1229</v>
      </c>
      <c r="X106" s="211"/>
      <c r="Y106" s="207" t="str">
        <f t="shared" si="12"/>
        <v>○</v>
      </c>
      <c r="Z106" s="208" t="s">
        <v>996</v>
      </c>
      <c r="AA106" s="209" t="s">
        <v>997</v>
      </c>
      <c r="AB106" s="209" t="s">
        <v>1229</v>
      </c>
      <c r="AC106" s="211" t="s">
        <v>1229</v>
      </c>
      <c r="AD106" s="211"/>
      <c r="AE106" s="207" t="str">
        <f t="shared" si="13"/>
        <v>○</v>
      </c>
      <c r="AF106" s="208" t="s">
        <v>996</v>
      </c>
      <c r="AG106" s="209" t="s">
        <v>997</v>
      </c>
      <c r="AH106" s="209" t="s">
        <v>1229</v>
      </c>
      <c r="AI106" s="211" t="s">
        <v>1229</v>
      </c>
      <c r="AJ106" s="211"/>
      <c r="AK106" s="207" t="str">
        <f t="shared" si="14"/>
        <v>○</v>
      </c>
      <c r="AL106" s="208" t="s">
        <v>996</v>
      </c>
      <c r="AM106" s="209" t="s">
        <v>997</v>
      </c>
      <c r="AN106" s="209" t="s">
        <v>1229</v>
      </c>
      <c r="AO106" s="211" t="s">
        <v>1229</v>
      </c>
      <c r="AP106" s="211"/>
      <c r="AQ106" s="207" t="str">
        <f t="shared" si="15"/>
        <v>○</v>
      </c>
      <c r="AR106" s="208" t="s">
        <v>996</v>
      </c>
      <c r="AS106" s="209" t="s">
        <v>997</v>
      </c>
      <c r="AT106" s="209" t="s">
        <v>1229</v>
      </c>
      <c r="AU106" s="211" t="s">
        <v>1229</v>
      </c>
      <c r="AV106" s="211"/>
      <c r="AW106" s="207" t="str">
        <f t="shared" si="16"/>
        <v>○</v>
      </c>
      <c r="AX106" s="208" t="s">
        <v>996</v>
      </c>
      <c r="AY106" s="209" t="s">
        <v>997</v>
      </c>
      <c r="AZ106" s="209" t="s">
        <v>1229</v>
      </c>
      <c r="BA106" s="211" t="s">
        <v>1229</v>
      </c>
      <c r="BB106" s="211"/>
    </row>
    <row r="107" spans="3:54" ht="13.5" customHeight="1">
      <c r="C107" s="188"/>
      <c r="D107" s="188"/>
      <c r="E107" s="188"/>
      <c r="F107" s="188"/>
      <c r="G107" s="188"/>
      <c r="H107" s="188"/>
      <c r="I107" s="188"/>
      <c r="J107" s="188"/>
      <c r="K107" s="188"/>
      <c r="L107" s="188"/>
      <c r="M107" s="188"/>
      <c r="N107" s="188"/>
      <c r="O107" s="188"/>
    </row>
    <row r="108" spans="3:54" ht="13.5" customHeight="1">
      <c r="G108" s="198" t="s">
        <v>978</v>
      </c>
      <c r="H108" s="188"/>
    </row>
    <row r="109" spans="3:54" ht="13.5" customHeight="1">
      <c r="G109" s="188" t="s">
        <v>980</v>
      </c>
      <c r="H109" s="188" t="s">
        <v>1241</v>
      </c>
    </row>
    <row r="110" spans="3:54" ht="13.5" customHeight="1">
      <c r="G110" s="188" t="s">
        <v>982</v>
      </c>
      <c r="H110" s="188" t="s">
        <v>1242</v>
      </c>
    </row>
    <row r="111" spans="3:54" ht="13.5" customHeight="1">
      <c r="G111" s="198"/>
    </row>
    <row r="112" spans="3:54" ht="13.5" customHeight="1">
      <c r="C112" s="199"/>
      <c r="D112" s="200"/>
      <c r="E112" s="200"/>
      <c r="F112" s="201"/>
      <c r="G112" s="443" t="s">
        <v>984</v>
      </c>
      <c r="H112" s="443"/>
      <c r="I112" s="443"/>
      <c r="J112" s="443"/>
      <c r="K112" s="443"/>
      <c r="L112" s="443"/>
      <c r="M112" s="443" t="s">
        <v>985</v>
      </c>
      <c r="N112" s="443"/>
      <c r="O112" s="443"/>
      <c r="P112" s="443"/>
      <c r="Q112" s="443"/>
      <c r="R112" s="443"/>
      <c r="S112" s="443" t="s">
        <v>986</v>
      </c>
      <c r="T112" s="443"/>
      <c r="U112" s="443"/>
      <c r="V112" s="443"/>
      <c r="W112" s="443"/>
      <c r="X112" s="443"/>
    </row>
    <row r="113" spans="2:24" ht="13.5" customHeight="1">
      <c r="B113" s="202" t="s">
        <v>1243</v>
      </c>
      <c r="C113" s="200"/>
      <c r="D113" s="200"/>
      <c r="E113" s="200"/>
      <c r="F113" s="193" t="s">
        <v>969</v>
      </c>
      <c r="G113" s="193" t="s">
        <v>971</v>
      </c>
      <c r="H113" s="196" t="s">
        <v>972</v>
      </c>
      <c r="I113" s="195" t="s">
        <v>974</v>
      </c>
      <c r="J113" s="196" t="s">
        <v>975</v>
      </c>
      <c r="K113" s="197" t="s">
        <v>976</v>
      </c>
      <c r="L113" s="197" t="s">
        <v>979</v>
      </c>
      <c r="M113" s="193" t="s">
        <v>971</v>
      </c>
      <c r="N113" s="196" t="s">
        <v>972</v>
      </c>
      <c r="O113" s="195" t="s">
        <v>974</v>
      </c>
      <c r="P113" s="196" t="s">
        <v>975</v>
      </c>
      <c r="Q113" s="197" t="s">
        <v>976</v>
      </c>
      <c r="R113" s="197" t="s">
        <v>979</v>
      </c>
      <c r="S113" s="193" t="s">
        <v>971</v>
      </c>
      <c r="T113" s="196" t="s">
        <v>972</v>
      </c>
      <c r="U113" s="195" t="s">
        <v>974</v>
      </c>
      <c r="V113" s="196" t="s">
        <v>975</v>
      </c>
      <c r="W113" s="197" t="s">
        <v>976</v>
      </c>
      <c r="X113" s="197" t="s">
        <v>979</v>
      </c>
    </row>
    <row r="114" spans="2:24" ht="11.25">
      <c r="C114" s="203" t="s">
        <v>993</v>
      </c>
      <c r="D114" s="204" t="s">
        <v>994</v>
      </c>
      <c r="E114" s="205" t="s">
        <v>995</v>
      </c>
      <c r="F114" s="206" t="str">
        <f>IF(AND(OR(G114="○",G114="-"),OR(M114="○",M114="-"),OR(S114="○",S114="-")),"○","×")</f>
        <v>○</v>
      </c>
      <c r="G114" s="207" t="str">
        <f>IF(H114="○",IF(EXACT(J114,K114),"○","×"),"-")</f>
        <v>○</v>
      </c>
      <c r="H114" s="208" t="s">
        <v>996</v>
      </c>
      <c r="I114" s="209" t="s">
        <v>997</v>
      </c>
      <c r="J114" s="210" t="s">
        <v>998</v>
      </c>
      <c r="K114" s="211" t="s">
        <v>1244</v>
      </c>
      <c r="L114" s="221"/>
      <c r="M114" s="207" t="str">
        <f>IF(N114="○",IF(EXACT(P114,Q114),"○","×"),"-")</f>
        <v>○</v>
      </c>
      <c r="N114" s="208" t="s">
        <v>996</v>
      </c>
      <c r="O114" s="209" t="s">
        <v>997</v>
      </c>
      <c r="P114" s="210" t="s">
        <v>998</v>
      </c>
      <c r="Q114" s="211" t="s">
        <v>998</v>
      </c>
      <c r="R114" s="222"/>
      <c r="S114" s="207" t="str">
        <f>IF(AND(ISBLANK(V114),ISBLANK(W114)),"",IF(V114=W114,"○","×"))</f>
        <v>○</v>
      </c>
      <c r="T114" s="208" t="s">
        <v>996</v>
      </c>
      <c r="U114" s="209" t="s">
        <v>997</v>
      </c>
      <c r="V114" s="210" t="s">
        <v>998</v>
      </c>
      <c r="W114" s="211" t="s">
        <v>998</v>
      </c>
      <c r="X114" s="221"/>
    </row>
    <row r="115" spans="2:24" ht="22.5">
      <c r="C115" s="203" t="s">
        <v>999</v>
      </c>
      <c r="D115" s="204" t="s">
        <v>1000</v>
      </c>
      <c r="E115" s="205" t="s">
        <v>995</v>
      </c>
      <c r="F115" s="206" t="str">
        <f t="shared" ref="F115:F178" si="18">IF(AND(OR(G115="○",G115="-"),OR(M115="○",M115="-"),OR(S115="○",S115="-")),"○","×")</f>
        <v>○</v>
      </c>
      <c r="G115" s="207" t="str">
        <f t="shared" ref="G115:G178" si="19">IF(H115="○",IF(EXACT(J115,K115),"○","×"),"-")</f>
        <v>○</v>
      </c>
      <c r="H115" s="208" t="s">
        <v>996</v>
      </c>
      <c r="I115" s="209" t="s">
        <v>1001</v>
      </c>
      <c r="J115" s="212" t="str">
        <f>L115</f>
        <v>120101006_20171211</v>
      </c>
      <c r="K115" s="211" t="s">
        <v>1002</v>
      </c>
      <c r="L115" s="221" t="s">
        <v>1245</v>
      </c>
      <c r="M115" s="207" t="str">
        <f t="shared" ref="M115:M178" si="20">IF(N115="○",IF(EXACT(P115,Q115),"○","×"),"-")</f>
        <v>○</v>
      </c>
      <c r="N115" s="208" t="s">
        <v>996</v>
      </c>
      <c r="O115" s="209" t="s">
        <v>1001</v>
      </c>
      <c r="P115" s="223" t="str">
        <f>R115</f>
        <v>120101006_20171211</v>
      </c>
      <c r="Q115" s="211" t="s">
        <v>1002</v>
      </c>
      <c r="R115" s="222" t="s">
        <v>1002</v>
      </c>
      <c r="S115" s="207" t="str">
        <f>IF(T115="○",IF(EXACT(V115,W115),"○","×"),"-")</f>
        <v>○</v>
      </c>
      <c r="T115" s="208" t="s">
        <v>996</v>
      </c>
      <c r="U115" s="209" t="s">
        <v>1001</v>
      </c>
      <c r="V115" s="212" t="str">
        <f>X115</f>
        <v>120101006_20171211</v>
      </c>
      <c r="W115" s="211" t="s">
        <v>1002</v>
      </c>
      <c r="X115" s="221" t="s">
        <v>1002</v>
      </c>
    </row>
    <row r="116" spans="2:24" ht="22.5">
      <c r="C116" s="203" t="s">
        <v>1003</v>
      </c>
      <c r="D116" s="204" t="s">
        <v>1004</v>
      </c>
      <c r="E116" s="205" t="s">
        <v>995</v>
      </c>
      <c r="F116" s="206" t="str">
        <f t="shared" si="18"/>
        <v>○</v>
      </c>
      <c r="G116" s="207" t="str">
        <f t="shared" si="19"/>
        <v>○</v>
      </c>
      <c r="H116" s="208" t="s">
        <v>996</v>
      </c>
      <c r="I116" s="209" t="s">
        <v>1001</v>
      </c>
      <c r="J116" s="212" t="str">
        <f>L116</f>
        <v>120101006_20171211</v>
      </c>
      <c r="K116" s="211" t="s">
        <v>1002</v>
      </c>
      <c r="L116" s="221" t="s">
        <v>1245</v>
      </c>
      <c r="M116" s="207" t="str">
        <f t="shared" si="20"/>
        <v>○</v>
      </c>
      <c r="N116" s="208" t="s">
        <v>996</v>
      </c>
      <c r="O116" s="209" t="s">
        <v>1001</v>
      </c>
      <c r="P116" s="223" t="str">
        <f>R116</f>
        <v>120101006_20171211</v>
      </c>
      <c r="Q116" s="211" t="s">
        <v>1002</v>
      </c>
      <c r="R116" s="222" t="s">
        <v>1002</v>
      </c>
      <c r="S116" s="207" t="str">
        <f t="shared" ref="S116:S179" si="21">IF(T116="○",IF(EXACT(V116,W116),"○","×"),"-")</f>
        <v>○</v>
      </c>
      <c r="T116" s="208" t="s">
        <v>996</v>
      </c>
      <c r="U116" s="209" t="s">
        <v>1001</v>
      </c>
      <c r="V116" s="212" t="str">
        <f>X116</f>
        <v>120101006_20171211</v>
      </c>
      <c r="W116" s="211" t="s">
        <v>1002</v>
      </c>
      <c r="X116" s="221" t="s">
        <v>1002</v>
      </c>
    </row>
    <row r="117" spans="2:24" ht="11.25">
      <c r="C117" s="203" t="s">
        <v>1005</v>
      </c>
      <c r="D117" s="204" t="s">
        <v>1006</v>
      </c>
      <c r="E117" s="205" t="s">
        <v>1007</v>
      </c>
      <c r="F117" s="206" t="str">
        <f t="shared" si="18"/>
        <v>○</v>
      </c>
      <c r="G117" s="207" t="str">
        <f t="shared" si="19"/>
        <v>○</v>
      </c>
      <c r="H117" s="208" t="s">
        <v>996</v>
      </c>
      <c r="I117" s="209" t="s">
        <v>997</v>
      </c>
      <c r="J117" s="214" t="s">
        <v>1008</v>
      </c>
      <c r="K117" s="211" t="s">
        <v>1008</v>
      </c>
      <c r="L117" s="221"/>
      <c r="M117" s="207" t="str">
        <f t="shared" si="20"/>
        <v>-</v>
      </c>
      <c r="N117" s="208" t="s">
        <v>1009</v>
      </c>
      <c r="O117" s="209"/>
      <c r="P117" s="214"/>
      <c r="Q117" s="211"/>
      <c r="R117" s="194"/>
      <c r="S117" s="207" t="str">
        <f t="shared" si="21"/>
        <v>○</v>
      </c>
      <c r="T117" s="208" t="s">
        <v>996</v>
      </c>
      <c r="U117" s="209" t="s">
        <v>997</v>
      </c>
      <c r="V117" s="214" t="s">
        <v>1008</v>
      </c>
      <c r="W117" s="211" t="s">
        <v>1008</v>
      </c>
      <c r="X117" s="221"/>
    </row>
    <row r="118" spans="2:24" ht="11.25">
      <c r="C118" s="203" t="s">
        <v>1010</v>
      </c>
      <c r="D118" s="204" t="s">
        <v>1011</v>
      </c>
      <c r="E118" s="205" t="s">
        <v>1007</v>
      </c>
      <c r="F118" s="206" t="str">
        <f t="shared" si="18"/>
        <v>○</v>
      </c>
      <c r="G118" s="207" t="str">
        <f t="shared" si="19"/>
        <v>-</v>
      </c>
      <c r="H118" s="208" t="s">
        <v>1009</v>
      </c>
      <c r="I118" s="209"/>
      <c r="J118" s="214"/>
      <c r="K118" s="211"/>
      <c r="L118" s="221"/>
      <c r="M118" s="207" t="str">
        <f t="shared" si="20"/>
        <v>○</v>
      </c>
      <c r="N118" s="208" t="s">
        <v>996</v>
      </c>
      <c r="O118" s="209" t="s">
        <v>997</v>
      </c>
      <c r="P118" s="214" t="s">
        <v>1008</v>
      </c>
      <c r="Q118" s="211" t="s">
        <v>1008</v>
      </c>
      <c r="R118" s="194"/>
      <c r="S118" s="207" t="str">
        <f t="shared" si="21"/>
        <v>-</v>
      </c>
      <c r="T118" s="208" t="s">
        <v>1009</v>
      </c>
      <c r="U118" s="209"/>
      <c r="V118" s="214"/>
      <c r="W118" s="211"/>
      <c r="X118" s="221"/>
    </row>
    <row r="119" spans="2:24" ht="11.25">
      <c r="C119" s="203" t="s">
        <v>1012</v>
      </c>
      <c r="D119" s="204" t="s">
        <v>1013</v>
      </c>
      <c r="E119" s="205" t="s">
        <v>1014</v>
      </c>
      <c r="F119" s="206" t="str">
        <f t="shared" si="18"/>
        <v>○</v>
      </c>
      <c r="G119" s="207" t="str">
        <f t="shared" si="19"/>
        <v>○</v>
      </c>
      <c r="H119" s="208" t="s">
        <v>996</v>
      </c>
      <c r="I119" s="209" t="s">
        <v>997</v>
      </c>
      <c r="J119" s="214" t="s">
        <v>1246</v>
      </c>
      <c r="K119" s="211" t="s">
        <v>1246</v>
      </c>
      <c r="L119" s="221"/>
      <c r="M119" s="207" t="str">
        <f t="shared" si="20"/>
        <v>○</v>
      </c>
      <c r="N119" s="208" t="s">
        <v>996</v>
      </c>
      <c r="O119" s="209" t="s">
        <v>997</v>
      </c>
      <c r="P119" s="214" t="s">
        <v>1246</v>
      </c>
      <c r="Q119" s="211" t="s">
        <v>1246</v>
      </c>
      <c r="R119" s="194"/>
      <c r="S119" s="207" t="str">
        <f t="shared" si="21"/>
        <v>○</v>
      </c>
      <c r="T119" s="208" t="s">
        <v>996</v>
      </c>
      <c r="U119" s="209" t="s">
        <v>997</v>
      </c>
      <c r="V119" s="214" t="s">
        <v>1246</v>
      </c>
      <c r="W119" s="211" t="s">
        <v>1246</v>
      </c>
      <c r="X119" s="221"/>
    </row>
    <row r="120" spans="2:24" ht="11.25">
      <c r="C120" s="203" t="s">
        <v>1016</v>
      </c>
      <c r="D120" s="204" t="s">
        <v>1017</v>
      </c>
      <c r="E120" s="205" t="s">
        <v>1014</v>
      </c>
      <c r="F120" s="206" t="str">
        <f t="shared" si="18"/>
        <v>○</v>
      </c>
      <c r="G120" s="207" t="str">
        <f t="shared" si="19"/>
        <v>○</v>
      </c>
      <c r="H120" s="208" t="s">
        <v>996</v>
      </c>
      <c r="I120" s="209" t="s">
        <v>997</v>
      </c>
      <c r="J120" s="214" t="s">
        <v>1019</v>
      </c>
      <c r="K120" s="224" t="s">
        <v>1019</v>
      </c>
      <c r="L120" s="221"/>
      <c r="M120" s="207" t="str">
        <f t="shared" si="20"/>
        <v>○</v>
      </c>
      <c r="N120" s="208" t="s">
        <v>996</v>
      </c>
      <c r="O120" s="209" t="s">
        <v>997</v>
      </c>
      <c r="P120" s="214" t="s">
        <v>1019</v>
      </c>
      <c r="Q120" s="224" t="s">
        <v>1019</v>
      </c>
      <c r="R120" s="194"/>
      <c r="S120" s="207" t="str">
        <f t="shared" si="21"/>
        <v>○</v>
      </c>
      <c r="T120" s="208" t="s">
        <v>996</v>
      </c>
      <c r="U120" s="209" t="s">
        <v>997</v>
      </c>
      <c r="V120" s="214" t="s">
        <v>1019</v>
      </c>
      <c r="W120" s="224" t="s">
        <v>1019</v>
      </c>
      <c r="X120" s="221"/>
    </row>
    <row r="121" spans="2:24" ht="11.25">
      <c r="C121" s="203" t="s">
        <v>1020</v>
      </c>
      <c r="D121" s="204" t="s">
        <v>1021</v>
      </c>
      <c r="E121" s="205" t="s">
        <v>1014</v>
      </c>
      <c r="F121" s="206" t="str">
        <f t="shared" si="18"/>
        <v>○</v>
      </c>
      <c r="G121" s="207" t="str">
        <f t="shared" si="19"/>
        <v>○</v>
      </c>
      <c r="H121" s="208" t="s">
        <v>996</v>
      </c>
      <c r="I121" s="209" t="s">
        <v>997</v>
      </c>
      <c r="J121" s="214" t="s">
        <v>1019</v>
      </c>
      <c r="K121" s="224" t="s">
        <v>1019</v>
      </c>
      <c r="L121" s="221"/>
      <c r="M121" s="207" t="str">
        <f t="shared" si="20"/>
        <v>○</v>
      </c>
      <c r="N121" s="208" t="s">
        <v>996</v>
      </c>
      <c r="O121" s="209" t="s">
        <v>997</v>
      </c>
      <c r="P121" s="214" t="s">
        <v>1019</v>
      </c>
      <c r="Q121" s="224" t="s">
        <v>1019</v>
      </c>
      <c r="R121" s="194"/>
      <c r="S121" s="207" t="str">
        <f t="shared" si="21"/>
        <v>○</v>
      </c>
      <c r="T121" s="208" t="s">
        <v>996</v>
      </c>
      <c r="U121" s="209" t="s">
        <v>997</v>
      </c>
      <c r="V121" s="214" t="s">
        <v>1019</v>
      </c>
      <c r="W121" s="224" t="s">
        <v>1019</v>
      </c>
      <c r="X121" s="221"/>
    </row>
    <row r="122" spans="2:24" ht="11.25">
      <c r="C122" s="203" t="s">
        <v>1023</v>
      </c>
      <c r="D122" s="204" t="s">
        <v>1247</v>
      </c>
      <c r="E122" s="205" t="s">
        <v>995</v>
      </c>
      <c r="F122" s="206" t="str">
        <f t="shared" si="18"/>
        <v>○</v>
      </c>
      <c r="G122" s="207" t="str">
        <f t="shared" si="19"/>
        <v>○</v>
      </c>
      <c r="H122" s="208" t="s">
        <v>996</v>
      </c>
      <c r="I122" s="209" t="s">
        <v>997</v>
      </c>
      <c r="J122" s="214" t="s">
        <v>1025</v>
      </c>
      <c r="K122" s="211" t="s">
        <v>1025</v>
      </c>
      <c r="L122" s="221"/>
      <c r="M122" s="207" t="str">
        <f t="shared" si="20"/>
        <v>○</v>
      </c>
      <c r="N122" s="208" t="s">
        <v>996</v>
      </c>
      <c r="O122" s="209" t="s">
        <v>997</v>
      </c>
      <c r="P122" s="214" t="s">
        <v>1025</v>
      </c>
      <c r="Q122" s="211" t="s">
        <v>1025</v>
      </c>
      <c r="R122" s="194"/>
      <c r="S122" s="207" t="str">
        <f t="shared" si="21"/>
        <v>○</v>
      </c>
      <c r="T122" s="208" t="s">
        <v>996</v>
      </c>
      <c r="U122" s="209" t="s">
        <v>997</v>
      </c>
      <c r="V122" s="214" t="s">
        <v>1025</v>
      </c>
      <c r="W122" s="211" t="s">
        <v>1025</v>
      </c>
      <c r="X122" s="221"/>
    </row>
    <row r="123" spans="2:24" ht="22.5">
      <c r="C123" s="203" t="s">
        <v>1026</v>
      </c>
      <c r="D123" s="204" t="s">
        <v>1027</v>
      </c>
      <c r="E123" s="205" t="s">
        <v>1007</v>
      </c>
      <c r="F123" s="215" t="str">
        <f t="shared" si="18"/>
        <v>×</v>
      </c>
      <c r="G123" s="207" t="str">
        <f t="shared" si="19"/>
        <v>×</v>
      </c>
      <c r="H123" s="208" t="s">
        <v>996</v>
      </c>
      <c r="I123" s="216" t="s">
        <v>997</v>
      </c>
      <c r="J123" s="214" t="s">
        <v>1028</v>
      </c>
      <c r="K123" s="217" t="s">
        <v>62</v>
      </c>
      <c r="L123" s="221"/>
      <c r="M123" s="207" t="str">
        <f t="shared" si="20"/>
        <v>×</v>
      </c>
      <c r="N123" s="208" t="s">
        <v>996</v>
      </c>
      <c r="O123" s="216" t="s">
        <v>997</v>
      </c>
      <c r="P123" s="214" t="s">
        <v>1028</v>
      </c>
      <c r="Q123" s="217" t="s">
        <v>62</v>
      </c>
      <c r="R123" s="194"/>
      <c r="S123" s="207" t="str">
        <f t="shared" si="21"/>
        <v>×</v>
      </c>
      <c r="T123" s="208" t="s">
        <v>996</v>
      </c>
      <c r="U123" s="216" t="s">
        <v>997</v>
      </c>
      <c r="V123" s="214" t="s">
        <v>1028</v>
      </c>
      <c r="W123" s="217" t="s">
        <v>62</v>
      </c>
      <c r="X123" s="221"/>
    </row>
    <row r="124" spans="2:24" ht="11.25">
      <c r="C124" s="203" t="s">
        <v>1029</v>
      </c>
      <c r="D124" s="204" t="s">
        <v>1030</v>
      </c>
      <c r="E124" s="205" t="s">
        <v>1248</v>
      </c>
      <c r="F124" s="206" t="str">
        <f t="shared" si="18"/>
        <v>○</v>
      </c>
      <c r="G124" s="207" t="str">
        <f t="shared" si="19"/>
        <v>○</v>
      </c>
      <c r="H124" s="208" t="s">
        <v>996</v>
      </c>
      <c r="I124" s="209" t="s">
        <v>997</v>
      </c>
      <c r="J124" s="214" t="s">
        <v>62</v>
      </c>
      <c r="K124" s="211" t="s">
        <v>62</v>
      </c>
      <c r="L124" s="221"/>
      <c r="M124" s="207" t="str">
        <f t="shared" si="20"/>
        <v>○</v>
      </c>
      <c r="N124" s="208" t="s">
        <v>996</v>
      </c>
      <c r="O124" s="209" t="s">
        <v>997</v>
      </c>
      <c r="P124" s="214" t="s">
        <v>62</v>
      </c>
      <c r="Q124" s="211" t="s">
        <v>62</v>
      </c>
      <c r="R124" s="194"/>
      <c r="S124" s="207" t="str">
        <f t="shared" si="21"/>
        <v>○</v>
      </c>
      <c r="T124" s="208" t="s">
        <v>996</v>
      </c>
      <c r="U124" s="209" t="s">
        <v>997</v>
      </c>
      <c r="V124" s="214" t="s">
        <v>62</v>
      </c>
      <c r="W124" s="211" t="s">
        <v>62</v>
      </c>
      <c r="X124" s="221"/>
    </row>
    <row r="125" spans="2:24" ht="11.25">
      <c r="C125" s="203" t="s">
        <v>1032</v>
      </c>
      <c r="D125" s="204" t="s">
        <v>1033</v>
      </c>
      <c r="E125" s="205" t="s">
        <v>995</v>
      </c>
      <c r="F125" s="206" t="str">
        <f t="shared" si="18"/>
        <v>○</v>
      </c>
      <c r="G125" s="207" t="str">
        <f t="shared" si="19"/>
        <v>○</v>
      </c>
      <c r="H125" s="208" t="s">
        <v>996</v>
      </c>
      <c r="I125" s="209" t="s">
        <v>1034</v>
      </c>
      <c r="J125" s="214" t="str">
        <f>L125</f>
        <v>2017/12/12</v>
      </c>
      <c r="K125" s="211" t="s">
        <v>1035</v>
      </c>
      <c r="L125" s="211" t="s">
        <v>1035</v>
      </c>
      <c r="M125" s="207" t="str">
        <f t="shared" si="20"/>
        <v>○</v>
      </c>
      <c r="N125" s="208" t="s">
        <v>996</v>
      </c>
      <c r="O125" s="209" t="s">
        <v>1034</v>
      </c>
      <c r="P125" s="214" t="str">
        <f>R125</f>
        <v>2017/12/12</v>
      </c>
      <c r="Q125" s="211" t="s">
        <v>1035</v>
      </c>
      <c r="R125" s="211" t="s">
        <v>1035</v>
      </c>
      <c r="S125" s="207" t="str">
        <f t="shared" si="21"/>
        <v>○</v>
      </c>
      <c r="T125" s="208" t="s">
        <v>996</v>
      </c>
      <c r="U125" s="209" t="s">
        <v>1034</v>
      </c>
      <c r="V125" s="214" t="str">
        <f>X125</f>
        <v>2017/12/12</v>
      </c>
      <c r="W125" s="211" t="s">
        <v>1035</v>
      </c>
      <c r="X125" s="211" t="s">
        <v>1035</v>
      </c>
    </row>
    <row r="126" spans="2:24" ht="11.25">
      <c r="C126" s="203" t="s">
        <v>1036</v>
      </c>
      <c r="D126" s="204" t="s">
        <v>1037</v>
      </c>
      <c r="E126" s="205" t="s">
        <v>995</v>
      </c>
      <c r="F126" s="206" t="str">
        <f t="shared" si="18"/>
        <v>○</v>
      </c>
      <c r="G126" s="207" t="str">
        <f t="shared" si="19"/>
        <v>○</v>
      </c>
      <c r="H126" s="208" t="s">
        <v>996</v>
      </c>
      <c r="I126" s="209" t="s">
        <v>997</v>
      </c>
      <c r="J126" s="214" t="s">
        <v>190</v>
      </c>
      <c r="K126" s="211" t="s">
        <v>190</v>
      </c>
      <c r="L126" s="221"/>
      <c r="M126" s="207" t="str">
        <f t="shared" si="20"/>
        <v>○</v>
      </c>
      <c r="N126" s="208" t="s">
        <v>996</v>
      </c>
      <c r="O126" s="209" t="s">
        <v>997</v>
      </c>
      <c r="P126" s="214" t="s">
        <v>190</v>
      </c>
      <c r="Q126" s="211" t="s">
        <v>190</v>
      </c>
      <c r="R126" s="194"/>
      <c r="S126" s="207" t="str">
        <f t="shared" si="21"/>
        <v>○</v>
      </c>
      <c r="T126" s="208" t="s">
        <v>996</v>
      </c>
      <c r="U126" s="209" t="s">
        <v>997</v>
      </c>
      <c r="V126" s="214" t="s">
        <v>190</v>
      </c>
      <c r="W126" s="211" t="s">
        <v>190</v>
      </c>
      <c r="X126" s="221"/>
    </row>
    <row r="127" spans="2:24" ht="22.5">
      <c r="C127" s="203" t="s">
        <v>1038</v>
      </c>
      <c r="D127" s="204" t="s">
        <v>1039</v>
      </c>
      <c r="E127" s="205" t="s">
        <v>995</v>
      </c>
      <c r="F127" s="206" t="str">
        <f t="shared" si="18"/>
        <v>○</v>
      </c>
      <c r="G127" s="207" t="str">
        <f t="shared" si="19"/>
        <v>○</v>
      </c>
      <c r="H127" s="208" t="s">
        <v>996</v>
      </c>
      <c r="I127" s="209" t="s">
        <v>1009</v>
      </c>
      <c r="J127" s="214"/>
      <c r="K127" s="211"/>
      <c r="L127" s="221"/>
      <c r="M127" s="207" t="str">
        <f t="shared" si="20"/>
        <v>○</v>
      </c>
      <c r="N127" s="208" t="s">
        <v>996</v>
      </c>
      <c r="O127" s="209" t="s">
        <v>1009</v>
      </c>
      <c r="P127" s="214"/>
      <c r="Q127" s="211"/>
      <c r="R127" s="194"/>
      <c r="S127" s="207" t="str">
        <f t="shared" si="21"/>
        <v>○</v>
      </c>
      <c r="T127" s="208" t="s">
        <v>996</v>
      </c>
      <c r="U127" s="209" t="s">
        <v>1009</v>
      </c>
      <c r="V127" s="214"/>
      <c r="W127" s="211"/>
      <c r="X127" s="221"/>
    </row>
    <row r="128" spans="2:24" ht="22.5">
      <c r="C128" s="203" t="s">
        <v>1040</v>
      </c>
      <c r="D128" s="204" t="s">
        <v>1041</v>
      </c>
      <c r="E128" s="205" t="s">
        <v>995</v>
      </c>
      <c r="F128" s="206" t="str">
        <f t="shared" si="18"/>
        <v>○</v>
      </c>
      <c r="G128" s="207" t="str">
        <f t="shared" si="19"/>
        <v>○</v>
      </c>
      <c r="H128" s="208" t="s">
        <v>996</v>
      </c>
      <c r="I128" s="209" t="s">
        <v>1009</v>
      </c>
      <c r="J128" s="214"/>
      <c r="K128" s="211"/>
      <c r="L128" s="221"/>
      <c r="M128" s="207" t="str">
        <f t="shared" si="20"/>
        <v>○</v>
      </c>
      <c r="N128" s="208" t="s">
        <v>996</v>
      </c>
      <c r="O128" s="209" t="s">
        <v>1009</v>
      </c>
      <c r="P128" s="214"/>
      <c r="Q128" s="211"/>
      <c r="R128" s="194"/>
      <c r="S128" s="207" t="str">
        <f t="shared" si="21"/>
        <v>○</v>
      </c>
      <c r="T128" s="208" t="s">
        <v>996</v>
      </c>
      <c r="U128" s="209" t="s">
        <v>1009</v>
      </c>
      <c r="V128" s="214"/>
      <c r="W128" s="211"/>
      <c r="X128" s="221"/>
    </row>
    <row r="129" spans="3:24" ht="22.5">
      <c r="C129" s="203" t="s">
        <v>1042</v>
      </c>
      <c r="D129" s="204" t="s">
        <v>1043</v>
      </c>
      <c r="E129" s="205" t="s">
        <v>995</v>
      </c>
      <c r="F129" s="206" t="str">
        <f t="shared" si="18"/>
        <v>○</v>
      </c>
      <c r="G129" s="207" t="str">
        <f t="shared" si="19"/>
        <v>○</v>
      </c>
      <c r="H129" s="208" t="s">
        <v>996</v>
      </c>
      <c r="I129" s="209" t="s">
        <v>1009</v>
      </c>
      <c r="J129" s="214"/>
      <c r="K129" s="211"/>
      <c r="L129" s="221"/>
      <c r="M129" s="207" t="str">
        <f t="shared" si="20"/>
        <v>○</v>
      </c>
      <c r="N129" s="208" t="s">
        <v>996</v>
      </c>
      <c r="O129" s="209" t="s">
        <v>1009</v>
      </c>
      <c r="P129" s="214"/>
      <c r="Q129" s="211"/>
      <c r="R129" s="194"/>
      <c r="S129" s="207" t="str">
        <f t="shared" si="21"/>
        <v>○</v>
      </c>
      <c r="T129" s="208" t="s">
        <v>996</v>
      </c>
      <c r="U129" s="209" t="s">
        <v>1009</v>
      </c>
      <c r="V129" s="214"/>
      <c r="W129" s="211"/>
      <c r="X129" s="221"/>
    </row>
    <row r="130" spans="3:24" ht="11.25">
      <c r="C130" s="203" t="s">
        <v>1044</v>
      </c>
      <c r="D130" s="204" t="s">
        <v>1045</v>
      </c>
      <c r="E130" s="205" t="s">
        <v>995</v>
      </c>
      <c r="F130" s="206" t="str">
        <f t="shared" si="18"/>
        <v>○</v>
      </c>
      <c r="G130" s="207" t="str">
        <f t="shared" si="19"/>
        <v>○</v>
      </c>
      <c r="H130" s="208" t="s">
        <v>996</v>
      </c>
      <c r="I130" s="209" t="s">
        <v>997</v>
      </c>
      <c r="J130" s="214" t="s">
        <v>1249</v>
      </c>
      <c r="K130" s="211" t="s">
        <v>1249</v>
      </c>
      <c r="L130" s="221"/>
      <c r="M130" s="207" t="str">
        <f t="shared" si="20"/>
        <v>○</v>
      </c>
      <c r="N130" s="208" t="s">
        <v>996</v>
      </c>
      <c r="O130" s="209" t="s">
        <v>997</v>
      </c>
      <c r="P130" s="214" t="s">
        <v>1249</v>
      </c>
      <c r="Q130" s="211" t="s">
        <v>1249</v>
      </c>
      <c r="R130" s="194"/>
      <c r="S130" s="207" t="str">
        <f t="shared" si="21"/>
        <v>○</v>
      </c>
      <c r="T130" s="208" t="s">
        <v>996</v>
      </c>
      <c r="U130" s="209" t="s">
        <v>997</v>
      </c>
      <c r="V130" s="214" t="s">
        <v>1249</v>
      </c>
      <c r="W130" s="211" t="s">
        <v>1249</v>
      </c>
      <c r="X130" s="221"/>
    </row>
    <row r="131" spans="3:24" ht="11.25">
      <c r="C131" s="203" t="s">
        <v>1047</v>
      </c>
      <c r="D131" s="204" t="s">
        <v>1048</v>
      </c>
      <c r="E131" s="205" t="s">
        <v>995</v>
      </c>
      <c r="F131" s="206" t="str">
        <f t="shared" si="18"/>
        <v>○</v>
      </c>
      <c r="G131" s="207" t="str">
        <f t="shared" si="19"/>
        <v>○</v>
      </c>
      <c r="H131" s="208" t="s">
        <v>996</v>
      </c>
      <c r="I131" s="209" t="s">
        <v>1001</v>
      </c>
      <c r="J131" s="214" t="s">
        <v>1250</v>
      </c>
      <c r="K131" s="211" t="s">
        <v>1250</v>
      </c>
      <c r="L131" s="221"/>
      <c r="M131" s="207" t="str">
        <f t="shared" si="20"/>
        <v>○</v>
      </c>
      <c r="N131" s="208" t="s">
        <v>996</v>
      </c>
      <c r="O131" s="209" t="s">
        <v>1001</v>
      </c>
      <c r="P131" s="214" t="s">
        <v>1250</v>
      </c>
      <c r="Q131" s="211" t="s">
        <v>1250</v>
      </c>
      <c r="R131" s="194"/>
      <c r="S131" s="207" t="str">
        <f t="shared" si="21"/>
        <v>○</v>
      </c>
      <c r="T131" s="208" t="s">
        <v>996</v>
      </c>
      <c r="U131" s="209" t="s">
        <v>1001</v>
      </c>
      <c r="V131" s="214" t="s">
        <v>1250</v>
      </c>
      <c r="W131" s="211" t="s">
        <v>1250</v>
      </c>
      <c r="X131" s="221"/>
    </row>
    <row r="132" spans="3:24" ht="11.25">
      <c r="C132" s="203" t="s">
        <v>1050</v>
      </c>
      <c r="D132" s="204" t="s">
        <v>1051</v>
      </c>
      <c r="E132" s="205" t="s">
        <v>1007</v>
      </c>
      <c r="F132" s="206" t="str">
        <f t="shared" si="18"/>
        <v>○</v>
      </c>
      <c r="G132" s="207" t="str">
        <f t="shared" si="19"/>
        <v>○</v>
      </c>
      <c r="H132" s="208" t="s">
        <v>996</v>
      </c>
      <c r="I132" s="209" t="s">
        <v>1001</v>
      </c>
      <c r="J132" s="214" t="s">
        <v>1052</v>
      </c>
      <c r="K132" s="211" t="s">
        <v>1052</v>
      </c>
      <c r="L132" s="221"/>
      <c r="M132" s="207" t="str">
        <f t="shared" si="20"/>
        <v>-</v>
      </c>
      <c r="N132" s="208" t="s">
        <v>1009</v>
      </c>
      <c r="O132" s="209"/>
      <c r="P132" s="214" t="s">
        <v>1053</v>
      </c>
      <c r="Q132" s="211"/>
      <c r="R132" s="194"/>
      <c r="S132" s="207" t="str">
        <f t="shared" si="21"/>
        <v>○</v>
      </c>
      <c r="T132" s="208" t="s">
        <v>996</v>
      </c>
      <c r="U132" s="209" t="s">
        <v>1001</v>
      </c>
      <c r="V132" s="214" t="s">
        <v>1052</v>
      </c>
      <c r="W132" s="211" t="s">
        <v>1052</v>
      </c>
      <c r="X132" s="221"/>
    </row>
    <row r="133" spans="3:24" ht="11.25">
      <c r="C133" s="203" t="s">
        <v>1054</v>
      </c>
      <c r="D133" s="204" t="s">
        <v>1055</v>
      </c>
      <c r="E133" s="205" t="s">
        <v>1007</v>
      </c>
      <c r="F133" s="206" t="str">
        <f t="shared" si="18"/>
        <v>○</v>
      </c>
      <c r="G133" s="207" t="str">
        <f t="shared" si="19"/>
        <v>-</v>
      </c>
      <c r="H133" s="208" t="s">
        <v>1009</v>
      </c>
      <c r="I133" s="209"/>
      <c r="J133" s="214" t="s">
        <v>1053</v>
      </c>
      <c r="K133" s="211"/>
      <c r="L133" s="221"/>
      <c r="M133" s="207" t="str">
        <f t="shared" si="20"/>
        <v>○</v>
      </c>
      <c r="N133" s="208" t="s">
        <v>996</v>
      </c>
      <c r="O133" s="209" t="s">
        <v>1001</v>
      </c>
      <c r="P133" s="214" t="s">
        <v>1052</v>
      </c>
      <c r="Q133" s="211" t="s">
        <v>1052</v>
      </c>
      <c r="R133" s="194"/>
      <c r="S133" s="207" t="str">
        <f t="shared" si="21"/>
        <v>-</v>
      </c>
      <c r="T133" s="208" t="s">
        <v>1009</v>
      </c>
      <c r="U133" s="209"/>
      <c r="V133" s="214" t="s">
        <v>1053</v>
      </c>
      <c r="W133" s="211"/>
      <c r="X133" s="221"/>
    </row>
    <row r="134" spans="3:24" ht="11.25">
      <c r="C134" s="203" t="s">
        <v>1056</v>
      </c>
      <c r="D134" s="204" t="s">
        <v>1057</v>
      </c>
      <c r="E134" s="205" t="s">
        <v>1007</v>
      </c>
      <c r="F134" s="206" t="str">
        <f t="shared" si="18"/>
        <v>○</v>
      </c>
      <c r="G134" s="207" t="str">
        <f t="shared" si="19"/>
        <v>○</v>
      </c>
      <c r="H134" s="208" t="s">
        <v>996</v>
      </c>
      <c r="I134" s="209" t="s">
        <v>997</v>
      </c>
      <c r="J134" s="214" t="s">
        <v>1249</v>
      </c>
      <c r="K134" s="211" t="s">
        <v>1249</v>
      </c>
      <c r="L134" s="221"/>
      <c r="M134" s="207" t="str">
        <f t="shared" si="20"/>
        <v>-</v>
      </c>
      <c r="N134" s="208" t="s">
        <v>1009</v>
      </c>
      <c r="O134" s="209"/>
      <c r="P134" s="214"/>
      <c r="Q134" s="211"/>
      <c r="R134" s="194"/>
      <c r="S134" s="207" t="str">
        <f t="shared" si="21"/>
        <v>○</v>
      </c>
      <c r="T134" s="208" t="s">
        <v>996</v>
      </c>
      <c r="U134" s="209" t="s">
        <v>997</v>
      </c>
      <c r="V134" s="214" t="s">
        <v>1249</v>
      </c>
      <c r="W134" s="211" t="s">
        <v>1249</v>
      </c>
      <c r="X134" s="221"/>
    </row>
    <row r="135" spans="3:24" ht="11.25">
      <c r="C135" s="203" t="s">
        <v>1058</v>
      </c>
      <c r="D135" s="204" t="s">
        <v>1059</v>
      </c>
      <c r="E135" s="205" t="s">
        <v>1060</v>
      </c>
      <c r="F135" s="206" t="str">
        <f t="shared" si="18"/>
        <v>○</v>
      </c>
      <c r="G135" s="207" t="str">
        <f t="shared" si="19"/>
        <v>-</v>
      </c>
      <c r="H135" s="208" t="s">
        <v>1009</v>
      </c>
      <c r="I135" s="209"/>
      <c r="J135" s="214"/>
      <c r="K135" s="211"/>
      <c r="L135" s="221"/>
      <c r="M135" s="207" t="str">
        <f t="shared" si="20"/>
        <v>○</v>
      </c>
      <c r="N135" s="208" t="s">
        <v>996</v>
      </c>
      <c r="O135" s="209" t="s">
        <v>997</v>
      </c>
      <c r="P135" s="214" t="s">
        <v>1249</v>
      </c>
      <c r="Q135" s="211" t="s">
        <v>1249</v>
      </c>
      <c r="R135" s="194"/>
      <c r="S135" s="207" t="str">
        <f t="shared" si="21"/>
        <v>-</v>
      </c>
      <c r="T135" s="208" t="s">
        <v>1009</v>
      </c>
      <c r="U135" s="209"/>
      <c r="V135" s="214"/>
      <c r="W135" s="211"/>
      <c r="X135" s="221"/>
    </row>
    <row r="136" spans="3:24" ht="11.25">
      <c r="C136" s="203" t="s">
        <v>1061</v>
      </c>
      <c r="D136" s="204" t="s">
        <v>1062</v>
      </c>
      <c r="E136" s="205" t="s">
        <v>1007</v>
      </c>
      <c r="F136" s="206" t="str">
        <f t="shared" si="18"/>
        <v>○</v>
      </c>
      <c r="G136" s="207" t="str">
        <f t="shared" si="19"/>
        <v>○</v>
      </c>
      <c r="H136" s="208" t="s">
        <v>996</v>
      </c>
      <c r="I136" s="209" t="s">
        <v>997</v>
      </c>
      <c r="J136" s="218" t="s">
        <v>1063</v>
      </c>
      <c r="K136" s="211" t="s">
        <v>1063</v>
      </c>
      <c r="L136" s="221"/>
      <c r="M136" s="207" t="str">
        <f t="shared" si="20"/>
        <v>○</v>
      </c>
      <c r="N136" s="208" t="s">
        <v>996</v>
      </c>
      <c r="O136" s="209" t="s">
        <v>997</v>
      </c>
      <c r="P136" s="218" t="s">
        <v>1064</v>
      </c>
      <c r="Q136" s="211" t="s">
        <v>1064</v>
      </c>
      <c r="R136" s="225"/>
      <c r="S136" s="207" t="str">
        <f t="shared" si="21"/>
        <v>○</v>
      </c>
      <c r="T136" s="208" t="s">
        <v>996</v>
      </c>
      <c r="U136" s="209" t="s">
        <v>997</v>
      </c>
      <c r="V136" s="218" t="s">
        <v>1065</v>
      </c>
      <c r="W136" s="211" t="s">
        <v>1065</v>
      </c>
      <c r="X136" s="221"/>
    </row>
    <row r="137" spans="3:24" ht="11.25">
      <c r="C137" s="203" t="s">
        <v>1071</v>
      </c>
      <c r="D137" s="204" t="s">
        <v>1072</v>
      </c>
      <c r="E137" s="205" t="s">
        <v>1007</v>
      </c>
      <c r="F137" s="206" t="str">
        <f t="shared" si="18"/>
        <v>○</v>
      </c>
      <c r="G137" s="207" t="str">
        <f t="shared" si="19"/>
        <v>○</v>
      </c>
      <c r="H137" s="208" t="s">
        <v>996</v>
      </c>
      <c r="I137" s="209" t="s">
        <v>997</v>
      </c>
      <c r="J137" s="209" t="s">
        <v>228</v>
      </c>
      <c r="K137" s="211" t="s">
        <v>228</v>
      </c>
      <c r="L137" s="221"/>
      <c r="M137" s="207" t="str">
        <f t="shared" si="20"/>
        <v>○</v>
      </c>
      <c r="N137" s="208" t="s">
        <v>996</v>
      </c>
      <c r="O137" s="209" t="s">
        <v>997</v>
      </c>
      <c r="P137" s="209" t="s">
        <v>185</v>
      </c>
      <c r="Q137" s="211" t="s">
        <v>185</v>
      </c>
      <c r="R137" s="220"/>
      <c r="S137" s="207" t="str">
        <f t="shared" si="21"/>
        <v>○</v>
      </c>
      <c r="T137" s="208" t="s">
        <v>996</v>
      </c>
      <c r="U137" s="209" t="s">
        <v>997</v>
      </c>
      <c r="V137" s="209" t="s">
        <v>228</v>
      </c>
      <c r="W137" s="211" t="s">
        <v>228</v>
      </c>
      <c r="X137" s="221"/>
    </row>
    <row r="138" spans="3:24" ht="11.25">
      <c r="C138" s="203" t="s">
        <v>1073</v>
      </c>
      <c r="D138" s="204" t="s">
        <v>1074</v>
      </c>
      <c r="E138" s="205" t="s">
        <v>1075</v>
      </c>
      <c r="F138" s="206" t="str">
        <f t="shared" si="18"/>
        <v>○</v>
      </c>
      <c r="G138" s="207" t="str">
        <f t="shared" si="19"/>
        <v>○</v>
      </c>
      <c r="H138" s="208" t="s">
        <v>996</v>
      </c>
      <c r="I138" s="209" t="s">
        <v>1034</v>
      </c>
      <c r="J138" s="209" t="str">
        <f>L138</f>
        <v>13000</v>
      </c>
      <c r="K138" s="211" t="s">
        <v>1251</v>
      </c>
      <c r="L138" s="221" t="s">
        <v>1252</v>
      </c>
      <c r="M138" s="207" t="str">
        <f t="shared" si="20"/>
        <v>○</v>
      </c>
      <c r="N138" s="208" t="s">
        <v>996</v>
      </c>
      <c r="O138" s="209" t="s">
        <v>1034</v>
      </c>
      <c r="P138" s="209" t="str">
        <f>R138</f>
        <v>14300</v>
      </c>
      <c r="Q138" s="211" t="s">
        <v>1253</v>
      </c>
      <c r="R138" s="220" t="s">
        <v>1253</v>
      </c>
      <c r="S138" s="207" t="str">
        <f t="shared" si="21"/>
        <v>○</v>
      </c>
      <c r="T138" s="208" t="s">
        <v>996</v>
      </c>
      <c r="U138" s="209" t="s">
        <v>1034</v>
      </c>
      <c r="V138" s="209" t="str">
        <f>X138</f>
        <v>1300</v>
      </c>
      <c r="W138" s="211" t="s">
        <v>1254</v>
      </c>
      <c r="X138" s="221" t="s">
        <v>1255</v>
      </c>
    </row>
    <row r="139" spans="3:24" ht="11.25">
      <c r="C139" s="203" t="s">
        <v>1081</v>
      </c>
      <c r="D139" s="204" t="s">
        <v>1082</v>
      </c>
      <c r="E139" s="205" t="s">
        <v>1075</v>
      </c>
      <c r="F139" s="206" t="str">
        <f t="shared" si="18"/>
        <v>○</v>
      </c>
      <c r="G139" s="207" t="str">
        <f t="shared" si="19"/>
        <v>○</v>
      </c>
      <c r="H139" s="208" t="s">
        <v>996</v>
      </c>
      <c r="I139" s="209" t="s">
        <v>1034</v>
      </c>
      <c r="J139" s="209" t="str">
        <f>L139</f>
        <v>13000</v>
      </c>
      <c r="K139" s="211" t="s">
        <v>1251</v>
      </c>
      <c r="L139" s="221" t="s">
        <v>1252</v>
      </c>
      <c r="M139" s="207" t="str">
        <f t="shared" si="20"/>
        <v>○</v>
      </c>
      <c r="N139" s="208" t="s">
        <v>996</v>
      </c>
      <c r="O139" s="209" t="s">
        <v>1034</v>
      </c>
      <c r="P139" s="209" t="str">
        <f>R139</f>
        <v>14300</v>
      </c>
      <c r="Q139" s="211" t="s">
        <v>1253</v>
      </c>
      <c r="R139" s="220" t="s">
        <v>1253</v>
      </c>
      <c r="S139" s="207" t="str">
        <f t="shared" si="21"/>
        <v>○</v>
      </c>
      <c r="T139" s="208" t="s">
        <v>996</v>
      </c>
      <c r="U139" s="209" t="s">
        <v>1034</v>
      </c>
      <c r="V139" s="209" t="str">
        <f>X139</f>
        <v>1300</v>
      </c>
      <c r="W139" s="211" t="s">
        <v>1254</v>
      </c>
      <c r="X139" s="221" t="s">
        <v>1255</v>
      </c>
    </row>
    <row r="140" spans="3:24" ht="11.25">
      <c r="C140" s="203" t="s">
        <v>1083</v>
      </c>
      <c r="D140" s="204" t="s">
        <v>1084</v>
      </c>
      <c r="E140" s="205" t="s">
        <v>1007</v>
      </c>
      <c r="F140" s="206" t="str">
        <f t="shared" si="18"/>
        <v>○</v>
      </c>
      <c r="G140" s="207" t="str">
        <f t="shared" si="19"/>
        <v>○</v>
      </c>
      <c r="H140" s="208" t="s">
        <v>996</v>
      </c>
      <c r="I140" s="209" t="s">
        <v>997</v>
      </c>
      <c r="J140" s="209" t="s">
        <v>1087</v>
      </c>
      <c r="K140" s="211" t="s">
        <v>1087</v>
      </c>
      <c r="L140" s="221"/>
      <c r="M140" s="207" t="str">
        <f t="shared" si="20"/>
        <v>-</v>
      </c>
      <c r="N140" s="208" t="s">
        <v>1009</v>
      </c>
      <c r="O140" s="209"/>
      <c r="P140" s="209"/>
      <c r="Q140" s="211"/>
      <c r="R140" s="220"/>
      <c r="S140" s="207" t="str">
        <f t="shared" si="21"/>
        <v>○</v>
      </c>
      <c r="T140" s="208" t="s">
        <v>996</v>
      </c>
      <c r="U140" s="209" t="s">
        <v>997</v>
      </c>
      <c r="V140" s="209" t="s">
        <v>1086</v>
      </c>
      <c r="W140" s="211" t="s">
        <v>1086</v>
      </c>
      <c r="X140" s="221"/>
    </row>
    <row r="141" spans="3:24" ht="112.5">
      <c r="C141" s="203" t="s">
        <v>1088</v>
      </c>
      <c r="D141" s="204" t="s">
        <v>1089</v>
      </c>
      <c r="E141" s="205" t="s">
        <v>1007</v>
      </c>
      <c r="F141" s="206" t="str">
        <f t="shared" si="18"/>
        <v>○</v>
      </c>
      <c r="G141" s="207" t="str">
        <f t="shared" si="19"/>
        <v>-</v>
      </c>
      <c r="H141" s="208" t="s">
        <v>1009</v>
      </c>
      <c r="I141" s="209" t="s">
        <v>1090</v>
      </c>
      <c r="J141" s="219" t="s">
        <v>1095</v>
      </c>
      <c r="K141" s="211" t="s">
        <v>1008</v>
      </c>
      <c r="L141" s="221"/>
      <c r="M141" s="207" t="str">
        <f t="shared" si="20"/>
        <v>-</v>
      </c>
      <c r="N141" s="208" t="s">
        <v>1009</v>
      </c>
      <c r="O141" s="209"/>
      <c r="P141" s="209"/>
      <c r="Q141" s="211"/>
      <c r="R141" s="220"/>
      <c r="S141" s="207" t="str">
        <f t="shared" si="21"/>
        <v>-</v>
      </c>
      <c r="T141" s="208" t="s">
        <v>1009</v>
      </c>
      <c r="U141" s="209" t="s">
        <v>1090</v>
      </c>
      <c r="V141" s="219" t="s">
        <v>1093</v>
      </c>
      <c r="W141" s="211" t="s">
        <v>1094</v>
      </c>
      <c r="X141" s="221"/>
    </row>
    <row r="142" spans="3:24" ht="11.25">
      <c r="C142" s="203" t="s">
        <v>1096</v>
      </c>
      <c r="D142" s="204" t="s">
        <v>1097</v>
      </c>
      <c r="E142" s="205" t="s">
        <v>1007</v>
      </c>
      <c r="F142" s="206" t="str">
        <f t="shared" si="18"/>
        <v>○</v>
      </c>
      <c r="G142" s="207" t="str">
        <f t="shared" si="19"/>
        <v>○</v>
      </c>
      <c r="H142" s="208" t="s">
        <v>996</v>
      </c>
      <c r="I142" s="209" t="s">
        <v>997</v>
      </c>
      <c r="J142" s="209" t="s">
        <v>1098</v>
      </c>
      <c r="K142" s="211" t="s">
        <v>1098</v>
      </c>
      <c r="L142" s="221"/>
      <c r="M142" s="207" t="str">
        <f t="shared" si="20"/>
        <v>-</v>
      </c>
      <c r="N142" s="208" t="s">
        <v>1009</v>
      </c>
      <c r="O142" s="209"/>
      <c r="P142" s="209"/>
      <c r="Q142" s="211"/>
      <c r="R142" s="220"/>
      <c r="S142" s="207" t="str">
        <f t="shared" si="21"/>
        <v>○</v>
      </c>
      <c r="T142" s="208" t="s">
        <v>996</v>
      </c>
      <c r="U142" s="209" t="s">
        <v>997</v>
      </c>
      <c r="V142" s="209" t="s">
        <v>1099</v>
      </c>
      <c r="W142" s="211" t="s">
        <v>1099</v>
      </c>
      <c r="X142" s="221"/>
    </row>
    <row r="143" spans="3:24" ht="11.25">
      <c r="C143" s="203" t="s">
        <v>1100</v>
      </c>
      <c r="D143" s="204" t="s">
        <v>1101</v>
      </c>
      <c r="E143" s="205" t="s">
        <v>1007</v>
      </c>
      <c r="F143" s="206" t="str">
        <f t="shared" si="18"/>
        <v>○</v>
      </c>
      <c r="G143" s="207" t="str">
        <f t="shared" si="19"/>
        <v>○</v>
      </c>
      <c r="H143" s="208" t="s">
        <v>996</v>
      </c>
      <c r="I143" s="209" t="s">
        <v>997</v>
      </c>
      <c r="J143" s="209" t="s">
        <v>1102</v>
      </c>
      <c r="K143" s="211" t="s">
        <v>1102</v>
      </c>
      <c r="L143" s="221"/>
      <c r="M143" s="207" t="str">
        <f t="shared" si="20"/>
        <v>-</v>
      </c>
      <c r="N143" s="208" t="s">
        <v>1009</v>
      </c>
      <c r="O143" s="209"/>
      <c r="P143" s="209"/>
      <c r="Q143" s="211"/>
      <c r="R143" s="220"/>
      <c r="S143" s="207" t="str">
        <f t="shared" si="21"/>
        <v>○</v>
      </c>
      <c r="T143" s="208" t="s">
        <v>996</v>
      </c>
      <c r="U143" s="209" t="s">
        <v>997</v>
      </c>
      <c r="V143" s="209" t="s">
        <v>1102</v>
      </c>
      <c r="W143" s="211" t="s">
        <v>1102</v>
      </c>
      <c r="X143" s="221"/>
    </row>
    <row r="144" spans="3:24" ht="11.25">
      <c r="C144" s="203" t="s">
        <v>1103</v>
      </c>
      <c r="D144" s="204" t="s">
        <v>1104</v>
      </c>
      <c r="E144" s="205" t="s">
        <v>1007</v>
      </c>
      <c r="F144" s="206" t="str">
        <f t="shared" si="18"/>
        <v>○</v>
      </c>
      <c r="G144" s="207" t="str">
        <f t="shared" si="19"/>
        <v>○</v>
      </c>
      <c r="H144" s="208" t="s">
        <v>996</v>
      </c>
      <c r="I144" s="209" t="s">
        <v>997</v>
      </c>
      <c r="J144" s="209" t="s">
        <v>1105</v>
      </c>
      <c r="K144" s="211" t="s">
        <v>1105</v>
      </c>
      <c r="L144" s="221"/>
      <c r="M144" s="207" t="str">
        <f t="shared" si="20"/>
        <v>-</v>
      </c>
      <c r="N144" s="208" t="s">
        <v>1009</v>
      </c>
      <c r="O144" s="209"/>
      <c r="P144" s="209"/>
      <c r="Q144" s="211"/>
      <c r="R144" s="220"/>
      <c r="S144" s="207" t="str">
        <f t="shared" si="21"/>
        <v>○</v>
      </c>
      <c r="T144" s="208" t="s">
        <v>996</v>
      </c>
      <c r="U144" s="209" t="s">
        <v>997</v>
      </c>
      <c r="V144" s="209" t="s">
        <v>1105</v>
      </c>
      <c r="W144" s="211" t="s">
        <v>1105</v>
      </c>
      <c r="X144" s="221"/>
    </row>
    <row r="145" spans="3:24" ht="11.25">
      <c r="C145" s="203" t="s">
        <v>1106</v>
      </c>
      <c r="D145" s="204" t="s">
        <v>1107</v>
      </c>
      <c r="E145" s="205" t="s">
        <v>1007</v>
      </c>
      <c r="F145" s="206" t="str">
        <f t="shared" si="18"/>
        <v>○</v>
      </c>
      <c r="G145" s="207" t="str">
        <f t="shared" si="19"/>
        <v>○</v>
      </c>
      <c r="H145" s="208" t="s">
        <v>996</v>
      </c>
      <c r="I145" s="209" t="s">
        <v>997</v>
      </c>
      <c r="J145" s="209" t="s">
        <v>1108</v>
      </c>
      <c r="K145" s="211" t="s">
        <v>1108</v>
      </c>
      <c r="L145" s="221"/>
      <c r="M145" s="207" t="str">
        <f t="shared" si="20"/>
        <v>-</v>
      </c>
      <c r="N145" s="208" t="s">
        <v>1009</v>
      </c>
      <c r="O145" s="209"/>
      <c r="P145" s="209"/>
      <c r="Q145" s="211"/>
      <c r="R145" s="220"/>
      <c r="S145" s="207" t="str">
        <f t="shared" si="21"/>
        <v>○</v>
      </c>
      <c r="T145" s="208" t="s">
        <v>996</v>
      </c>
      <c r="U145" s="209" t="s">
        <v>997</v>
      </c>
      <c r="V145" s="209" t="s">
        <v>1108</v>
      </c>
      <c r="W145" s="211" t="s">
        <v>1108</v>
      </c>
      <c r="X145" s="221"/>
    </row>
    <row r="146" spans="3:24" ht="11.25">
      <c r="C146" s="203" t="s">
        <v>1109</v>
      </c>
      <c r="D146" s="204" t="s">
        <v>1110</v>
      </c>
      <c r="E146" s="205" t="s">
        <v>1007</v>
      </c>
      <c r="F146" s="206" t="str">
        <f t="shared" si="18"/>
        <v>○</v>
      </c>
      <c r="G146" s="207" t="str">
        <f t="shared" si="19"/>
        <v>○</v>
      </c>
      <c r="H146" s="208" t="s">
        <v>996</v>
      </c>
      <c r="I146" s="209" t="s">
        <v>997</v>
      </c>
      <c r="J146" s="209" t="s">
        <v>1111</v>
      </c>
      <c r="K146" s="211" t="s">
        <v>1111</v>
      </c>
      <c r="L146" s="221"/>
      <c r="M146" s="207" t="str">
        <f t="shared" si="20"/>
        <v>-</v>
      </c>
      <c r="N146" s="208" t="s">
        <v>1009</v>
      </c>
      <c r="O146" s="209"/>
      <c r="P146" s="209"/>
      <c r="Q146" s="211"/>
      <c r="R146" s="220"/>
      <c r="S146" s="207" t="str">
        <f t="shared" si="21"/>
        <v>○</v>
      </c>
      <c r="T146" s="208" t="s">
        <v>996</v>
      </c>
      <c r="U146" s="209" t="s">
        <v>997</v>
      </c>
      <c r="V146" s="209" t="s">
        <v>1111</v>
      </c>
      <c r="W146" s="211" t="s">
        <v>1111</v>
      </c>
      <c r="X146" s="221"/>
    </row>
    <row r="147" spans="3:24" ht="11.25">
      <c r="C147" s="203" t="s">
        <v>1112</v>
      </c>
      <c r="D147" s="204" t="s">
        <v>1113</v>
      </c>
      <c r="E147" s="205" t="s">
        <v>1007</v>
      </c>
      <c r="F147" s="206" t="str">
        <f t="shared" si="18"/>
        <v>○</v>
      </c>
      <c r="G147" s="207" t="str">
        <f t="shared" si="19"/>
        <v>○</v>
      </c>
      <c r="H147" s="208" t="s">
        <v>996</v>
      </c>
      <c r="I147" s="209" t="s">
        <v>1001</v>
      </c>
      <c r="J147" s="209" t="s">
        <v>1256</v>
      </c>
      <c r="K147" s="211" t="s">
        <v>1256</v>
      </c>
      <c r="L147" s="221"/>
      <c r="M147" s="207" t="str">
        <f t="shared" si="20"/>
        <v>-</v>
      </c>
      <c r="N147" s="208" t="s">
        <v>1009</v>
      </c>
      <c r="O147" s="209"/>
      <c r="P147" s="209"/>
      <c r="Q147" s="211"/>
      <c r="R147" s="220"/>
      <c r="S147" s="207" t="str">
        <f t="shared" si="21"/>
        <v>○</v>
      </c>
      <c r="T147" s="208" t="s">
        <v>996</v>
      </c>
      <c r="U147" s="209" t="s">
        <v>997</v>
      </c>
      <c r="V147" s="209" t="s">
        <v>1257</v>
      </c>
      <c r="W147" s="211" t="s">
        <v>1257</v>
      </c>
      <c r="X147" s="221"/>
    </row>
    <row r="148" spans="3:24" ht="11.25">
      <c r="C148" s="203" t="s">
        <v>1119</v>
      </c>
      <c r="D148" s="204" t="s">
        <v>1120</v>
      </c>
      <c r="E148" s="205" t="s">
        <v>1007</v>
      </c>
      <c r="F148" s="206" t="str">
        <f t="shared" si="18"/>
        <v>○</v>
      </c>
      <c r="G148" s="207" t="str">
        <f t="shared" si="19"/>
        <v>○</v>
      </c>
      <c r="H148" s="208" t="s">
        <v>996</v>
      </c>
      <c r="I148" s="209" t="s">
        <v>1034</v>
      </c>
      <c r="J148" s="209" t="str">
        <f>L148</f>
        <v>消込参照06B</v>
      </c>
      <c r="K148" s="211" t="s">
        <v>1258</v>
      </c>
      <c r="L148" s="221" t="s">
        <v>1258</v>
      </c>
      <c r="M148" s="207" t="str">
        <f t="shared" si="20"/>
        <v>-</v>
      </c>
      <c r="N148" s="208" t="s">
        <v>1009</v>
      </c>
      <c r="O148" s="209"/>
      <c r="P148" s="209"/>
      <c r="Q148" s="211"/>
      <c r="R148" s="220"/>
      <c r="S148" s="207" t="str">
        <f t="shared" si="21"/>
        <v>○</v>
      </c>
      <c r="T148" s="208" t="s">
        <v>996</v>
      </c>
      <c r="U148" s="209" t="s">
        <v>1034</v>
      </c>
      <c r="V148" s="209" t="str">
        <f>X148</f>
        <v>消込参照06B</v>
      </c>
      <c r="W148" s="211" t="s">
        <v>1258</v>
      </c>
      <c r="X148" s="221" t="s">
        <v>1258</v>
      </c>
    </row>
    <row r="149" spans="3:24" ht="11.25">
      <c r="C149" s="203" t="s">
        <v>1122</v>
      </c>
      <c r="D149" s="204" t="s">
        <v>1123</v>
      </c>
      <c r="E149" s="205" t="s">
        <v>1007</v>
      </c>
      <c r="F149" s="206" t="str">
        <f t="shared" si="18"/>
        <v>○</v>
      </c>
      <c r="G149" s="207" t="str">
        <f t="shared" si="19"/>
        <v>○</v>
      </c>
      <c r="H149" s="208" t="s">
        <v>996</v>
      </c>
      <c r="I149" s="209" t="s">
        <v>1009</v>
      </c>
      <c r="J149" s="209"/>
      <c r="K149" s="211"/>
      <c r="L149" s="221"/>
      <c r="M149" s="207" t="str">
        <f t="shared" si="20"/>
        <v>-</v>
      </c>
      <c r="N149" s="208" t="s">
        <v>1009</v>
      </c>
      <c r="O149" s="209"/>
      <c r="P149" s="209"/>
      <c r="Q149" s="211"/>
      <c r="R149" s="220"/>
      <c r="S149" s="207" t="str">
        <f t="shared" si="21"/>
        <v>○</v>
      </c>
      <c r="T149" s="208" t="s">
        <v>996</v>
      </c>
      <c r="U149" s="209" t="s">
        <v>1009</v>
      </c>
      <c r="V149" s="209"/>
      <c r="W149" s="211"/>
      <c r="X149" s="221"/>
    </row>
    <row r="150" spans="3:24" ht="11.25">
      <c r="C150" s="203" t="s">
        <v>1124</v>
      </c>
      <c r="D150" s="204" t="s">
        <v>1125</v>
      </c>
      <c r="E150" s="205" t="s">
        <v>1007</v>
      </c>
      <c r="F150" s="206" t="str">
        <f t="shared" si="18"/>
        <v>○</v>
      </c>
      <c r="G150" s="207" t="str">
        <f t="shared" si="19"/>
        <v>○</v>
      </c>
      <c r="H150" s="208" t="s">
        <v>996</v>
      </c>
      <c r="I150" s="209" t="s">
        <v>1009</v>
      </c>
      <c r="J150" s="209"/>
      <c r="K150" s="211"/>
      <c r="L150" s="221"/>
      <c r="M150" s="207" t="str">
        <f t="shared" si="20"/>
        <v>-</v>
      </c>
      <c r="N150" s="208" t="s">
        <v>1009</v>
      </c>
      <c r="O150" s="209"/>
      <c r="P150" s="209"/>
      <c r="Q150" s="211"/>
      <c r="R150" s="220"/>
      <c r="S150" s="207" t="str">
        <f t="shared" si="21"/>
        <v>○</v>
      </c>
      <c r="T150" s="208" t="s">
        <v>996</v>
      </c>
      <c r="U150" s="209" t="s">
        <v>1009</v>
      </c>
      <c r="V150" s="209"/>
      <c r="W150" s="211"/>
      <c r="X150" s="221"/>
    </row>
    <row r="151" spans="3:24" ht="11.25">
      <c r="C151" s="203" t="s">
        <v>1126</v>
      </c>
      <c r="D151" s="204" t="s">
        <v>1127</v>
      </c>
      <c r="E151" s="205" t="s">
        <v>1007</v>
      </c>
      <c r="F151" s="215" t="str">
        <f t="shared" si="18"/>
        <v>×</v>
      </c>
      <c r="G151" s="207" t="str">
        <f t="shared" si="19"/>
        <v>×</v>
      </c>
      <c r="H151" s="208" t="s">
        <v>996</v>
      </c>
      <c r="I151" s="209" t="s">
        <v>1034</v>
      </c>
      <c r="J151" s="209" t="str">
        <f>L151</f>
        <v>2017/12/13</v>
      </c>
      <c r="K151" s="217" t="s">
        <v>1128</v>
      </c>
      <c r="L151" s="211" t="s">
        <v>1129</v>
      </c>
      <c r="M151" s="207" t="str">
        <f t="shared" si="20"/>
        <v>-</v>
      </c>
      <c r="N151" s="208" t="s">
        <v>1009</v>
      </c>
      <c r="O151" s="209"/>
      <c r="P151" s="209"/>
      <c r="Q151" s="211"/>
      <c r="R151" s="220"/>
      <c r="S151" s="207" t="str">
        <f t="shared" si="21"/>
        <v>×</v>
      </c>
      <c r="T151" s="208" t="s">
        <v>996</v>
      </c>
      <c r="U151" s="209" t="s">
        <v>1034</v>
      </c>
      <c r="V151" s="209" t="str">
        <f>X151</f>
        <v>2017/12/13</v>
      </c>
      <c r="W151" s="217" t="s">
        <v>1128</v>
      </c>
      <c r="X151" s="211" t="s">
        <v>1129</v>
      </c>
    </row>
    <row r="152" spans="3:24" ht="22.5">
      <c r="C152" s="203" t="s">
        <v>1131</v>
      </c>
      <c r="D152" s="204" t="s">
        <v>1132</v>
      </c>
      <c r="E152" s="205" t="s">
        <v>1007</v>
      </c>
      <c r="F152" s="206" t="str">
        <f t="shared" si="18"/>
        <v>○</v>
      </c>
      <c r="G152" s="207" t="str">
        <f t="shared" si="19"/>
        <v>○</v>
      </c>
      <c r="H152" s="208" t="s">
        <v>996</v>
      </c>
      <c r="I152" s="209" t="s">
        <v>1009</v>
      </c>
      <c r="J152" s="209"/>
      <c r="K152" s="211"/>
      <c r="L152" s="221"/>
      <c r="M152" s="207" t="str">
        <f t="shared" si="20"/>
        <v>-</v>
      </c>
      <c r="N152" s="208" t="s">
        <v>1009</v>
      </c>
      <c r="O152" s="209"/>
      <c r="P152" s="209"/>
      <c r="Q152" s="211"/>
      <c r="R152" s="220"/>
      <c r="S152" s="207" t="str">
        <f t="shared" si="21"/>
        <v>○</v>
      </c>
      <c r="T152" s="208" t="s">
        <v>996</v>
      </c>
      <c r="U152" s="209" t="s">
        <v>1009</v>
      </c>
      <c r="V152" s="209"/>
      <c r="W152" s="211"/>
      <c r="X152" s="221"/>
    </row>
    <row r="153" spans="3:24" ht="22.5">
      <c r="C153" s="203" t="s">
        <v>1133</v>
      </c>
      <c r="D153" s="204" t="s">
        <v>1134</v>
      </c>
      <c r="E153" s="205" t="s">
        <v>1007</v>
      </c>
      <c r="F153" s="206" t="str">
        <f t="shared" si="18"/>
        <v>○</v>
      </c>
      <c r="G153" s="207" t="str">
        <f t="shared" si="19"/>
        <v>○</v>
      </c>
      <c r="H153" s="208" t="s">
        <v>996</v>
      </c>
      <c r="I153" s="209" t="s">
        <v>1009</v>
      </c>
      <c r="J153" s="209"/>
      <c r="K153" s="211"/>
      <c r="L153" s="221"/>
      <c r="M153" s="207" t="str">
        <f t="shared" si="20"/>
        <v>-</v>
      </c>
      <c r="N153" s="208" t="s">
        <v>1009</v>
      </c>
      <c r="O153" s="209"/>
      <c r="P153" s="209"/>
      <c r="Q153" s="211"/>
      <c r="R153" s="220"/>
      <c r="S153" s="207" t="str">
        <f t="shared" si="21"/>
        <v>○</v>
      </c>
      <c r="T153" s="208" t="s">
        <v>996</v>
      </c>
      <c r="U153" s="209" t="s">
        <v>1009</v>
      </c>
      <c r="V153" s="209"/>
      <c r="W153" s="211"/>
      <c r="X153" s="221"/>
    </row>
    <row r="154" spans="3:24" ht="11.25">
      <c r="C154" s="203" t="s">
        <v>1135</v>
      </c>
      <c r="D154" s="204" t="s">
        <v>1136</v>
      </c>
      <c r="E154" s="205" t="s">
        <v>1007</v>
      </c>
      <c r="F154" s="206" t="str">
        <f t="shared" si="18"/>
        <v>○</v>
      </c>
      <c r="G154" s="207" t="str">
        <f t="shared" si="19"/>
        <v>○</v>
      </c>
      <c r="H154" s="208" t="s">
        <v>996</v>
      </c>
      <c r="I154" s="209" t="s">
        <v>997</v>
      </c>
      <c r="J154" s="209" t="s">
        <v>1137</v>
      </c>
      <c r="K154" s="211" t="s">
        <v>1137</v>
      </c>
      <c r="L154" s="221"/>
      <c r="M154" s="207" t="str">
        <f t="shared" si="20"/>
        <v>-</v>
      </c>
      <c r="N154" s="208" t="s">
        <v>1009</v>
      </c>
      <c r="O154" s="209"/>
      <c r="P154" s="209"/>
      <c r="Q154" s="211"/>
      <c r="R154" s="220"/>
      <c r="S154" s="207" t="str">
        <f t="shared" si="21"/>
        <v>○</v>
      </c>
      <c r="T154" s="208" t="s">
        <v>996</v>
      </c>
      <c r="U154" s="209" t="s">
        <v>997</v>
      </c>
      <c r="V154" s="209" t="s">
        <v>1137</v>
      </c>
      <c r="W154" s="211" t="s">
        <v>1137</v>
      </c>
      <c r="X154" s="221"/>
    </row>
    <row r="155" spans="3:24" ht="11.25">
      <c r="C155" s="203" t="s">
        <v>1138</v>
      </c>
      <c r="D155" s="204" t="s">
        <v>1139</v>
      </c>
      <c r="E155" s="205" t="s">
        <v>1007</v>
      </c>
      <c r="F155" s="206" t="str">
        <f t="shared" si="18"/>
        <v>○</v>
      </c>
      <c r="G155" s="207" t="str">
        <f t="shared" si="19"/>
        <v>○</v>
      </c>
      <c r="H155" s="208" t="s">
        <v>996</v>
      </c>
      <c r="I155" s="209" t="s">
        <v>1009</v>
      </c>
      <c r="J155" s="209"/>
      <c r="K155" s="211"/>
      <c r="L155" s="221"/>
      <c r="M155" s="207" t="str">
        <f t="shared" si="20"/>
        <v>-</v>
      </c>
      <c r="N155" s="208" t="s">
        <v>1009</v>
      </c>
      <c r="O155" s="209"/>
      <c r="P155" s="209"/>
      <c r="Q155" s="211"/>
      <c r="R155" s="220"/>
      <c r="S155" s="207" t="str">
        <f t="shared" si="21"/>
        <v>○</v>
      </c>
      <c r="T155" s="208" t="s">
        <v>996</v>
      </c>
      <c r="U155" s="209" t="s">
        <v>1009</v>
      </c>
      <c r="V155" s="209"/>
      <c r="W155" s="211"/>
      <c r="X155" s="221"/>
    </row>
    <row r="156" spans="3:24" ht="11.25">
      <c r="C156" s="203" t="s">
        <v>1140</v>
      </c>
      <c r="D156" s="204" t="s">
        <v>1141</v>
      </c>
      <c r="E156" s="205" t="s">
        <v>1007</v>
      </c>
      <c r="F156" s="206" t="str">
        <f t="shared" si="18"/>
        <v>○</v>
      </c>
      <c r="G156" s="207" t="str">
        <f t="shared" si="19"/>
        <v>○</v>
      </c>
      <c r="H156" s="208" t="s">
        <v>996</v>
      </c>
      <c r="I156" s="209" t="s">
        <v>1009</v>
      </c>
      <c r="J156" s="209"/>
      <c r="K156" s="211"/>
      <c r="L156" s="221"/>
      <c r="M156" s="207" t="str">
        <f t="shared" si="20"/>
        <v>-</v>
      </c>
      <c r="N156" s="208" t="s">
        <v>1009</v>
      </c>
      <c r="O156" s="209"/>
      <c r="P156" s="209"/>
      <c r="Q156" s="211"/>
      <c r="R156" s="220"/>
      <c r="S156" s="207" t="str">
        <f t="shared" si="21"/>
        <v>○</v>
      </c>
      <c r="T156" s="208" t="s">
        <v>996</v>
      </c>
      <c r="U156" s="209" t="s">
        <v>1009</v>
      </c>
      <c r="V156" s="209"/>
      <c r="W156" s="211"/>
      <c r="X156" s="221"/>
    </row>
    <row r="157" spans="3:24" ht="11.25">
      <c r="C157" s="203" t="s">
        <v>1142</v>
      </c>
      <c r="D157" s="204" t="s">
        <v>1143</v>
      </c>
      <c r="E157" s="205" t="s">
        <v>1007</v>
      </c>
      <c r="F157" s="206" t="str">
        <f t="shared" si="18"/>
        <v>○</v>
      </c>
      <c r="G157" s="207" t="str">
        <f t="shared" si="19"/>
        <v>○</v>
      </c>
      <c r="H157" s="208" t="s">
        <v>996</v>
      </c>
      <c r="I157" s="209" t="s">
        <v>1009</v>
      </c>
      <c r="J157" s="209"/>
      <c r="K157" s="211"/>
      <c r="L157" s="221"/>
      <c r="M157" s="207" t="str">
        <f t="shared" si="20"/>
        <v>-</v>
      </c>
      <c r="N157" s="208" t="s">
        <v>1009</v>
      </c>
      <c r="O157" s="209"/>
      <c r="P157" s="209"/>
      <c r="Q157" s="211"/>
      <c r="R157" s="220"/>
      <c r="S157" s="207" t="str">
        <f t="shared" si="21"/>
        <v>○</v>
      </c>
      <c r="T157" s="208" t="s">
        <v>996</v>
      </c>
      <c r="U157" s="209" t="s">
        <v>1009</v>
      </c>
      <c r="V157" s="209"/>
      <c r="W157" s="211"/>
      <c r="X157" s="221"/>
    </row>
    <row r="158" spans="3:24" ht="11.25">
      <c r="C158" s="203" t="s">
        <v>1144</v>
      </c>
      <c r="D158" s="204" t="s">
        <v>1145</v>
      </c>
      <c r="E158" s="205"/>
      <c r="F158" s="206" t="str">
        <f t="shared" si="18"/>
        <v>○</v>
      </c>
      <c r="G158" s="207" t="str">
        <f t="shared" si="19"/>
        <v>○</v>
      </c>
      <c r="H158" s="208" t="s">
        <v>996</v>
      </c>
      <c r="I158" s="209" t="s">
        <v>1009</v>
      </c>
      <c r="J158" s="209"/>
      <c r="K158" s="211"/>
      <c r="L158" s="221"/>
      <c r="M158" s="207" t="str">
        <f t="shared" si="20"/>
        <v>-</v>
      </c>
      <c r="N158" s="208" t="s">
        <v>1009</v>
      </c>
      <c r="O158" s="209"/>
      <c r="P158" s="209"/>
      <c r="Q158" s="211"/>
      <c r="R158" s="220"/>
      <c r="S158" s="207" t="str">
        <f t="shared" si="21"/>
        <v>○</v>
      </c>
      <c r="T158" s="208" t="s">
        <v>996</v>
      </c>
      <c r="U158" s="209" t="s">
        <v>1009</v>
      </c>
      <c r="V158" s="209"/>
      <c r="W158" s="211"/>
      <c r="X158" s="221"/>
    </row>
    <row r="159" spans="3:24" ht="22.5">
      <c r="C159" s="203" t="s">
        <v>1146</v>
      </c>
      <c r="D159" s="204" t="s">
        <v>1147</v>
      </c>
      <c r="E159" s="205" t="s">
        <v>1007</v>
      </c>
      <c r="F159" s="206" t="str">
        <f t="shared" si="18"/>
        <v>○</v>
      </c>
      <c r="G159" s="207" t="str">
        <f t="shared" si="19"/>
        <v>○</v>
      </c>
      <c r="H159" s="208" t="s">
        <v>996</v>
      </c>
      <c r="I159" s="209" t="s">
        <v>1009</v>
      </c>
      <c r="J159" s="209"/>
      <c r="K159" s="211"/>
      <c r="L159" s="221"/>
      <c r="M159" s="207" t="str">
        <f t="shared" si="20"/>
        <v>-</v>
      </c>
      <c r="N159" s="208" t="s">
        <v>1009</v>
      </c>
      <c r="O159" s="209"/>
      <c r="P159" s="209"/>
      <c r="Q159" s="211"/>
      <c r="R159" s="220"/>
      <c r="S159" s="207" t="str">
        <f t="shared" si="21"/>
        <v>○</v>
      </c>
      <c r="T159" s="208" t="s">
        <v>996</v>
      </c>
      <c r="U159" s="209" t="s">
        <v>1009</v>
      </c>
      <c r="V159" s="209"/>
      <c r="W159" s="211"/>
      <c r="X159" s="221"/>
    </row>
    <row r="160" spans="3:24" ht="11.25">
      <c r="C160" s="203" t="s">
        <v>1148</v>
      </c>
      <c r="D160" s="204" t="s">
        <v>1149</v>
      </c>
      <c r="E160" s="205" t="s">
        <v>1007</v>
      </c>
      <c r="F160" s="206" t="str">
        <f t="shared" si="18"/>
        <v>○</v>
      </c>
      <c r="G160" s="207" t="str">
        <f t="shared" si="19"/>
        <v>○</v>
      </c>
      <c r="H160" s="208" t="s">
        <v>996</v>
      </c>
      <c r="I160" s="209" t="s">
        <v>1009</v>
      </c>
      <c r="J160" s="209"/>
      <c r="K160" s="211"/>
      <c r="L160" s="221"/>
      <c r="M160" s="207" t="str">
        <f t="shared" si="20"/>
        <v>-</v>
      </c>
      <c r="N160" s="208" t="s">
        <v>1009</v>
      </c>
      <c r="O160" s="209"/>
      <c r="P160" s="209"/>
      <c r="Q160" s="211"/>
      <c r="R160" s="220"/>
      <c r="S160" s="207" t="str">
        <f t="shared" si="21"/>
        <v>○</v>
      </c>
      <c r="T160" s="208" t="s">
        <v>996</v>
      </c>
      <c r="U160" s="209" t="s">
        <v>1009</v>
      </c>
      <c r="V160" s="209"/>
      <c r="W160" s="211"/>
      <c r="X160" s="221"/>
    </row>
    <row r="161" spans="3:24" ht="11.25">
      <c r="C161" s="203" t="s">
        <v>1150</v>
      </c>
      <c r="D161" s="204" t="s">
        <v>1151</v>
      </c>
      <c r="E161" s="205" t="s">
        <v>1007</v>
      </c>
      <c r="F161" s="206" t="str">
        <f t="shared" si="18"/>
        <v>○</v>
      </c>
      <c r="G161" s="207" t="str">
        <f t="shared" si="19"/>
        <v>○</v>
      </c>
      <c r="H161" s="208" t="s">
        <v>996</v>
      </c>
      <c r="I161" s="209" t="s">
        <v>1009</v>
      </c>
      <c r="J161" s="209"/>
      <c r="K161" s="211"/>
      <c r="L161" s="221"/>
      <c r="M161" s="207" t="str">
        <f t="shared" si="20"/>
        <v>-</v>
      </c>
      <c r="N161" s="208" t="s">
        <v>1009</v>
      </c>
      <c r="O161" s="209"/>
      <c r="P161" s="209"/>
      <c r="Q161" s="211"/>
      <c r="R161" s="220"/>
      <c r="S161" s="207" t="str">
        <f t="shared" si="21"/>
        <v>○</v>
      </c>
      <c r="T161" s="208" t="s">
        <v>996</v>
      </c>
      <c r="U161" s="209" t="s">
        <v>997</v>
      </c>
      <c r="V161" s="209" t="s">
        <v>1152</v>
      </c>
      <c r="W161" s="211" t="s">
        <v>1152</v>
      </c>
      <c r="X161" s="221"/>
    </row>
    <row r="162" spans="3:24" ht="11.25">
      <c r="C162" s="203" t="s">
        <v>1153</v>
      </c>
      <c r="D162" s="204" t="s">
        <v>1154</v>
      </c>
      <c r="E162" s="205" t="s">
        <v>1007</v>
      </c>
      <c r="F162" s="206" t="str">
        <f t="shared" si="18"/>
        <v>○</v>
      </c>
      <c r="G162" s="207" t="str">
        <f t="shared" si="19"/>
        <v>○</v>
      </c>
      <c r="H162" s="208" t="s">
        <v>996</v>
      </c>
      <c r="I162" s="209" t="s">
        <v>1009</v>
      </c>
      <c r="J162" s="209"/>
      <c r="K162" s="211"/>
      <c r="L162" s="221"/>
      <c r="M162" s="207" t="str">
        <f t="shared" si="20"/>
        <v>-</v>
      </c>
      <c r="N162" s="208" t="s">
        <v>1009</v>
      </c>
      <c r="O162" s="209"/>
      <c r="P162" s="209"/>
      <c r="Q162" s="211"/>
      <c r="R162" s="220"/>
      <c r="S162" s="207" t="str">
        <f t="shared" si="21"/>
        <v>○</v>
      </c>
      <c r="T162" s="208" t="s">
        <v>996</v>
      </c>
      <c r="U162" s="209" t="s">
        <v>1009</v>
      </c>
      <c r="V162" s="209"/>
      <c r="W162" s="211"/>
      <c r="X162" s="221"/>
    </row>
    <row r="163" spans="3:24" ht="11.25">
      <c r="C163" s="203" t="s">
        <v>1155</v>
      </c>
      <c r="D163" s="204" t="s">
        <v>1156</v>
      </c>
      <c r="E163" s="205" t="s">
        <v>1007</v>
      </c>
      <c r="F163" s="206" t="str">
        <f t="shared" si="18"/>
        <v>○</v>
      </c>
      <c r="G163" s="207" t="str">
        <f t="shared" si="19"/>
        <v>○</v>
      </c>
      <c r="H163" s="208" t="s">
        <v>996</v>
      </c>
      <c r="I163" s="209" t="s">
        <v>1009</v>
      </c>
      <c r="J163" s="209"/>
      <c r="K163" s="211"/>
      <c r="L163" s="221"/>
      <c r="M163" s="207" t="str">
        <f t="shared" si="20"/>
        <v>-</v>
      </c>
      <c r="N163" s="208" t="s">
        <v>1009</v>
      </c>
      <c r="O163" s="209"/>
      <c r="P163" s="209"/>
      <c r="Q163" s="211"/>
      <c r="R163" s="220"/>
      <c r="S163" s="207" t="str">
        <f t="shared" si="21"/>
        <v>○</v>
      </c>
      <c r="T163" s="208" t="s">
        <v>996</v>
      </c>
      <c r="U163" s="209" t="s">
        <v>1009</v>
      </c>
      <c r="V163" s="209"/>
      <c r="W163" s="211"/>
      <c r="X163" s="221"/>
    </row>
    <row r="164" spans="3:24" ht="78.75">
      <c r="C164" s="203" t="s">
        <v>1157</v>
      </c>
      <c r="D164" s="204" t="s">
        <v>1158</v>
      </c>
      <c r="E164" s="205" t="s">
        <v>1007</v>
      </c>
      <c r="F164" s="206" t="str">
        <f t="shared" si="18"/>
        <v>○</v>
      </c>
      <c r="G164" s="207" t="str">
        <f t="shared" si="19"/>
        <v>-</v>
      </c>
      <c r="H164" s="208" t="s">
        <v>1009</v>
      </c>
      <c r="I164" s="209" t="s">
        <v>1159</v>
      </c>
      <c r="J164" s="219" t="s">
        <v>1160</v>
      </c>
      <c r="K164" s="211" t="s">
        <v>1163</v>
      </c>
      <c r="L164" s="221"/>
      <c r="M164" s="207" t="str">
        <f t="shared" si="20"/>
        <v>-</v>
      </c>
      <c r="N164" s="208" t="s">
        <v>1009</v>
      </c>
      <c r="O164" s="209"/>
      <c r="P164" s="209"/>
      <c r="Q164" s="211"/>
      <c r="R164" s="220"/>
      <c r="S164" s="207" t="str">
        <f t="shared" si="21"/>
        <v>-</v>
      </c>
      <c r="T164" s="208" t="s">
        <v>1009</v>
      </c>
      <c r="U164" s="209" t="s">
        <v>1159</v>
      </c>
      <c r="V164" s="219" t="s">
        <v>1160</v>
      </c>
      <c r="W164" s="211" t="s">
        <v>1163</v>
      </c>
      <c r="X164" s="221"/>
    </row>
    <row r="165" spans="3:24" ht="11.25">
      <c r="C165" s="203" t="s">
        <v>1164</v>
      </c>
      <c r="D165" s="204" t="s">
        <v>1165</v>
      </c>
      <c r="E165" s="205" t="s">
        <v>1007</v>
      </c>
      <c r="F165" s="206" t="str">
        <f t="shared" si="18"/>
        <v>○</v>
      </c>
      <c r="G165" s="207" t="str">
        <f t="shared" si="19"/>
        <v>-</v>
      </c>
      <c r="H165" s="208" t="s">
        <v>1009</v>
      </c>
      <c r="I165" s="209"/>
      <c r="J165" s="209"/>
      <c r="K165" s="211"/>
      <c r="L165" s="221"/>
      <c r="M165" s="207" t="str">
        <f t="shared" si="20"/>
        <v>○</v>
      </c>
      <c r="N165" s="208" t="s">
        <v>996</v>
      </c>
      <c r="O165" s="209" t="s">
        <v>997</v>
      </c>
      <c r="P165" s="209" t="s">
        <v>1166</v>
      </c>
      <c r="Q165" s="211" t="s">
        <v>1166</v>
      </c>
      <c r="R165" s="220"/>
      <c r="S165" s="207" t="str">
        <f t="shared" si="21"/>
        <v>-</v>
      </c>
      <c r="T165" s="208" t="s">
        <v>1009</v>
      </c>
      <c r="U165" s="209"/>
      <c r="V165" s="209"/>
      <c r="W165" s="211"/>
      <c r="X165" s="221"/>
    </row>
    <row r="166" spans="3:24" ht="112.5">
      <c r="C166" s="203" t="s">
        <v>1168</v>
      </c>
      <c r="D166" s="204" t="s">
        <v>1169</v>
      </c>
      <c r="E166" s="205" t="s">
        <v>1007</v>
      </c>
      <c r="F166" s="206" t="str">
        <f t="shared" si="18"/>
        <v>○</v>
      </c>
      <c r="G166" s="207" t="str">
        <f t="shared" si="19"/>
        <v>-</v>
      </c>
      <c r="H166" s="208" t="s">
        <v>1009</v>
      </c>
      <c r="I166" s="209"/>
      <c r="J166" s="209"/>
      <c r="K166" s="211"/>
      <c r="L166" s="221"/>
      <c r="M166" s="207" t="str">
        <f t="shared" si="20"/>
        <v>-</v>
      </c>
      <c r="N166" s="208" t="s">
        <v>1009</v>
      </c>
      <c r="O166" s="209" t="s">
        <v>1090</v>
      </c>
      <c r="P166" s="219" t="s">
        <v>1170</v>
      </c>
      <c r="Q166" s="211" t="s">
        <v>1008</v>
      </c>
      <c r="R166" s="220"/>
      <c r="S166" s="207" t="str">
        <f t="shared" si="21"/>
        <v>-</v>
      </c>
      <c r="T166" s="208" t="s">
        <v>1009</v>
      </c>
      <c r="U166" s="209"/>
      <c r="V166" s="209"/>
      <c r="W166" s="211"/>
      <c r="X166" s="221"/>
    </row>
    <row r="167" spans="3:24" ht="11.25">
      <c r="C167" s="203" t="s">
        <v>1171</v>
      </c>
      <c r="D167" s="204" t="s">
        <v>1172</v>
      </c>
      <c r="E167" s="205" t="s">
        <v>1007</v>
      </c>
      <c r="F167" s="206" t="str">
        <f t="shared" si="18"/>
        <v>○</v>
      </c>
      <c r="G167" s="207" t="str">
        <f t="shared" si="19"/>
        <v>-</v>
      </c>
      <c r="H167" s="208" t="s">
        <v>1009</v>
      </c>
      <c r="I167" s="209"/>
      <c r="J167" s="209"/>
      <c r="K167" s="211"/>
      <c r="L167" s="221"/>
      <c r="M167" s="207" t="str">
        <f t="shared" si="20"/>
        <v>○</v>
      </c>
      <c r="N167" s="208" t="s">
        <v>996</v>
      </c>
      <c r="O167" s="209" t="s">
        <v>997</v>
      </c>
      <c r="P167" s="209" t="s">
        <v>1098</v>
      </c>
      <c r="Q167" s="211" t="s">
        <v>1098</v>
      </c>
      <c r="R167" s="220"/>
      <c r="S167" s="207" t="str">
        <f t="shared" si="21"/>
        <v>-</v>
      </c>
      <c r="T167" s="208" t="s">
        <v>1009</v>
      </c>
      <c r="U167" s="209"/>
      <c r="V167" s="209"/>
      <c r="W167" s="211"/>
      <c r="X167" s="221"/>
    </row>
    <row r="168" spans="3:24" ht="11.25">
      <c r="C168" s="203" t="s">
        <v>1173</v>
      </c>
      <c r="D168" s="204" t="s">
        <v>1174</v>
      </c>
      <c r="E168" s="205" t="s">
        <v>1007</v>
      </c>
      <c r="F168" s="206" t="str">
        <f t="shared" si="18"/>
        <v>○</v>
      </c>
      <c r="G168" s="207" t="str">
        <f t="shared" si="19"/>
        <v>-</v>
      </c>
      <c r="H168" s="208" t="s">
        <v>1009</v>
      </c>
      <c r="I168" s="209"/>
      <c r="J168" s="209"/>
      <c r="K168" s="211"/>
      <c r="L168" s="221"/>
      <c r="M168" s="207" t="str">
        <f t="shared" si="20"/>
        <v>○</v>
      </c>
      <c r="N168" s="208" t="s">
        <v>996</v>
      </c>
      <c r="O168" s="209" t="s">
        <v>997</v>
      </c>
      <c r="P168" s="209" t="s">
        <v>1102</v>
      </c>
      <c r="Q168" s="211" t="s">
        <v>1102</v>
      </c>
      <c r="R168" s="220"/>
      <c r="S168" s="207" t="str">
        <f t="shared" si="21"/>
        <v>-</v>
      </c>
      <c r="T168" s="208" t="s">
        <v>1009</v>
      </c>
      <c r="U168" s="209"/>
      <c r="V168" s="209"/>
      <c r="W168" s="211"/>
      <c r="X168" s="221"/>
    </row>
    <row r="169" spans="3:24" ht="11.25">
      <c r="C169" s="203" t="s">
        <v>1175</v>
      </c>
      <c r="D169" s="204" t="s">
        <v>1176</v>
      </c>
      <c r="E169" s="205" t="s">
        <v>1007</v>
      </c>
      <c r="F169" s="206" t="str">
        <f t="shared" si="18"/>
        <v>○</v>
      </c>
      <c r="G169" s="207" t="str">
        <f t="shared" si="19"/>
        <v>-</v>
      </c>
      <c r="H169" s="208" t="s">
        <v>1009</v>
      </c>
      <c r="I169" s="209"/>
      <c r="J169" s="209"/>
      <c r="K169" s="211"/>
      <c r="L169" s="221"/>
      <c r="M169" s="207" t="str">
        <f t="shared" si="20"/>
        <v>○</v>
      </c>
      <c r="N169" s="208" t="s">
        <v>996</v>
      </c>
      <c r="O169" s="209" t="s">
        <v>997</v>
      </c>
      <c r="P169" s="209" t="s">
        <v>1105</v>
      </c>
      <c r="Q169" s="211" t="s">
        <v>1105</v>
      </c>
      <c r="R169" s="220"/>
      <c r="S169" s="207" t="str">
        <f t="shared" si="21"/>
        <v>-</v>
      </c>
      <c r="T169" s="208" t="s">
        <v>1009</v>
      </c>
      <c r="U169" s="209"/>
      <c r="V169" s="209"/>
      <c r="W169" s="211"/>
      <c r="X169" s="221"/>
    </row>
    <row r="170" spans="3:24" ht="11.25">
      <c r="C170" s="203" t="s">
        <v>1177</v>
      </c>
      <c r="D170" s="204" t="s">
        <v>1178</v>
      </c>
      <c r="E170" s="205" t="s">
        <v>1007</v>
      </c>
      <c r="F170" s="206" t="str">
        <f t="shared" si="18"/>
        <v>○</v>
      </c>
      <c r="G170" s="207" t="str">
        <f t="shared" si="19"/>
        <v>-</v>
      </c>
      <c r="H170" s="208" t="s">
        <v>1009</v>
      </c>
      <c r="I170" s="209"/>
      <c r="J170" s="209"/>
      <c r="K170" s="211"/>
      <c r="L170" s="221"/>
      <c r="M170" s="207" t="str">
        <f t="shared" si="20"/>
        <v>○</v>
      </c>
      <c r="N170" s="208" t="s">
        <v>996</v>
      </c>
      <c r="O170" s="209" t="s">
        <v>997</v>
      </c>
      <c r="P170" s="209" t="s">
        <v>1108</v>
      </c>
      <c r="Q170" s="211" t="s">
        <v>1108</v>
      </c>
      <c r="R170" s="220"/>
      <c r="S170" s="207" t="str">
        <f t="shared" si="21"/>
        <v>-</v>
      </c>
      <c r="T170" s="208" t="s">
        <v>1009</v>
      </c>
      <c r="U170" s="209"/>
      <c r="V170" s="209"/>
      <c r="W170" s="211"/>
      <c r="X170" s="221"/>
    </row>
    <row r="171" spans="3:24" ht="11.25">
      <c r="C171" s="203" t="s">
        <v>1179</v>
      </c>
      <c r="D171" s="204" t="s">
        <v>1180</v>
      </c>
      <c r="E171" s="205" t="s">
        <v>1007</v>
      </c>
      <c r="F171" s="206" t="str">
        <f t="shared" si="18"/>
        <v>○</v>
      </c>
      <c r="G171" s="207" t="str">
        <f t="shared" si="19"/>
        <v>-</v>
      </c>
      <c r="H171" s="208" t="s">
        <v>1009</v>
      </c>
      <c r="I171" s="209"/>
      <c r="J171" s="209"/>
      <c r="K171" s="211"/>
      <c r="L171" s="221"/>
      <c r="M171" s="207" t="str">
        <f t="shared" si="20"/>
        <v>○</v>
      </c>
      <c r="N171" s="208" t="s">
        <v>996</v>
      </c>
      <c r="O171" s="209" t="s">
        <v>997</v>
      </c>
      <c r="P171" s="209" t="s">
        <v>1111</v>
      </c>
      <c r="Q171" s="211" t="s">
        <v>1111</v>
      </c>
      <c r="R171" s="220"/>
      <c r="S171" s="207" t="str">
        <f t="shared" si="21"/>
        <v>-</v>
      </c>
      <c r="T171" s="208" t="s">
        <v>1009</v>
      </c>
      <c r="U171" s="209"/>
      <c r="V171" s="209"/>
      <c r="W171" s="211"/>
      <c r="X171" s="221"/>
    </row>
    <row r="172" spans="3:24" ht="11.25">
      <c r="C172" s="203" t="s">
        <v>1181</v>
      </c>
      <c r="D172" s="204" t="s">
        <v>1182</v>
      </c>
      <c r="E172" s="205" t="s">
        <v>1007</v>
      </c>
      <c r="F172" s="206" t="str">
        <f t="shared" si="18"/>
        <v>○</v>
      </c>
      <c r="G172" s="207" t="str">
        <f t="shared" si="19"/>
        <v>-</v>
      </c>
      <c r="H172" s="208" t="s">
        <v>1009</v>
      </c>
      <c r="I172" s="209"/>
      <c r="J172" s="209" t="s">
        <v>1053</v>
      </c>
      <c r="K172" s="211"/>
      <c r="L172" s="221"/>
      <c r="M172" s="207" t="str">
        <f t="shared" si="20"/>
        <v>○</v>
      </c>
      <c r="N172" s="208" t="s">
        <v>996</v>
      </c>
      <c r="O172" s="209" t="s">
        <v>997</v>
      </c>
      <c r="P172" s="209" t="s">
        <v>1259</v>
      </c>
      <c r="Q172" s="211" t="s">
        <v>1259</v>
      </c>
      <c r="R172" s="220"/>
      <c r="S172" s="207" t="str">
        <f t="shared" si="21"/>
        <v>-</v>
      </c>
      <c r="T172" s="208" t="s">
        <v>1009</v>
      </c>
      <c r="U172" s="209"/>
      <c r="V172" s="209"/>
      <c r="W172" s="211"/>
      <c r="X172" s="221"/>
    </row>
    <row r="173" spans="3:24" ht="11.25">
      <c r="C173" s="203" t="s">
        <v>1185</v>
      </c>
      <c r="D173" s="204" t="s">
        <v>1186</v>
      </c>
      <c r="E173" s="205" t="s">
        <v>1007</v>
      </c>
      <c r="F173" s="206" t="str">
        <f t="shared" si="18"/>
        <v>○</v>
      </c>
      <c r="G173" s="207" t="str">
        <f t="shared" si="19"/>
        <v>-</v>
      </c>
      <c r="H173" s="208" t="s">
        <v>1009</v>
      </c>
      <c r="I173" s="209"/>
      <c r="J173" s="209"/>
      <c r="K173" s="211"/>
      <c r="L173" s="221"/>
      <c r="M173" s="207" t="str">
        <f t="shared" si="20"/>
        <v>○</v>
      </c>
      <c r="N173" s="208" t="s">
        <v>996</v>
      </c>
      <c r="O173" s="209" t="s">
        <v>1034</v>
      </c>
      <c r="P173" s="209" t="str">
        <f>R173</f>
        <v>消込参照06B</v>
      </c>
      <c r="Q173" s="211" t="s">
        <v>1258</v>
      </c>
      <c r="R173" s="220" t="s">
        <v>1258</v>
      </c>
      <c r="S173" s="207" t="str">
        <f t="shared" si="21"/>
        <v>-</v>
      </c>
      <c r="T173" s="208" t="s">
        <v>1009</v>
      </c>
      <c r="U173" s="209"/>
      <c r="V173" s="209"/>
      <c r="W173" s="211"/>
      <c r="X173" s="221"/>
    </row>
    <row r="174" spans="3:24" ht="11.25">
      <c r="C174" s="203" t="s">
        <v>1187</v>
      </c>
      <c r="D174" s="204" t="s">
        <v>1188</v>
      </c>
      <c r="E174" s="205" t="s">
        <v>1007</v>
      </c>
      <c r="F174" s="206" t="str">
        <f t="shared" si="18"/>
        <v>○</v>
      </c>
      <c r="G174" s="207" t="str">
        <f t="shared" si="19"/>
        <v>-</v>
      </c>
      <c r="H174" s="208" t="s">
        <v>1009</v>
      </c>
      <c r="I174" s="209"/>
      <c r="J174" s="209"/>
      <c r="K174" s="211"/>
      <c r="L174" s="221"/>
      <c r="M174" s="207" t="str">
        <f t="shared" si="20"/>
        <v>○</v>
      </c>
      <c r="N174" s="208" t="s">
        <v>996</v>
      </c>
      <c r="O174" s="209" t="s">
        <v>1009</v>
      </c>
      <c r="P174" s="209"/>
      <c r="Q174" s="211"/>
      <c r="R174" s="220"/>
      <c r="S174" s="207" t="str">
        <f t="shared" si="21"/>
        <v>-</v>
      </c>
      <c r="T174" s="208" t="s">
        <v>1009</v>
      </c>
      <c r="U174" s="209"/>
      <c r="V174" s="209"/>
      <c r="W174" s="211"/>
      <c r="X174" s="221"/>
    </row>
    <row r="175" spans="3:24" ht="11.25">
      <c r="C175" s="203" t="s">
        <v>1189</v>
      </c>
      <c r="D175" s="204" t="s">
        <v>1190</v>
      </c>
      <c r="E175" s="205" t="s">
        <v>1007</v>
      </c>
      <c r="F175" s="206" t="str">
        <f t="shared" si="18"/>
        <v>○</v>
      </c>
      <c r="G175" s="207" t="str">
        <f t="shared" si="19"/>
        <v>-</v>
      </c>
      <c r="H175" s="208" t="s">
        <v>1009</v>
      </c>
      <c r="I175" s="209"/>
      <c r="J175" s="209"/>
      <c r="K175" s="211"/>
      <c r="L175" s="221"/>
      <c r="M175" s="207" t="str">
        <f t="shared" si="20"/>
        <v>○</v>
      </c>
      <c r="N175" s="208" t="s">
        <v>996</v>
      </c>
      <c r="O175" s="209" t="s">
        <v>1009</v>
      </c>
      <c r="P175" s="209"/>
      <c r="Q175" s="211"/>
      <c r="R175" s="220"/>
      <c r="S175" s="207" t="str">
        <f t="shared" si="21"/>
        <v>-</v>
      </c>
      <c r="T175" s="208" t="s">
        <v>1009</v>
      </c>
      <c r="U175" s="209"/>
      <c r="V175" s="209"/>
      <c r="W175" s="211"/>
      <c r="X175" s="221"/>
    </row>
    <row r="176" spans="3:24" ht="11.25">
      <c r="C176" s="203" t="s">
        <v>1191</v>
      </c>
      <c r="D176" s="204" t="s">
        <v>1192</v>
      </c>
      <c r="E176" s="205" t="s">
        <v>1007</v>
      </c>
      <c r="F176" s="215" t="str">
        <f t="shared" si="18"/>
        <v>×</v>
      </c>
      <c r="G176" s="207" t="str">
        <f t="shared" si="19"/>
        <v>-</v>
      </c>
      <c r="H176" s="208" t="s">
        <v>1009</v>
      </c>
      <c r="I176" s="209"/>
      <c r="J176" s="209"/>
      <c r="K176" s="211"/>
      <c r="L176" s="221"/>
      <c r="M176" s="207" t="str">
        <f t="shared" si="20"/>
        <v>×</v>
      </c>
      <c r="N176" s="208" t="s">
        <v>996</v>
      </c>
      <c r="O176" s="209" t="s">
        <v>1034</v>
      </c>
      <c r="P176" s="209" t="str">
        <f>R176</f>
        <v>2017/12/13</v>
      </c>
      <c r="Q176" s="217" t="s">
        <v>1128</v>
      </c>
      <c r="R176" s="211" t="s">
        <v>1129</v>
      </c>
      <c r="S176" s="207" t="str">
        <f t="shared" si="21"/>
        <v>-</v>
      </c>
      <c r="T176" s="208" t="s">
        <v>1009</v>
      </c>
      <c r="U176" s="209"/>
      <c r="V176" s="209"/>
      <c r="W176" s="211"/>
      <c r="X176" s="221"/>
    </row>
    <row r="177" spans="3:24" ht="22.5">
      <c r="C177" s="203" t="s">
        <v>1193</v>
      </c>
      <c r="D177" s="204" t="s">
        <v>1194</v>
      </c>
      <c r="E177" s="205" t="s">
        <v>1007</v>
      </c>
      <c r="F177" s="206" t="str">
        <f t="shared" si="18"/>
        <v>○</v>
      </c>
      <c r="G177" s="207" t="str">
        <f t="shared" si="19"/>
        <v>-</v>
      </c>
      <c r="H177" s="208" t="s">
        <v>1009</v>
      </c>
      <c r="I177" s="209"/>
      <c r="J177" s="209"/>
      <c r="K177" s="211"/>
      <c r="L177" s="221"/>
      <c r="M177" s="207" t="str">
        <f t="shared" si="20"/>
        <v>○</v>
      </c>
      <c r="N177" s="208" t="s">
        <v>996</v>
      </c>
      <c r="O177" s="209" t="s">
        <v>1009</v>
      </c>
      <c r="P177" s="209"/>
      <c r="Q177" s="211"/>
      <c r="R177" s="220"/>
      <c r="S177" s="207" t="str">
        <f t="shared" si="21"/>
        <v>-</v>
      </c>
      <c r="T177" s="208" t="s">
        <v>1009</v>
      </c>
      <c r="U177" s="209"/>
      <c r="V177" s="209"/>
      <c r="W177" s="211"/>
      <c r="X177" s="221"/>
    </row>
    <row r="178" spans="3:24" ht="22.5">
      <c r="C178" s="203" t="s">
        <v>1195</v>
      </c>
      <c r="D178" s="204" t="s">
        <v>1196</v>
      </c>
      <c r="E178" s="205" t="s">
        <v>1007</v>
      </c>
      <c r="F178" s="206" t="str">
        <f t="shared" si="18"/>
        <v>○</v>
      </c>
      <c r="G178" s="207" t="str">
        <f t="shared" si="19"/>
        <v>-</v>
      </c>
      <c r="H178" s="208" t="s">
        <v>1009</v>
      </c>
      <c r="I178" s="209"/>
      <c r="J178" s="209"/>
      <c r="K178" s="211"/>
      <c r="L178" s="221"/>
      <c r="M178" s="207" t="str">
        <f t="shared" si="20"/>
        <v>○</v>
      </c>
      <c r="N178" s="208" t="s">
        <v>996</v>
      </c>
      <c r="O178" s="209" t="s">
        <v>1009</v>
      </c>
      <c r="P178" s="209"/>
      <c r="Q178" s="211"/>
      <c r="R178" s="220"/>
      <c r="S178" s="207" t="str">
        <f t="shared" si="21"/>
        <v>-</v>
      </c>
      <c r="T178" s="208" t="s">
        <v>1009</v>
      </c>
      <c r="U178" s="209"/>
      <c r="V178" s="209"/>
      <c r="W178" s="211"/>
      <c r="X178" s="221"/>
    </row>
    <row r="179" spans="3:24" ht="11.25">
      <c r="C179" s="203" t="s">
        <v>1197</v>
      </c>
      <c r="D179" s="204" t="s">
        <v>1198</v>
      </c>
      <c r="E179" s="205" t="s">
        <v>1007</v>
      </c>
      <c r="F179" s="206" t="str">
        <f t="shared" ref="F179:F199" si="22">IF(AND(OR(G179="○",G179="-"),OR(M179="○",M179="-"),OR(S179="○",S179="-")),"○","×")</f>
        <v>○</v>
      </c>
      <c r="G179" s="207" t="str">
        <f t="shared" ref="G179:G199" si="23">IF(H179="○",IF(EXACT(J179,K179),"○","×"),"-")</f>
        <v>-</v>
      </c>
      <c r="H179" s="208" t="s">
        <v>1009</v>
      </c>
      <c r="I179" s="209"/>
      <c r="J179" s="209"/>
      <c r="K179" s="211"/>
      <c r="L179" s="221"/>
      <c r="M179" s="207" t="str">
        <f t="shared" ref="M179:M199" si="24">IF(N179="○",IF(EXACT(P179,Q179),"○","×"),"-")</f>
        <v>○</v>
      </c>
      <c r="N179" s="208" t="s">
        <v>996</v>
      </c>
      <c r="O179" s="209" t="s">
        <v>997</v>
      </c>
      <c r="P179" s="209" t="s">
        <v>1137</v>
      </c>
      <c r="Q179" s="211" t="s">
        <v>1137</v>
      </c>
      <c r="R179" s="220"/>
      <c r="S179" s="207" t="str">
        <f t="shared" si="21"/>
        <v>-</v>
      </c>
      <c r="T179" s="208" t="s">
        <v>1009</v>
      </c>
      <c r="U179" s="209"/>
      <c r="V179" s="209"/>
      <c r="W179" s="211"/>
      <c r="X179" s="221"/>
    </row>
    <row r="180" spans="3:24" ht="11.25">
      <c r="C180" s="203" t="s">
        <v>1200</v>
      </c>
      <c r="D180" s="204" t="s">
        <v>1201</v>
      </c>
      <c r="E180" s="205" t="s">
        <v>1007</v>
      </c>
      <c r="F180" s="206" t="str">
        <f t="shared" si="22"/>
        <v>○</v>
      </c>
      <c r="G180" s="207" t="str">
        <f t="shared" si="23"/>
        <v>-</v>
      </c>
      <c r="H180" s="208" t="s">
        <v>1009</v>
      </c>
      <c r="I180" s="209"/>
      <c r="J180" s="209"/>
      <c r="K180" s="211"/>
      <c r="L180" s="221"/>
      <c r="M180" s="207" t="str">
        <f t="shared" si="24"/>
        <v>○</v>
      </c>
      <c r="N180" s="208" t="s">
        <v>996</v>
      </c>
      <c r="O180" s="209" t="s">
        <v>1009</v>
      </c>
      <c r="P180" s="209"/>
      <c r="Q180" s="211"/>
      <c r="R180" s="220"/>
      <c r="S180" s="207" t="str">
        <f t="shared" ref="S180:S199" si="25">IF(T180="○",IF(EXACT(V180,W180),"○","×"),"-")</f>
        <v>-</v>
      </c>
      <c r="T180" s="208" t="s">
        <v>1009</v>
      </c>
      <c r="U180" s="209"/>
      <c r="V180" s="209"/>
      <c r="W180" s="211"/>
      <c r="X180" s="221"/>
    </row>
    <row r="181" spans="3:24" ht="11.25">
      <c r="C181" s="203" t="s">
        <v>1202</v>
      </c>
      <c r="D181" s="204" t="s">
        <v>1203</v>
      </c>
      <c r="E181" s="205" t="s">
        <v>1007</v>
      </c>
      <c r="F181" s="206" t="str">
        <f t="shared" si="22"/>
        <v>○</v>
      </c>
      <c r="G181" s="207" t="str">
        <f t="shared" si="23"/>
        <v>-</v>
      </c>
      <c r="H181" s="208" t="s">
        <v>1009</v>
      </c>
      <c r="I181" s="209"/>
      <c r="J181" s="209"/>
      <c r="K181" s="211"/>
      <c r="L181" s="221"/>
      <c r="M181" s="207" t="str">
        <f t="shared" si="24"/>
        <v>○</v>
      </c>
      <c r="N181" s="208" t="s">
        <v>996</v>
      </c>
      <c r="O181" s="209" t="s">
        <v>1009</v>
      </c>
      <c r="P181" s="209"/>
      <c r="Q181" s="211"/>
      <c r="R181" s="220"/>
      <c r="S181" s="207" t="str">
        <f t="shared" si="25"/>
        <v>-</v>
      </c>
      <c r="T181" s="208" t="s">
        <v>1009</v>
      </c>
      <c r="U181" s="209"/>
      <c r="V181" s="209"/>
      <c r="W181" s="211"/>
      <c r="X181" s="221"/>
    </row>
    <row r="182" spans="3:24" ht="11.25">
      <c r="C182" s="203" t="s">
        <v>1204</v>
      </c>
      <c r="D182" s="204" t="s">
        <v>1205</v>
      </c>
      <c r="E182" s="205" t="s">
        <v>1007</v>
      </c>
      <c r="F182" s="206" t="str">
        <f t="shared" si="22"/>
        <v>○</v>
      </c>
      <c r="G182" s="207" t="str">
        <f t="shared" si="23"/>
        <v>-</v>
      </c>
      <c r="H182" s="208" t="s">
        <v>1009</v>
      </c>
      <c r="I182" s="209"/>
      <c r="J182" s="209"/>
      <c r="K182" s="211"/>
      <c r="L182" s="221"/>
      <c r="M182" s="207" t="str">
        <f t="shared" si="24"/>
        <v>○</v>
      </c>
      <c r="N182" s="208" t="s">
        <v>996</v>
      </c>
      <c r="O182" s="209" t="s">
        <v>1009</v>
      </c>
      <c r="P182" s="209"/>
      <c r="Q182" s="211"/>
      <c r="R182" s="220"/>
      <c r="S182" s="207" t="str">
        <f t="shared" si="25"/>
        <v>-</v>
      </c>
      <c r="T182" s="208" t="s">
        <v>1009</v>
      </c>
      <c r="U182" s="209"/>
      <c r="V182" s="209"/>
      <c r="W182" s="211"/>
      <c r="X182" s="221"/>
    </row>
    <row r="183" spans="3:24" ht="11.25">
      <c r="C183" s="203" t="s">
        <v>1206</v>
      </c>
      <c r="D183" s="204" t="s">
        <v>1207</v>
      </c>
      <c r="E183" s="205"/>
      <c r="F183" s="206" t="str">
        <f t="shared" si="22"/>
        <v>○</v>
      </c>
      <c r="G183" s="207" t="str">
        <f t="shared" si="23"/>
        <v>-</v>
      </c>
      <c r="H183" s="208" t="s">
        <v>1009</v>
      </c>
      <c r="I183" s="209"/>
      <c r="J183" s="209"/>
      <c r="K183" s="211"/>
      <c r="L183" s="221"/>
      <c r="M183" s="207" t="str">
        <f t="shared" si="24"/>
        <v>○</v>
      </c>
      <c r="N183" s="208" t="s">
        <v>996</v>
      </c>
      <c r="O183" s="209" t="s">
        <v>1009</v>
      </c>
      <c r="P183" s="209"/>
      <c r="Q183" s="211"/>
      <c r="R183" s="220"/>
      <c r="S183" s="207" t="str">
        <f t="shared" si="25"/>
        <v>-</v>
      </c>
      <c r="T183" s="208" t="s">
        <v>1009</v>
      </c>
      <c r="U183" s="209"/>
      <c r="V183" s="209"/>
      <c r="W183" s="211"/>
      <c r="X183" s="221"/>
    </row>
    <row r="184" spans="3:24" ht="22.5">
      <c r="C184" s="203" t="s">
        <v>1208</v>
      </c>
      <c r="D184" s="204" t="s">
        <v>1209</v>
      </c>
      <c r="E184" s="205" t="s">
        <v>1007</v>
      </c>
      <c r="F184" s="206" t="str">
        <f t="shared" si="22"/>
        <v>○</v>
      </c>
      <c r="G184" s="207" t="str">
        <f t="shared" si="23"/>
        <v>-</v>
      </c>
      <c r="H184" s="208" t="s">
        <v>1009</v>
      </c>
      <c r="I184" s="209"/>
      <c r="J184" s="209"/>
      <c r="K184" s="211"/>
      <c r="L184" s="221"/>
      <c r="M184" s="207" t="str">
        <f t="shared" si="24"/>
        <v>○</v>
      </c>
      <c r="N184" s="208" t="s">
        <v>996</v>
      </c>
      <c r="O184" s="209" t="s">
        <v>1009</v>
      </c>
      <c r="P184" s="209"/>
      <c r="Q184" s="211"/>
      <c r="R184" s="220"/>
      <c r="S184" s="207" t="str">
        <f t="shared" si="25"/>
        <v>-</v>
      </c>
      <c r="T184" s="208" t="s">
        <v>1009</v>
      </c>
      <c r="U184" s="209"/>
      <c r="V184" s="209"/>
      <c r="W184" s="211"/>
      <c r="X184" s="221"/>
    </row>
    <row r="185" spans="3:24" ht="11.25">
      <c r="C185" s="203" t="s">
        <v>1210</v>
      </c>
      <c r="D185" s="204" t="s">
        <v>1211</v>
      </c>
      <c r="E185" s="205" t="s">
        <v>1007</v>
      </c>
      <c r="F185" s="206" t="str">
        <f t="shared" si="22"/>
        <v>○</v>
      </c>
      <c r="G185" s="207" t="str">
        <f t="shared" si="23"/>
        <v>-</v>
      </c>
      <c r="H185" s="208" t="s">
        <v>1009</v>
      </c>
      <c r="I185" s="209"/>
      <c r="J185" s="209"/>
      <c r="K185" s="211"/>
      <c r="L185" s="221"/>
      <c r="M185" s="207" t="str">
        <f t="shared" si="24"/>
        <v>○</v>
      </c>
      <c r="N185" s="208" t="s">
        <v>996</v>
      </c>
      <c r="O185" s="209" t="s">
        <v>1009</v>
      </c>
      <c r="P185" s="209"/>
      <c r="Q185" s="211"/>
      <c r="R185" s="220"/>
      <c r="S185" s="207" t="str">
        <f t="shared" si="25"/>
        <v>-</v>
      </c>
      <c r="T185" s="208" t="s">
        <v>1009</v>
      </c>
      <c r="U185" s="209"/>
      <c r="V185" s="209"/>
      <c r="W185" s="211"/>
      <c r="X185" s="221"/>
    </row>
    <row r="186" spans="3:24" ht="11.25">
      <c r="C186" s="203" t="s">
        <v>1212</v>
      </c>
      <c r="D186" s="204" t="s">
        <v>1213</v>
      </c>
      <c r="E186" s="205" t="s">
        <v>1007</v>
      </c>
      <c r="F186" s="206" t="str">
        <f t="shared" si="22"/>
        <v>○</v>
      </c>
      <c r="G186" s="207" t="str">
        <f t="shared" si="23"/>
        <v>-</v>
      </c>
      <c r="H186" s="208" t="s">
        <v>1009</v>
      </c>
      <c r="I186" s="209"/>
      <c r="J186" s="209"/>
      <c r="K186" s="211"/>
      <c r="L186" s="221"/>
      <c r="M186" s="207" t="str">
        <f t="shared" si="24"/>
        <v>○</v>
      </c>
      <c r="N186" s="208" t="s">
        <v>996</v>
      </c>
      <c r="O186" s="209" t="s">
        <v>1009</v>
      </c>
      <c r="P186" s="209"/>
      <c r="Q186" s="211"/>
      <c r="R186" s="220"/>
      <c r="S186" s="207" t="str">
        <f t="shared" si="25"/>
        <v>-</v>
      </c>
      <c r="T186" s="208" t="s">
        <v>1009</v>
      </c>
      <c r="U186" s="209"/>
      <c r="V186" s="209"/>
      <c r="W186" s="211"/>
      <c r="X186" s="221"/>
    </row>
    <row r="187" spans="3:24" ht="11.25">
      <c r="C187" s="203" t="s">
        <v>1214</v>
      </c>
      <c r="D187" s="204" t="s">
        <v>1215</v>
      </c>
      <c r="E187" s="205" t="s">
        <v>1007</v>
      </c>
      <c r="F187" s="206" t="str">
        <f t="shared" si="22"/>
        <v>○</v>
      </c>
      <c r="G187" s="207" t="str">
        <f t="shared" si="23"/>
        <v>-</v>
      </c>
      <c r="H187" s="208" t="s">
        <v>1009</v>
      </c>
      <c r="I187" s="209"/>
      <c r="J187" s="209"/>
      <c r="K187" s="211"/>
      <c r="L187" s="221"/>
      <c r="M187" s="207" t="str">
        <f t="shared" si="24"/>
        <v>○</v>
      </c>
      <c r="N187" s="208" t="s">
        <v>996</v>
      </c>
      <c r="O187" s="209" t="s">
        <v>1009</v>
      </c>
      <c r="P187" s="209"/>
      <c r="Q187" s="211"/>
      <c r="R187" s="220"/>
      <c r="S187" s="207" t="str">
        <f t="shared" si="25"/>
        <v>-</v>
      </c>
      <c r="T187" s="208" t="s">
        <v>1009</v>
      </c>
      <c r="U187" s="209"/>
      <c r="V187" s="209"/>
      <c r="W187" s="211"/>
      <c r="X187" s="221"/>
    </row>
    <row r="188" spans="3:24" ht="11.25">
      <c r="C188" s="203" t="s">
        <v>1216</v>
      </c>
      <c r="D188" s="204" t="s">
        <v>1217</v>
      </c>
      <c r="E188" s="205" t="s">
        <v>1007</v>
      </c>
      <c r="F188" s="206" t="str">
        <f t="shared" si="22"/>
        <v>○</v>
      </c>
      <c r="G188" s="207" t="str">
        <f t="shared" si="23"/>
        <v>-</v>
      </c>
      <c r="H188" s="208" t="s">
        <v>1009</v>
      </c>
      <c r="I188" s="209"/>
      <c r="J188" s="209"/>
      <c r="K188" s="211"/>
      <c r="L188" s="221"/>
      <c r="M188" s="207" t="str">
        <f t="shared" si="24"/>
        <v>○</v>
      </c>
      <c r="N188" s="208" t="s">
        <v>996</v>
      </c>
      <c r="O188" s="209" t="s">
        <v>1009</v>
      </c>
      <c r="P188" s="209"/>
      <c r="Q188" s="211"/>
      <c r="R188" s="220"/>
      <c r="S188" s="207" t="str">
        <f t="shared" si="25"/>
        <v>-</v>
      </c>
      <c r="T188" s="208" t="s">
        <v>1009</v>
      </c>
      <c r="U188" s="209"/>
      <c r="V188" s="209"/>
      <c r="W188" s="211"/>
      <c r="X188" s="221"/>
    </row>
    <row r="189" spans="3:24" ht="78.75">
      <c r="C189" s="203" t="s">
        <v>1218</v>
      </c>
      <c r="D189" s="204" t="s">
        <v>1219</v>
      </c>
      <c r="E189" s="205" t="s">
        <v>1007</v>
      </c>
      <c r="F189" s="206" t="str">
        <f t="shared" si="22"/>
        <v>○</v>
      </c>
      <c r="G189" s="207" t="str">
        <f t="shared" si="23"/>
        <v>-</v>
      </c>
      <c r="H189" s="208" t="s">
        <v>1009</v>
      </c>
      <c r="I189" s="209"/>
      <c r="J189" s="209"/>
      <c r="K189" s="211"/>
      <c r="L189" s="221"/>
      <c r="M189" s="207" t="str">
        <f t="shared" si="24"/>
        <v>-</v>
      </c>
      <c r="N189" s="208" t="s">
        <v>1009</v>
      </c>
      <c r="O189" s="209" t="s">
        <v>1159</v>
      </c>
      <c r="P189" s="219" t="s">
        <v>1160</v>
      </c>
      <c r="Q189" s="211" t="s">
        <v>1163</v>
      </c>
      <c r="R189" s="220"/>
      <c r="S189" s="207" t="str">
        <f t="shared" si="25"/>
        <v>-</v>
      </c>
      <c r="T189" s="208" t="s">
        <v>1009</v>
      </c>
      <c r="U189" s="209"/>
      <c r="V189" s="209"/>
      <c r="W189" s="211"/>
      <c r="X189" s="221"/>
    </row>
    <row r="190" spans="3:24" ht="33.75">
      <c r="C190" s="203" t="s">
        <v>764</v>
      </c>
      <c r="D190" s="204" t="s">
        <v>1260</v>
      </c>
      <c r="E190" s="205"/>
      <c r="F190" s="206" t="str">
        <f t="shared" si="22"/>
        <v>○</v>
      </c>
      <c r="G190" s="207" t="str">
        <f t="shared" si="23"/>
        <v>○</v>
      </c>
      <c r="H190" s="208" t="s">
        <v>996</v>
      </c>
      <c r="I190" s="209" t="s">
        <v>1001</v>
      </c>
      <c r="J190" s="219" t="str">
        <f>L190</f>
        <v>CDGFTA00001,20171211,13</v>
      </c>
      <c r="K190" s="211" t="s">
        <v>1261</v>
      </c>
      <c r="L190" s="221" t="s">
        <v>1261</v>
      </c>
      <c r="M190" s="207" t="str">
        <f t="shared" si="24"/>
        <v>○</v>
      </c>
      <c r="N190" s="208" t="s">
        <v>996</v>
      </c>
      <c r="O190" s="209" t="s">
        <v>1001</v>
      </c>
      <c r="P190" s="219" t="str">
        <f>R190</f>
        <v>CDGFTA00001,20171211,13</v>
      </c>
      <c r="Q190" s="211" t="s">
        <v>1261</v>
      </c>
      <c r="R190" s="220" t="s">
        <v>1261</v>
      </c>
      <c r="S190" s="207" t="str">
        <f t="shared" si="25"/>
        <v>○</v>
      </c>
      <c r="T190" s="208" t="s">
        <v>1262</v>
      </c>
      <c r="U190" s="209" t="s">
        <v>1001</v>
      </c>
      <c r="V190" s="219" t="str">
        <f>X190</f>
        <v>CDGFTA00001,20171211,13</v>
      </c>
      <c r="W190" s="211" t="s">
        <v>1261</v>
      </c>
      <c r="X190" s="221" t="s">
        <v>1261</v>
      </c>
    </row>
    <row r="191" spans="3:24" ht="22.5">
      <c r="C191" s="203" t="s">
        <v>804</v>
      </c>
      <c r="D191" s="204" t="s">
        <v>1225</v>
      </c>
      <c r="E191" s="205"/>
      <c r="F191" s="206" t="str">
        <f t="shared" si="22"/>
        <v>○</v>
      </c>
      <c r="G191" s="207" t="str">
        <f t="shared" si="23"/>
        <v>○</v>
      </c>
      <c r="H191" s="208" t="s">
        <v>996</v>
      </c>
      <c r="I191" s="209" t="s">
        <v>1001</v>
      </c>
      <c r="J191" s="219" t="str">
        <f>L191</f>
        <v>11,</v>
      </c>
      <c r="K191" s="211" t="s">
        <v>1226</v>
      </c>
      <c r="L191" s="221" t="s">
        <v>1226</v>
      </c>
      <c r="M191" s="207" t="str">
        <f t="shared" si="24"/>
        <v>○</v>
      </c>
      <c r="N191" s="208" t="s">
        <v>996</v>
      </c>
      <c r="O191" s="209" t="s">
        <v>1001</v>
      </c>
      <c r="P191" s="219" t="str">
        <f>R191</f>
        <v>11,</v>
      </c>
      <c r="Q191" s="211" t="s">
        <v>1226</v>
      </c>
      <c r="R191" s="220" t="s">
        <v>1226</v>
      </c>
      <c r="S191" s="207" t="str">
        <f t="shared" si="25"/>
        <v>○</v>
      </c>
      <c r="T191" s="208" t="s">
        <v>1262</v>
      </c>
      <c r="U191" s="209" t="s">
        <v>1001</v>
      </c>
      <c r="V191" s="219" t="str">
        <f>X191</f>
        <v>11,</v>
      </c>
      <c r="W191" s="211" t="s">
        <v>1226</v>
      </c>
      <c r="X191" s="221" t="s">
        <v>1226</v>
      </c>
    </row>
    <row r="192" spans="3:24" ht="33.75">
      <c r="C192" s="203" t="s">
        <v>805</v>
      </c>
      <c r="D192" s="204" t="s">
        <v>1228</v>
      </c>
      <c r="E192" s="205"/>
      <c r="F192" s="206" t="str">
        <f t="shared" si="22"/>
        <v>○</v>
      </c>
      <c r="G192" s="207" t="str">
        <f t="shared" si="23"/>
        <v>○</v>
      </c>
      <c r="H192" s="208" t="s">
        <v>996</v>
      </c>
      <c r="I192" s="209" t="s">
        <v>997</v>
      </c>
      <c r="J192" s="209" t="s">
        <v>1229</v>
      </c>
      <c r="K192" s="211" t="s">
        <v>1229</v>
      </c>
      <c r="L192" s="221"/>
      <c r="M192" s="207" t="str">
        <f t="shared" si="24"/>
        <v>○</v>
      </c>
      <c r="N192" s="208" t="s">
        <v>996</v>
      </c>
      <c r="O192" s="209" t="s">
        <v>997</v>
      </c>
      <c r="P192" s="209" t="s">
        <v>1229</v>
      </c>
      <c r="Q192" s="211" t="s">
        <v>1229</v>
      </c>
      <c r="R192" s="220"/>
      <c r="S192" s="207" t="str">
        <f t="shared" si="25"/>
        <v>○</v>
      </c>
      <c r="T192" s="208" t="s">
        <v>996</v>
      </c>
      <c r="U192" s="209" t="s">
        <v>997</v>
      </c>
      <c r="V192" s="209" t="s">
        <v>1229</v>
      </c>
      <c r="W192" s="211" t="s">
        <v>1229</v>
      </c>
      <c r="X192" s="221"/>
    </row>
    <row r="193" spans="3:24" ht="45">
      <c r="C193" s="203" t="s">
        <v>806</v>
      </c>
      <c r="D193" s="204" t="s">
        <v>1230</v>
      </c>
      <c r="E193" s="205"/>
      <c r="F193" s="206" t="str">
        <f t="shared" si="22"/>
        <v>○</v>
      </c>
      <c r="G193" s="207" t="str">
        <f t="shared" si="23"/>
        <v>○</v>
      </c>
      <c r="H193" s="208" t="s">
        <v>996</v>
      </c>
      <c r="I193" s="209" t="s">
        <v>997</v>
      </c>
      <c r="J193" s="209" t="s">
        <v>1231</v>
      </c>
      <c r="K193" s="211" t="s">
        <v>1231</v>
      </c>
      <c r="L193" s="221"/>
      <c r="M193" s="207" t="str">
        <f t="shared" si="24"/>
        <v>○</v>
      </c>
      <c r="N193" s="208" t="s">
        <v>996</v>
      </c>
      <c r="O193" s="209" t="s">
        <v>997</v>
      </c>
      <c r="P193" s="209" t="s">
        <v>1231</v>
      </c>
      <c r="Q193" s="211" t="s">
        <v>1231</v>
      </c>
      <c r="R193" s="220"/>
      <c r="S193" s="207" t="str">
        <f t="shared" si="25"/>
        <v>○</v>
      </c>
      <c r="T193" s="208" t="s">
        <v>996</v>
      </c>
      <c r="U193" s="209" t="s">
        <v>997</v>
      </c>
      <c r="V193" s="209" t="s">
        <v>1231</v>
      </c>
      <c r="W193" s="211" t="s">
        <v>1231</v>
      </c>
      <c r="X193" s="221"/>
    </row>
    <row r="194" spans="3:24" ht="22.5">
      <c r="C194" s="203" t="s">
        <v>1232</v>
      </c>
      <c r="D194" s="204" t="s">
        <v>1233</v>
      </c>
      <c r="E194" s="205"/>
      <c r="F194" s="206" t="str">
        <f t="shared" si="22"/>
        <v>○</v>
      </c>
      <c r="G194" s="207" t="str">
        <f t="shared" si="23"/>
        <v>○</v>
      </c>
      <c r="H194" s="208" t="s">
        <v>996</v>
      </c>
      <c r="I194" s="209" t="s">
        <v>997</v>
      </c>
      <c r="J194" s="209" t="s">
        <v>1234</v>
      </c>
      <c r="K194" s="211" t="s">
        <v>1234</v>
      </c>
      <c r="L194" s="221"/>
      <c r="M194" s="207" t="str">
        <f t="shared" si="24"/>
        <v>○</v>
      </c>
      <c r="N194" s="208" t="s">
        <v>996</v>
      </c>
      <c r="O194" s="209" t="s">
        <v>997</v>
      </c>
      <c r="P194" s="209" t="s">
        <v>1234</v>
      </c>
      <c r="Q194" s="211" t="s">
        <v>1234</v>
      </c>
      <c r="R194" s="220"/>
      <c r="S194" s="207" t="str">
        <f t="shared" si="25"/>
        <v>○</v>
      </c>
      <c r="T194" s="208" t="s">
        <v>996</v>
      </c>
      <c r="U194" s="209" t="s">
        <v>997</v>
      </c>
      <c r="V194" s="209" t="s">
        <v>1234</v>
      </c>
      <c r="W194" s="211" t="s">
        <v>1234</v>
      </c>
      <c r="X194" s="221"/>
    </row>
    <row r="195" spans="3:24" ht="22.5">
      <c r="C195" s="203" t="s">
        <v>808</v>
      </c>
      <c r="D195" s="204" t="s">
        <v>1235</v>
      </c>
      <c r="E195" s="205"/>
      <c r="F195" s="206" t="str">
        <f t="shared" si="22"/>
        <v>○</v>
      </c>
      <c r="G195" s="207" t="str">
        <f t="shared" si="23"/>
        <v>○</v>
      </c>
      <c r="H195" s="208" t="s">
        <v>996</v>
      </c>
      <c r="I195" s="209" t="s">
        <v>997</v>
      </c>
      <c r="J195" s="209" t="s">
        <v>1234</v>
      </c>
      <c r="K195" s="211" t="s">
        <v>1234</v>
      </c>
      <c r="L195" s="221"/>
      <c r="M195" s="207" t="str">
        <f t="shared" si="24"/>
        <v>○</v>
      </c>
      <c r="N195" s="208" t="s">
        <v>996</v>
      </c>
      <c r="O195" s="209" t="s">
        <v>997</v>
      </c>
      <c r="P195" s="209" t="s">
        <v>1234</v>
      </c>
      <c r="Q195" s="211" t="s">
        <v>1234</v>
      </c>
      <c r="R195" s="220"/>
      <c r="S195" s="207" t="str">
        <f t="shared" si="25"/>
        <v>○</v>
      </c>
      <c r="T195" s="208" t="s">
        <v>996</v>
      </c>
      <c r="U195" s="209" t="s">
        <v>997</v>
      </c>
      <c r="V195" s="209" t="s">
        <v>1234</v>
      </c>
      <c r="W195" s="211" t="s">
        <v>1234</v>
      </c>
      <c r="X195" s="221"/>
    </row>
    <row r="196" spans="3:24" ht="56.25">
      <c r="C196" s="203" t="s">
        <v>809</v>
      </c>
      <c r="D196" s="204" t="s">
        <v>1236</v>
      </c>
      <c r="E196" s="205"/>
      <c r="F196" s="206" t="str">
        <f t="shared" si="22"/>
        <v>○</v>
      </c>
      <c r="G196" s="207" t="str">
        <f t="shared" si="23"/>
        <v>○</v>
      </c>
      <c r="H196" s="208" t="s">
        <v>996</v>
      </c>
      <c r="I196" s="209" t="s">
        <v>997</v>
      </c>
      <c r="J196" s="209" t="s">
        <v>1237</v>
      </c>
      <c r="K196" s="211" t="s">
        <v>1237</v>
      </c>
      <c r="L196" s="221"/>
      <c r="M196" s="207" t="str">
        <f t="shared" si="24"/>
        <v>○</v>
      </c>
      <c r="N196" s="208" t="s">
        <v>996</v>
      </c>
      <c r="O196" s="209" t="s">
        <v>997</v>
      </c>
      <c r="P196" s="209" t="s">
        <v>1237</v>
      </c>
      <c r="Q196" s="211" t="s">
        <v>1237</v>
      </c>
      <c r="R196" s="220"/>
      <c r="S196" s="207" t="str">
        <f t="shared" si="25"/>
        <v>○</v>
      </c>
      <c r="T196" s="208" t="s">
        <v>996</v>
      </c>
      <c r="U196" s="209" t="s">
        <v>997</v>
      </c>
      <c r="V196" s="209" t="s">
        <v>1237</v>
      </c>
      <c r="W196" s="211" t="s">
        <v>1237</v>
      </c>
      <c r="X196" s="221"/>
    </row>
    <row r="197" spans="3:24" ht="22.5">
      <c r="C197" s="203" t="s">
        <v>810</v>
      </c>
      <c r="D197" s="204" t="s">
        <v>1238</v>
      </c>
      <c r="E197" s="205"/>
      <c r="F197" s="206" t="str">
        <f t="shared" si="22"/>
        <v>○</v>
      </c>
      <c r="G197" s="207" t="str">
        <f t="shared" si="23"/>
        <v>○</v>
      </c>
      <c r="H197" s="208" t="s">
        <v>996</v>
      </c>
      <c r="I197" s="209" t="s">
        <v>997</v>
      </c>
      <c r="J197" s="209" t="s">
        <v>1234</v>
      </c>
      <c r="K197" s="211" t="s">
        <v>1234</v>
      </c>
      <c r="L197" s="221"/>
      <c r="M197" s="207" t="str">
        <f t="shared" si="24"/>
        <v>○</v>
      </c>
      <c r="N197" s="208" t="s">
        <v>996</v>
      </c>
      <c r="O197" s="209" t="s">
        <v>997</v>
      </c>
      <c r="P197" s="209" t="s">
        <v>1234</v>
      </c>
      <c r="Q197" s="211" t="s">
        <v>1234</v>
      </c>
      <c r="R197" s="220"/>
      <c r="S197" s="207" t="str">
        <f t="shared" si="25"/>
        <v>○</v>
      </c>
      <c r="T197" s="208" t="s">
        <v>996</v>
      </c>
      <c r="U197" s="209" t="s">
        <v>997</v>
      </c>
      <c r="V197" s="209" t="s">
        <v>1234</v>
      </c>
      <c r="W197" s="211" t="s">
        <v>1234</v>
      </c>
      <c r="X197" s="221"/>
    </row>
    <row r="198" spans="3:24" ht="33.75">
      <c r="C198" s="203" t="s">
        <v>811</v>
      </c>
      <c r="D198" s="204" t="s">
        <v>1239</v>
      </c>
      <c r="E198" s="205"/>
      <c r="F198" s="206" t="str">
        <f t="shared" si="22"/>
        <v>○</v>
      </c>
      <c r="G198" s="207" t="str">
        <f t="shared" si="23"/>
        <v>○</v>
      </c>
      <c r="H198" s="208" t="s">
        <v>996</v>
      </c>
      <c r="I198" s="209" t="s">
        <v>997</v>
      </c>
      <c r="J198" s="209" t="s">
        <v>1229</v>
      </c>
      <c r="K198" s="211" t="s">
        <v>1229</v>
      </c>
      <c r="L198" s="221"/>
      <c r="M198" s="207" t="str">
        <f t="shared" si="24"/>
        <v>○</v>
      </c>
      <c r="N198" s="208" t="s">
        <v>996</v>
      </c>
      <c r="O198" s="209" t="s">
        <v>997</v>
      </c>
      <c r="P198" s="209" t="s">
        <v>1229</v>
      </c>
      <c r="Q198" s="211" t="s">
        <v>1229</v>
      </c>
      <c r="R198" s="220"/>
      <c r="S198" s="207" t="str">
        <f t="shared" si="25"/>
        <v>○</v>
      </c>
      <c r="T198" s="208" t="s">
        <v>996</v>
      </c>
      <c r="U198" s="209" t="s">
        <v>997</v>
      </c>
      <c r="V198" s="209" t="s">
        <v>1229</v>
      </c>
      <c r="W198" s="211" t="s">
        <v>1229</v>
      </c>
      <c r="X198" s="221"/>
    </row>
    <row r="199" spans="3:24" ht="45">
      <c r="C199" s="203" t="s">
        <v>812</v>
      </c>
      <c r="D199" s="204" t="s">
        <v>1240</v>
      </c>
      <c r="E199" s="205"/>
      <c r="F199" s="206" t="str">
        <f t="shared" si="22"/>
        <v>○</v>
      </c>
      <c r="G199" s="207" t="str">
        <f t="shared" si="23"/>
        <v>○</v>
      </c>
      <c r="H199" s="208" t="s">
        <v>996</v>
      </c>
      <c r="I199" s="209" t="s">
        <v>997</v>
      </c>
      <c r="J199" s="209" t="s">
        <v>1229</v>
      </c>
      <c r="K199" s="211" t="s">
        <v>1229</v>
      </c>
      <c r="L199" s="221"/>
      <c r="M199" s="207" t="str">
        <f t="shared" si="24"/>
        <v>○</v>
      </c>
      <c r="N199" s="208" t="s">
        <v>996</v>
      </c>
      <c r="O199" s="209" t="s">
        <v>997</v>
      </c>
      <c r="P199" s="209" t="s">
        <v>1229</v>
      </c>
      <c r="Q199" s="211" t="s">
        <v>1229</v>
      </c>
      <c r="R199" s="220"/>
      <c r="S199" s="207" t="str">
        <f t="shared" si="25"/>
        <v>○</v>
      </c>
      <c r="T199" s="208" t="s">
        <v>996</v>
      </c>
      <c r="U199" s="209" t="s">
        <v>997</v>
      </c>
      <c r="V199" s="209" t="s">
        <v>1229</v>
      </c>
      <c r="W199" s="211" t="s">
        <v>1229</v>
      </c>
      <c r="X199" s="221"/>
    </row>
  </sheetData>
  <mergeCells count="46">
    <mergeCell ref="AQ19:AV19"/>
    <mergeCell ref="AW19:BB19"/>
    <mergeCell ref="G112:L112"/>
    <mergeCell ref="M112:R112"/>
    <mergeCell ref="S112:X112"/>
    <mergeCell ref="G19:L19"/>
    <mergeCell ref="M19:R19"/>
    <mergeCell ref="S19:X19"/>
    <mergeCell ref="Y19:AD19"/>
    <mergeCell ref="AE19:AJ19"/>
    <mergeCell ref="AK19:AP19"/>
    <mergeCell ref="A7:C8"/>
    <mergeCell ref="D7:I7"/>
    <mergeCell ref="J7:O7"/>
    <mergeCell ref="P7:W7"/>
    <mergeCell ref="D8:I8"/>
    <mergeCell ref="J8:O8"/>
    <mergeCell ref="P8:W8"/>
    <mergeCell ref="P5:Q5"/>
    <mergeCell ref="R5:S5"/>
    <mergeCell ref="T5:U5"/>
    <mergeCell ref="V5:W5"/>
    <mergeCell ref="D6:E6"/>
    <mergeCell ref="F6:G6"/>
    <mergeCell ref="L6:M6"/>
    <mergeCell ref="N6:O6"/>
    <mergeCell ref="P6:Q6"/>
    <mergeCell ref="R6:S6"/>
    <mergeCell ref="T6:U6"/>
    <mergeCell ref="V6:W6"/>
    <mergeCell ref="A5:C6"/>
    <mergeCell ref="D5:E5"/>
    <mergeCell ref="F5:G5"/>
    <mergeCell ref="L5:M5"/>
    <mergeCell ref="N5:O5"/>
    <mergeCell ref="A1:B1"/>
    <mergeCell ref="C1:F1"/>
    <mergeCell ref="G1:K1"/>
    <mergeCell ref="L1:Q1"/>
    <mergeCell ref="A2:B3"/>
    <mergeCell ref="C2:F3"/>
    <mergeCell ref="G2:K3"/>
    <mergeCell ref="L2:N2"/>
    <mergeCell ref="O2:Q2"/>
    <mergeCell ref="L3:N3"/>
    <mergeCell ref="O3:Q3"/>
  </mergeCells>
  <phoneticPr fontId="4"/>
  <pageMargins left="0.19685039370078741" right="0.19685039370078741" top="0.39370078740157483" bottom="0.39370078740157483" header="0.19685039370078741" footer="0.19685039370078741"/>
  <pageSetup paperSize="9" scale="17" fitToHeight="0" orientation="portrait" horizontalDpi="300" r:id="rId1"/>
  <headerFooter alignWithMargins="0">
    <oddHeader>&amp;L&amp;9TE080 ITaテスト結果エビデンス&amp;R&amp;9&amp;A</oddHeader>
    <oddFooter>&amp;L&amp;9ファイル参照: &amp;F&amp;R&amp;9&amp;P of &amp;N</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G255"/>
  <sheetViews>
    <sheetView zoomScale="85" zoomScaleNormal="85" workbookViewId="0"/>
  </sheetViews>
  <sheetFormatPr defaultRowHeight="13.5"/>
  <cols>
    <col min="3" max="3" width="17.5" customWidth="1"/>
    <col min="4" max="4" width="13.125" customWidth="1"/>
    <col min="7" max="7" width="16.875" customWidth="1"/>
    <col min="8" max="8" width="20.125" customWidth="1"/>
    <col min="9" max="9" width="19.75" customWidth="1"/>
    <col min="10" max="10" width="26.625" customWidth="1"/>
  </cols>
  <sheetData>
    <row r="1" spans="1:6">
      <c r="A1" s="153"/>
      <c r="B1" s="154" t="s">
        <v>1424</v>
      </c>
      <c r="C1" s="155"/>
      <c r="D1" s="155"/>
      <c r="E1" s="155"/>
      <c r="F1" s="156"/>
    </row>
    <row r="2" spans="1:6">
      <c r="A2" s="157" t="s">
        <v>722</v>
      </c>
      <c r="B2" s="158"/>
      <c r="C2" s="158"/>
      <c r="D2" s="158"/>
      <c r="E2" s="158"/>
      <c r="F2" s="159"/>
    </row>
    <row r="3" spans="1:6">
      <c r="A3" s="157" t="s">
        <v>721</v>
      </c>
      <c r="B3" s="158"/>
      <c r="C3" s="158"/>
      <c r="D3" s="158"/>
      <c r="E3" s="158"/>
      <c r="F3" s="159"/>
    </row>
    <row r="4" spans="1:6">
      <c r="A4" s="157"/>
      <c r="B4" s="158"/>
      <c r="C4" s="158"/>
      <c r="D4" s="158"/>
      <c r="E4" s="158"/>
      <c r="F4" s="159"/>
    </row>
    <row r="5" spans="1:6">
      <c r="A5" s="157" t="s">
        <v>723</v>
      </c>
      <c r="B5" s="158"/>
      <c r="C5" s="158"/>
      <c r="D5" s="158"/>
      <c r="E5" s="158"/>
      <c r="F5" s="159"/>
    </row>
    <row r="6" spans="1:6">
      <c r="A6" s="157"/>
      <c r="B6" s="158"/>
      <c r="C6" s="158"/>
      <c r="D6" s="158"/>
      <c r="E6" s="158"/>
      <c r="F6" s="159"/>
    </row>
    <row r="7" spans="1:6">
      <c r="A7" s="157" t="s">
        <v>762</v>
      </c>
      <c r="B7" s="158"/>
      <c r="C7" s="158"/>
      <c r="D7" s="158"/>
      <c r="E7" s="158"/>
      <c r="F7" s="159"/>
    </row>
    <row r="8" spans="1:6">
      <c r="A8" s="157"/>
      <c r="B8" s="158"/>
      <c r="C8" s="158"/>
      <c r="D8" s="158"/>
      <c r="E8" s="158"/>
      <c r="F8" s="159"/>
    </row>
    <row r="9" spans="1:6">
      <c r="A9" s="157"/>
      <c r="B9" s="158"/>
      <c r="C9" s="158"/>
      <c r="D9" s="158"/>
      <c r="E9" s="158"/>
      <c r="F9" s="159"/>
    </row>
    <row r="10" spans="1:6">
      <c r="A10" s="157"/>
      <c r="B10" s="158"/>
      <c r="C10" s="158"/>
      <c r="D10" s="158"/>
      <c r="E10" s="158"/>
      <c r="F10" s="159"/>
    </row>
    <row r="11" spans="1:6" ht="14.25" thickBot="1">
      <c r="A11" s="160"/>
      <c r="B11" s="5"/>
      <c r="C11" s="5"/>
      <c r="D11" s="5"/>
      <c r="E11" s="5"/>
      <c r="F11" s="161"/>
    </row>
    <row r="17" spans="2:5">
      <c r="B17" s="3" t="s">
        <v>925</v>
      </c>
    </row>
    <row r="18" spans="2:5">
      <c r="B18" s="163" t="s">
        <v>920</v>
      </c>
      <c r="C18" s="230" t="s">
        <v>919</v>
      </c>
      <c r="D18" s="230" t="s">
        <v>919</v>
      </c>
      <c r="E18" s="164" t="s">
        <v>921</v>
      </c>
    </row>
    <row r="19" spans="2:5">
      <c r="B19" s="1">
        <v>1</v>
      </c>
      <c r="C19" s="228" t="s">
        <v>932</v>
      </c>
      <c r="D19" s="228" t="s">
        <v>1351</v>
      </c>
      <c r="E19" s="1"/>
    </row>
    <row r="20" spans="2:5">
      <c r="B20" s="1">
        <v>2</v>
      </c>
      <c r="C20" s="228" t="s">
        <v>938</v>
      </c>
      <c r="D20" s="228" t="s">
        <v>1346</v>
      </c>
      <c r="E20" s="1"/>
    </row>
    <row r="21" spans="2:5">
      <c r="B21" s="1">
        <v>3</v>
      </c>
      <c r="C21" s="228" t="s">
        <v>939</v>
      </c>
      <c r="D21" s="228" t="s">
        <v>1348</v>
      </c>
      <c r="E21" s="1"/>
    </row>
    <row r="23" spans="2:5">
      <c r="B23" s="3" t="s">
        <v>924</v>
      </c>
    </row>
    <row r="24" spans="2:5">
      <c r="B24" s="227" t="s">
        <v>920</v>
      </c>
      <c r="C24" s="162" t="s">
        <v>919</v>
      </c>
      <c r="D24" s="162" t="s">
        <v>919</v>
      </c>
      <c r="E24" s="229" t="s">
        <v>921</v>
      </c>
    </row>
    <row r="25" spans="2:5">
      <c r="B25" s="228">
        <v>1</v>
      </c>
      <c r="C25" s="228" t="s">
        <v>940</v>
      </c>
      <c r="D25" s="228" t="s">
        <v>1344</v>
      </c>
      <c r="E25" s="228"/>
    </row>
    <row r="26" spans="2:5">
      <c r="B26" s="228">
        <v>2</v>
      </c>
      <c r="C26" s="228" t="s">
        <v>932</v>
      </c>
      <c r="D26" s="228" t="s">
        <v>1345</v>
      </c>
      <c r="E26" s="228"/>
    </row>
    <row r="27" spans="2:5">
      <c r="B27" s="228">
        <v>3</v>
      </c>
      <c r="C27" s="228" t="s">
        <v>938</v>
      </c>
      <c r="D27" s="228" t="s">
        <v>1346</v>
      </c>
      <c r="E27" s="228"/>
    </row>
    <row r="28" spans="2:5">
      <c r="B28" s="228">
        <v>4</v>
      </c>
      <c r="C28" s="228" t="s">
        <v>939</v>
      </c>
      <c r="D28" s="228" t="s">
        <v>1347</v>
      </c>
      <c r="E28" s="228"/>
    </row>
    <row r="29" spans="2:5">
      <c r="B29" s="228">
        <v>5</v>
      </c>
      <c r="C29" s="228" t="s">
        <v>941</v>
      </c>
      <c r="D29" s="228" t="s">
        <v>1348</v>
      </c>
      <c r="E29" s="228"/>
    </row>
    <row r="30" spans="2:5">
      <c r="B30" s="228">
        <v>6</v>
      </c>
      <c r="C30" s="228" t="s">
        <v>942</v>
      </c>
      <c r="D30" s="228" t="s">
        <v>1349</v>
      </c>
      <c r="E30" s="228"/>
    </row>
    <row r="31" spans="2:5">
      <c r="B31" s="228">
        <v>7</v>
      </c>
      <c r="C31" s="228" t="s">
        <v>943</v>
      </c>
      <c r="D31" s="228" t="s">
        <v>1350</v>
      </c>
      <c r="E31" s="228"/>
    </row>
    <row r="33" spans="2:9">
      <c r="B33" s="3" t="s">
        <v>928</v>
      </c>
    </row>
    <row r="34" spans="2:9">
      <c r="B34" s="3"/>
      <c r="C34" t="s">
        <v>929</v>
      </c>
      <c r="D34" t="s">
        <v>930</v>
      </c>
    </row>
    <row r="35" spans="2:9">
      <c r="B35" s="163" t="s">
        <v>920</v>
      </c>
      <c r="C35" s="162" t="s">
        <v>919</v>
      </c>
      <c r="D35" s="162" t="s">
        <v>919</v>
      </c>
      <c r="E35" s="164" t="s">
        <v>921</v>
      </c>
    </row>
    <row r="36" spans="2:9">
      <c r="B36" s="1">
        <v>1</v>
      </c>
      <c r="C36" s="166" t="s">
        <v>932</v>
      </c>
      <c r="D36" s="166" t="s">
        <v>1353</v>
      </c>
      <c r="E36" s="1"/>
    </row>
    <row r="37" spans="2:9">
      <c r="B37" s="1">
        <v>2</v>
      </c>
      <c r="C37" s="165" t="s">
        <v>938</v>
      </c>
      <c r="D37" s="165" t="s">
        <v>1354</v>
      </c>
      <c r="E37" s="1"/>
    </row>
    <row r="38" spans="2:9">
      <c r="B38" s="1">
        <v>3</v>
      </c>
      <c r="C38" s="167" t="s">
        <v>944</v>
      </c>
      <c r="D38" s="167" t="s">
        <v>941</v>
      </c>
      <c r="E38" s="1"/>
    </row>
    <row r="39" spans="2:9">
      <c r="B39" s="158"/>
      <c r="D39" s="158"/>
    </row>
    <row r="41" spans="2:9">
      <c r="B41" s="3" t="s">
        <v>933</v>
      </c>
    </row>
    <row r="42" spans="2:9">
      <c r="B42" s="163" t="s">
        <v>920</v>
      </c>
      <c r="C42" s="163" t="s">
        <v>922</v>
      </c>
      <c r="D42" s="164" t="s">
        <v>926</v>
      </c>
      <c r="E42" s="164" t="s">
        <v>931</v>
      </c>
      <c r="F42" s="163" t="s">
        <v>936</v>
      </c>
      <c r="G42" s="163" t="s">
        <v>937</v>
      </c>
      <c r="H42" s="164" t="s">
        <v>927</v>
      </c>
      <c r="I42" s="164" t="s">
        <v>359</v>
      </c>
    </row>
    <row r="43" spans="2:9">
      <c r="B43" s="1">
        <v>1</v>
      </c>
      <c r="C43" s="149" t="s">
        <v>923</v>
      </c>
      <c r="D43" s="168" t="str">
        <f>C57</f>
        <v>02,03</v>
      </c>
      <c r="E43" s="149" t="str">
        <f>Split4Value2($D$43,$C$43,0)</f>
        <v>02</v>
      </c>
      <c r="F43" s="149" t="str">
        <f>IF(E43&lt;&gt;"",VLOOKUP(E43,$C$36:$D$38,2,FALSE),"")</f>
        <v>02,03,06</v>
      </c>
      <c r="G43" s="149" t="e">
        <f>IF(F43&lt;&gt;"",VLOOKUP(F43,$C$25:$D$31,2,FALSE),"")</f>
        <v>#N/A</v>
      </c>
      <c r="H43" s="166" t="str">
        <f>RIGHTB(H44,LENB(H44)-1)</f>
        <v>02,03</v>
      </c>
      <c r="I43" s="1"/>
    </row>
    <row r="44" spans="2:9">
      <c r="E44" s="149" t="str">
        <f>Split4Value2($D$43,$C$43,1)</f>
        <v>03</v>
      </c>
      <c r="F44" s="149" t="str">
        <f t="shared" ref="F44:F49" si="0">IF(E44&lt;&gt;"",VLOOKUP(E44,$C$36:$D$38,2,FALSE),"")</f>
        <v>04</v>
      </c>
      <c r="G44" s="149" t="str">
        <f t="shared" ref="G44:G49" si="1">IF(F44&lt;&gt;"",VLOOKUP(F44,$C$25:$D$31,2,FALSE),"")</f>
        <v>リボ</v>
      </c>
      <c r="H44" s="149" t="str">
        <f>IF(E43="","",","&amp;E43)&amp;IF(E44="","",","&amp;E44)&amp; IF(E45="","",","&amp;E45)&amp; IF(E46="","",","&amp;E46)&amp; IF(E47="","",","&amp;E47)&amp; IF(E48="","",","&amp;E48)&amp; IF(E49="","",","&amp;E49)&amp; IF(E50="","",","&amp;E50)&amp; IF(E51="","",","&amp;E51)&amp; IF(E52="","",","&amp;E52)</f>
        <v>,02,03</v>
      </c>
    </row>
    <row r="45" spans="2:9">
      <c r="E45" s="149" t="str">
        <f>Split4Value2($D$43,$C$43,2)</f>
        <v/>
      </c>
      <c r="F45" s="149" t="str">
        <f t="shared" si="0"/>
        <v/>
      </c>
      <c r="G45" s="149" t="str">
        <f t="shared" si="1"/>
        <v/>
      </c>
    </row>
    <row r="46" spans="2:9">
      <c r="E46" s="149" t="str">
        <f>Split4Value2($D$43,$C$43,3)</f>
        <v/>
      </c>
      <c r="F46" s="149" t="str">
        <f t="shared" si="0"/>
        <v/>
      </c>
      <c r="G46" s="149" t="str">
        <f t="shared" si="1"/>
        <v/>
      </c>
    </row>
    <row r="47" spans="2:9">
      <c r="E47" s="149" t="str">
        <f>Split4Value2($D$43,$C$43,4)</f>
        <v/>
      </c>
      <c r="F47" s="149" t="str">
        <f t="shared" si="0"/>
        <v/>
      </c>
      <c r="G47" s="149" t="str">
        <f t="shared" si="1"/>
        <v/>
      </c>
    </row>
    <row r="48" spans="2:9">
      <c r="E48" s="149" t="str">
        <f>Split4Value2($D$43,$C$43,5)</f>
        <v/>
      </c>
      <c r="F48" s="149" t="str">
        <f t="shared" si="0"/>
        <v/>
      </c>
      <c r="G48" s="149" t="str">
        <f t="shared" si="1"/>
        <v/>
      </c>
    </row>
    <row r="49" spans="2:8">
      <c r="E49" s="149" t="str">
        <f>Split4Value2($D$43,$C$43,6)</f>
        <v/>
      </c>
      <c r="F49" s="149" t="str">
        <f t="shared" si="0"/>
        <v/>
      </c>
      <c r="G49" s="149" t="str">
        <f t="shared" si="1"/>
        <v/>
      </c>
    </row>
    <row r="55" spans="2:8" ht="14.25" thickBot="1">
      <c r="B55" s="3" t="s">
        <v>933</v>
      </c>
    </row>
    <row r="56" spans="2:8">
      <c r="B56" s="170" t="s">
        <v>920</v>
      </c>
      <c r="C56" s="169" t="s">
        <v>934</v>
      </c>
      <c r="D56" s="155"/>
      <c r="E56" s="155"/>
      <c r="F56" s="156"/>
      <c r="G56" s="171" t="s">
        <v>927</v>
      </c>
      <c r="H56" s="172" t="s">
        <v>935</v>
      </c>
    </row>
    <row r="57" spans="2:8" ht="14.25" thickBot="1">
      <c r="B57" s="173">
        <v>1</v>
      </c>
      <c r="C57" s="389" t="s">
        <v>1352</v>
      </c>
      <c r="D57" s="444"/>
      <c r="E57" s="444"/>
      <c r="F57" s="445"/>
      <c r="G57" s="5" t="str">
        <f>H43</f>
        <v>02,03</v>
      </c>
      <c r="H57" s="161">
        <f>I43</f>
        <v>0</v>
      </c>
    </row>
    <row r="100" spans="1:17" s="273" customFormat="1"/>
    <row r="102" spans="1:17" s="12" customFormat="1">
      <c r="A102" s="174"/>
    </row>
    <row r="103" spans="1:17" s="12" customFormat="1">
      <c r="A103" s="174"/>
    </row>
    <row r="104" spans="1:17" s="12" customFormat="1">
      <c r="A104" s="174"/>
    </row>
    <row r="105" spans="1:17" s="12" customFormat="1">
      <c r="A105" s="174"/>
      <c r="B105" s="243" t="s">
        <v>1299</v>
      </c>
      <c r="C105" s="243" t="s">
        <v>1304</v>
      </c>
      <c r="D105" s="243" t="s">
        <v>1294</v>
      </c>
      <c r="E105" s="243" t="s">
        <v>1303</v>
      </c>
      <c r="F105" s="266" t="s">
        <v>1306</v>
      </c>
      <c r="G105" s="266" t="s">
        <v>1308</v>
      </c>
      <c r="H105" s="243" t="s">
        <v>1401</v>
      </c>
      <c r="I105" s="243" t="s">
        <v>1310</v>
      </c>
      <c r="J105" s="243" t="s">
        <v>1311</v>
      </c>
      <c r="K105" s="243" t="s">
        <v>1361</v>
      </c>
      <c r="L105" s="243" t="s">
        <v>1360</v>
      </c>
      <c r="M105" s="57"/>
      <c r="N105" s="57"/>
      <c r="O105" s="57"/>
      <c r="P105" s="57"/>
      <c r="Q105" s="57"/>
    </row>
    <row r="106" spans="1:17" s="12" customFormat="1">
      <c r="A106" s="174"/>
      <c r="B106" s="242" t="s">
        <v>1355</v>
      </c>
      <c r="C106" s="242" t="s">
        <v>1356</v>
      </c>
      <c r="D106" s="242" t="s">
        <v>1363</v>
      </c>
      <c r="E106" s="242" t="s">
        <v>1358</v>
      </c>
      <c r="F106" s="267">
        <v>1</v>
      </c>
      <c r="G106" s="267">
        <v>1</v>
      </c>
      <c r="H106" s="242" t="s">
        <v>1393</v>
      </c>
      <c r="I106" s="242" t="s">
        <v>1312</v>
      </c>
      <c r="J106" s="242">
        <v>8</v>
      </c>
      <c r="K106" s="242">
        <v>1502781000</v>
      </c>
      <c r="L106" s="242" t="s">
        <v>1362</v>
      </c>
    </row>
    <row r="107" spans="1:17" s="12" customFormat="1">
      <c r="A107" s="174"/>
      <c r="B107" s="242" t="s">
        <v>1355</v>
      </c>
      <c r="C107" s="242" t="s">
        <v>1357</v>
      </c>
      <c r="D107" s="242" t="s">
        <v>1363</v>
      </c>
      <c r="E107" s="242" t="s">
        <v>1359</v>
      </c>
      <c r="F107" s="267">
        <v>1</v>
      </c>
      <c r="G107" s="267">
        <v>1</v>
      </c>
      <c r="H107" s="242" t="s">
        <v>1395</v>
      </c>
      <c r="I107" s="242" t="s">
        <v>1312</v>
      </c>
      <c r="J107" s="242">
        <v>18</v>
      </c>
      <c r="K107" s="242"/>
      <c r="L107" s="242"/>
    </row>
    <row r="108" spans="1:17" s="12" customFormat="1">
      <c r="A108" s="174"/>
      <c r="B108" s="242" t="s">
        <v>1364</v>
      </c>
      <c r="C108" s="242" t="s">
        <v>1365</v>
      </c>
      <c r="D108" s="242" t="s">
        <v>1363</v>
      </c>
      <c r="E108" s="242" t="s">
        <v>1359</v>
      </c>
      <c r="F108" s="267" t="s">
        <v>1366</v>
      </c>
      <c r="G108" s="267" t="s">
        <v>1366</v>
      </c>
      <c r="H108" s="242" t="s">
        <v>1397</v>
      </c>
      <c r="I108" s="242" t="s">
        <v>1312</v>
      </c>
      <c r="J108" s="242" t="s">
        <v>1367</v>
      </c>
      <c r="K108" s="242"/>
      <c r="L108" s="242"/>
    </row>
    <row r="109" spans="1:17" s="12" customFormat="1">
      <c r="A109" s="174"/>
      <c r="B109" s="242" t="s">
        <v>1355</v>
      </c>
      <c r="C109" s="242" t="s">
        <v>1368</v>
      </c>
      <c r="D109" s="242" t="s">
        <v>1369</v>
      </c>
      <c r="E109" s="242" t="s">
        <v>1359</v>
      </c>
      <c r="F109" s="267" t="s">
        <v>1370</v>
      </c>
      <c r="G109" s="267" t="s">
        <v>1366</v>
      </c>
      <c r="H109" s="242" t="s">
        <v>1399</v>
      </c>
      <c r="I109" s="242" t="s">
        <v>1371</v>
      </c>
      <c r="J109" s="242" t="s">
        <v>1372</v>
      </c>
      <c r="K109" s="242"/>
      <c r="L109" s="242"/>
    </row>
    <row r="110" spans="1:17" s="12" customFormat="1">
      <c r="A110" s="174"/>
      <c r="F110" s="268"/>
      <c r="G110" s="268"/>
    </row>
    <row r="111" spans="1:17" s="12" customFormat="1">
      <c r="A111" s="174"/>
      <c r="F111" s="268"/>
      <c r="G111" s="268"/>
    </row>
    <row r="112" spans="1:17" s="12" customFormat="1">
      <c r="A112" s="174"/>
      <c r="F112" s="268"/>
      <c r="G112" s="268"/>
    </row>
    <row r="113" spans="1:33" s="12" customFormat="1">
      <c r="A113" s="174"/>
      <c r="F113" s="268"/>
      <c r="G113" s="268"/>
    </row>
    <row r="114" spans="1:33" s="231" customFormat="1">
      <c r="A114" s="271"/>
      <c r="F114" s="268"/>
      <c r="G114" s="268"/>
    </row>
    <row r="115" spans="1:33" s="12" customFormat="1">
      <c r="A115" s="174"/>
      <c r="B115" s="57" t="s">
        <v>1299</v>
      </c>
      <c r="C115" s="57" t="s">
        <v>1304</v>
      </c>
      <c r="D115" s="57" t="s">
        <v>1294</v>
      </c>
      <c r="E115" s="57" t="s">
        <v>1303</v>
      </c>
      <c r="F115" s="269" t="s">
        <v>1306</v>
      </c>
      <c r="G115" s="269" t="s">
        <v>1308</v>
      </c>
      <c r="H115" s="57" t="s">
        <v>1400</v>
      </c>
      <c r="I115" s="57" t="s">
        <v>1311</v>
      </c>
      <c r="L115" s="57"/>
      <c r="M115" s="57"/>
      <c r="N115" s="57"/>
      <c r="O115" s="57"/>
      <c r="P115" s="57"/>
      <c r="Q115" s="57"/>
    </row>
    <row r="116" spans="1:33" s="12" customFormat="1">
      <c r="A116" s="174"/>
      <c r="B116" s="57" t="s">
        <v>1300</v>
      </c>
      <c r="C116" s="57" t="s">
        <v>1317</v>
      </c>
      <c r="D116" s="57" t="s">
        <v>1295</v>
      </c>
      <c r="E116" s="57" t="s">
        <v>1305</v>
      </c>
      <c r="F116" s="269" t="s">
        <v>1307</v>
      </c>
      <c r="G116" s="269" t="s">
        <v>1309</v>
      </c>
      <c r="H116" s="57" t="s">
        <v>1392</v>
      </c>
      <c r="I116" s="57" t="s">
        <v>1315</v>
      </c>
      <c r="L116" s="57"/>
      <c r="M116" s="57"/>
      <c r="N116" s="57"/>
      <c r="O116" s="57"/>
      <c r="P116" s="57"/>
      <c r="Q116" s="57"/>
    </row>
    <row r="117" spans="1:33" s="12" customFormat="1">
      <c r="A117" s="174"/>
      <c r="B117" s="57" t="s">
        <v>615</v>
      </c>
      <c r="C117" s="57"/>
      <c r="D117" s="57" t="s">
        <v>1296</v>
      </c>
      <c r="E117" s="57" t="s">
        <v>1300</v>
      </c>
      <c r="F117" s="269"/>
      <c r="G117" s="269"/>
      <c r="H117" s="57" t="s">
        <v>1394</v>
      </c>
      <c r="I117" s="57" t="s">
        <v>1316</v>
      </c>
      <c r="L117" s="57"/>
      <c r="M117" s="57"/>
      <c r="N117" s="57"/>
      <c r="O117" s="57"/>
      <c r="P117" s="57"/>
      <c r="Q117" s="57"/>
    </row>
    <row r="118" spans="1:33" s="12" customFormat="1">
      <c r="A118" s="174"/>
      <c r="B118" s="57" t="s">
        <v>685</v>
      </c>
      <c r="C118" s="57"/>
      <c r="D118" s="57" t="s">
        <v>1298</v>
      </c>
      <c r="F118" s="268"/>
      <c r="G118" s="269"/>
      <c r="H118" s="57" t="s">
        <v>1396</v>
      </c>
      <c r="I118" s="57"/>
      <c r="J118" s="57"/>
      <c r="K118" s="57"/>
      <c r="L118" s="57"/>
      <c r="M118" s="57"/>
      <c r="N118" s="57"/>
      <c r="O118" s="57"/>
      <c r="P118" s="57"/>
      <c r="Q118" s="57"/>
    </row>
    <row r="119" spans="1:33" s="12" customFormat="1">
      <c r="A119" s="174"/>
      <c r="C119" s="57"/>
      <c r="D119" s="57" t="s">
        <v>1297</v>
      </c>
      <c r="F119" s="269"/>
      <c r="G119" s="269"/>
      <c r="H119" s="57" t="s">
        <v>1398</v>
      </c>
      <c r="I119" s="57"/>
      <c r="J119" s="57"/>
      <c r="K119" s="57"/>
      <c r="L119" s="57"/>
      <c r="M119" s="57"/>
      <c r="N119" s="57"/>
      <c r="O119" s="57"/>
      <c r="P119" s="57"/>
      <c r="Q119" s="57"/>
    </row>
    <row r="120" spans="1:33" s="12" customFormat="1">
      <c r="A120" s="174"/>
      <c r="C120" s="57"/>
      <c r="L120" s="57"/>
      <c r="M120" s="57"/>
      <c r="N120" s="57"/>
      <c r="O120" s="57"/>
      <c r="P120" s="57"/>
      <c r="Q120" s="57"/>
    </row>
    <row r="121" spans="1:33" s="12" customFormat="1">
      <c r="A121" s="174"/>
    </row>
    <row r="122" spans="1:33" s="12" customFormat="1">
      <c r="A122" s="174"/>
    </row>
    <row r="123" spans="1:33" s="231" customFormat="1">
      <c r="A123" s="271"/>
    </row>
    <row r="124" spans="1:33" s="12" customFormat="1">
      <c r="A124" s="174"/>
    </row>
    <row r="125" spans="1:33" s="12" customFormat="1">
      <c r="A125" s="174"/>
      <c r="C125" s="232" t="s">
        <v>817</v>
      </c>
      <c r="D125" s="33" t="s">
        <v>818</v>
      </c>
      <c r="E125" s="33" t="s">
        <v>819</v>
      </c>
      <c r="F125" s="33" t="s">
        <v>820</v>
      </c>
      <c r="G125" s="33" t="s">
        <v>821</v>
      </c>
      <c r="H125" s="33" t="s">
        <v>822</v>
      </c>
      <c r="I125" s="33" t="s">
        <v>823</v>
      </c>
      <c r="J125" s="33" t="s">
        <v>824</v>
      </c>
      <c r="K125" s="33" t="s">
        <v>825</v>
      </c>
      <c r="L125" s="33" t="s">
        <v>826</v>
      </c>
      <c r="M125" s="33" t="s">
        <v>827</v>
      </c>
      <c r="N125" s="147" t="s">
        <v>828</v>
      </c>
      <c r="O125" s="147" t="s">
        <v>829</v>
      </c>
      <c r="P125" s="147" t="s">
        <v>830</v>
      </c>
      <c r="Q125" s="147" t="s">
        <v>831</v>
      </c>
      <c r="R125" s="147" t="s">
        <v>832</v>
      </c>
      <c r="S125" s="147" t="s">
        <v>833</v>
      </c>
      <c r="T125" s="147" t="s">
        <v>834</v>
      </c>
      <c r="U125" s="147" t="s">
        <v>835</v>
      </c>
      <c r="V125" s="147" t="s">
        <v>836</v>
      </c>
      <c r="W125" s="147" t="s">
        <v>837</v>
      </c>
      <c r="X125" s="148" t="s">
        <v>838</v>
      </c>
      <c r="Y125" s="148" t="s">
        <v>839</v>
      </c>
      <c r="Z125" s="148" t="s">
        <v>840</v>
      </c>
      <c r="AA125" s="148" t="s">
        <v>841</v>
      </c>
      <c r="AB125" s="148" t="s">
        <v>842</v>
      </c>
      <c r="AC125" s="148" t="s">
        <v>843</v>
      </c>
      <c r="AD125" s="148" t="s">
        <v>844</v>
      </c>
      <c r="AE125" s="148" t="s">
        <v>845</v>
      </c>
      <c r="AF125" s="148" t="s">
        <v>846</v>
      </c>
      <c r="AG125" s="148" t="s">
        <v>847</v>
      </c>
    </row>
    <row r="126" spans="1:33" s="12" customFormat="1">
      <c r="A126" s="174"/>
      <c r="C126" s="32"/>
      <c r="D126" s="32" t="s">
        <v>848</v>
      </c>
      <c r="E126" s="32" t="s">
        <v>849</v>
      </c>
      <c r="F126" s="150" t="s">
        <v>850</v>
      </c>
      <c r="G126" s="32" t="s">
        <v>851</v>
      </c>
      <c r="H126" s="32" t="s">
        <v>851</v>
      </c>
      <c r="I126" s="32" t="s">
        <v>851</v>
      </c>
      <c r="J126" s="32" t="s">
        <v>851</v>
      </c>
      <c r="K126" s="32" t="s">
        <v>851</v>
      </c>
      <c r="L126" s="32" t="s">
        <v>851</v>
      </c>
      <c r="M126" s="32" t="s">
        <v>851</v>
      </c>
      <c r="N126" s="32" t="s">
        <v>852</v>
      </c>
      <c r="O126" s="32" t="s">
        <v>853</v>
      </c>
      <c r="P126" s="32" t="s">
        <v>854</v>
      </c>
      <c r="Q126" s="32" t="s">
        <v>855</v>
      </c>
      <c r="R126" s="32" t="s">
        <v>856</v>
      </c>
      <c r="S126" s="32" t="s">
        <v>857</v>
      </c>
      <c r="T126" s="32" t="s">
        <v>858</v>
      </c>
      <c r="U126" s="32" t="s">
        <v>859</v>
      </c>
      <c r="V126" s="32" t="s">
        <v>860</v>
      </c>
      <c r="W126" s="32" t="s">
        <v>861</v>
      </c>
      <c r="X126" s="32" t="s">
        <v>862</v>
      </c>
      <c r="Y126" s="32" t="s">
        <v>863</v>
      </c>
      <c r="Z126" s="32" t="s">
        <v>864</v>
      </c>
      <c r="AA126" s="32" t="s">
        <v>865</v>
      </c>
      <c r="AB126" s="32" t="s">
        <v>866</v>
      </c>
      <c r="AC126" s="32" t="s">
        <v>867</v>
      </c>
      <c r="AD126" s="32" t="s">
        <v>868</v>
      </c>
      <c r="AE126" s="32" t="s">
        <v>869</v>
      </c>
      <c r="AF126" s="32" t="s">
        <v>870</v>
      </c>
      <c r="AG126" s="32" t="s">
        <v>871</v>
      </c>
    </row>
    <row r="127" spans="1:33" s="12" customFormat="1">
      <c r="A127" s="174"/>
      <c r="D127" s="32" t="s">
        <v>872</v>
      </c>
      <c r="E127" s="32" t="s">
        <v>873</v>
      </c>
      <c r="F127" s="150" t="s">
        <v>874</v>
      </c>
      <c r="G127" s="32"/>
      <c r="H127" s="32"/>
      <c r="I127" s="32"/>
      <c r="J127" s="32"/>
      <c r="K127" s="32"/>
      <c r="L127" s="32"/>
      <c r="M127" s="32"/>
      <c r="N127" s="32" t="s">
        <v>875</v>
      </c>
      <c r="O127" s="32"/>
      <c r="P127" s="32"/>
      <c r="Q127" s="32"/>
      <c r="R127" s="32"/>
      <c r="S127" s="32"/>
      <c r="T127" s="32"/>
      <c r="U127" s="32"/>
      <c r="V127" s="32"/>
      <c r="W127" s="32"/>
      <c r="X127" s="32" t="s">
        <v>876</v>
      </c>
      <c r="Y127" s="32"/>
      <c r="Z127" s="32"/>
      <c r="AA127" s="32"/>
      <c r="AB127" s="32"/>
      <c r="AC127" s="32"/>
      <c r="AD127" s="32"/>
      <c r="AE127" s="32"/>
      <c r="AF127" s="32"/>
      <c r="AG127" s="32"/>
    </row>
    <row r="128" spans="1:33" s="12" customFormat="1">
      <c r="A128" s="174"/>
      <c r="D128" s="32" t="s">
        <v>877</v>
      </c>
      <c r="E128" s="32" t="s">
        <v>878</v>
      </c>
      <c r="F128" s="150" t="s">
        <v>879</v>
      </c>
      <c r="G128" s="32"/>
      <c r="H128" s="32"/>
      <c r="I128" s="32"/>
      <c r="J128" s="32"/>
      <c r="K128" s="32"/>
      <c r="L128" s="32"/>
      <c r="M128" s="32"/>
      <c r="N128" s="32" t="s">
        <v>875</v>
      </c>
      <c r="O128" s="32" t="s">
        <v>875</v>
      </c>
      <c r="P128" s="32" t="s">
        <v>875</v>
      </c>
      <c r="Q128" s="32" t="s">
        <v>875</v>
      </c>
      <c r="R128" s="32" t="s">
        <v>875</v>
      </c>
      <c r="S128" s="32"/>
      <c r="T128" s="32"/>
      <c r="U128" s="32"/>
      <c r="V128" s="32"/>
      <c r="W128" s="32"/>
      <c r="X128" s="32" t="s">
        <v>875</v>
      </c>
      <c r="Y128" s="32" t="s">
        <v>875</v>
      </c>
      <c r="Z128" s="32" t="s">
        <v>875</v>
      </c>
      <c r="AA128" s="32" t="s">
        <v>875</v>
      </c>
      <c r="AB128" s="32" t="s">
        <v>875</v>
      </c>
      <c r="AC128" s="32"/>
      <c r="AD128" s="32"/>
      <c r="AE128" s="32"/>
      <c r="AF128" s="32"/>
      <c r="AG128" s="32"/>
    </row>
    <row r="129" spans="1:33" s="12" customFormat="1">
      <c r="A129" s="174"/>
      <c r="D129" s="32" t="s">
        <v>880</v>
      </c>
      <c r="E129" s="32" t="s">
        <v>881</v>
      </c>
      <c r="F129" s="32"/>
      <c r="G129" s="32"/>
      <c r="H129" s="32"/>
      <c r="I129" s="32"/>
      <c r="J129" s="32"/>
      <c r="K129" s="32"/>
      <c r="L129" s="32"/>
      <c r="M129" s="32"/>
      <c r="N129" s="32" t="s">
        <v>875</v>
      </c>
      <c r="O129" s="32" t="s">
        <v>875</v>
      </c>
      <c r="P129" s="32" t="s">
        <v>875</v>
      </c>
      <c r="Q129" s="32" t="s">
        <v>875</v>
      </c>
      <c r="R129" s="32" t="s">
        <v>875</v>
      </c>
      <c r="S129" s="32" t="s">
        <v>875</v>
      </c>
      <c r="T129" s="32" t="s">
        <v>875</v>
      </c>
      <c r="U129" s="32"/>
      <c r="V129" s="32"/>
      <c r="W129" s="32"/>
      <c r="X129" s="32" t="s">
        <v>875</v>
      </c>
      <c r="Y129" s="32" t="s">
        <v>875</v>
      </c>
      <c r="Z129" s="32" t="s">
        <v>875</v>
      </c>
      <c r="AA129" s="32" t="s">
        <v>875</v>
      </c>
      <c r="AB129" s="32" t="s">
        <v>875</v>
      </c>
      <c r="AC129" s="32" t="s">
        <v>875</v>
      </c>
      <c r="AD129" s="32" t="s">
        <v>875</v>
      </c>
      <c r="AE129" s="32"/>
      <c r="AF129" s="32"/>
      <c r="AG129" s="32"/>
    </row>
    <row r="130" spans="1:33" s="12" customFormat="1">
      <c r="A130" s="174"/>
    </row>
    <row r="131" spans="1:33" s="12" customFormat="1">
      <c r="A131" s="174"/>
    </row>
    <row r="132" spans="1:33" s="12" customFormat="1">
      <c r="A132" s="174"/>
    </row>
    <row r="133" spans="1:33" s="234" customFormat="1" ht="17.25">
      <c r="A133" s="272"/>
      <c r="B133" s="233" t="s">
        <v>882</v>
      </c>
    </row>
    <row r="134" spans="1:33" s="12" customFormat="1">
      <c r="A134" s="174"/>
      <c r="J134" s="234"/>
      <c r="K134" s="234"/>
    </row>
    <row r="135" spans="1:33" s="12" customFormat="1">
      <c r="A135" s="174"/>
      <c r="F135" s="446" t="s">
        <v>918</v>
      </c>
      <c r="G135" s="446"/>
      <c r="H135" s="446" t="s">
        <v>917</v>
      </c>
      <c r="I135" s="446"/>
      <c r="J135" s="234"/>
      <c r="K135" s="234"/>
    </row>
    <row r="136" spans="1:33" s="12" customFormat="1">
      <c r="A136" s="174"/>
      <c r="C136" s="232" t="s">
        <v>883</v>
      </c>
      <c r="D136" s="33" t="s">
        <v>818</v>
      </c>
      <c r="E136" s="33" t="s">
        <v>819</v>
      </c>
      <c r="F136" s="147" t="s">
        <v>818</v>
      </c>
      <c r="G136" s="148" t="s">
        <v>818</v>
      </c>
      <c r="H136" s="147" t="s">
        <v>819</v>
      </c>
      <c r="I136" s="148" t="s">
        <v>819</v>
      </c>
      <c r="J136" s="234"/>
      <c r="K136" s="234"/>
    </row>
    <row r="137" spans="1:33" s="12" customFormat="1">
      <c r="A137" s="174"/>
      <c r="D137" s="32" t="s">
        <v>848</v>
      </c>
      <c r="E137" s="32" t="s">
        <v>849</v>
      </c>
      <c r="F137" s="32" t="s">
        <v>852</v>
      </c>
      <c r="G137" s="32" t="s">
        <v>862</v>
      </c>
      <c r="H137" s="32" t="s">
        <v>852</v>
      </c>
      <c r="I137" s="32" t="s">
        <v>862</v>
      </c>
      <c r="J137" s="234"/>
      <c r="K137" s="234"/>
    </row>
    <row r="138" spans="1:33" s="12" customFormat="1">
      <c r="A138" s="174"/>
      <c r="C138" s="32" t="s">
        <v>884</v>
      </c>
      <c r="D138" s="32" t="s">
        <v>872</v>
      </c>
      <c r="E138" s="32" t="s">
        <v>885</v>
      </c>
      <c r="F138" s="32" t="s">
        <v>875</v>
      </c>
      <c r="G138" s="32" t="s">
        <v>876</v>
      </c>
      <c r="H138" s="32" t="s">
        <v>875</v>
      </c>
      <c r="I138" s="32" t="s">
        <v>876</v>
      </c>
      <c r="J138" s="128" t="s">
        <v>887</v>
      </c>
      <c r="K138" s="241"/>
    </row>
    <row r="139" spans="1:33" s="12" customFormat="1">
      <c r="A139" s="174"/>
    </row>
    <row r="140" spans="1:33" s="12" customFormat="1">
      <c r="A140" s="174"/>
      <c r="F140" s="446" t="s">
        <v>917</v>
      </c>
      <c r="G140" s="446"/>
      <c r="H140" s="446" t="s">
        <v>918</v>
      </c>
      <c r="I140" s="446"/>
    </row>
    <row r="141" spans="1:33" s="12" customFormat="1">
      <c r="A141" s="174"/>
      <c r="C141" s="232" t="s">
        <v>883</v>
      </c>
      <c r="D141" s="33" t="s">
        <v>818</v>
      </c>
      <c r="E141" s="33" t="s">
        <v>819</v>
      </c>
      <c r="F141" s="147" t="s">
        <v>818</v>
      </c>
      <c r="G141" s="148" t="s">
        <v>818</v>
      </c>
      <c r="H141" s="147" t="s">
        <v>818</v>
      </c>
      <c r="I141" s="148" t="s">
        <v>818</v>
      </c>
    </row>
    <row r="142" spans="1:33" s="12" customFormat="1">
      <c r="A142" s="174"/>
      <c r="D142" s="32" t="s">
        <v>848</v>
      </c>
      <c r="E142" s="32" t="s">
        <v>849</v>
      </c>
      <c r="F142" s="32" t="s">
        <v>852</v>
      </c>
      <c r="G142" s="32" t="s">
        <v>862</v>
      </c>
      <c r="H142" s="32" t="s">
        <v>852</v>
      </c>
      <c r="I142" s="32" t="s">
        <v>862</v>
      </c>
    </row>
    <row r="143" spans="1:33" s="12" customFormat="1">
      <c r="A143" s="174"/>
      <c r="C143" s="32" t="s">
        <v>888</v>
      </c>
      <c r="D143" s="32" t="s">
        <v>872</v>
      </c>
      <c r="E143" s="32" t="s">
        <v>885</v>
      </c>
      <c r="F143" s="32" t="s">
        <v>875</v>
      </c>
      <c r="G143" s="32" t="s">
        <v>886</v>
      </c>
      <c r="H143" s="32" t="s">
        <v>875</v>
      </c>
      <c r="I143" s="32" t="s">
        <v>876</v>
      </c>
      <c r="J143" s="151" t="s">
        <v>889</v>
      </c>
    </row>
    <row r="144" spans="1:33" s="12" customFormat="1">
      <c r="A144" s="174"/>
    </row>
    <row r="145" spans="1:33" s="12" customFormat="1">
      <c r="A145" s="174"/>
      <c r="F145" s="235" t="s">
        <v>917</v>
      </c>
      <c r="G145" s="236"/>
      <c r="H145" s="236"/>
      <c r="I145" s="236"/>
      <c r="J145" s="236"/>
      <c r="K145" s="236"/>
      <c r="L145" s="236"/>
      <c r="M145" s="236"/>
      <c r="N145" s="236"/>
      <c r="O145" s="237"/>
      <c r="P145" s="235" t="s">
        <v>918</v>
      </c>
      <c r="Q145" s="236"/>
      <c r="R145" s="236"/>
      <c r="S145" s="236"/>
      <c r="T145" s="236"/>
      <c r="U145" s="236"/>
      <c r="V145" s="236"/>
      <c r="W145" s="236"/>
      <c r="X145" s="236"/>
      <c r="Y145" s="237"/>
    </row>
    <row r="146" spans="1:33" s="12" customFormat="1">
      <c r="A146" s="174"/>
      <c r="C146" s="232" t="s">
        <v>883</v>
      </c>
      <c r="D146" s="33" t="s">
        <v>818</v>
      </c>
      <c r="E146" s="33" t="s">
        <v>819</v>
      </c>
      <c r="F146" s="147" t="s">
        <v>818</v>
      </c>
      <c r="G146" s="147" t="s">
        <v>819</v>
      </c>
      <c r="H146" s="147" t="s">
        <v>820</v>
      </c>
      <c r="I146" s="147" t="s">
        <v>821</v>
      </c>
      <c r="J146" s="147" t="s">
        <v>822</v>
      </c>
      <c r="K146" s="148" t="s">
        <v>818</v>
      </c>
      <c r="L146" s="148" t="s">
        <v>819</v>
      </c>
      <c r="M146" s="148" t="s">
        <v>820</v>
      </c>
      <c r="N146" s="148" t="s">
        <v>821</v>
      </c>
      <c r="O146" s="148" t="s">
        <v>822</v>
      </c>
      <c r="P146" s="147" t="s">
        <v>818</v>
      </c>
      <c r="Q146" s="147" t="s">
        <v>819</v>
      </c>
      <c r="R146" s="147" t="s">
        <v>820</v>
      </c>
      <c r="S146" s="147" t="s">
        <v>821</v>
      </c>
      <c r="T146" s="147" t="s">
        <v>822</v>
      </c>
      <c r="U146" s="148" t="s">
        <v>818</v>
      </c>
      <c r="V146" s="148" t="s">
        <v>819</v>
      </c>
      <c r="W146" s="148" t="s">
        <v>820</v>
      </c>
      <c r="X146" s="148" t="s">
        <v>821</v>
      </c>
      <c r="Y146" s="148" t="s">
        <v>822</v>
      </c>
    </row>
    <row r="147" spans="1:33" s="12" customFormat="1">
      <c r="A147" s="174"/>
      <c r="D147" s="32" t="s">
        <v>848</v>
      </c>
      <c r="E147" s="32" t="s">
        <v>849</v>
      </c>
      <c r="F147" s="32" t="s">
        <v>852</v>
      </c>
      <c r="G147" s="32" t="s">
        <v>853</v>
      </c>
      <c r="H147" s="32" t="s">
        <v>854</v>
      </c>
      <c r="I147" s="32" t="s">
        <v>855</v>
      </c>
      <c r="J147" s="32" t="s">
        <v>856</v>
      </c>
      <c r="K147" s="32" t="s">
        <v>862</v>
      </c>
      <c r="L147" s="32" t="s">
        <v>863</v>
      </c>
      <c r="M147" s="32" t="s">
        <v>864</v>
      </c>
      <c r="N147" s="32" t="s">
        <v>865</v>
      </c>
      <c r="O147" s="32" t="s">
        <v>866</v>
      </c>
      <c r="P147" s="32" t="s">
        <v>852</v>
      </c>
      <c r="Q147" s="32" t="s">
        <v>853</v>
      </c>
      <c r="R147" s="32" t="s">
        <v>854</v>
      </c>
      <c r="S147" s="32" t="s">
        <v>855</v>
      </c>
      <c r="T147" s="32" t="s">
        <v>856</v>
      </c>
      <c r="U147" s="32" t="s">
        <v>862</v>
      </c>
      <c r="V147" s="32" t="s">
        <v>863</v>
      </c>
      <c r="W147" s="32" t="s">
        <v>864</v>
      </c>
      <c r="X147" s="32" t="s">
        <v>865</v>
      </c>
      <c r="Y147" s="32" t="s">
        <v>866</v>
      </c>
    </row>
    <row r="148" spans="1:33" s="12" customFormat="1">
      <c r="A148" s="174"/>
      <c r="C148" s="32" t="s">
        <v>890</v>
      </c>
      <c r="D148" s="32" t="s">
        <v>872</v>
      </c>
      <c r="E148" s="32" t="s">
        <v>891</v>
      </c>
      <c r="F148" s="32" t="s">
        <v>875</v>
      </c>
      <c r="G148" s="32" t="s">
        <v>886</v>
      </c>
      <c r="H148" s="32" t="s">
        <v>886</v>
      </c>
      <c r="I148" s="32" t="s">
        <v>886</v>
      </c>
      <c r="J148" s="32" t="s">
        <v>886</v>
      </c>
      <c r="K148" s="32" t="s">
        <v>886</v>
      </c>
      <c r="L148" s="32" t="s">
        <v>886</v>
      </c>
      <c r="M148" s="32" t="s">
        <v>886</v>
      </c>
      <c r="N148" s="32" t="s">
        <v>886</v>
      </c>
      <c r="O148" s="32" t="s">
        <v>886</v>
      </c>
      <c r="P148" s="32" t="s">
        <v>875</v>
      </c>
      <c r="Q148" s="32" t="s">
        <v>876</v>
      </c>
      <c r="R148" s="32" t="s">
        <v>876</v>
      </c>
      <c r="S148" s="32" t="s">
        <v>876</v>
      </c>
      <c r="T148" s="32" t="s">
        <v>876</v>
      </c>
      <c r="U148" s="32" t="s">
        <v>876</v>
      </c>
      <c r="V148" s="32" t="s">
        <v>876</v>
      </c>
      <c r="W148" s="32" t="s">
        <v>876</v>
      </c>
      <c r="X148" s="32" t="s">
        <v>876</v>
      </c>
      <c r="Y148" s="32" t="s">
        <v>876</v>
      </c>
    </row>
    <row r="149" spans="1:33" s="12" customFormat="1">
      <c r="A149" s="174"/>
    </row>
    <row r="150" spans="1:33" s="12" customFormat="1">
      <c r="A150" s="174"/>
      <c r="F150" s="238" t="s">
        <v>917</v>
      </c>
      <c r="G150" s="239"/>
      <c r="H150" s="239"/>
      <c r="I150" s="239"/>
      <c r="J150" s="239"/>
      <c r="K150" s="239"/>
      <c r="L150" s="239"/>
      <c r="M150" s="239"/>
      <c r="N150" s="239"/>
      <c r="O150" s="239"/>
      <c r="P150" s="239"/>
      <c r="Q150" s="239"/>
      <c r="R150" s="239"/>
      <c r="S150" s="240"/>
      <c r="T150" s="235" t="s">
        <v>918</v>
      </c>
      <c r="U150" s="236"/>
      <c r="V150" s="236"/>
      <c r="W150" s="236"/>
      <c r="X150" s="236"/>
      <c r="Y150" s="236"/>
      <c r="Z150" s="236"/>
      <c r="AA150" s="236"/>
      <c r="AB150" s="236"/>
      <c r="AC150" s="236"/>
      <c r="AD150" s="236"/>
      <c r="AE150" s="236"/>
      <c r="AF150" s="236"/>
      <c r="AG150" s="237"/>
    </row>
    <row r="151" spans="1:33" s="12" customFormat="1">
      <c r="A151" s="174"/>
      <c r="C151" s="232" t="s">
        <v>883</v>
      </c>
      <c r="D151" s="33" t="s">
        <v>818</v>
      </c>
      <c r="E151" s="33" t="s">
        <v>819</v>
      </c>
      <c r="F151" s="147" t="s">
        <v>818</v>
      </c>
      <c r="G151" s="147" t="s">
        <v>819</v>
      </c>
      <c r="H151" s="147" t="s">
        <v>820</v>
      </c>
      <c r="I151" s="147" t="s">
        <v>821</v>
      </c>
      <c r="J151" s="147" t="s">
        <v>822</v>
      </c>
      <c r="K151" s="147" t="s">
        <v>823</v>
      </c>
      <c r="L151" s="147" t="s">
        <v>824</v>
      </c>
      <c r="M151" s="148" t="s">
        <v>818</v>
      </c>
      <c r="N151" s="148" t="s">
        <v>819</v>
      </c>
      <c r="O151" s="148" t="s">
        <v>820</v>
      </c>
      <c r="P151" s="148" t="s">
        <v>821</v>
      </c>
      <c r="Q151" s="148" t="s">
        <v>822</v>
      </c>
      <c r="R151" s="148" t="s">
        <v>823</v>
      </c>
      <c r="S151" s="148" t="s">
        <v>824</v>
      </c>
      <c r="T151" s="147" t="s">
        <v>818</v>
      </c>
      <c r="U151" s="147" t="s">
        <v>819</v>
      </c>
      <c r="V151" s="147" t="s">
        <v>820</v>
      </c>
      <c r="W151" s="147" t="s">
        <v>821</v>
      </c>
      <c r="X151" s="147" t="s">
        <v>822</v>
      </c>
      <c r="Y151" s="147" t="s">
        <v>823</v>
      </c>
      <c r="Z151" s="147" t="s">
        <v>824</v>
      </c>
      <c r="AA151" s="148" t="s">
        <v>818</v>
      </c>
      <c r="AB151" s="148" t="s">
        <v>819</v>
      </c>
      <c r="AC151" s="148" t="s">
        <v>820</v>
      </c>
      <c r="AD151" s="148" t="s">
        <v>821</v>
      </c>
      <c r="AE151" s="148" t="s">
        <v>822</v>
      </c>
      <c r="AF151" s="148" t="s">
        <v>823</v>
      </c>
      <c r="AG151" s="148" t="s">
        <v>824</v>
      </c>
    </row>
    <row r="152" spans="1:33" s="12" customFormat="1">
      <c r="A152" s="174"/>
      <c r="D152" s="32" t="s">
        <v>848</v>
      </c>
      <c r="E152" s="32" t="s">
        <v>849</v>
      </c>
      <c r="F152" s="32" t="s">
        <v>852</v>
      </c>
      <c r="G152" s="32" t="s">
        <v>853</v>
      </c>
      <c r="H152" s="32" t="s">
        <v>854</v>
      </c>
      <c r="I152" s="32" t="s">
        <v>855</v>
      </c>
      <c r="J152" s="32" t="s">
        <v>856</v>
      </c>
      <c r="K152" s="32" t="s">
        <v>857</v>
      </c>
      <c r="L152" s="32" t="s">
        <v>858</v>
      </c>
      <c r="M152" s="32" t="s">
        <v>862</v>
      </c>
      <c r="N152" s="32" t="s">
        <v>863</v>
      </c>
      <c r="O152" s="32" t="s">
        <v>864</v>
      </c>
      <c r="P152" s="32" t="s">
        <v>865</v>
      </c>
      <c r="Q152" s="32" t="s">
        <v>866</v>
      </c>
      <c r="R152" s="32" t="s">
        <v>867</v>
      </c>
      <c r="S152" s="32" t="s">
        <v>868</v>
      </c>
      <c r="T152" s="32" t="s">
        <v>852</v>
      </c>
      <c r="U152" s="32" t="s">
        <v>853</v>
      </c>
      <c r="V152" s="32" t="s">
        <v>854</v>
      </c>
      <c r="W152" s="32" t="s">
        <v>855</v>
      </c>
      <c r="X152" s="32" t="s">
        <v>856</v>
      </c>
      <c r="Y152" s="32" t="s">
        <v>857</v>
      </c>
      <c r="Z152" s="32" t="s">
        <v>858</v>
      </c>
      <c r="AA152" s="32" t="s">
        <v>862</v>
      </c>
      <c r="AB152" s="32" t="s">
        <v>863</v>
      </c>
      <c r="AC152" s="32" t="s">
        <v>864</v>
      </c>
      <c r="AD152" s="32" t="s">
        <v>865</v>
      </c>
      <c r="AE152" s="32" t="s">
        <v>866</v>
      </c>
      <c r="AF152" s="32" t="s">
        <v>867</v>
      </c>
      <c r="AG152" s="32" t="s">
        <v>868</v>
      </c>
    </row>
    <row r="153" spans="1:33" s="12" customFormat="1">
      <c r="A153" s="174"/>
      <c r="C153" s="32" t="s">
        <v>892</v>
      </c>
      <c r="D153" s="32" t="s">
        <v>893</v>
      </c>
      <c r="E153" s="32" t="s">
        <v>881</v>
      </c>
      <c r="F153" s="32" t="s">
        <v>875</v>
      </c>
      <c r="G153" s="32" t="s">
        <v>886</v>
      </c>
      <c r="H153" s="32" t="s">
        <v>886</v>
      </c>
      <c r="I153" s="32" t="s">
        <v>886</v>
      </c>
      <c r="J153" s="32" t="s">
        <v>886</v>
      </c>
      <c r="K153" s="32" t="s">
        <v>875</v>
      </c>
      <c r="L153" s="32" t="s">
        <v>875</v>
      </c>
      <c r="M153" s="32" t="s">
        <v>886</v>
      </c>
      <c r="N153" s="32" t="s">
        <v>886</v>
      </c>
      <c r="O153" s="32" t="s">
        <v>886</v>
      </c>
      <c r="P153" s="32" t="s">
        <v>886</v>
      </c>
      <c r="Q153" s="32" t="s">
        <v>886</v>
      </c>
      <c r="R153" s="32" t="s">
        <v>886</v>
      </c>
      <c r="S153" s="32" t="s">
        <v>886</v>
      </c>
      <c r="T153" s="32" t="s">
        <v>875</v>
      </c>
      <c r="U153" s="32" t="s">
        <v>876</v>
      </c>
      <c r="V153" s="32" t="s">
        <v>876</v>
      </c>
      <c r="W153" s="32" t="s">
        <v>876</v>
      </c>
      <c r="X153" s="32" t="s">
        <v>876</v>
      </c>
      <c r="Y153" s="32" t="s">
        <v>875</v>
      </c>
      <c r="Z153" s="32" t="s">
        <v>875</v>
      </c>
      <c r="AA153" s="32" t="s">
        <v>876</v>
      </c>
      <c r="AB153" s="32" t="s">
        <v>876</v>
      </c>
      <c r="AC153" s="32" t="s">
        <v>876</v>
      </c>
      <c r="AD153" s="32" t="s">
        <v>876</v>
      </c>
      <c r="AE153" s="32" t="s">
        <v>876</v>
      </c>
      <c r="AF153" s="32" t="s">
        <v>876</v>
      </c>
      <c r="AG153" s="32" t="s">
        <v>876</v>
      </c>
    </row>
    <row r="154" spans="1:33" s="12" customFormat="1">
      <c r="A154" s="174"/>
    </row>
    <row r="155" spans="1:33" s="12" customFormat="1">
      <c r="A155" s="174"/>
    </row>
    <row r="156" spans="1:33" s="12" customFormat="1">
      <c r="A156" s="174"/>
    </row>
    <row r="157" spans="1:33" s="234" customFormat="1" ht="17.25">
      <c r="A157" s="272"/>
      <c r="B157" s="233" t="s">
        <v>894</v>
      </c>
    </row>
    <row r="158" spans="1:33" s="12" customFormat="1">
      <c r="A158" s="174"/>
      <c r="F158" s="235" t="s">
        <v>917</v>
      </c>
      <c r="G158" s="237"/>
      <c r="H158" s="235" t="s">
        <v>918</v>
      </c>
      <c r="I158" s="237"/>
    </row>
    <row r="159" spans="1:33" s="12" customFormat="1">
      <c r="A159" s="174"/>
      <c r="C159" s="232" t="s">
        <v>817</v>
      </c>
      <c r="D159" s="33" t="s">
        <v>818</v>
      </c>
      <c r="E159" s="33" t="s">
        <v>819</v>
      </c>
      <c r="F159" s="147" t="s">
        <v>818</v>
      </c>
      <c r="G159" s="148" t="s">
        <v>818</v>
      </c>
      <c r="H159" s="147" t="s">
        <v>819</v>
      </c>
      <c r="I159" s="148" t="s">
        <v>819</v>
      </c>
    </row>
    <row r="160" spans="1:33" s="12" customFormat="1">
      <c r="A160" s="174"/>
      <c r="D160" s="32" t="s">
        <v>848</v>
      </c>
      <c r="E160" s="32" t="s">
        <v>849</v>
      </c>
      <c r="F160" s="32" t="s">
        <v>852</v>
      </c>
      <c r="G160" s="32" t="s">
        <v>862</v>
      </c>
      <c r="H160" s="32" t="s">
        <v>852</v>
      </c>
      <c r="I160" s="32" t="s">
        <v>862</v>
      </c>
    </row>
    <row r="161" spans="1:33" s="12" customFormat="1">
      <c r="A161" s="174"/>
      <c r="C161" s="32" t="s">
        <v>763</v>
      </c>
      <c r="D161" s="32" t="s">
        <v>872</v>
      </c>
      <c r="E161" s="32" t="s">
        <v>873</v>
      </c>
      <c r="F161" s="32" t="s">
        <v>875</v>
      </c>
      <c r="G161" s="32" t="s">
        <v>876</v>
      </c>
      <c r="H161" s="152" t="s">
        <v>895</v>
      </c>
      <c r="I161" s="32" t="s">
        <v>876</v>
      </c>
      <c r="J161" s="151" t="s">
        <v>887</v>
      </c>
    </row>
    <row r="162" spans="1:33" s="12" customFormat="1">
      <c r="A162" s="174"/>
    </row>
    <row r="163" spans="1:33" s="12" customFormat="1">
      <c r="A163" s="174"/>
      <c r="F163" s="238" t="s">
        <v>917</v>
      </c>
      <c r="G163" s="239"/>
      <c r="H163" s="239"/>
      <c r="I163" s="239"/>
      <c r="J163" s="239"/>
      <c r="K163" s="239"/>
      <c r="L163" s="239"/>
      <c r="M163" s="239"/>
      <c r="N163" s="239"/>
      <c r="O163" s="239"/>
      <c r="P163" s="239"/>
      <c r="Q163" s="239"/>
      <c r="R163" s="239"/>
      <c r="S163" s="240"/>
      <c r="T163" s="235" t="s">
        <v>918</v>
      </c>
      <c r="U163" s="236"/>
      <c r="V163" s="236"/>
      <c r="W163" s="236"/>
      <c r="X163" s="236"/>
      <c r="Y163" s="236"/>
      <c r="Z163" s="236"/>
      <c r="AA163" s="236"/>
      <c r="AB163" s="236"/>
      <c r="AC163" s="236"/>
      <c r="AD163" s="236"/>
      <c r="AE163" s="236"/>
      <c r="AF163" s="236"/>
      <c r="AG163" s="237"/>
    </row>
    <row r="164" spans="1:33" s="12" customFormat="1">
      <c r="A164" s="174"/>
      <c r="C164" s="232" t="s">
        <v>817</v>
      </c>
      <c r="D164" s="33" t="s">
        <v>818</v>
      </c>
      <c r="E164" s="33" t="s">
        <v>819</v>
      </c>
      <c r="F164" s="147" t="s">
        <v>818</v>
      </c>
      <c r="G164" s="147" t="s">
        <v>819</v>
      </c>
      <c r="H164" s="147" t="s">
        <v>820</v>
      </c>
      <c r="I164" s="147" t="s">
        <v>821</v>
      </c>
      <c r="J164" s="147" t="s">
        <v>822</v>
      </c>
      <c r="K164" s="147" t="s">
        <v>823</v>
      </c>
      <c r="L164" s="147" t="s">
        <v>824</v>
      </c>
      <c r="M164" s="148" t="s">
        <v>818</v>
      </c>
      <c r="N164" s="148" t="s">
        <v>819</v>
      </c>
      <c r="O164" s="148" t="s">
        <v>820</v>
      </c>
      <c r="P164" s="148" t="s">
        <v>821</v>
      </c>
      <c r="Q164" s="148" t="s">
        <v>822</v>
      </c>
      <c r="R164" s="148" t="s">
        <v>823</v>
      </c>
      <c r="S164" s="148" t="s">
        <v>824</v>
      </c>
      <c r="T164" s="147" t="s">
        <v>818</v>
      </c>
      <c r="U164" s="147" t="s">
        <v>819</v>
      </c>
      <c r="V164" s="147" t="s">
        <v>820</v>
      </c>
      <c r="W164" s="147" t="s">
        <v>821</v>
      </c>
      <c r="X164" s="147" t="s">
        <v>822</v>
      </c>
      <c r="Y164" s="147" t="s">
        <v>823</v>
      </c>
      <c r="Z164" s="147" t="s">
        <v>824</v>
      </c>
      <c r="AA164" s="148" t="s">
        <v>818</v>
      </c>
      <c r="AB164" s="148" t="s">
        <v>819</v>
      </c>
      <c r="AC164" s="148" t="s">
        <v>820</v>
      </c>
      <c r="AD164" s="148" t="s">
        <v>821</v>
      </c>
      <c r="AE164" s="148" t="s">
        <v>822</v>
      </c>
      <c r="AF164" s="148" t="s">
        <v>823</v>
      </c>
      <c r="AG164" s="148" t="s">
        <v>824</v>
      </c>
    </row>
    <row r="165" spans="1:33" s="12" customFormat="1">
      <c r="A165" s="174"/>
      <c r="D165" s="32" t="s">
        <v>848</v>
      </c>
      <c r="E165" s="32" t="s">
        <v>849</v>
      </c>
      <c r="F165" s="32" t="s">
        <v>852</v>
      </c>
      <c r="G165" s="32" t="s">
        <v>853</v>
      </c>
      <c r="H165" s="32" t="s">
        <v>854</v>
      </c>
      <c r="I165" s="32" t="s">
        <v>855</v>
      </c>
      <c r="J165" s="32" t="s">
        <v>856</v>
      </c>
      <c r="K165" s="32" t="s">
        <v>857</v>
      </c>
      <c r="L165" s="32" t="s">
        <v>858</v>
      </c>
      <c r="M165" s="32" t="s">
        <v>862</v>
      </c>
      <c r="N165" s="32" t="s">
        <v>863</v>
      </c>
      <c r="O165" s="32" t="s">
        <v>864</v>
      </c>
      <c r="P165" s="32" t="s">
        <v>865</v>
      </c>
      <c r="Q165" s="32" t="s">
        <v>866</v>
      </c>
      <c r="R165" s="32" t="s">
        <v>867</v>
      </c>
      <c r="S165" s="32" t="s">
        <v>868</v>
      </c>
      <c r="T165" s="32" t="s">
        <v>852</v>
      </c>
      <c r="U165" s="32" t="s">
        <v>853</v>
      </c>
      <c r="V165" s="32" t="s">
        <v>854</v>
      </c>
      <c r="W165" s="32" t="s">
        <v>855</v>
      </c>
      <c r="X165" s="32" t="s">
        <v>856</v>
      </c>
      <c r="Y165" s="32" t="s">
        <v>857</v>
      </c>
      <c r="Z165" s="32" t="s">
        <v>858</v>
      </c>
      <c r="AA165" s="32" t="s">
        <v>862</v>
      </c>
      <c r="AB165" s="32" t="s">
        <v>863</v>
      </c>
      <c r="AC165" s="32" t="s">
        <v>864</v>
      </c>
      <c r="AD165" s="32" t="s">
        <v>865</v>
      </c>
      <c r="AE165" s="32" t="s">
        <v>866</v>
      </c>
      <c r="AF165" s="32" t="s">
        <v>867</v>
      </c>
      <c r="AG165" s="32" t="s">
        <v>868</v>
      </c>
    </row>
    <row r="166" spans="1:33" s="12" customFormat="1">
      <c r="A166" s="174"/>
      <c r="C166" s="32" t="s">
        <v>892</v>
      </c>
      <c r="D166" s="32" t="s">
        <v>893</v>
      </c>
      <c r="E166" s="32" t="s">
        <v>881</v>
      </c>
      <c r="F166" s="32" t="s">
        <v>875</v>
      </c>
      <c r="G166" s="32" t="s">
        <v>876</v>
      </c>
      <c r="H166" s="32" t="s">
        <v>876</v>
      </c>
      <c r="I166" s="32" t="s">
        <v>876</v>
      </c>
      <c r="J166" s="32" t="s">
        <v>876</v>
      </c>
      <c r="K166" s="32" t="s">
        <v>875</v>
      </c>
      <c r="L166" s="32" t="s">
        <v>875</v>
      </c>
      <c r="M166" s="32" t="s">
        <v>876</v>
      </c>
      <c r="N166" s="32" t="s">
        <v>876</v>
      </c>
      <c r="O166" s="32" t="s">
        <v>876</v>
      </c>
      <c r="P166" s="32" t="s">
        <v>876</v>
      </c>
      <c r="Q166" s="32" t="s">
        <v>876</v>
      </c>
      <c r="R166" s="32" t="s">
        <v>876</v>
      </c>
      <c r="S166" s="32" t="s">
        <v>876</v>
      </c>
      <c r="T166" s="152" t="s">
        <v>896</v>
      </c>
      <c r="U166" s="152" t="s">
        <v>897</v>
      </c>
      <c r="V166" s="152" t="s">
        <v>898</v>
      </c>
      <c r="W166" s="152" t="s">
        <v>899</v>
      </c>
      <c r="X166" s="152" t="s">
        <v>900</v>
      </c>
      <c r="Y166" s="152" t="s">
        <v>901</v>
      </c>
      <c r="Z166" s="152" t="s">
        <v>902</v>
      </c>
      <c r="AA166" s="32" t="s">
        <v>876</v>
      </c>
      <c r="AB166" s="32" t="s">
        <v>876</v>
      </c>
      <c r="AC166" s="32" t="s">
        <v>876</v>
      </c>
      <c r="AD166" s="32" t="s">
        <v>876</v>
      </c>
      <c r="AE166" s="32" t="s">
        <v>876</v>
      </c>
      <c r="AF166" s="32" t="s">
        <v>876</v>
      </c>
      <c r="AG166" s="32" t="s">
        <v>876</v>
      </c>
    </row>
    <row r="167" spans="1:33" s="12" customFormat="1">
      <c r="A167" s="174"/>
    </row>
    <row r="168" spans="1:33" s="12" customFormat="1">
      <c r="A168" s="174"/>
    </row>
    <row r="169" spans="1:33" s="12" customFormat="1">
      <c r="A169" s="174"/>
    </row>
    <row r="170" spans="1:33" s="234" customFormat="1" ht="17.25">
      <c r="A170" s="272"/>
      <c r="B170" s="233" t="s">
        <v>903</v>
      </c>
    </row>
    <row r="171" spans="1:33" s="12" customFormat="1">
      <c r="A171" s="174"/>
      <c r="F171" s="235" t="s">
        <v>917</v>
      </c>
      <c r="G171" s="237"/>
      <c r="H171" s="235" t="s">
        <v>918</v>
      </c>
      <c r="I171" s="237"/>
    </row>
    <row r="172" spans="1:33" s="12" customFormat="1">
      <c r="A172" s="174"/>
      <c r="C172" s="232" t="s">
        <v>817</v>
      </c>
      <c r="D172" s="33" t="s">
        <v>818</v>
      </c>
      <c r="E172" s="33" t="s">
        <v>819</v>
      </c>
      <c r="F172" s="147" t="s">
        <v>818</v>
      </c>
      <c r="G172" s="148" t="s">
        <v>818</v>
      </c>
      <c r="H172" s="147" t="s">
        <v>819</v>
      </c>
      <c r="I172" s="148" t="s">
        <v>819</v>
      </c>
    </row>
    <row r="173" spans="1:33" s="12" customFormat="1">
      <c r="A173" s="174"/>
      <c r="D173" s="32" t="s">
        <v>848</v>
      </c>
      <c r="E173" s="32" t="s">
        <v>849</v>
      </c>
      <c r="F173" s="32" t="s">
        <v>852</v>
      </c>
      <c r="G173" s="32" t="s">
        <v>862</v>
      </c>
      <c r="H173" s="32" t="s">
        <v>852</v>
      </c>
      <c r="I173" s="32" t="s">
        <v>862</v>
      </c>
    </row>
    <row r="174" spans="1:33" s="12" customFormat="1">
      <c r="A174" s="174"/>
      <c r="C174" s="32" t="s">
        <v>763</v>
      </c>
      <c r="D174" s="32" t="s">
        <v>872</v>
      </c>
      <c r="E174" s="32" t="s">
        <v>873</v>
      </c>
      <c r="F174" s="32" t="s">
        <v>875</v>
      </c>
      <c r="G174" s="32" t="s">
        <v>876</v>
      </c>
      <c r="H174" s="38" t="s">
        <v>895</v>
      </c>
      <c r="I174" s="32" t="s">
        <v>904</v>
      </c>
      <c r="J174" s="151" t="s">
        <v>887</v>
      </c>
    </row>
    <row r="175" spans="1:33" s="12" customFormat="1">
      <c r="A175" s="174"/>
    </row>
    <row r="176" spans="1:33" s="12" customFormat="1">
      <c r="A176" s="174"/>
    </row>
    <row r="177" spans="1:33" s="12" customFormat="1">
      <c r="A177" s="174"/>
    </row>
    <row r="178" spans="1:33" s="12" customFormat="1">
      <c r="A178" s="174"/>
      <c r="F178" s="238" t="s">
        <v>917</v>
      </c>
      <c r="G178" s="239"/>
      <c r="H178" s="239"/>
      <c r="I178" s="239"/>
      <c r="J178" s="239"/>
      <c r="K178" s="239"/>
      <c r="L178" s="239"/>
      <c r="M178" s="239"/>
      <c r="N178" s="239"/>
      <c r="O178" s="239"/>
      <c r="P178" s="239"/>
      <c r="Q178" s="239"/>
      <c r="R178" s="239"/>
      <c r="S178" s="240"/>
      <c r="T178" s="235" t="s">
        <v>918</v>
      </c>
      <c r="U178" s="236"/>
      <c r="V178" s="236"/>
      <c r="W178" s="236"/>
      <c r="X178" s="236"/>
      <c r="Y178" s="236"/>
      <c r="Z178" s="236"/>
      <c r="AA178" s="236"/>
      <c r="AB178" s="236"/>
      <c r="AC178" s="236"/>
      <c r="AD178" s="236"/>
      <c r="AE178" s="236"/>
      <c r="AF178" s="236"/>
      <c r="AG178" s="237"/>
    </row>
    <row r="179" spans="1:33" s="12" customFormat="1">
      <c r="A179" s="174"/>
      <c r="C179" s="232" t="s">
        <v>817</v>
      </c>
      <c r="D179" s="33" t="s">
        <v>818</v>
      </c>
      <c r="E179" s="33" t="s">
        <v>819</v>
      </c>
      <c r="F179" s="147" t="s">
        <v>818</v>
      </c>
      <c r="G179" s="147" t="s">
        <v>819</v>
      </c>
      <c r="H179" s="147" t="s">
        <v>820</v>
      </c>
      <c r="I179" s="147" t="s">
        <v>821</v>
      </c>
      <c r="J179" s="147" t="s">
        <v>822</v>
      </c>
      <c r="K179" s="147" t="s">
        <v>823</v>
      </c>
      <c r="L179" s="147" t="s">
        <v>824</v>
      </c>
      <c r="M179" s="148" t="s">
        <v>818</v>
      </c>
      <c r="N179" s="148" t="s">
        <v>819</v>
      </c>
      <c r="O179" s="148" t="s">
        <v>820</v>
      </c>
      <c r="P179" s="148" t="s">
        <v>821</v>
      </c>
      <c r="Q179" s="148" t="s">
        <v>822</v>
      </c>
      <c r="R179" s="148" t="s">
        <v>823</v>
      </c>
      <c r="S179" s="148" t="s">
        <v>824</v>
      </c>
      <c r="T179" s="147" t="s">
        <v>818</v>
      </c>
      <c r="U179" s="147" t="s">
        <v>819</v>
      </c>
      <c r="V179" s="147" t="s">
        <v>820</v>
      </c>
      <c r="W179" s="147" t="s">
        <v>821</v>
      </c>
      <c r="X179" s="147" t="s">
        <v>822</v>
      </c>
      <c r="Y179" s="147" t="s">
        <v>823</v>
      </c>
      <c r="Z179" s="147" t="s">
        <v>824</v>
      </c>
      <c r="AA179" s="148" t="s">
        <v>818</v>
      </c>
      <c r="AB179" s="148" t="s">
        <v>819</v>
      </c>
      <c r="AC179" s="148" t="s">
        <v>820</v>
      </c>
      <c r="AD179" s="148" t="s">
        <v>821</v>
      </c>
      <c r="AE179" s="148" t="s">
        <v>822</v>
      </c>
      <c r="AF179" s="148" t="s">
        <v>823</v>
      </c>
      <c r="AG179" s="148" t="s">
        <v>824</v>
      </c>
    </row>
    <row r="180" spans="1:33" s="12" customFormat="1">
      <c r="A180" s="174"/>
      <c r="D180" s="32" t="s">
        <v>848</v>
      </c>
      <c r="E180" s="32" t="s">
        <v>849</v>
      </c>
      <c r="F180" s="32" t="s">
        <v>852</v>
      </c>
      <c r="G180" s="32" t="s">
        <v>853</v>
      </c>
      <c r="H180" s="32" t="s">
        <v>854</v>
      </c>
      <c r="I180" s="32" t="s">
        <v>855</v>
      </c>
      <c r="J180" s="32" t="s">
        <v>856</v>
      </c>
      <c r="K180" s="32" t="s">
        <v>857</v>
      </c>
      <c r="L180" s="32" t="s">
        <v>858</v>
      </c>
      <c r="M180" s="32" t="s">
        <v>862</v>
      </c>
      <c r="N180" s="32" t="s">
        <v>863</v>
      </c>
      <c r="O180" s="32" t="s">
        <v>864</v>
      </c>
      <c r="P180" s="32" t="s">
        <v>865</v>
      </c>
      <c r="Q180" s="32" t="s">
        <v>866</v>
      </c>
      <c r="R180" s="32" t="s">
        <v>867</v>
      </c>
      <c r="S180" s="32" t="s">
        <v>868</v>
      </c>
      <c r="T180" s="32" t="s">
        <v>852</v>
      </c>
      <c r="U180" s="32" t="s">
        <v>853</v>
      </c>
      <c r="V180" s="32" t="s">
        <v>854</v>
      </c>
      <c r="W180" s="32" t="s">
        <v>855</v>
      </c>
      <c r="X180" s="32" t="s">
        <v>856</v>
      </c>
      <c r="Y180" s="32" t="s">
        <v>857</v>
      </c>
      <c r="Z180" s="32" t="s">
        <v>858</v>
      </c>
      <c r="AA180" s="32" t="s">
        <v>862</v>
      </c>
      <c r="AB180" s="32" t="s">
        <v>863</v>
      </c>
      <c r="AC180" s="32" t="s">
        <v>864</v>
      </c>
      <c r="AD180" s="32" t="s">
        <v>865</v>
      </c>
      <c r="AE180" s="32" t="s">
        <v>866</v>
      </c>
      <c r="AF180" s="32" t="s">
        <v>867</v>
      </c>
      <c r="AG180" s="32" t="s">
        <v>868</v>
      </c>
    </row>
    <row r="181" spans="1:33" s="12" customFormat="1">
      <c r="A181" s="174"/>
      <c r="C181" s="32" t="s">
        <v>892</v>
      </c>
      <c r="D181" s="32" t="s">
        <v>893</v>
      </c>
      <c r="E181" s="32" t="s">
        <v>881</v>
      </c>
      <c r="F181" s="32" t="s">
        <v>875</v>
      </c>
      <c r="G181" s="32" t="s">
        <v>876</v>
      </c>
      <c r="H181" s="32" t="s">
        <v>876</v>
      </c>
      <c r="I181" s="32" t="s">
        <v>876</v>
      </c>
      <c r="J181" s="32" t="s">
        <v>876</v>
      </c>
      <c r="K181" s="32" t="s">
        <v>875</v>
      </c>
      <c r="L181" s="32" t="s">
        <v>875</v>
      </c>
      <c r="M181" s="32" t="s">
        <v>876</v>
      </c>
      <c r="N181" s="32" t="s">
        <v>876</v>
      </c>
      <c r="O181" s="32" t="s">
        <v>876</v>
      </c>
      <c r="P181" s="32" t="s">
        <v>876</v>
      </c>
      <c r="Q181" s="32" t="s">
        <v>876</v>
      </c>
      <c r="R181" s="32" t="s">
        <v>876</v>
      </c>
      <c r="S181" s="32" t="s">
        <v>876</v>
      </c>
      <c r="T181" s="152" t="s">
        <v>896</v>
      </c>
      <c r="U181" s="152" t="s">
        <v>897</v>
      </c>
      <c r="V181" s="152" t="s">
        <v>898</v>
      </c>
      <c r="W181" s="152" t="s">
        <v>899</v>
      </c>
      <c r="X181" s="152" t="s">
        <v>900</v>
      </c>
      <c r="Y181" s="152" t="s">
        <v>901</v>
      </c>
      <c r="Z181" s="152" t="s">
        <v>902</v>
      </c>
      <c r="AA181" s="32" t="s">
        <v>905</v>
      </c>
      <c r="AB181" s="32" t="s">
        <v>906</v>
      </c>
      <c r="AC181" s="32" t="s">
        <v>907</v>
      </c>
      <c r="AD181" s="32" t="s">
        <v>908</v>
      </c>
      <c r="AE181" s="32" t="s">
        <v>909</v>
      </c>
      <c r="AF181" s="32" t="s">
        <v>905</v>
      </c>
      <c r="AG181" s="32" t="s">
        <v>910</v>
      </c>
    </row>
    <row r="182" spans="1:33" s="12" customFormat="1">
      <c r="A182" s="174"/>
      <c r="M182" s="32" t="s">
        <v>876</v>
      </c>
      <c r="N182" s="32" t="s">
        <v>876</v>
      </c>
      <c r="O182" s="32" t="s">
        <v>876</v>
      </c>
      <c r="P182" s="32" t="s">
        <v>876</v>
      </c>
      <c r="Q182" s="32" t="s">
        <v>876</v>
      </c>
      <c r="R182" s="32" t="s">
        <v>876</v>
      </c>
      <c r="S182" s="32" t="s">
        <v>876</v>
      </c>
      <c r="AA182" s="32" t="s">
        <v>911</v>
      </c>
      <c r="AB182" s="32" t="s">
        <v>906</v>
      </c>
      <c r="AC182" s="32" t="s">
        <v>912</v>
      </c>
      <c r="AD182" s="32" t="s">
        <v>908</v>
      </c>
      <c r="AE182" s="32" t="s">
        <v>913</v>
      </c>
      <c r="AF182" s="32" t="s">
        <v>914</v>
      </c>
      <c r="AG182" s="32"/>
    </row>
    <row r="183" spans="1:33" s="12" customFormat="1">
      <c r="A183" s="174"/>
      <c r="M183" s="32" t="s">
        <v>876</v>
      </c>
      <c r="N183" s="32" t="s">
        <v>876</v>
      </c>
      <c r="O183" s="32" t="s">
        <v>876</v>
      </c>
      <c r="P183" s="32" t="s">
        <v>876</v>
      </c>
      <c r="Q183" s="32" t="s">
        <v>876</v>
      </c>
      <c r="R183" s="32" t="s">
        <v>876</v>
      </c>
      <c r="S183" s="32" t="s">
        <v>876</v>
      </c>
      <c r="AA183" s="32" t="s">
        <v>911</v>
      </c>
      <c r="AB183" s="32"/>
      <c r="AC183" s="32" t="s">
        <v>915</v>
      </c>
      <c r="AD183" s="32" t="s">
        <v>908</v>
      </c>
      <c r="AE183" s="32" t="s">
        <v>913</v>
      </c>
      <c r="AF183" s="32" t="s">
        <v>916</v>
      </c>
      <c r="AG183" s="32" t="s">
        <v>910</v>
      </c>
    </row>
    <row r="184" spans="1:33" s="12" customFormat="1">
      <c r="A184" s="174"/>
    </row>
    <row r="185" spans="1:33" s="12" customFormat="1">
      <c r="A185" s="174"/>
    </row>
    <row r="186" spans="1:33" s="12" customFormat="1">
      <c r="A186" s="174"/>
    </row>
    <row r="187" spans="1:33" s="12" customFormat="1">
      <c r="A187" s="174"/>
    </row>
    <row r="188" spans="1:33" s="12" customFormat="1">
      <c r="A188" s="174"/>
    </row>
    <row r="189" spans="1:33" s="12" customFormat="1">
      <c r="A189" s="174"/>
    </row>
    <row r="190" spans="1:33" s="12" customFormat="1">
      <c r="A190" s="174"/>
    </row>
    <row r="191" spans="1:33" s="231" customFormat="1">
      <c r="A191" s="271"/>
    </row>
    <row r="192" spans="1:33" s="12" customFormat="1">
      <c r="A192" s="174"/>
    </row>
    <row r="193" spans="1:17" s="12" customFormat="1">
      <c r="A193" s="174"/>
    </row>
    <row r="194" spans="1:17" s="12" customFormat="1">
      <c r="A194" s="174"/>
    </row>
    <row r="195" spans="1:17" s="12" customFormat="1">
      <c r="A195" s="174"/>
    </row>
    <row r="196" spans="1:17" s="12" customFormat="1">
      <c r="A196" s="174"/>
    </row>
    <row r="197" spans="1:17" s="12" customFormat="1">
      <c r="A197" s="174"/>
    </row>
    <row r="198" spans="1:17" s="12" customFormat="1">
      <c r="A198" s="174"/>
      <c r="C198" s="57"/>
      <c r="D198" s="57"/>
      <c r="E198" s="57"/>
      <c r="F198" s="57"/>
      <c r="G198" s="57"/>
      <c r="H198" s="57"/>
      <c r="I198" s="57"/>
      <c r="J198" s="57"/>
      <c r="K198" s="57"/>
      <c r="L198" s="57"/>
      <c r="M198" s="57"/>
      <c r="N198" s="57"/>
      <c r="O198" s="57"/>
      <c r="P198" s="57"/>
      <c r="Q198" s="57"/>
    </row>
    <row r="199" spans="1:17" s="12" customFormat="1">
      <c r="A199" s="174"/>
      <c r="E199" s="57" t="s">
        <v>1282</v>
      </c>
      <c r="F199" s="57"/>
      <c r="G199" s="57"/>
      <c r="H199" s="57" t="s">
        <v>1283</v>
      </c>
      <c r="I199" s="57" t="s">
        <v>1285</v>
      </c>
      <c r="J199" s="57"/>
      <c r="K199" s="57"/>
      <c r="L199" s="57" t="s">
        <v>1287</v>
      </c>
      <c r="M199" s="57" t="s">
        <v>1290</v>
      </c>
      <c r="N199" s="57"/>
      <c r="O199" s="57"/>
      <c r="P199" s="57" t="s">
        <v>1292</v>
      </c>
      <c r="Q199" s="57"/>
    </row>
    <row r="200" spans="1:17" s="12" customFormat="1">
      <c r="A200" s="174"/>
      <c r="C200" s="57" t="s">
        <v>1280</v>
      </c>
      <c r="D200" s="57" t="s">
        <v>1281</v>
      </c>
      <c r="E200" s="57" t="s">
        <v>1274</v>
      </c>
      <c r="F200" s="57" t="s">
        <v>1275</v>
      </c>
      <c r="G200" s="57" t="s">
        <v>1276</v>
      </c>
      <c r="I200" s="57" t="s">
        <v>1274</v>
      </c>
      <c r="J200" s="57" t="s">
        <v>1275</v>
      </c>
      <c r="K200" s="57" t="s">
        <v>1276</v>
      </c>
      <c r="M200" s="57" t="s">
        <v>1274</v>
      </c>
      <c r="N200" s="57" t="s">
        <v>1275</v>
      </c>
      <c r="O200" s="57" t="s">
        <v>1276</v>
      </c>
      <c r="P200" s="57" t="s">
        <v>1274</v>
      </c>
      <c r="Q200" s="57" t="s">
        <v>1275</v>
      </c>
    </row>
    <row r="201" spans="1:17" s="12" customFormat="1">
      <c r="A201" s="174"/>
      <c r="C201" s="57" t="s">
        <v>1272</v>
      </c>
      <c r="D201" s="57" t="s">
        <v>1273</v>
      </c>
      <c r="E201" s="57" t="s">
        <v>1277</v>
      </c>
      <c r="F201" s="57" t="s">
        <v>1278</v>
      </c>
      <c r="G201" s="57" t="s">
        <v>1279</v>
      </c>
      <c r="H201" s="12" t="s">
        <v>1284</v>
      </c>
      <c r="I201" s="57" t="s">
        <v>1277</v>
      </c>
      <c r="J201" s="57" t="s">
        <v>1278</v>
      </c>
      <c r="K201" s="57" t="s">
        <v>1279</v>
      </c>
      <c r="L201" s="12" t="s">
        <v>1288</v>
      </c>
      <c r="M201" s="57" t="s">
        <v>1277</v>
      </c>
      <c r="N201" s="57" t="s">
        <v>1278</v>
      </c>
      <c r="O201" s="57" t="s">
        <v>1279</v>
      </c>
      <c r="P201" s="57" t="s">
        <v>1277</v>
      </c>
      <c r="Q201" s="57" t="s">
        <v>1278</v>
      </c>
    </row>
    <row r="202" spans="1:17" s="12" customFormat="1">
      <c r="A202" s="174"/>
      <c r="C202" s="57"/>
      <c r="D202" s="57"/>
      <c r="E202" s="57"/>
      <c r="F202" s="57"/>
      <c r="G202" s="57"/>
      <c r="H202" s="57"/>
      <c r="I202" s="57"/>
      <c r="J202" s="57"/>
      <c r="K202" s="57"/>
      <c r="L202" s="12" t="s">
        <v>1289</v>
      </c>
      <c r="M202" s="57" t="s">
        <v>1277</v>
      </c>
      <c r="N202" s="57" t="s">
        <v>1278</v>
      </c>
      <c r="O202" s="57" t="s">
        <v>1279</v>
      </c>
      <c r="P202" s="57" t="s">
        <v>1277</v>
      </c>
      <c r="Q202" s="57" t="s">
        <v>1278</v>
      </c>
    </row>
    <row r="203" spans="1:17" s="12" customFormat="1">
      <c r="A203" s="174"/>
      <c r="C203" s="57"/>
      <c r="D203" s="57"/>
      <c r="E203" s="57"/>
      <c r="F203" s="57"/>
      <c r="G203" s="57"/>
      <c r="L203" s="12" t="s">
        <v>1291</v>
      </c>
      <c r="M203" s="57" t="s">
        <v>1277</v>
      </c>
      <c r="N203" s="57" t="s">
        <v>1278</v>
      </c>
      <c r="O203" s="57" t="s">
        <v>1279</v>
      </c>
      <c r="P203" s="57" t="s">
        <v>1277</v>
      </c>
      <c r="Q203" s="57" t="s">
        <v>1278</v>
      </c>
    </row>
    <row r="204" spans="1:17" s="12" customFormat="1">
      <c r="A204" s="174"/>
      <c r="C204" s="57"/>
      <c r="D204" s="57"/>
      <c r="E204" s="57"/>
      <c r="F204" s="57"/>
      <c r="G204" s="57"/>
      <c r="H204" s="12" t="s">
        <v>1286</v>
      </c>
      <c r="I204" s="57" t="s">
        <v>1277</v>
      </c>
      <c r="J204" s="57" t="s">
        <v>1278</v>
      </c>
      <c r="K204" s="57" t="s">
        <v>1279</v>
      </c>
      <c r="L204" s="12" t="s">
        <v>1288</v>
      </c>
      <c r="M204" s="57" t="s">
        <v>1277</v>
      </c>
      <c r="N204" s="57" t="s">
        <v>1278</v>
      </c>
      <c r="O204" s="57" t="s">
        <v>1279</v>
      </c>
      <c r="P204" s="57" t="s">
        <v>1277</v>
      </c>
      <c r="Q204" s="57" t="s">
        <v>1278</v>
      </c>
    </row>
    <row r="205" spans="1:17" s="12" customFormat="1">
      <c r="A205" s="174"/>
      <c r="C205" s="57"/>
      <c r="D205" s="57"/>
      <c r="E205" s="57"/>
      <c r="F205" s="57"/>
      <c r="G205" s="57"/>
      <c r="I205" s="57"/>
      <c r="J205" s="57"/>
      <c r="K205" s="57"/>
      <c r="L205" s="12" t="s">
        <v>1289</v>
      </c>
      <c r="M205" s="57" t="s">
        <v>1277</v>
      </c>
      <c r="N205" s="57" t="s">
        <v>1278</v>
      </c>
      <c r="O205" s="57" t="s">
        <v>1279</v>
      </c>
      <c r="P205" s="57" t="s">
        <v>1277</v>
      </c>
      <c r="Q205" s="57" t="s">
        <v>1278</v>
      </c>
    </row>
    <row r="206" spans="1:17" s="12" customFormat="1">
      <c r="A206" s="174"/>
      <c r="C206" s="57" t="s">
        <v>1280</v>
      </c>
      <c r="D206" s="57" t="s">
        <v>1281</v>
      </c>
      <c r="E206" s="57" t="s">
        <v>1274</v>
      </c>
      <c r="F206" s="57" t="s">
        <v>1275</v>
      </c>
      <c r="G206" s="57" t="s">
        <v>1276</v>
      </c>
      <c r="I206" s="57" t="s">
        <v>1274</v>
      </c>
      <c r="J206" s="57" t="s">
        <v>1275</v>
      </c>
      <c r="K206" s="57" t="s">
        <v>1276</v>
      </c>
      <c r="M206" s="57" t="s">
        <v>1274</v>
      </c>
      <c r="N206" s="57" t="s">
        <v>1275</v>
      </c>
      <c r="O206" s="57" t="s">
        <v>1276</v>
      </c>
      <c r="P206" s="57" t="s">
        <v>1274</v>
      </c>
      <c r="Q206" s="57" t="s">
        <v>1275</v>
      </c>
    </row>
    <row r="207" spans="1:17" s="12" customFormat="1">
      <c r="A207" s="174"/>
      <c r="C207" s="57" t="s">
        <v>1272</v>
      </c>
      <c r="D207" s="57" t="s">
        <v>1273</v>
      </c>
      <c r="E207" s="57" t="s">
        <v>1277</v>
      </c>
      <c r="F207" s="57" t="s">
        <v>1278</v>
      </c>
      <c r="G207" s="57" t="s">
        <v>1279</v>
      </c>
      <c r="H207" s="12" t="s">
        <v>1284</v>
      </c>
      <c r="I207" s="57" t="s">
        <v>1277</v>
      </c>
      <c r="J207" s="57" t="s">
        <v>1278</v>
      </c>
      <c r="K207" s="57" t="s">
        <v>1279</v>
      </c>
      <c r="L207" s="12" t="s">
        <v>1288</v>
      </c>
      <c r="M207" s="57" t="s">
        <v>1277</v>
      </c>
      <c r="N207" s="57" t="s">
        <v>1278</v>
      </c>
      <c r="O207" s="57" t="s">
        <v>1279</v>
      </c>
      <c r="P207" s="57" t="s">
        <v>1277</v>
      </c>
      <c r="Q207" s="57" t="s">
        <v>1278</v>
      </c>
    </row>
    <row r="208" spans="1:17" s="12" customFormat="1">
      <c r="A208" s="174"/>
      <c r="C208" s="57"/>
      <c r="D208" s="57"/>
      <c r="E208" s="57"/>
      <c r="F208" s="57"/>
      <c r="G208" s="57"/>
      <c r="H208" s="57"/>
      <c r="I208" s="57"/>
      <c r="J208" s="57"/>
      <c r="K208" s="57"/>
      <c r="L208" s="12" t="s">
        <v>1289</v>
      </c>
      <c r="M208" s="57" t="s">
        <v>1277</v>
      </c>
      <c r="N208" s="57" t="s">
        <v>1278</v>
      </c>
      <c r="O208" s="57" t="s">
        <v>1279</v>
      </c>
      <c r="P208" s="57" t="s">
        <v>1277</v>
      </c>
      <c r="Q208" s="57" t="s">
        <v>1278</v>
      </c>
    </row>
    <row r="209" spans="1:17" s="12" customFormat="1">
      <c r="A209" s="174"/>
      <c r="C209" s="57"/>
      <c r="D209" s="57"/>
      <c r="E209" s="57"/>
      <c r="F209" s="57"/>
      <c r="G209" s="57"/>
      <c r="L209" s="12" t="s">
        <v>1291</v>
      </c>
      <c r="M209" s="57" t="s">
        <v>1277</v>
      </c>
      <c r="N209" s="57" t="s">
        <v>1278</v>
      </c>
      <c r="O209" s="57" t="s">
        <v>1279</v>
      </c>
      <c r="P209" s="57" t="s">
        <v>1277</v>
      </c>
      <c r="Q209" s="57" t="s">
        <v>1278</v>
      </c>
    </row>
    <row r="210" spans="1:17" s="12" customFormat="1">
      <c r="A210" s="174"/>
      <c r="C210" s="57"/>
      <c r="D210" s="57"/>
      <c r="E210" s="57"/>
      <c r="F210" s="57"/>
      <c r="G210" s="57"/>
      <c r="H210" s="12" t="s">
        <v>1286</v>
      </c>
      <c r="I210" s="57" t="s">
        <v>1277</v>
      </c>
      <c r="J210" s="57" t="s">
        <v>1278</v>
      </c>
      <c r="K210" s="57" t="s">
        <v>1279</v>
      </c>
      <c r="L210" s="12" t="s">
        <v>1288</v>
      </c>
      <c r="M210" s="57" t="s">
        <v>1277</v>
      </c>
      <c r="N210" s="57" t="s">
        <v>1278</v>
      </c>
      <c r="O210" s="57" t="s">
        <v>1279</v>
      </c>
      <c r="P210" s="57" t="s">
        <v>1277</v>
      </c>
      <c r="Q210" s="57" t="s">
        <v>1278</v>
      </c>
    </row>
    <row r="211" spans="1:17" s="12" customFormat="1">
      <c r="A211" s="174"/>
      <c r="C211" s="57"/>
      <c r="D211" s="57"/>
      <c r="E211" s="57"/>
      <c r="F211" s="57"/>
      <c r="G211" s="57"/>
      <c r="I211" s="57"/>
      <c r="J211" s="57"/>
      <c r="K211" s="57"/>
      <c r="L211" s="12" t="s">
        <v>1289</v>
      </c>
      <c r="M211" s="57" t="s">
        <v>1277</v>
      </c>
      <c r="N211" s="57" t="s">
        <v>1278</v>
      </c>
      <c r="O211" s="57" t="s">
        <v>1279</v>
      </c>
      <c r="P211" s="57" t="s">
        <v>1277</v>
      </c>
      <c r="Q211" s="57" t="s">
        <v>1278</v>
      </c>
    </row>
    <row r="212" spans="1:17" s="12" customFormat="1">
      <c r="A212" s="174"/>
      <c r="C212" s="57"/>
      <c r="D212" s="57"/>
      <c r="E212" s="57"/>
      <c r="F212" s="57"/>
      <c r="G212" s="57"/>
      <c r="H212" s="57"/>
      <c r="I212" s="57"/>
      <c r="J212" s="57"/>
      <c r="K212" s="57"/>
      <c r="L212" s="57"/>
      <c r="M212" s="57"/>
      <c r="N212" s="57"/>
      <c r="O212" s="57"/>
      <c r="P212" s="57"/>
      <c r="Q212" s="57"/>
    </row>
    <row r="213" spans="1:17" s="12" customFormat="1">
      <c r="A213" s="174"/>
      <c r="C213" s="57"/>
      <c r="D213" s="57"/>
      <c r="E213" s="57"/>
      <c r="F213" s="57"/>
      <c r="G213" s="57"/>
      <c r="H213" s="57"/>
      <c r="I213" s="57"/>
      <c r="J213" s="57"/>
      <c r="K213" s="57"/>
      <c r="L213" s="57"/>
      <c r="M213" s="57"/>
      <c r="N213" s="57"/>
      <c r="O213" s="57"/>
      <c r="P213" s="57"/>
      <c r="Q213" s="57"/>
    </row>
    <row r="214" spans="1:17" s="12" customFormat="1">
      <c r="A214" s="174"/>
      <c r="C214" s="57"/>
      <c r="D214" s="57"/>
      <c r="E214" s="57"/>
      <c r="F214" s="57"/>
      <c r="G214" s="57"/>
      <c r="H214" s="57"/>
      <c r="I214" s="57"/>
      <c r="J214" s="57"/>
      <c r="K214" s="57"/>
      <c r="L214" s="57"/>
      <c r="M214" s="57"/>
      <c r="N214" s="57"/>
      <c r="O214" s="57"/>
      <c r="P214" s="57"/>
      <c r="Q214" s="57"/>
    </row>
    <row r="215" spans="1:17" s="12" customFormat="1">
      <c r="A215" s="174"/>
      <c r="C215" s="57" t="s">
        <v>1293</v>
      </c>
      <c r="L215" s="57"/>
      <c r="M215" s="57"/>
      <c r="N215" s="57"/>
      <c r="O215" s="57"/>
      <c r="P215" s="57"/>
      <c r="Q215" s="57"/>
    </row>
    <row r="216" spans="1:17" s="12" customFormat="1">
      <c r="A216" s="174"/>
      <c r="C216" s="57"/>
      <c r="D216" s="57" t="s">
        <v>1304</v>
      </c>
      <c r="E216" s="57" t="s">
        <v>1294</v>
      </c>
      <c r="F216" s="57" t="s">
        <v>1299</v>
      </c>
      <c r="G216" s="57" t="s">
        <v>1303</v>
      </c>
      <c r="H216" s="57" t="s">
        <v>1306</v>
      </c>
      <c r="I216" s="57" t="s">
        <v>1308</v>
      </c>
      <c r="J216" s="57" t="s">
        <v>1310</v>
      </c>
      <c r="K216" s="57" t="s">
        <v>1311</v>
      </c>
      <c r="L216" s="57"/>
      <c r="M216" s="57"/>
      <c r="N216" s="57"/>
      <c r="O216" s="57"/>
      <c r="P216" s="57"/>
      <c r="Q216" s="57"/>
    </row>
    <row r="217" spans="1:17" s="12" customFormat="1">
      <c r="A217" s="174"/>
      <c r="C217" s="57"/>
      <c r="D217" s="57" t="s">
        <v>1317</v>
      </c>
      <c r="E217" s="57" t="s">
        <v>1295</v>
      </c>
      <c r="F217" s="57" t="s">
        <v>1300</v>
      </c>
      <c r="G217" s="57" t="s">
        <v>1305</v>
      </c>
      <c r="H217" s="57" t="s">
        <v>1307</v>
      </c>
      <c r="I217" s="57" t="s">
        <v>1309</v>
      </c>
      <c r="J217" s="57" t="s">
        <v>1314</v>
      </c>
      <c r="K217" s="57" t="s">
        <v>1315</v>
      </c>
      <c r="L217" s="57"/>
      <c r="M217" s="57"/>
      <c r="N217" s="57"/>
      <c r="O217" s="57"/>
      <c r="P217" s="57"/>
      <c r="Q217" s="57"/>
    </row>
    <row r="218" spans="1:17" s="12" customFormat="1">
      <c r="A218" s="174"/>
      <c r="C218" s="57"/>
      <c r="D218" s="57"/>
      <c r="E218" s="57" t="s">
        <v>1296</v>
      </c>
      <c r="F218" s="57" t="s">
        <v>1301</v>
      </c>
      <c r="G218" s="57" t="s">
        <v>1300</v>
      </c>
      <c r="H218" s="57"/>
      <c r="I218" s="57"/>
      <c r="J218" s="57" t="s">
        <v>1313</v>
      </c>
      <c r="K218" s="57" t="s">
        <v>1316</v>
      </c>
      <c r="L218" s="57"/>
      <c r="M218" s="57"/>
      <c r="N218" s="57"/>
      <c r="O218" s="57"/>
      <c r="P218" s="57"/>
      <c r="Q218" s="57"/>
    </row>
    <row r="219" spans="1:17" s="12" customFormat="1">
      <c r="A219" s="174"/>
      <c r="C219" s="57"/>
      <c r="D219" s="57"/>
      <c r="E219" s="57" t="s">
        <v>1298</v>
      </c>
      <c r="F219" s="57" t="s">
        <v>1302</v>
      </c>
      <c r="G219" s="57"/>
      <c r="H219" s="57"/>
      <c r="I219" s="57"/>
      <c r="J219" s="57"/>
      <c r="K219" s="57"/>
      <c r="L219" s="57"/>
      <c r="M219" s="57"/>
      <c r="N219" s="57"/>
      <c r="O219" s="57"/>
      <c r="P219" s="57"/>
      <c r="Q219" s="57"/>
    </row>
    <row r="220" spans="1:17" s="12" customFormat="1">
      <c r="A220" s="174"/>
      <c r="D220" s="57"/>
      <c r="E220" s="57" t="s">
        <v>1297</v>
      </c>
      <c r="F220" s="57"/>
      <c r="G220" s="57"/>
      <c r="H220" s="57"/>
      <c r="I220" s="57"/>
      <c r="J220" s="57"/>
      <c r="K220" s="57"/>
    </row>
    <row r="221" spans="1:17" s="12" customFormat="1">
      <c r="A221" s="174"/>
    </row>
    <row r="222" spans="1:17" s="12" customFormat="1">
      <c r="A222" s="174"/>
    </row>
    <row r="223" spans="1:17" s="12" customFormat="1">
      <c r="A223" s="174"/>
      <c r="C223" s="12" t="s">
        <v>1318</v>
      </c>
    </row>
    <row r="224" spans="1:17" s="12" customFormat="1">
      <c r="A224" s="174"/>
      <c r="D224" s="12" t="s">
        <v>1319</v>
      </c>
      <c r="E224" s="12" t="s">
        <v>1320</v>
      </c>
    </row>
    <row r="225" spans="1:12" s="12" customFormat="1">
      <c r="A225" s="174"/>
      <c r="E225" s="12" t="s">
        <v>1322</v>
      </c>
    </row>
    <row r="226" spans="1:12" s="12" customFormat="1">
      <c r="A226" s="174"/>
    </row>
    <row r="227" spans="1:12" s="12" customFormat="1">
      <c r="A227" s="174"/>
      <c r="D227" s="12" t="s">
        <v>1321</v>
      </c>
      <c r="E227" s="12" t="s">
        <v>1323</v>
      </c>
    </row>
    <row r="228" spans="1:12" s="12" customFormat="1">
      <c r="A228" s="174"/>
      <c r="C228" s="12" t="s">
        <v>1324</v>
      </c>
      <c r="F228" s="12" t="s">
        <v>1325</v>
      </c>
    </row>
    <row r="229" spans="1:12" s="12" customFormat="1">
      <c r="A229" s="174"/>
      <c r="G229" s="12" t="s">
        <v>1326</v>
      </c>
      <c r="J229" s="12" t="s">
        <v>1329</v>
      </c>
      <c r="L229" s="12" t="s">
        <v>1332</v>
      </c>
    </row>
    <row r="230" spans="1:12" s="12" customFormat="1">
      <c r="A230" s="174"/>
    </row>
    <row r="231" spans="1:12" s="12" customFormat="1">
      <c r="A231" s="174"/>
    </row>
    <row r="232" spans="1:12" s="12" customFormat="1">
      <c r="A232" s="174"/>
    </row>
    <row r="233" spans="1:12" s="12" customFormat="1">
      <c r="A233" s="174"/>
    </row>
    <row r="234" spans="1:12" s="12" customFormat="1">
      <c r="A234" s="174"/>
      <c r="G234" s="12" t="s">
        <v>1327</v>
      </c>
      <c r="J234" s="12" t="s">
        <v>1330</v>
      </c>
      <c r="L234" s="12" t="s">
        <v>1333</v>
      </c>
    </row>
    <row r="235" spans="1:12" s="12" customFormat="1">
      <c r="A235" s="174"/>
    </row>
    <row r="236" spans="1:12" s="12" customFormat="1">
      <c r="A236" s="174"/>
    </row>
    <row r="237" spans="1:12" s="12" customFormat="1">
      <c r="A237" s="174"/>
    </row>
    <row r="238" spans="1:12" s="12" customFormat="1">
      <c r="A238" s="174"/>
    </row>
    <row r="239" spans="1:12" s="12" customFormat="1">
      <c r="A239" s="174"/>
      <c r="G239" s="12" t="s">
        <v>1328</v>
      </c>
      <c r="J239" s="12" t="s">
        <v>1331</v>
      </c>
      <c r="L239" s="12" t="s">
        <v>1334</v>
      </c>
    </row>
    <row r="240" spans="1:12" s="12" customFormat="1">
      <c r="A240" s="174"/>
    </row>
    <row r="241" spans="1:5" s="12" customFormat="1">
      <c r="A241" s="174"/>
    </row>
    <row r="242" spans="1:5" s="12" customFormat="1">
      <c r="A242" s="174"/>
    </row>
    <row r="243" spans="1:5" s="12" customFormat="1">
      <c r="A243" s="174"/>
    </row>
    <row r="244" spans="1:5" s="12" customFormat="1">
      <c r="A244" s="174"/>
    </row>
    <row r="245" spans="1:5" s="12" customFormat="1">
      <c r="A245" s="174"/>
      <c r="E245" s="12" t="s">
        <v>1335</v>
      </c>
    </row>
    <row r="246" spans="1:5" s="12" customFormat="1">
      <c r="A246" s="174"/>
    </row>
    <row r="247" spans="1:5" s="12" customFormat="1">
      <c r="A247" s="174"/>
    </row>
    <row r="248" spans="1:5" s="12" customFormat="1">
      <c r="A248" s="174"/>
      <c r="D248" s="12" t="s">
        <v>1336</v>
      </c>
      <c r="E248" s="12" t="s">
        <v>1337</v>
      </c>
    </row>
    <row r="249" spans="1:5" s="12" customFormat="1">
      <c r="A249" s="174"/>
    </row>
    <row r="250" spans="1:5" s="12" customFormat="1">
      <c r="A250" s="174"/>
    </row>
    <row r="251" spans="1:5" s="12" customFormat="1">
      <c r="A251" s="174"/>
      <c r="D251" s="12" t="s">
        <v>1338</v>
      </c>
      <c r="E251" s="12" t="s">
        <v>1339</v>
      </c>
    </row>
    <row r="252" spans="1:5" s="12" customFormat="1">
      <c r="A252" s="174"/>
      <c r="E252" s="12" t="s">
        <v>1340</v>
      </c>
    </row>
    <row r="253" spans="1:5" s="12" customFormat="1">
      <c r="A253" s="174"/>
    </row>
    <row r="254" spans="1:5" s="12" customFormat="1">
      <c r="A254" s="174"/>
    </row>
    <row r="255" spans="1:5" s="12" customFormat="1">
      <c r="A255" s="174"/>
    </row>
  </sheetData>
  <mergeCells count="5">
    <mergeCell ref="C57:F57"/>
    <mergeCell ref="H135:I135"/>
    <mergeCell ref="F140:G140"/>
    <mergeCell ref="H140:I140"/>
    <mergeCell ref="F135:G135"/>
  </mergeCells>
  <phoneticPr fontId="4"/>
  <conditionalFormatting sqref="C57:F57">
    <cfRule type="expression" dxfId="2" priority="3">
      <formula>AND(CELL("protect",C57)=0,C57="",$HE$2&lt;&gt;"作成完了")</formula>
    </cfRule>
  </conditionalFormatting>
  <conditionalFormatting sqref="C57:F57">
    <cfRule type="expression" dxfId="1" priority="2">
      <formula>$D57&lt;&gt;""</formula>
    </cfRule>
  </conditionalFormatting>
  <conditionalFormatting sqref="C57:F57">
    <cfRule type="expression" dxfId="0" priority="1">
      <formula>$B57&lt;&gt;""</formula>
    </cfRule>
  </conditionalFormatting>
  <dataValidations count="1">
    <dataValidation type="list" allowBlank="1" showInputMessage="1" showErrorMessage="1" sqref="A1">
      <formula1>CreateFlg</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61"/>
  <sheetViews>
    <sheetView zoomScale="85" zoomScaleNormal="85" workbookViewId="0"/>
  </sheetViews>
  <sheetFormatPr defaultRowHeight="13.5"/>
  <sheetData>
    <row r="1" spans="1:2">
      <c r="A1" s="3" t="s">
        <v>761</v>
      </c>
    </row>
    <row r="2" spans="1:2">
      <c r="B2" t="s">
        <v>724</v>
      </c>
    </row>
    <row r="4" spans="1:2">
      <c r="B4" t="s">
        <v>725</v>
      </c>
    </row>
    <row r="5" spans="1:2">
      <c r="B5" t="s">
        <v>726</v>
      </c>
    </row>
    <row r="6" spans="1:2">
      <c r="B6" t="s">
        <v>727</v>
      </c>
    </row>
    <row r="8" spans="1:2">
      <c r="B8" t="s">
        <v>728</v>
      </c>
    </row>
    <row r="10" spans="1:2">
      <c r="B10" t="s">
        <v>729</v>
      </c>
    </row>
    <row r="13" spans="1:2">
      <c r="B13" t="s">
        <v>730</v>
      </c>
    </row>
    <row r="14" spans="1:2">
      <c r="B14" t="s">
        <v>731</v>
      </c>
    </row>
    <row r="15" spans="1:2">
      <c r="B15" t="s">
        <v>732</v>
      </c>
    </row>
    <row r="16" spans="1:2">
      <c r="B16" t="s">
        <v>733</v>
      </c>
    </row>
    <row r="17" spans="2:2">
      <c r="B17" t="s">
        <v>734</v>
      </c>
    </row>
    <row r="18" spans="2:2">
      <c r="B18" t="s">
        <v>735</v>
      </c>
    </row>
    <row r="21" spans="2:2">
      <c r="B21" t="s">
        <v>736</v>
      </c>
    </row>
    <row r="23" spans="2:2">
      <c r="B23" t="s">
        <v>737</v>
      </c>
    </row>
    <row r="25" spans="2:2">
      <c r="B25" t="s">
        <v>738</v>
      </c>
    </row>
    <row r="26" spans="2:2">
      <c r="B26" t="s">
        <v>739</v>
      </c>
    </row>
    <row r="27" spans="2:2">
      <c r="B27" t="s">
        <v>740</v>
      </c>
    </row>
    <row r="30" spans="2:2">
      <c r="B30" t="s">
        <v>741</v>
      </c>
    </row>
    <row r="32" spans="2:2">
      <c r="B32" t="s">
        <v>742</v>
      </c>
    </row>
    <row r="33" spans="2:2">
      <c r="B33" t="s">
        <v>743</v>
      </c>
    </row>
    <row r="35" spans="2:2">
      <c r="B35" t="s">
        <v>744</v>
      </c>
    </row>
    <row r="36" spans="2:2">
      <c r="B36" t="s">
        <v>745</v>
      </c>
    </row>
    <row r="37" spans="2:2">
      <c r="B37" t="s">
        <v>746</v>
      </c>
    </row>
    <row r="38" spans="2:2">
      <c r="B38" t="s">
        <v>747</v>
      </c>
    </row>
    <row r="40" spans="2:2">
      <c r="B40" t="s">
        <v>748</v>
      </c>
    </row>
    <row r="41" spans="2:2">
      <c r="B41" t="s">
        <v>749</v>
      </c>
    </row>
    <row r="44" spans="2:2">
      <c r="B44" t="s">
        <v>750</v>
      </c>
    </row>
    <row r="46" spans="2:2">
      <c r="B46" t="s">
        <v>751</v>
      </c>
    </row>
    <row r="47" spans="2:2">
      <c r="B47" t="s">
        <v>752</v>
      </c>
    </row>
    <row r="50" spans="2:2">
      <c r="B50" t="s">
        <v>753</v>
      </c>
    </row>
    <row r="52" spans="2:2">
      <c r="B52" t="s">
        <v>754</v>
      </c>
    </row>
    <row r="53" spans="2:2">
      <c r="B53" t="s">
        <v>755</v>
      </c>
    </row>
    <row r="54" spans="2:2">
      <c r="B54" t="s">
        <v>756</v>
      </c>
    </row>
    <row r="57" spans="2:2">
      <c r="B57" t="s">
        <v>757</v>
      </c>
    </row>
    <row r="59" spans="2:2">
      <c r="B59" t="s">
        <v>758</v>
      </c>
    </row>
    <row r="60" spans="2:2">
      <c r="B60" t="s">
        <v>759</v>
      </c>
    </row>
    <row r="61" spans="2:2">
      <c r="B61" t="s">
        <v>760</v>
      </c>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4</vt:i4>
      </vt:variant>
    </vt:vector>
  </HeadingPairs>
  <TitlesOfParts>
    <vt:vector size="22" baseType="lpstr">
      <vt:lpstr>CD</vt:lpstr>
      <vt:lpstr>AR</vt:lpstr>
      <vt:lpstr>APPI</vt:lpstr>
      <vt:lpstr>Config</vt:lpstr>
      <vt:lpstr>Sql</vt:lpstr>
      <vt:lpstr>ExcelOperation</vt:lpstr>
      <vt:lpstr>AnalysisSysSht</vt:lpstr>
      <vt:lpstr>ASSProperty</vt:lpstr>
      <vt:lpstr>ASSChkTemplate</vt:lpstr>
      <vt:lpstr>VariousTools</vt:lpstr>
      <vt:lpstr>Template</vt:lpstr>
      <vt:lpstr>SyncSchedule</vt:lpstr>
      <vt:lpstr>Category</vt:lpstr>
      <vt:lpstr>SplitFile</vt:lpstr>
      <vt:lpstr>検証結果合計</vt:lpstr>
      <vt:lpstr>項目設定検証</vt:lpstr>
      <vt:lpstr>List</vt:lpstr>
      <vt:lpstr>Help</vt:lpstr>
      <vt:lpstr>ExcelOperation!ParamArea</vt:lpstr>
      <vt:lpstr>ExcelOperation!ResultArea</vt:lpstr>
      <vt:lpstr>APPI!SQLCondition</vt:lpstr>
      <vt:lpstr>SQLCondition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m1462nak</dc:creator>
  <cp:lastModifiedBy>TIS楊</cp:lastModifiedBy>
  <cp:lastPrinted>2013-03-28T04:00:54Z</cp:lastPrinted>
  <dcterms:created xsi:type="dcterms:W3CDTF">2007-07-13T06:56:46Z</dcterms:created>
  <dcterms:modified xsi:type="dcterms:W3CDTF">2018-06-18T07:45:44Z</dcterms:modified>
</cp:coreProperties>
</file>