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 activeTab="1"/>
  </bookViews>
  <sheets>
    <sheet name="借款统计" sheetId="1" r:id="rId1"/>
    <sheet name="还款日" sheetId="4" r:id="rId2"/>
  </sheets>
  <definedNames>
    <definedName name="start_day">#REF!</definedName>
  </definedNames>
  <calcPr calcId="144525"/>
</workbook>
</file>

<file path=xl/sharedStrings.xml><?xml version="1.0" encoding="utf-8"?>
<sst xmlns="http://schemas.openxmlformats.org/spreadsheetml/2006/main" count="109">
  <si>
    <t>分类</t>
  </si>
  <si>
    <t>序号</t>
  </si>
  <si>
    <t>名称</t>
  </si>
  <si>
    <t>借款总金额</t>
  </si>
  <si>
    <t>总利息</t>
  </si>
  <si>
    <t>剩余总金额</t>
  </si>
  <si>
    <t>单期金额</t>
  </si>
  <si>
    <t>单期利息</t>
  </si>
  <si>
    <t>总期数</t>
  </si>
  <si>
    <t>剩余期数</t>
  </si>
  <si>
    <t>还款日</t>
  </si>
  <si>
    <t>最近还款日</t>
  </si>
  <si>
    <t>小贷</t>
  </si>
  <si>
    <t>拍拍贷(1)</t>
  </si>
  <si>
    <t>2018.12.7</t>
  </si>
  <si>
    <t>拍拍贷(2)</t>
  </si>
  <si>
    <t>2019.1.2</t>
  </si>
  <si>
    <t>马上金融(1)</t>
  </si>
  <si>
    <t>2018.12.21</t>
  </si>
  <si>
    <t>马上金融(2)</t>
  </si>
  <si>
    <t>马上金融(3)</t>
  </si>
  <si>
    <t>马上金融(4)</t>
  </si>
  <si>
    <t>快贷</t>
  </si>
  <si>
    <t>2018.12.17</t>
  </si>
  <si>
    <t>久富万卡(1)</t>
  </si>
  <si>
    <t>久富万卡(2)</t>
  </si>
  <si>
    <t>2018.12.5</t>
  </si>
  <si>
    <t>久富万卡(3)</t>
  </si>
  <si>
    <t>2018.12.18</t>
  </si>
  <si>
    <t>小赢卡贷</t>
  </si>
  <si>
    <t>2018.12.13</t>
  </si>
  <si>
    <t>你我贷</t>
  </si>
  <si>
    <t>信用星球</t>
  </si>
  <si>
    <t>手机贷</t>
  </si>
  <si>
    <t>2019.1.3</t>
  </si>
  <si>
    <t>秒贷(1)</t>
  </si>
  <si>
    <t>2018.12.16</t>
  </si>
  <si>
    <t>秒贷(2)</t>
  </si>
  <si>
    <t>分期还</t>
  </si>
  <si>
    <t>2018.12.14</t>
  </si>
  <si>
    <t>微贷</t>
  </si>
  <si>
    <t>2018.12.12</t>
  </si>
  <si>
    <t>酷街</t>
  </si>
  <si>
    <t>2018.12.6</t>
  </si>
  <si>
    <t>百度-满易贷</t>
  </si>
  <si>
    <t>百度-尊享贷</t>
  </si>
  <si>
    <t>百度-教育贷</t>
  </si>
  <si>
    <t>2018.12.15</t>
  </si>
  <si>
    <t>闪银(1)</t>
  </si>
  <si>
    <t>2018.12.11</t>
  </si>
  <si>
    <t>闪银(2)</t>
  </si>
  <si>
    <t>2018.12.10</t>
  </si>
  <si>
    <t>闪银(3)</t>
  </si>
  <si>
    <t>闪银(4)</t>
  </si>
  <si>
    <t>闪银(5)</t>
  </si>
  <si>
    <t>闪银(6)</t>
  </si>
  <si>
    <t>闪银(7)</t>
  </si>
  <si>
    <t>企鹅钱包</t>
  </si>
  <si>
    <t>2018.12.9</t>
  </si>
  <si>
    <t>水象分期</t>
  </si>
  <si>
    <t>8/15/22</t>
  </si>
  <si>
    <t>2018.12.8/15/22</t>
  </si>
  <si>
    <t>来分期(1)</t>
  </si>
  <si>
    <t>来分期(2)</t>
  </si>
  <si>
    <t>2019.1.6</t>
  </si>
  <si>
    <t>来分期(3)</t>
  </si>
  <si>
    <t>来分期(4)</t>
  </si>
  <si>
    <t>2019.1.14</t>
  </si>
  <si>
    <t>来分期(5)</t>
  </si>
  <si>
    <t>2019.1.16</t>
  </si>
  <si>
    <t>来分期(6)</t>
  </si>
  <si>
    <t>融e贷(1)</t>
  </si>
  <si>
    <t>2018.12.31</t>
  </si>
  <si>
    <t>融e贷(2)</t>
  </si>
  <si>
    <t>2018.12.22</t>
  </si>
  <si>
    <t>融e贷(3)</t>
  </si>
  <si>
    <t>2018.12.20</t>
  </si>
  <si>
    <t>融e贷(4)</t>
  </si>
  <si>
    <t>2018.12.19</t>
  </si>
  <si>
    <t>融e贷(5)</t>
  </si>
  <si>
    <t>融e贷(6)</t>
  </si>
  <si>
    <t>融e贷(7)</t>
  </si>
  <si>
    <t>融e贷(8)</t>
  </si>
  <si>
    <t>融e贷(9)</t>
  </si>
  <si>
    <t>平安普惠</t>
  </si>
  <si>
    <t>招联</t>
  </si>
  <si>
    <t>\</t>
  </si>
  <si>
    <t>招联(hy)</t>
  </si>
  <si>
    <t>花呗</t>
  </si>
  <si>
    <t>京东白条</t>
  </si>
  <si>
    <t>小计</t>
  </si>
  <si>
    <t>信用卡</t>
  </si>
  <si>
    <t>交行</t>
  </si>
  <si>
    <t>10000-15000</t>
  </si>
  <si>
    <t>招行</t>
  </si>
  <si>
    <t>6800-12000</t>
  </si>
  <si>
    <t>光大</t>
  </si>
  <si>
    <t>9000-13000</t>
  </si>
  <si>
    <t>光大(hy)</t>
  </si>
  <si>
    <t>总计</t>
  </si>
  <si>
    <t>还款日累计</t>
  </si>
  <si>
    <t>当前日期：2018.12.5</t>
  </si>
  <si>
    <t>日期</t>
  </si>
  <si>
    <t>贷款名称</t>
  </si>
  <si>
    <t>还款金额</t>
  </si>
  <si>
    <t>最近还款日期</t>
  </si>
  <si>
    <t>当月是否已还</t>
  </si>
  <si>
    <t>2018.12.2</t>
  </si>
  <si>
    <t>2019.12.3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</si>
</sst>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4" tint="0.6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9" borderId="11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pane ySplit="1" topLeftCell="A37" activePane="bottomLeft" state="frozen"/>
      <selection/>
      <selection pane="bottomLeft" activeCell="N53" sqref="N53"/>
    </sheetView>
  </sheetViews>
  <sheetFormatPr defaultColWidth="9" defaultRowHeight="13.5"/>
  <cols>
    <col min="2" max="2" width="4.625" style="1" customWidth="1"/>
    <col min="3" max="3" width="9" style="1"/>
    <col min="4" max="8" width="9" style="13"/>
    <col min="9" max="11" width="9" style="1"/>
    <col min="12" max="12" width="12.875" style="1" customWidth="1"/>
    <col min="13" max="22" width="9" style="1"/>
  </cols>
  <sheetData>
    <row r="1" spans="1:12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 s="16" t="s">
        <v>12</v>
      </c>
      <c r="B2" s="6">
        <v>1</v>
      </c>
      <c r="C2" s="6" t="s">
        <v>13</v>
      </c>
      <c r="D2" s="7">
        <v>946</v>
      </c>
      <c r="E2" s="7">
        <v>101.72</v>
      </c>
      <c r="F2" s="7">
        <f t="shared" ref="F2:F13" si="0">G2*J2</f>
        <v>174.62</v>
      </c>
      <c r="G2" s="7">
        <v>174.62</v>
      </c>
      <c r="H2" s="7">
        <f t="shared" ref="H2:H48" si="1">E2/I2</f>
        <v>16.9533333333333</v>
      </c>
      <c r="I2" s="6">
        <v>6</v>
      </c>
      <c r="J2" s="6">
        <v>1</v>
      </c>
      <c r="K2" s="6">
        <v>7</v>
      </c>
      <c r="L2" s="6" t="s">
        <v>14</v>
      </c>
    </row>
    <row r="3" spans="1:12">
      <c r="A3" s="17"/>
      <c r="B3" s="6">
        <v>2</v>
      </c>
      <c r="C3" s="6" t="s">
        <v>15</v>
      </c>
      <c r="D3" s="7">
        <v>6714</v>
      </c>
      <c r="E3" s="7">
        <v>826.68</v>
      </c>
      <c r="F3" s="7">
        <f t="shared" si="0"/>
        <v>2513.56</v>
      </c>
      <c r="G3" s="7">
        <v>628.39</v>
      </c>
      <c r="H3" s="7">
        <f t="shared" si="1"/>
        <v>68.89</v>
      </c>
      <c r="I3" s="6">
        <v>12</v>
      </c>
      <c r="J3" s="6">
        <v>4</v>
      </c>
      <c r="K3" s="6">
        <v>2</v>
      </c>
      <c r="L3" s="6" t="s">
        <v>16</v>
      </c>
    </row>
    <row r="4" spans="1:12">
      <c r="A4" s="17"/>
      <c r="B4" s="6">
        <v>3</v>
      </c>
      <c r="C4" s="6" t="s">
        <v>17</v>
      </c>
      <c r="D4" s="7">
        <v>12000</v>
      </c>
      <c r="E4" s="7">
        <v>997.2</v>
      </c>
      <c r="F4" s="7">
        <f t="shared" si="0"/>
        <v>4332.4</v>
      </c>
      <c r="G4" s="7">
        <v>1083.1</v>
      </c>
      <c r="H4" s="7">
        <f t="shared" si="1"/>
        <v>83.1</v>
      </c>
      <c r="I4" s="6">
        <v>12</v>
      </c>
      <c r="J4" s="6">
        <v>4</v>
      </c>
      <c r="K4" s="6">
        <v>21</v>
      </c>
      <c r="L4" s="6" t="s">
        <v>18</v>
      </c>
    </row>
    <row r="5" spans="1:12">
      <c r="A5" s="17"/>
      <c r="B5" s="6">
        <v>4</v>
      </c>
      <c r="C5" s="6" t="s">
        <v>19</v>
      </c>
      <c r="D5" s="7">
        <v>2200</v>
      </c>
      <c r="E5" s="7">
        <v>97.28</v>
      </c>
      <c r="F5" s="7">
        <f t="shared" si="0"/>
        <v>1148.64</v>
      </c>
      <c r="G5" s="7">
        <v>382.88</v>
      </c>
      <c r="H5" s="7">
        <f t="shared" si="1"/>
        <v>16.2133333333333</v>
      </c>
      <c r="I5" s="6">
        <v>6</v>
      </c>
      <c r="J5" s="6">
        <v>3</v>
      </c>
      <c r="K5" s="6">
        <v>21</v>
      </c>
      <c r="L5" s="6" t="s">
        <v>18</v>
      </c>
    </row>
    <row r="6" spans="1:12">
      <c r="A6" s="17"/>
      <c r="B6" s="6">
        <v>5</v>
      </c>
      <c r="C6" s="6" t="s">
        <v>20</v>
      </c>
      <c r="D6" s="7">
        <v>3200</v>
      </c>
      <c r="E6" s="7">
        <v>141.46</v>
      </c>
      <c r="F6" s="7">
        <f t="shared" si="0"/>
        <v>2784.55</v>
      </c>
      <c r="G6" s="7">
        <v>556.91</v>
      </c>
      <c r="H6" s="7">
        <f t="shared" si="1"/>
        <v>23.5766666666667</v>
      </c>
      <c r="I6" s="6">
        <v>6</v>
      </c>
      <c r="J6" s="6">
        <v>5</v>
      </c>
      <c r="K6" s="6">
        <v>21</v>
      </c>
      <c r="L6" s="6" t="s">
        <v>18</v>
      </c>
    </row>
    <row r="7" spans="1:12">
      <c r="A7" s="17"/>
      <c r="B7" s="6">
        <v>6</v>
      </c>
      <c r="C7" s="6" t="s">
        <v>21</v>
      </c>
      <c r="D7" s="7">
        <v>3100</v>
      </c>
      <c r="E7" s="7">
        <v>177.84</v>
      </c>
      <c r="F7" s="7">
        <f t="shared" si="0"/>
        <v>3177.84</v>
      </c>
      <c r="G7" s="7">
        <v>1059.28</v>
      </c>
      <c r="H7" s="7">
        <f t="shared" si="1"/>
        <v>59.28</v>
      </c>
      <c r="I7" s="6">
        <v>3</v>
      </c>
      <c r="J7" s="6">
        <v>3</v>
      </c>
      <c r="K7" s="6">
        <v>21</v>
      </c>
      <c r="L7" s="6" t="s">
        <v>18</v>
      </c>
    </row>
    <row r="8" spans="1:12">
      <c r="A8" s="17"/>
      <c r="B8" s="6">
        <v>7</v>
      </c>
      <c r="C8" s="6" t="s">
        <v>22</v>
      </c>
      <c r="D8" s="7">
        <v>3000</v>
      </c>
      <c r="E8" s="7">
        <v>660.63</v>
      </c>
      <c r="F8" s="7">
        <f t="shared" si="0"/>
        <v>1220.21</v>
      </c>
      <c r="G8" s="7">
        <v>1220.21</v>
      </c>
      <c r="H8" s="7">
        <f t="shared" si="1"/>
        <v>220.21</v>
      </c>
      <c r="I8" s="6">
        <v>3</v>
      </c>
      <c r="J8" s="6">
        <v>1</v>
      </c>
      <c r="K8" s="6">
        <v>17</v>
      </c>
      <c r="L8" s="6" t="s">
        <v>23</v>
      </c>
    </row>
    <row r="9" spans="1:12">
      <c r="A9" s="17"/>
      <c r="B9" s="6">
        <v>8</v>
      </c>
      <c r="C9" s="6" t="s">
        <v>24</v>
      </c>
      <c r="D9" s="7">
        <v>10000</v>
      </c>
      <c r="E9" s="7">
        <v>2785.04</v>
      </c>
      <c r="F9" s="7">
        <f t="shared" si="0"/>
        <v>2128.84</v>
      </c>
      <c r="G9" s="7">
        <v>1064.42</v>
      </c>
      <c r="H9" s="7">
        <f t="shared" si="1"/>
        <v>232.086666666667</v>
      </c>
      <c r="I9" s="6">
        <v>12</v>
      </c>
      <c r="J9" s="6">
        <v>2</v>
      </c>
      <c r="K9" s="6">
        <v>21</v>
      </c>
      <c r="L9" s="6" t="s">
        <v>18</v>
      </c>
    </row>
    <row r="10" spans="1:12">
      <c r="A10" s="17"/>
      <c r="B10" s="6">
        <v>9</v>
      </c>
      <c r="C10" s="6" t="s">
        <v>25</v>
      </c>
      <c r="D10" s="7">
        <v>20000</v>
      </c>
      <c r="E10" s="7">
        <v>2064.04</v>
      </c>
      <c r="F10" s="7">
        <f t="shared" si="0"/>
        <v>1838.67</v>
      </c>
      <c r="G10" s="7">
        <v>1838.67</v>
      </c>
      <c r="H10" s="7">
        <f t="shared" si="1"/>
        <v>172.003333333333</v>
      </c>
      <c r="I10" s="6">
        <v>12</v>
      </c>
      <c r="J10" s="6">
        <v>1</v>
      </c>
      <c r="K10" s="6">
        <v>5</v>
      </c>
      <c r="L10" s="6" t="s">
        <v>26</v>
      </c>
    </row>
    <row r="11" spans="1:12">
      <c r="A11" s="17"/>
      <c r="B11" s="6">
        <v>10</v>
      </c>
      <c r="C11" s="6" t="s">
        <v>27</v>
      </c>
      <c r="D11" s="7">
        <v>9000</v>
      </c>
      <c r="E11" s="7">
        <v>3454.92</v>
      </c>
      <c r="F11" s="7">
        <f t="shared" si="0"/>
        <v>3459.7</v>
      </c>
      <c r="G11" s="7">
        <v>691.94</v>
      </c>
      <c r="H11" s="7">
        <f t="shared" si="1"/>
        <v>191.94</v>
      </c>
      <c r="I11" s="6">
        <v>18</v>
      </c>
      <c r="J11" s="6">
        <v>5</v>
      </c>
      <c r="K11" s="6">
        <v>18</v>
      </c>
      <c r="L11" s="6" t="s">
        <v>28</v>
      </c>
    </row>
    <row r="12" spans="1:12">
      <c r="A12" s="17"/>
      <c r="B12" s="6">
        <v>11</v>
      </c>
      <c r="C12" s="6" t="s">
        <v>29</v>
      </c>
      <c r="D12" s="7">
        <v>20000</v>
      </c>
      <c r="E12" s="7">
        <v>7199.2</v>
      </c>
      <c r="F12" s="7">
        <f t="shared" si="0"/>
        <v>15866.2</v>
      </c>
      <c r="G12" s="7">
        <v>2266.6</v>
      </c>
      <c r="H12" s="7">
        <f t="shared" si="1"/>
        <v>599.933333333333</v>
      </c>
      <c r="I12" s="6">
        <v>12</v>
      </c>
      <c r="J12" s="6">
        <v>7</v>
      </c>
      <c r="K12" s="6">
        <v>13</v>
      </c>
      <c r="L12" s="6" t="s">
        <v>30</v>
      </c>
    </row>
    <row r="13" spans="1:12">
      <c r="A13" s="17"/>
      <c r="B13" s="6">
        <v>12</v>
      </c>
      <c r="C13" s="6" t="s">
        <v>31</v>
      </c>
      <c r="D13" s="7">
        <v>7000</v>
      </c>
      <c r="E13" s="7">
        <v>2512.92</v>
      </c>
      <c r="F13" s="7">
        <f t="shared" si="0"/>
        <v>3497.05</v>
      </c>
      <c r="G13" s="7">
        <v>699.41</v>
      </c>
      <c r="H13" s="7">
        <f t="shared" si="1"/>
        <v>209.41</v>
      </c>
      <c r="I13" s="6">
        <v>12</v>
      </c>
      <c r="J13" s="6">
        <v>5</v>
      </c>
      <c r="K13" s="6">
        <v>21</v>
      </c>
      <c r="L13" s="6" t="s">
        <v>18</v>
      </c>
    </row>
    <row r="14" spans="1:12">
      <c r="A14" s="17"/>
      <c r="B14" s="6">
        <v>15</v>
      </c>
      <c r="C14" s="6" t="s">
        <v>32</v>
      </c>
      <c r="D14" s="7">
        <v>1415</v>
      </c>
      <c r="E14" s="7">
        <f t="shared" ref="E14:E47" si="2">G14*I14-D14</f>
        <v>285</v>
      </c>
      <c r="F14" s="7">
        <v>1700</v>
      </c>
      <c r="G14" s="7">
        <v>1700</v>
      </c>
      <c r="H14" s="7">
        <f t="shared" si="1"/>
        <v>285</v>
      </c>
      <c r="I14" s="6">
        <v>1</v>
      </c>
      <c r="J14" s="6">
        <v>1</v>
      </c>
      <c r="K14" s="6">
        <v>13</v>
      </c>
      <c r="L14" s="6" t="s">
        <v>30</v>
      </c>
    </row>
    <row r="15" spans="1:12">
      <c r="A15" s="17"/>
      <c r="B15" s="6">
        <v>16</v>
      </c>
      <c r="C15" s="6" t="s">
        <v>33</v>
      </c>
      <c r="D15" s="7">
        <v>10000</v>
      </c>
      <c r="E15" s="7">
        <f t="shared" si="2"/>
        <v>1896.5</v>
      </c>
      <c r="F15" s="7">
        <f t="shared" ref="F15:F47" si="3">G15*J15</f>
        <v>1982.75</v>
      </c>
      <c r="G15" s="7">
        <v>1982.75</v>
      </c>
      <c r="H15" s="7">
        <f t="shared" si="1"/>
        <v>316.083333333333</v>
      </c>
      <c r="I15" s="6">
        <v>6</v>
      </c>
      <c r="J15" s="6">
        <v>1</v>
      </c>
      <c r="K15" s="6">
        <v>3</v>
      </c>
      <c r="L15" s="6" t="s">
        <v>34</v>
      </c>
    </row>
    <row r="16" spans="1:12">
      <c r="A16" s="17"/>
      <c r="B16" s="6">
        <v>17</v>
      </c>
      <c r="C16" s="6" t="s">
        <v>35</v>
      </c>
      <c r="D16" s="7">
        <v>10000</v>
      </c>
      <c r="E16" s="7">
        <f t="shared" si="2"/>
        <v>1916.24</v>
      </c>
      <c r="F16" s="7">
        <f t="shared" si="3"/>
        <v>993.02</v>
      </c>
      <c r="G16" s="7">
        <v>993.02</v>
      </c>
      <c r="H16" s="7">
        <f t="shared" si="1"/>
        <v>159.686666666667</v>
      </c>
      <c r="I16" s="6">
        <v>12</v>
      </c>
      <c r="J16" s="6">
        <v>1</v>
      </c>
      <c r="K16" s="6">
        <v>16</v>
      </c>
      <c r="L16" s="6" t="s">
        <v>36</v>
      </c>
    </row>
    <row r="17" spans="1:12">
      <c r="A17" s="17"/>
      <c r="B17" s="6">
        <v>18</v>
      </c>
      <c r="C17" s="6" t="s">
        <v>37</v>
      </c>
      <c r="D17" s="7">
        <v>15000</v>
      </c>
      <c r="E17" s="7">
        <f t="shared" si="2"/>
        <v>5813.76</v>
      </c>
      <c r="F17" s="7">
        <f t="shared" si="3"/>
        <v>11274.12</v>
      </c>
      <c r="G17" s="7">
        <v>867.24</v>
      </c>
      <c r="H17" s="7">
        <f t="shared" si="1"/>
        <v>242.24</v>
      </c>
      <c r="I17" s="6">
        <v>24</v>
      </c>
      <c r="J17" s="6">
        <v>13</v>
      </c>
      <c r="K17" s="6">
        <v>16</v>
      </c>
      <c r="L17" s="6" t="s">
        <v>36</v>
      </c>
    </row>
    <row r="18" spans="1:12">
      <c r="A18" s="17"/>
      <c r="B18" s="6">
        <v>19</v>
      </c>
      <c r="C18" s="6" t="s">
        <v>38</v>
      </c>
      <c r="D18" s="7">
        <v>2042</v>
      </c>
      <c r="E18" s="7">
        <f t="shared" si="2"/>
        <v>380.4</v>
      </c>
      <c r="F18" s="7">
        <f t="shared" si="3"/>
        <v>2422.4</v>
      </c>
      <c r="G18" s="7">
        <v>2422.4</v>
      </c>
      <c r="H18" s="7">
        <f t="shared" si="1"/>
        <v>380.4</v>
      </c>
      <c r="I18" s="6">
        <v>1</v>
      </c>
      <c r="J18" s="6">
        <v>1</v>
      </c>
      <c r="K18" s="6">
        <v>14</v>
      </c>
      <c r="L18" s="6" t="s">
        <v>39</v>
      </c>
    </row>
    <row r="19" spans="1:12">
      <c r="A19" s="17"/>
      <c r="B19" s="6">
        <v>20</v>
      </c>
      <c r="C19" s="6" t="s">
        <v>40</v>
      </c>
      <c r="D19" s="7">
        <v>9000</v>
      </c>
      <c r="E19" s="7">
        <f t="shared" si="2"/>
        <v>945</v>
      </c>
      <c r="F19" s="7">
        <f t="shared" si="3"/>
        <v>8287.5</v>
      </c>
      <c r="G19" s="7">
        <v>1657.5</v>
      </c>
      <c r="H19" s="7">
        <f t="shared" si="1"/>
        <v>157.5</v>
      </c>
      <c r="I19" s="6">
        <v>6</v>
      </c>
      <c r="J19" s="6">
        <v>5</v>
      </c>
      <c r="K19" s="6">
        <v>12</v>
      </c>
      <c r="L19" s="6" t="s">
        <v>41</v>
      </c>
    </row>
    <row r="20" spans="1:12">
      <c r="A20" s="17"/>
      <c r="B20" s="6">
        <v>21</v>
      </c>
      <c r="C20" s="6" t="s">
        <v>42</v>
      </c>
      <c r="D20" s="7">
        <v>2045</v>
      </c>
      <c r="E20" s="7">
        <f t="shared" si="2"/>
        <v>455</v>
      </c>
      <c r="F20" s="7">
        <f t="shared" si="3"/>
        <v>2500</v>
      </c>
      <c r="G20" s="7">
        <v>2500</v>
      </c>
      <c r="H20" s="7">
        <f t="shared" si="1"/>
        <v>455</v>
      </c>
      <c r="I20" s="6">
        <v>1</v>
      </c>
      <c r="J20" s="6">
        <v>1</v>
      </c>
      <c r="K20" s="6">
        <v>6</v>
      </c>
      <c r="L20" s="6" t="s">
        <v>43</v>
      </c>
    </row>
    <row r="21" spans="1:12">
      <c r="A21" s="17"/>
      <c r="B21" s="6">
        <v>22</v>
      </c>
      <c r="C21" s="6" t="s">
        <v>44</v>
      </c>
      <c r="D21" s="7">
        <v>3000</v>
      </c>
      <c r="E21" s="7">
        <f t="shared" si="2"/>
        <v>97</v>
      </c>
      <c r="F21" s="7">
        <f t="shared" si="3"/>
        <v>3097</v>
      </c>
      <c r="G21" s="7">
        <v>3097</v>
      </c>
      <c r="H21" s="7">
        <f t="shared" si="1"/>
        <v>97</v>
      </c>
      <c r="I21" s="6">
        <v>1</v>
      </c>
      <c r="J21" s="6">
        <v>1</v>
      </c>
      <c r="K21" s="6">
        <v>17</v>
      </c>
      <c r="L21" s="6" t="s">
        <v>23</v>
      </c>
    </row>
    <row r="22" spans="1:12">
      <c r="A22" s="17"/>
      <c r="B22" s="6">
        <v>23</v>
      </c>
      <c r="C22" s="6" t="s">
        <v>45</v>
      </c>
      <c r="D22" s="7">
        <v>4300</v>
      </c>
      <c r="E22" s="7">
        <f t="shared" si="2"/>
        <v>430.64</v>
      </c>
      <c r="F22" s="7">
        <f t="shared" si="3"/>
        <v>3942.2</v>
      </c>
      <c r="G22" s="7">
        <v>394.22</v>
      </c>
      <c r="H22" s="7">
        <f t="shared" si="1"/>
        <v>35.8866666666667</v>
      </c>
      <c r="I22" s="6">
        <v>12</v>
      </c>
      <c r="J22" s="6">
        <v>10</v>
      </c>
      <c r="K22" s="6">
        <v>16</v>
      </c>
      <c r="L22" s="6" t="s">
        <v>36</v>
      </c>
    </row>
    <row r="23" spans="1:12">
      <c r="A23" s="17"/>
      <c r="B23" s="6">
        <v>24</v>
      </c>
      <c r="C23" s="6" t="s">
        <v>46</v>
      </c>
      <c r="D23" s="7">
        <v>17280</v>
      </c>
      <c r="E23" s="7">
        <f t="shared" si="2"/>
        <v>11221.56</v>
      </c>
      <c r="F23" s="7">
        <f t="shared" si="3"/>
        <v>4750.26</v>
      </c>
      <c r="G23" s="7">
        <v>1583.42</v>
      </c>
      <c r="H23" s="7">
        <f t="shared" si="1"/>
        <v>623.42</v>
      </c>
      <c r="I23" s="6">
        <v>18</v>
      </c>
      <c r="J23" s="6">
        <v>3</v>
      </c>
      <c r="K23" s="6">
        <v>15</v>
      </c>
      <c r="L23" s="6" t="s">
        <v>47</v>
      </c>
    </row>
    <row r="24" spans="1:12">
      <c r="A24" s="17"/>
      <c r="B24" s="6">
        <v>25</v>
      </c>
      <c r="C24" s="6" t="s">
        <v>48</v>
      </c>
      <c r="D24" s="7">
        <v>900</v>
      </c>
      <c r="E24" s="7">
        <f t="shared" si="2"/>
        <v>53.73</v>
      </c>
      <c r="F24" s="7">
        <f t="shared" si="3"/>
        <v>317.91</v>
      </c>
      <c r="G24" s="7">
        <v>317.91</v>
      </c>
      <c r="H24" s="7">
        <f t="shared" si="1"/>
        <v>17.91</v>
      </c>
      <c r="I24" s="6">
        <v>3</v>
      </c>
      <c r="J24" s="6">
        <v>1</v>
      </c>
      <c r="K24" s="6">
        <v>11</v>
      </c>
      <c r="L24" s="6" t="s">
        <v>49</v>
      </c>
    </row>
    <row r="25" spans="1:12">
      <c r="A25" s="17"/>
      <c r="B25" s="6">
        <v>26</v>
      </c>
      <c r="C25" s="6" t="s">
        <v>50</v>
      </c>
      <c r="D25" s="7">
        <v>500</v>
      </c>
      <c r="E25" s="7">
        <f t="shared" si="2"/>
        <v>29.86</v>
      </c>
      <c r="F25" s="7">
        <f t="shared" si="3"/>
        <v>529.86</v>
      </c>
      <c r="G25" s="7">
        <v>176.62</v>
      </c>
      <c r="H25" s="7">
        <f t="shared" si="1"/>
        <v>9.95333333333334</v>
      </c>
      <c r="I25" s="6">
        <v>3</v>
      </c>
      <c r="J25" s="6">
        <v>3</v>
      </c>
      <c r="K25" s="6">
        <v>10</v>
      </c>
      <c r="L25" s="6" t="s">
        <v>51</v>
      </c>
    </row>
    <row r="26" spans="1:12">
      <c r="A26" s="17"/>
      <c r="B26" s="6">
        <v>27</v>
      </c>
      <c r="C26" s="6" t="s">
        <v>52</v>
      </c>
      <c r="D26" s="7">
        <v>1400</v>
      </c>
      <c r="E26" s="7">
        <f t="shared" si="2"/>
        <v>83.5899999999999</v>
      </c>
      <c r="F26" s="7">
        <f t="shared" si="3"/>
        <v>494.53</v>
      </c>
      <c r="G26" s="7">
        <v>494.53</v>
      </c>
      <c r="H26" s="7">
        <f t="shared" si="1"/>
        <v>27.8633333333333</v>
      </c>
      <c r="I26" s="6">
        <v>3</v>
      </c>
      <c r="J26" s="6">
        <v>1</v>
      </c>
      <c r="K26" s="6">
        <v>13</v>
      </c>
      <c r="L26" s="6" t="s">
        <v>30</v>
      </c>
    </row>
    <row r="27" spans="1:12">
      <c r="A27" s="17"/>
      <c r="B27" s="6">
        <v>28</v>
      </c>
      <c r="C27" s="6" t="s">
        <v>53</v>
      </c>
      <c r="D27" s="7">
        <v>1100</v>
      </c>
      <c r="E27" s="7">
        <f t="shared" si="2"/>
        <v>65.6800000000001</v>
      </c>
      <c r="F27" s="7">
        <f t="shared" si="3"/>
        <v>777.12</v>
      </c>
      <c r="G27" s="7">
        <v>388.56</v>
      </c>
      <c r="H27" s="7">
        <f t="shared" si="1"/>
        <v>21.8933333333334</v>
      </c>
      <c r="I27" s="6">
        <v>3</v>
      </c>
      <c r="J27" s="6">
        <v>2</v>
      </c>
      <c r="K27" s="6">
        <v>16</v>
      </c>
      <c r="L27" s="6" t="s">
        <v>36</v>
      </c>
    </row>
    <row r="28" spans="1:12">
      <c r="A28" s="17"/>
      <c r="B28" s="6">
        <v>29</v>
      </c>
      <c r="C28" s="6" t="s">
        <v>54</v>
      </c>
      <c r="D28" s="7">
        <v>1800</v>
      </c>
      <c r="E28" s="7">
        <f t="shared" si="2"/>
        <v>107.46</v>
      </c>
      <c r="F28" s="7">
        <f t="shared" si="3"/>
        <v>1271.64</v>
      </c>
      <c r="G28" s="7">
        <v>635.82</v>
      </c>
      <c r="H28" s="7">
        <f t="shared" si="1"/>
        <v>35.82</v>
      </c>
      <c r="I28" s="6">
        <v>3</v>
      </c>
      <c r="J28" s="6">
        <v>2</v>
      </c>
      <c r="K28" s="6">
        <v>17</v>
      </c>
      <c r="L28" s="6" t="s">
        <v>23</v>
      </c>
    </row>
    <row r="29" spans="1:12">
      <c r="A29" s="17"/>
      <c r="B29" s="6">
        <v>30</v>
      </c>
      <c r="C29" s="6" t="s">
        <v>55</v>
      </c>
      <c r="D29" s="7">
        <v>2600</v>
      </c>
      <c r="E29" s="7">
        <f t="shared" si="2"/>
        <v>155.23</v>
      </c>
      <c r="F29" s="7">
        <f t="shared" si="3"/>
        <v>2755.23</v>
      </c>
      <c r="G29" s="7">
        <v>918.41</v>
      </c>
      <c r="H29" s="7">
        <f t="shared" si="1"/>
        <v>51.7433333333333</v>
      </c>
      <c r="I29" s="6">
        <v>3</v>
      </c>
      <c r="J29" s="6">
        <v>3</v>
      </c>
      <c r="K29" s="6">
        <v>14</v>
      </c>
      <c r="L29" s="6" t="s">
        <v>39</v>
      </c>
    </row>
    <row r="30" spans="1:12">
      <c r="A30" s="17"/>
      <c r="B30" s="6">
        <v>31</v>
      </c>
      <c r="C30" s="6" t="s">
        <v>56</v>
      </c>
      <c r="D30" s="7">
        <v>800</v>
      </c>
      <c r="E30" s="7">
        <f t="shared" si="2"/>
        <v>47.77</v>
      </c>
      <c r="F30" s="7">
        <f t="shared" si="3"/>
        <v>282.59</v>
      </c>
      <c r="G30" s="7">
        <v>282.59</v>
      </c>
      <c r="H30" s="7">
        <f t="shared" si="1"/>
        <v>15.9233333333333</v>
      </c>
      <c r="I30" s="6">
        <v>3</v>
      </c>
      <c r="J30" s="6">
        <v>1</v>
      </c>
      <c r="K30" s="6">
        <v>18</v>
      </c>
      <c r="L30" s="6" t="s">
        <v>28</v>
      </c>
    </row>
    <row r="31" spans="1:12">
      <c r="A31" s="17"/>
      <c r="B31" s="6">
        <v>32</v>
      </c>
      <c r="C31" s="6" t="s">
        <v>57</v>
      </c>
      <c r="D31" s="7">
        <v>1500</v>
      </c>
      <c r="E31" s="7">
        <f t="shared" si="2"/>
        <v>503.84</v>
      </c>
      <c r="F31" s="7">
        <f t="shared" si="3"/>
        <v>2003.84</v>
      </c>
      <c r="G31" s="7">
        <v>2003.84</v>
      </c>
      <c r="H31" s="7">
        <f t="shared" si="1"/>
        <v>503.84</v>
      </c>
      <c r="I31" s="6">
        <v>1</v>
      </c>
      <c r="J31" s="6">
        <v>1</v>
      </c>
      <c r="K31" s="6">
        <v>9</v>
      </c>
      <c r="L31" s="6" t="s">
        <v>58</v>
      </c>
    </row>
    <row r="32" spans="1:12">
      <c r="A32" s="17"/>
      <c r="B32" s="6">
        <v>33</v>
      </c>
      <c r="C32" s="6" t="s">
        <v>59</v>
      </c>
      <c r="D32" s="7">
        <v>2150</v>
      </c>
      <c r="E32" s="7">
        <f t="shared" si="2"/>
        <v>890</v>
      </c>
      <c r="F32" s="7">
        <f t="shared" si="3"/>
        <v>2280</v>
      </c>
      <c r="G32" s="7">
        <v>760</v>
      </c>
      <c r="H32" s="7">
        <f t="shared" si="1"/>
        <v>222.5</v>
      </c>
      <c r="I32" s="6">
        <v>4</v>
      </c>
      <c r="J32" s="6">
        <v>3</v>
      </c>
      <c r="K32" s="6" t="s">
        <v>60</v>
      </c>
      <c r="L32" s="6" t="s">
        <v>61</v>
      </c>
    </row>
    <row r="33" spans="1:12">
      <c r="A33" s="17"/>
      <c r="B33" s="6">
        <v>34</v>
      </c>
      <c r="C33" s="6" t="s">
        <v>62</v>
      </c>
      <c r="D33" s="7">
        <v>1300</v>
      </c>
      <c r="E33" s="7">
        <f t="shared" si="2"/>
        <v>401.36</v>
      </c>
      <c r="F33" s="7">
        <f t="shared" si="3"/>
        <v>1512.32</v>
      </c>
      <c r="G33" s="7">
        <v>94.52</v>
      </c>
      <c r="H33" s="7">
        <f t="shared" si="1"/>
        <v>22.2977777777778</v>
      </c>
      <c r="I33" s="6">
        <v>18</v>
      </c>
      <c r="J33" s="6">
        <v>16</v>
      </c>
      <c r="K33" s="6">
        <v>15</v>
      </c>
      <c r="L33" s="6" t="s">
        <v>47</v>
      </c>
    </row>
    <row r="34" spans="1:12">
      <c r="A34" s="17"/>
      <c r="B34" s="6">
        <v>35</v>
      </c>
      <c r="C34" s="6" t="s">
        <v>63</v>
      </c>
      <c r="D34" s="7">
        <v>400</v>
      </c>
      <c r="E34" s="7">
        <f t="shared" si="2"/>
        <v>43.04</v>
      </c>
      <c r="F34" s="7">
        <f t="shared" si="3"/>
        <v>295.36</v>
      </c>
      <c r="G34" s="7">
        <v>73.84</v>
      </c>
      <c r="H34" s="7">
        <f t="shared" si="1"/>
        <v>7.17333333333334</v>
      </c>
      <c r="I34" s="6">
        <v>6</v>
      </c>
      <c r="J34" s="6">
        <v>4</v>
      </c>
      <c r="K34" s="6">
        <v>6</v>
      </c>
      <c r="L34" s="6" t="s">
        <v>64</v>
      </c>
    </row>
    <row r="35" spans="1:12">
      <c r="A35" s="17"/>
      <c r="B35" s="6">
        <v>36</v>
      </c>
      <c r="C35" s="6" t="s">
        <v>65</v>
      </c>
      <c r="D35" s="7">
        <v>1300</v>
      </c>
      <c r="E35" s="7">
        <f t="shared" si="2"/>
        <v>92.48</v>
      </c>
      <c r="F35" s="7">
        <f t="shared" si="3"/>
        <v>696.24</v>
      </c>
      <c r="G35" s="7">
        <v>232.08</v>
      </c>
      <c r="H35" s="7">
        <f t="shared" si="1"/>
        <v>15.4133333333333</v>
      </c>
      <c r="I35" s="6">
        <v>6</v>
      </c>
      <c r="J35" s="6">
        <v>3</v>
      </c>
      <c r="K35" s="6">
        <v>6</v>
      </c>
      <c r="L35" s="6" t="s">
        <v>64</v>
      </c>
    </row>
    <row r="36" spans="1:12">
      <c r="A36" s="17"/>
      <c r="B36" s="6">
        <v>37</v>
      </c>
      <c r="C36" s="6" t="s">
        <v>66</v>
      </c>
      <c r="D36" s="7">
        <v>5100</v>
      </c>
      <c r="E36" s="7">
        <f t="shared" si="2"/>
        <v>1048.32</v>
      </c>
      <c r="F36" s="7">
        <f t="shared" si="3"/>
        <v>2049.44</v>
      </c>
      <c r="G36" s="7">
        <v>512.36</v>
      </c>
      <c r="H36" s="7">
        <f t="shared" si="1"/>
        <v>87.36</v>
      </c>
      <c r="I36" s="6">
        <v>12</v>
      </c>
      <c r="J36" s="6">
        <v>4</v>
      </c>
      <c r="K36" s="6">
        <v>14</v>
      </c>
      <c r="L36" s="6" t="s">
        <v>67</v>
      </c>
    </row>
    <row r="37" spans="1:12">
      <c r="A37" s="17"/>
      <c r="B37" s="6">
        <v>38</v>
      </c>
      <c r="C37" s="6" t="s">
        <v>68</v>
      </c>
      <c r="D37" s="7">
        <v>2700</v>
      </c>
      <c r="E37" s="7">
        <f t="shared" si="2"/>
        <v>555</v>
      </c>
      <c r="F37" s="7">
        <f t="shared" si="3"/>
        <v>2712.5</v>
      </c>
      <c r="G37" s="7">
        <v>271.25</v>
      </c>
      <c r="H37" s="7">
        <f t="shared" si="1"/>
        <v>46.25</v>
      </c>
      <c r="I37" s="6">
        <v>12</v>
      </c>
      <c r="J37" s="6">
        <v>10</v>
      </c>
      <c r="K37" s="6">
        <v>16</v>
      </c>
      <c r="L37" s="6" t="s">
        <v>69</v>
      </c>
    </row>
    <row r="38" spans="1:12">
      <c r="A38" s="17"/>
      <c r="B38" s="6">
        <v>39</v>
      </c>
      <c r="C38" s="6" t="s">
        <v>70</v>
      </c>
      <c r="D38" s="7">
        <v>1100</v>
      </c>
      <c r="E38" s="7">
        <f t="shared" si="2"/>
        <v>39.1600000000001</v>
      </c>
      <c r="F38" s="7">
        <f t="shared" si="3"/>
        <v>189.86</v>
      </c>
      <c r="G38" s="7">
        <v>189.86</v>
      </c>
      <c r="H38" s="7">
        <f t="shared" si="1"/>
        <v>6.52666666666668</v>
      </c>
      <c r="I38" s="6">
        <v>6</v>
      </c>
      <c r="J38" s="6">
        <v>1</v>
      </c>
      <c r="K38" s="6">
        <v>16</v>
      </c>
      <c r="L38" s="6" t="s">
        <v>36</v>
      </c>
    </row>
    <row r="39" spans="1:12">
      <c r="A39" s="17"/>
      <c r="B39" s="6">
        <v>40</v>
      </c>
      <c r="C39" s="6" t="s">
        <v>71</v>
      </c>
      <c r="D39" s="7">
        <v>1400</v>
      </c>
      <c r="E39" s="7">
        <f t="shared" si="2"/>
        <v>23.6200000000001</v>
      </c>
      <c r="F39" s="7">
        <f t="shared" si="3"/>
        <v>711.81</v>
      </c>
      <c r="G39" s="7">
        <v>237.27</v>
      </c>
      <c r="H39" s="7">
        <f t="shared" si="1"/>
        <v>3.93666666666669</v>
      </c>
      <c r="I39" s="6">
        <v>6</v>
      </c>
      <c r="J39" s="6">
        <v>3</v>
      </c>
      <c r="K39" s="6">
        <v>31</v>
      </c>
      <c r="L39" s="6" t="s">
        <v>72</v>
      </c>
    </row>
    <row r="40" spans="1:12">
      <c r="A40" s="17"/>
      <c r="B40" s="6">
        <v>41</v>
      </c>
      <c r="C40" s="6" t="s">
        <v>73</v>
      </c>
      <c r="D40" s="7">
        <v>1200</v>
      </c>
      <c r="E40" s="7">
        <f t="shared" si="2"/>
        <v>8.66000000000008</v>
      </c>
      <c r="F40" s="7">
        <f t="shared" si="3"/>
        <v>1208.66</v>
      </c>
      <c r="G40" s="7">
        <v>604.33</v>
      </c>
      <c r="H40" s="7">
        <f t="shared" si="1"/>
        <v>4.33000000000004</v>
      </c>
      <c r="I40" s="6">
        <v>2</v>
      </c>
      <c r="J40" s="6">
        <v>2</v>
      </c>
      <c r="K40" s="6">
        <v>22</v>
      </c>
      <c r="L40" s="6" t="s">
        <v>74</v>
      </c>
    </row>
    <row r="41" spans="1:12">
      <c r="A41" s="17"/>
      <c r="B41" s="6">
        <v>42</v>
      </c>
      <c r="C41" s="6" t="s">
        <v>75</v>
      </c>
      <c r="D41" s="7">
        <v>1400</v>
      </c>
      <c r="E41" s="7">
        <f t="shared" si="2"/>
        <v>13.4499999999998</v>
      </c>
      <c r="F41" s="7">
        <f t="shared" si="3"/>
        <v>942.3</v>
      </c>
      <c r="G41" s="7">
        <v>471.15</v>
      </c>
      <c r="H41" s="7">
        <f t="shared" si="1"/>
        <v>4.48333333333327</v>
      </c>
      <c r="I41" s="6">
        <v>3</v>
      </c>
      <c r="J41" s="6">
        <v>2</v>
      </c>
      <c r="K41" s="6">
        <v>20</v>
      </c>
      <c r="L41" s="6" t="s">
        <v>76</v>
      </c>
    </row>
    <row r="42" spans="1:12">
      <c r="A42" s="17"/>
      <c r="B42" s="6">
        <v>43</v>
      </c>
      <c r="C42" s="6" t="s">
        <v>77</v>
      </c>
      <c r="D42" s="7">
        <v>600</v>
      </c>
      <c r="E42" s="7">
        <f t="shared" si="2"/>
        <v>4.32000000000005</v>
      </c>
      <c r="F42" s="7">
        <f t="shared" si="3"/>
        <v>604.32</v>
      </c>
      <c r="G42" s="7">
        <v>302.16</v>
      </c>
      <c r="H42" s="7">
        <f t="shared" si="1"/>
        <v>2.16000000000002</v>
      </c>
      <c r="I42" s="6">
        <v>2</v>
      </c>
      <c r="J42" s="6">
        <v>2</v>
      </c>
      <c r="K42" s="6">
        <v>19</v>
      </c>
      <c r="L42" s="6" t="s">
        <v>78</v>
      </c>
    </row>
    <row r="43" spans="1:12">
      <c r="A43" s="17"/>
      <c r="B43" s="6">
        <v>44</v>
      </c>
      <c r="C43" s="6" t="s">
        <v>79</v>
      </c>
      <c r="D43" s="7">
        <v>1500</v>
      </c>
      <c r="E43" s="7">
        <f t="shared" si="2"/>
        <v>31.6800000000001</v>
      </c>
      <c r="F43" s="7">
        <f t="shared" si="3"/>
        <v>510.56</v>
      </c>
      <c r="G43" s="7">
        <v>255.28</v>
      </c>
      <c r="H43" s="7">
        <f t="shared" si="1"/>
        <v>5.28000000000001</v>
      </c>
      <c r="I43" s="6">
        <v>6</v>
      </c>
      <c r="J43" s="6">
        <v>2</v>
      </c>
      <c r="K43" s="6">
        <v>18</v>
      </c>
      <c r="L43" s="6" t="s">
        <v>28</v>
      </c>
    </row>
    <row r="44" spans="1:12">
      <c r="A44" s="17"/>
      <c r="B44" s="6">
        <v>45</v>
      </c>
      <c r="C44" s="6" t="s">
        <v>80</v>
      </c>
      <c r="D44" s="7">
        <v>5000</v>
      </c>
      <c r="E44" s="7">
        <f t="shared" si="2"/>
        <v>142.48</v>
      </c>
      <c r="F44" s="7">
        <f t="shared" si="3"/>
        <v>1714.16</v>
      </c>
      <c r="G44" s="7">
        <v>428.54</v>
      </c>
      <c r="H44" s="7">
        <f t="shared" si="1"/>
        <v>11.8733333333334</v>
      </c>
      <c r="I44" s="6">
        <v>12</v>
      </c>
      <c r="J44" s="6">
        <v>4</v>
      </c>
      <c r="K44" s="6">
        <v>17</v>
      </c>
      <c r="L44" s="6" t="s">
        <v>23</v>
      </c>
    </row>
    <row r="45" spans="1:12">
      <c r="A45" s="17"/>
      <c r="B45" s="6">
        <v>46</v>
      </c>
      <c r="C45" s="6" t="s">
        <v>81</v>
      </c>
      <c r="D45" s="7">
        <v>1050</v>
      </c>
      <c r="E45" s="7">
        <f t="shared" si="2"/>
        <v>10.0799999999999</v>
      </c>
      <c r="F45" s="7">
        <f t="shared" si="3"/>
        <v>353.36</v>
      </c>
      <c r="G45" s="7">
        <v>353.36</v>
      </c>
      <c r="H45" s="7">
        <f t="shared" si="1"/>
        <v>3.35999999999998</v>
      </c>
      <c r="I45" s="6">
        <v>3</v>
      </c>
      <c r="J45" s="6">
        <v>1</v>
      </c>
      <c r="K45" s="6">
        <v>17</v>
      </c>
      <c r="L45" s="6" t="s">
        <v>23</v>
      </c>
    </row>
    <row r="46" spans="1:12">
      <c r="A46" s="17"/>
      <c r="B46" s="6">
        <v>47</v>
      </c>
      <c r="C46" s="6" t="s">
        <v>82</v>
      </c>
      <c r="D46" s="7">
        <v>1000</v>
      </c>
      <c r="E46" s="7">
        <f t="shared" si="2"/>
        <v>14.4499999999999</v>
      </c>
      <c r="F46" s="7">
        <f t="shared" si="3"/>
        <v>405.78</v>
      </c>
      <c r="G46" s="7">
        <v>202.89</v>
      </c>
      <c r="H46" s="7">
        <f t="shared" si="1"/>
        <v>2.88999999999999</v>
      </c>
      <c r="I46" s="6">
        <v>5</v>
      </c>
      <c r="J46" s="6">
        <v>2</v>
      </c>
      <c r="K46" s="6">
        <v>16</v>
      </c>
      <c r="L46" s="6" t="s">
        <v>36</v>
      </c>
    </row>
    <row r="47" spans="1:12">
      <c r="A47" s="17"/>
      <c r="B47" s="6">
        <v>48</v>
      </c>
      <c r="C47" s="6" t="s">
        <v>83</v>
      </c>
      <c r="D47" s="7">
        <v>5000</v>
      </c>
      <c r="E47" s="7">
        <f t="shared" si="2"/>
        <v>142.48</v>
      </c>
      <c r="F47" s="7">
        <f t="shared" si="3"/>
        <v>2142.7</v>
      </c>
      <c r="G47" s="7">
        <v>428.54</v>
      </c>
      <c r="H47" s="7">
        <f t="shared" si="1"/>
        <v>11.8733333333334</v>
      </c>
      <c r="I47" s="6">
        <v>12</v>
      </c>
      <c r="J47" s="6">
        <v>5</v>
      </c>
      <c r="K47" s="6">
        <v>14</v>
      </c>
      <c r="L47" s="6" t="s">
        <v>39</v>
      </c>
    </row>
    <row r="48" spans="1:12">
      <c r="A48" s="17"/>
      <c r="B48" s="6">
        <v>49</v>
      </c>
      <c r="C48" s="6" t="s">
        <v>84</v>
      </c>
      <c r="D48" s="7">
        <v>30000</v>
      </c>
      <c r="E48" s="7">
        <v>7831.67</v>
      </c>
      <c r="F48" s="7">
        <v>37831.67</v>
      </c>
      <c r="G48" s="7">
        <v>1892</v>
      </c>
      <c r="H48" s="7">
        <f t="shared" si="1"/>
        <v>391.5835</v>
      </c>
      <c r="I48" s="6">
        <v>20</v>
      </c>
      <c r="J48" s="6">
        <v>20</v>
      </c>
      <c r="K48" s="6">
        <v>12</v>
      </c>
      <c r="L48" s="6" t="s">
        <v>41</v>
      </c>
    </row>
    <row r="49" spans="1:12">
      <c r="A49" s="17"/>
      <c r="B49" s="6">
        <v>50</v>
      </c>
      <c r="C49" s="6" t="s">
        <v>85</v>
      </c>
      <c r="D49" s="7">
        <v>17000</v>
      </c>
      <c r="E49" s="7" t="s">
        <v>86</v>
      </c>
      <c r="F49" s="7">
        <v>11598.95</v>
      </c>
      <c r="G49" s="7">
        <v>4500</v>
      </c>
      <c r="H49" s="7" t="s">
        <v>86</v>
      </c>
      <c r="I49" s="6" t="s">
        <v>86</v>
      </c>
      <c r="J49" s="6" t="s">
        <v>86</v>
      </c>
      <c r="K49" s="6">
        <v>15</v>
      </c>
      <c r="L49" s="6" t="s">
        <v>47</v>
      </c>
    </row>
    <row r="50" spans="1:12">
      <c r="A50" s="18"/>
      <c r="B50" s="6">
        <v>51</v>
      </c>
      <c r="C50" s="6" t="s">
        <v>87</v>
      </c>
      <c r="D50" s="7">
        <v>13000</v>
      </c>
      <c r="E50" s="7" t="s">
        <v>86</v>
      </c>
      <c r="F50" s="7">
        <v>13000</v>
      </c>
      <c r="G50" s="7">
        <v>4500</v>
      </c>
      <c r="H50" s="7" t="s">
        <v>86</v>
      </c>
      <c r="I50" s="6" t="s">
        <v>86</v>
      </c>
      <c r="J50" s="6" t="s">
        <v>86</v>
      </c>
      <c r="K50" s="6">
        <v>6</v>
      </c>
      <c r="L50" s="6" t="s">
        <v>43</v>
      </c>
    </row>
    <row r="51" spans="1:12">
      <c r="A51" s="18"/>
      <c r="B51" s="6">
        <v>52</v>
      </c>
      <c r="C51" s="6" t="s">
        <v>88</v>
      </c>
      <c r="D51" s="7">
        <v>11798</v>
      </c>
      <c r="E51" s="7" t="s">
        <v>86</v>
      </c>
      <c r="F51" s="7">
        <v>11800</v>
      </c>
      <c r="G51" s="7">
        <v>2000</v>
      </c>
      <c r="H51" s="7" t="s">
        <v>86</v>
      </c>
      <c r="I51" s="6" t="s">
        <v>86</v>
      </c>
      <c r="J51" s="6" t="s">
        <v>86</v>
      </c>
      <c r="K51" s="6">
        <v>10</v>
      </c>
      <c r="L51" s="6" t="s">
        <v>51</v>
      </c>
    </row>
    <row r="52" spans="1:12">
      <c r="A52" s="18"/>
      <c r="B52" s="6">
        <v>53</v>
      </c>
      <c r="C52" s="6" t="s">
        <v>89</v>
      </c>
      <c r="D52" s="7">
        <v>4150</v>
      </c>
      <c r="E52" s="7">
        <v>0</v>
      </c>
      <c r="F52" s="7">
        <v>4150</v>
      </c>
      <c r="G52" s="7">
        <v>4150</v>
      </c>
      <c r="H52" s="7">
        <v>0</v>
      </c>
      <c r="I52" s="6">
        <v>1</v>
      </c>
      <c r="J52" s="6">
        <v>1</v>
      </c>
      <c r="K52" s="6">
        <v>21</v>
      </c>
      <c r="L52" s="6" t="s">
        <v>18</v>
      </c>
    </row>
    <row r="53" spans="1:12">
      <c r="A53" s="19"/>
      <c r="B53" s="20" t="s">
        <v>90</v>
      </c>
      <c r="C53" s="20">
        <v>51</v>
      </c>
      <c r="D53" s="21">
        <f>SUM(D2:D49)</f>
        <v>261042</v>
      </c>
      <c r="E53" s="21">
        <f>SUM(E2:E49)</f>
        <v>56799.44</v>
      </c>
      <c r="F53" s="21">
        <f>SUM(F2:F49)</f>
        <v>159284.24</v>
      </c>
      <c r="G53" s="21">
        <f>SUM(G2:G49)</f>
        <v>45891.69</v>
      </c>
      <c r="H53" s="21">
        <f>SUM(H2:H49)</f>
        <v>6180.05127777777</v>
      </c>
      <c r="I53" s="6" t="s">
        <v>86</v>
      </c>
      <c r="J53" s="6" t="s">
        <v>86</v>
      </c>
      <c r="K53" s="6" t="s">
        <v>86</v>
      </c>
      <c r="L53" s="6" t="s">
        <v>86</v>
      </c>
    </row>
    <row r="54" spans="1:12">
      <c r="A54" s="22" t="s">
        <v>91</v>
      </c>
      <c r="B54" s="6">
        <v>51</v>
      </c>
      <c r="C54" s="6" t="s">
        <v>92</v>
      </c>
      <c r="D54" s="7">
        <v>30000</v>
      </c>
      <c r="E54" s="7" t="s">
        <v>86</v>
      </c>
      <c r="F54" s="7">
        <v>30000</v>
      </c>
      <c r="G54" s="7" t="s">
        <v>93</v>
      </c>
      <c r="H54" s="7" t="s">
        <v>86</v>
      </c>
      <c r="I54" s="6" t="s">
        <v>86</v>
      </c>
      <c r="J54" s="6" t="s">
        <v>86</v>
      </c>
      <c r="K54" s="6">
        <v>3</v>
      </c>
      <c r="L54" s="6" t="s">
        <v>34</v>
      </c>
    </row>
    <row r="55" spans="1:12">
      <c r="A55" s="23"/>
      <c r="B55" s="6">
        <v>52</v>
      </c>
      <c r="C55" s="6" t="s">
        <v>94</v>
      </c>
      <c r="D55" s="7">
        <v>48750.16</v>
      </c>
      <c r="E55" s="7" t="s">
        <v>86</v>
      </c>
      <c r="F55" s="7">
        <v>48750.16</v>
      </c>
      <c r="G55" s="7" t="s">
        <v>95</v>
      </c>
      <c r="H55" s="7" t="s">
        <v>86</v>
      </c>
      <c r="I55" s="6" t="s">
        <v>86</v>
      </c>
      <c r="J55" s="6" t="s">
        <v>86</v>
      </c>
      <c r="K55" s="6">
        <v>7</v>
      </c>
      <c r="L55" s="6" t="s">
        <v>14</v>
      </c>
    </row>
    <row r="56" spans="1:12">
      <c r="A56" s="23"/>
      <c r="B56" s="6">
        <v>53</v>
      </c>
      <c r="C56" s="6" t="s">
        <v>96</v>
      </c>
      <c r="D56" s="7">
        <v>20427.65</v>
      </c>
      <c r="E56" s="7" t="s">
        <v>86</v>
      </c>
      <c r="F56" s="7">
        <v>20427.65</v>
      </c>
      <c r="G56" s="7" t="s">
        <v>97</v>
      </c>
      <c r="H56" s="7" t="s">
        <v>86</v>
      </c>
      <c r="I56" s="6" t="s">
        <v>86</v>
      </c>
      <c r="J56" s="6" t="s">
        <v>86</v>
      </c>
      <c r="K56" s="6">
        <v>7</v>
      </c>
      <c r="L56" s="6" t="s">
        <v>14</v>
      </c>
    </row>
    <row r="57" spans="1:12">
      <c r="A57" s="23"/>
      <c r="B57" s="6">
        <v>54</v>
      </c>
      <c r="C57" s="6" t="s">
        <v>98</v>
      </c>
      <c r="D57" s="7">
        <v>25000</v>
      </c>
      <c r="E57" s="7" t="s">
        <v>86</v>
      </c>
      <c r="F57" s="7">
        <v>24000</v>
      </c>
      <c r="G57" s="7" t="s">
        <v>86</v>
      </c>
      <c r="H57" s="7" t="s">
        <v>86</v>
      </c>
      <c r="I57" s="6" t="s">
        <v>86</v>
      </c>
      <c r="J57" s="6" t="s">
        <v>86</v>
      </c>
      <c r="K57" s="6" t="s">
        <v>86</v>
      </c>
      <c r="L57" s="6" t="s">
        <v>86</v>
      </c>
    </row>
    <row r="58" spans="1:12">
      <c r="A58" s="23"/>
      <c r="B58" s="20" t="s">
        <v>90</v>
      </c>
      <c r="C58" s="20">
        <v>4</v>
      </c>
      <c r="D58" s="21">
        <f>SUM(D54:D57)</f>
        <v>124177.81</v>
      </c>
      <c r="E58" s="24" t="s">
        <v>86</v>
      </c>
      <c r="F58" s="21">
        <f>SUM(F54:F57)</f>
        <v>123177.81</v>
      </c>
      <c r="G58" s="21">
        <f>SUM(G7:G57)</f>
        <v>99607.48</v>
      </c>
      <c r="H58" s="21">
        <f>SUM(H7:H57)</f>
        <v>12151.3692222222</v>
      </c>
      <c r="I58" s="6" t="s">
        <v>86</v>
      </c>
      <c r="J58" s="6" t="s">
        <v>86</v>
      </c>
      <c r="K58" s="6" t="s">
        <v>86</v>
      </c>
      <c r="L58" s="6" t="s">
        <v>86</v>
      </c>
    </row>
    <row r="59" spans="1:12">
      <c r="A59" s="25" t="s">
        <v>99</v>
      </c>
      <c r="B59" s="20"/>
      <c r="C59" s="6">
        <v>55</v>
      </c>
      <c r="D59" s="7">
        <f>D53+D58</f>
        <v>385219.81</v>
      </c>
      <c r="E59" s="7" t="s">
        <v>86</v>
      </c>
      <c r="F59" s="7">
        <f>F58+F53</f>
        <v>282462.05</v>
      </c>
      <c r="G59" s="7">
        <f>G53+25800</f>
        <v>71691.69</v>
      </c>
      <c r="H59" s="7" t="s">
        <v>86</v>
      </c>
      <c r="I59" s="6" t="s">
        <v>86</v>
      </c>
      <c r="J59" s="6" t="s">
        <v>86</v>
      </c>
      <c r="K59" s="6" t="s">
        <v>86</v>
      </c>
      <c r="L59" s="6" t="s">
        <v>86</v>
      </c>
    </row>
  </sheetData>
  <mergeCells count="2">
    <mergeCell ref="A2:A53"/>
    <mergeCell ref="A54:A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abSelected="1" workbookViewId="0">
      <pane ySplit="2" topLeftCell="A3" activePane="bottomLeft" state="frozen"/>
      <selection/>
      <selection pane="bottomLeft" activeCell="G12" sqref="G12"/>
    </sheetView>
  </sheetViews>
  <sheetFormatPr defaultColWidth="9" defaultRowHeight="13.5"/>
  <cols>
    <col min="1" max="1" width="4.375" style="1" customWidth="1"/>
    <col min="2" max="3" width="9" style="1"/>
    <col min="4" max="5" width="10.375" style="1" customWidth="1"/>
    <col min="6" max="19" width="9" style="1"/>
  </cols>
  <sheetData>
    <row r="1" spans="1:7">
      <c r="A1" s="2" t="s">
        <v>100</v>
      </c>
      <c r="B1" s="3"/>
      <c r="C1" s="3"/>
      <c r="D1" s="3"/>
      <c r="E1" s="4"/>
      <c r="F1" s="5" t="s">
        <v>101</v>
      </c>
      <c r="G1" s="5"/>
    </row>
    <row r="2" spans="1:19">
      <c r="A2" s="6" t="s">
        <v>102</v>
      </c>
      <c r="B2" s="6" t="s">
        <v>103</v>
      </c>
      <c r="C2" s="6" t="s">
        <v>104</v>
      </c>
      <c r="D2" s="6" t="s">
        <v>105</v>
      </c>
      <c r="E2" s="6" t="s">
        <v>106</v>
      </c>
      <c r="R2"/>
      <c r="S2"/>
    </row>
    <row r="3" spans="1:5">
      <c r="A3" s="6">
        <v>2</v>
      </c>
      <c r="B3" s="6" t="s">
        <v>15</v>
      </c>
      <c r="C3" s="7">
        <v>628.39</v>
      </c>
      <c r="D3" s="7" t="s">
        <v>107</v>
      </c>
      <c r="E3" s="8"/>
    </row>
    <row r="4" spans="1:5">
      <c r="A4" s="9">
        <v>3</v>
      </c>
      <c r="B4" s="6" t="s">
        <v>33</v>
      </c>
      <c r="C4" s="7">
        <v>1982.75</v>
      </c>
      <c r="D4" s="6" t="s">
        <v>108</v>
      </c>
      <c r="E4" s="8"/>
    </row>
    <row r="5" spans="1:5">
      <c r="A5" s="10"/>
      <c r="B5" s="6" t="s">
        <v>92</v>
      </c>
      <c r="C5" s="6">
        <v>11000</v>
      </c>
      <c r="D5" s="6" t="s">
        <v>108</v>
      </c>
      <c r="E5" s="8"/>
    </row>
    <row r="6" spans="1:5">
      <c r="A6" s="6">
        <v>5</v>
      </c>
      <c r="B6" s="6" t="s">
        <v>25</v>
      </c>
      <c r="C6" s="7">
        <v>1838.67</v>
      </c>
      <c r="D6" s="6" t="s">
        <v>26</v>
      </c>
      <c r="E6" s="11"/>
    </row>
    <row r="7" spans="1:5">
      <c r="A7" s="9">
        <v>6</v>
      </c>
      <c r="B7" s="6" t="s">
        <v>42</v>
      </c>
      <c r="C7" s="7">
        <v>2500</v>
      </c>
      <c r="D7" s="6" t="s">
        <v>43</v>
      </c>
      <c r="E7" s="11"/>
    </row>
    <row r="8" spans="1:5">
      <c r="A8" s="12"/>
      <c r="B8" s="6" t="s">
        <v>63</v>
      </c>
      <c r="C8" s="7">
        <v>73.84</v>
      </c>
      <c r="D8" s="6" t="s">
        <v>64</v>
      </c>
      <c r="E8" s="11"/>
    </row>
    <row r="9" spans="1:5">
      <c r="A9" s="10"/>
      <c r="B9" s="6" t="s">
        <v>65</v>
      </c>
      <c r="C9" s="7">
        <v>232.08</v>
      </c>
      <c r="D9" s="6" t="s">
        <v>64</v>
      </c>
      <c r="E9" s="11"/>
    </row>
    <row r="10" spans="1:5">
      <c r="A10" s="9">
        <v>7</v>
      </c>
      <c r="B10" s="6" t="s">
        <v>13</v>
      </c>
      <c r="C10" s="7">
        <v>174.62</v>
      </c>
      <c r="D10" s="6" t="s">
        <v>14</v>
      </c>
      <c r="E10" s="11"/>
    </row>
    <row r="11" spans="1:5">
      <c r="A11" s="12"/>
      <c r="B11" s="6" t="s">
        <v>94</v>
      </c>
      <c r="C11" s="7">
        <v>6800</v>
      </c>
      <c r="D11" s="6" t="s">
        <v>14</v>
      </c>
      <c r="E11" s="11"/>
    </row>
    <row r="12" spans="1:5">
      <c r="A12" s="10"/>
      <c r="B12" s="6" t="s">
        <v>96</v>
      </c>
      <c r="C12" s="7">
        <v>5000</v>
      </c>
      <c r="D12" s="6" t="s">
        <v>14</v>
      </c>
      <c r="E12" s="11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</sheetData>
  <mergeCells count="4">
    <mergeCell ref="A1:E1"/>
    <mergeCell ref="A4:A5"/>
    <mergeCell ref="A7:A9"/>
    <mergeCell ref="A10:A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借款统计</vt:lpstr>
      <vt:lpstr>还款日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yangyang01</cp:lastModifiedBy>
  <dcterms:created xsi:type="dcterms:W3CDTF">2018-12-04T09:21:00Z</dcterms:created>
  <dcterms:modified xsi:type="dcterms:W3CDTF">2018-12-05T06:59:53Z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