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dministrator\Desktop\ZennoPoster\ezSOFT dev\ezFERM\Шаблон\"/>
    </mc:Choice>
  </mc:AlternateContent>
  <xr:revisionPtr revIDLastSave="0" documentId="13_ncr:1_{32249FD3-FDA6-4C3D-8876-550AC37D47BD}" xr6:coauthVersionLast="47" xr6:coauthVersionMax="47" xr10:uidLastSave="{00000000-0000-0000-0000-000000000000}"/>
  <workbookProtection workbookAlgorithmName="SHA-512" workbookHashValue="ic2jhq1Ha56UQEINg2t0tVV6d4UTrFMrfB/Q4puHCIRSOP3gYKOuxQcL5Md+KeoHqJoQ65tBGVQKe655MCWwiQ==" workbookSaltValue="55a5NMqiiwGe/m8/NjDmJA==" workbookSpinCount="100000" lockStructure="1"/>
  <bookViews>
    <workbookView xWindow="-108" yWindow="-108" windowWidth="23256" windowHeight="12576" activeTab="3" xr2:uid="{00000000-000D-0000-FFFF-FFFF00000000}"/>
  </bookViews>
  <sheets>
    <sheet name="Системный" sheetId="5" r:id="rId1"/>
    <sheet name="Ban аккаунты" sheetId="2" r:id="rId2"/>
    <sheet name="Аккаунты" sheetId="1" r:id="rId3"/>
    <sheet name="Прокси" sheetId="3" r:id="rId4"/>
    <sheet name="Эмуляция" sheetId="6" r:id="rId5"/>
    <sheet name="Задачи" sheetId="7" r:id="rId6"/>
    <sheet name="Подзадачи" sheetId="8" r:id="rId7"/>
    <sheet name="Синх. таблицы" sheetId="9" r:id="rId8"/>
  </sheets>
  <definedNames>
    <definedName name="_xlnm._FilterDatabase" localSheetId="3" hidden="1">Прокси!$G$1:$G$37</definedName>
    <definedName name="задачи_тип">Системный!$A$22:$A$23</definedName>
    <definedName name="общие_вкл_выкл">Системный!$A$27:$A$28</definedName>
    <definedName name="общие_да_нет">Системный!$B$27:$B$28</definedName>
    <definedName name="плюс_минус">Системный!$B$9:$B$10</definedName>
    <definedName name="подзадачи_когда_запускать">Системный!$A$15:$A$18</definedName>
    <definedName name="подзадачи_режим_работы">Системный!$B$15:$B$17</definedName>
    <definedName name="Статус_аккаунта">Системный!$A$3:$A$5</definedName>
    <definedName name="статус_прокси">Системный!$A$9:$A$11</definedName>
  </definedNames>
  <calcPr calcId="191029" forceFullCalc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O1" i="3"/>
  <c r="D2" i="3"/>
  <c r="O2" i="3"/>
  <c r="D3" i="3"/>
  <c r="D4" i="3"/>
  <c r="D5" i="3"/>
  <c r="D6" i="3"/>
  <c r="D7" i="3"/>
  <c r="D8" i="3"/>
  <c r="D9" i="3"/>
  <c r="D10" i="3"/>
  <c r="D11" i="3"/>
  <c r="D12" i="3"/>
  <c r="B6" i="6"/>
  <c r="B9" i="6"/>
  <c r="G1" i="7"/>
  <c r="G2" i="7"/>
  <c r="G3" i="7"/>
  <c r="B4" i="6" s="1"/>
  <c r="B10" i="6" s="1"/>
  <c r="B12" i="6" s="1"/>
  <c r="B11" i="6" s="1"/>
  <c r="H1" i="8" s="1"/>
  <c r="B8" i="6" l="1"/>
  <c r="O3" i="3"/>
  <c r="B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tc={C81FF248-374E-42CC-BB29-54A11F12EEE7}</author>
  </authors>
  <commentList>
    <comment ref="A1" authorId="0" shapeId="0" xr:uid="{00000000-0006-0000-03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HTTPS:
199.9.199.199:8080
login:password@199.9.199.199:8080
SOCKS5: 
socks5://199.9.199.199:8080
socks5://login:password@199.9.199.199:8080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<sst xmlns="http://schemas.openxmlformats.org/spreadsheetml/2006/main" count="214" uniqueCount="113">
  <si>
    <t>Аккаунты</t>
  </si>
  <si>
    <t>Цвет столбца или ячейки для ручного ввода</t>
  </si>
  <si>
    <t>Статус</t>
  </si>
  <si>
    <t>Цвет столбца или ячейки не доступной для редактирования</t>
  </si>
  <si>
    <t>Ready</t>
  </si>
  <si>
    <t>Цвет информационной ячейки</t>
  </si>
  <si>
    <t>Off</t>
  </si>
  <si>
    <t>Support</t>
  </si>
  <si>
    <t>Прокси</t>
  </si>
  <si>
    <t>+/-</t>
  </si>
  <si>
    <t>&lt;= системные списки для выпадающих ячееек на остальных листах</t>
  </si>
  <si>
    <t>On</t>
  </si>
  <si>
    <t>+</t>
  </si>
  <si>
    <t>-</t>
  </si>
  <si>
    <t>Ban</t>
  </si>
  <si>
    <t>Подзадачи</t>
  </si>
  <si>
    <t>Когда запускать</t>
  </si>
  <si>
    <t>Режим работы</t>
  </si>
  <si>
    <t>До сессии</t>
  </si>
  <si>
    <t>Все аккаунты</t>
  </si>
  <si>
    <t>До задачи</t>
  </si>
  <si>
    <t>Один аккаунт</t>
  </si>
  <si>
    <t>После задачи</t>
  </si>
  <si>
    <t>Один аккаунт с ожиданием</t>
  </si>
  <si>
    <t>После сессии</t>
  </si>
  <si>
    <t>Задачи</t>
  </si>
  <si>
    <t>Тип задачи</t>
  </si>
  <si>
    <t>Продуктивное</t>
  </si>
  <si>
    <t>Пустое</t>
  </si>
  <si>
    <t>Общие</t>
  </si>
  <si>
    <t>Вкл/Выкл</t>
  </si>
  <si>
    <t>Да/Нет</t>
  </si>
  <si>
    <t>Вкл</t>
  </si>
  <si>
    <t>Да</t>
  </si>
  <si>
    <t>Выкл</t>
  </si>
  <si>
    <t>Нет</t>
  </si>
  <si>
    <t>Время на сайте</t>
  </si>
  <si>
    <t>Сессии</t>
  </si>
  <si>
    <t>Удачи</t>
  </si>
  <si>
    <t>Неудачи</t>
  </si>
  <si>
    <t>Ошибки (Bad-End)</t>
  </si>
  <si>
    <t>Профиль</t>
  </si>
  <si>
    <t>Окончание сессии</t>
  </si>
  <si>
    <t>Текущее</t>
  </si>
  <si>
    <t>Общее</t>
  </si>
  <si>
    <t>Текущие</t>
  </si>
  <si>
    <t>Накопленные</t>
  </si>
  <si>
    <t>Инфо</t>
  </si>
  <si>
    <t>Лог</t>
  </si>
  <si>
    <t>profile1.zpprofile</t>
  </si>
  <si>
    <t>15.10.2024 16:35:47</t>
  </si>
  <si>
    <t>profile10.zpprofile</t>
  </si>
  <si>
    <t>profile2.zpprofile</t>
  </si>
  <si>
    <t>profile3.zpprofile</t>
  </si>
  <si>
    <t>profile4.zpprofile</t>
  </si>
  <si>
    <t>profile5.zpprofile</t>
  </si>
  <si>
    <t>profile6.zpprofile</t>
  </si>
  <si>
    <t>profile7.zpprofile</t>
  </si>
  <si>
    <t>profile8.zpprofile</t>
  </si>
  <si>
    <t>profile9.zpprofile</t>
  </si>
  <si>
    <t>URL_перезагрузки</t>
  </si>
  <si>
    <t>Лимит</t>
  </si>
  <si>
    <t>Подключено акков</t>
  </si>
  <si>
    <t>Сбоев соединения</t>
  </si>
  <si>
    <t>Общее время сбоев</t>
  </si>
  <si>
    <t>Геопозиция</t>
  </si>
  <si>
    <t>Часовой пояс</t>
  </si>
  <si>
    <t>WebRTC</t>
  </si>
  <si>
    <t>Лимит прокси</t>
  </si>
  <si>
    <t>185.233.247.186:8080</t>
  </si>
  <si>
    <t>Аккаунты требуют</t>
  </si>
  <si>
    <t>199.167.236.12:3128</t>
  </si>
  <si>
    <t>Свободный лимит</t>
  </si>
  <si>
    <t>45.228.233.94:999</t>
  </si>
  <si>
    <t>206.62.64.34:8080</t>
  </si>
  <si>
    <t>93.171.220.229:8888</t>
  </si>
  <si>
    <t>216.87.69.230:8383</t>
  </si>
  <si>
    <t>153.101.67.170:9002</t>
  </si>
  <si>
    <t>189.240.60.163:9090</t>
  </si>
  <si>
    <t>195.12.191.2:80</t>
  </si>
  <si>
    <t>61.158.175.38:9002</t>
  </si>
  <si>
    <t>133.18.234.13:80</t>
  </si>
  <si>
    <t>Время работы эмулятора, мин:</t>
  </si>
  <si>
    <t>ПОВЕДЕНИЕ ПОЛЬЗОВАТЕЛЯ НА САЙТЕ:</t>
  </si>
  <si>
    <t>Активное время на сайте, мин:</t>
  </si>
  <si>
    <t>Кол-во задач за активное время на сайте, шт:</t>
  </si>
  <si>
    <t>&lt;= подтягивается из листа "Задачи"</t>
  </si>
  <si>
    <t>Кол-во задач за одну сессию посещения сайта, шт:</t>
  </si>
  <si>
    <t>Кол-во активных аккаунтов в базе, шт:</t>
  </si>
  <si>
    <t>&lt;= подтягивается из листа "Аккаунты"</t>
  </si>
  <si>
    <t>РАСЧИТАННЫЕ ПАРАМЕТРЫ ЭМУЛИРОВАНИЯ:</t>
  </si>
  <si>
    <t>Кол-во потоков, шт:</t>
  </si>
  <si>
    <t xml:space="preserve"> </t>
  </si>
  <si>
    <t>Кол-во аккаунтов, обслуживаемых 1 потоком, шт:</t>
  </si>
  <si>
    <t>Пауза между задачами, сек:</t>
  </si>
  <si>
    <t>Среднее кол-во сессий на 1 аккаунт, шт:</t>
  </si>
  <si>
    <t>Средняя продолжительность одной сессии, мин:</t>
  </si>
  <si>
    <t>Название</t>
  </si>
  <si>
    <t>Сколько раз</t>
  </si>
  <si>
    <t>Тип задания</t>
  </si>
  <si>
    <t>Задача_1</t>
  </si>
  <si>
    <t>Задача_2</t>
  </si>
  <si>
    <t>Сумма</t>
  </si>
  <si>
    <t>Задача_3</t>
  </si>
  <si>
    <t>Начать</t>
  </si>
  <si>
    <t>Закончить</t>
  </si>
  <si>
    <t>Среднее количество сессий на 1 аккаунт, шт:</t>
  </si>
  <si>
    <t>Подзадача_1</t>
  </si>
  <si>
    <t>Подзадача_2</t>
  </si>
  <si>
    <t>Подзадача_3</t>
  </si>
  <si>
    <t>Подзадача_4</t>
  </si>
  <si>
    <t xml:space="preserve">Имя таблицы (без .xlsx) </t>
  </si>
  <si>
    <t>Таблица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</si>
</sst>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22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3" borderId="14" xfId="0" applyFont="1" applyFill="1" applyBorder="1" applyAlignment="1" applyProtection="1">
      <alignment horizontal="center"/>
      <protection locked="0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left"/>
    </xf>
    <xf numFmtId="0" fontId="0" fillId="0" borderId="16" xfId="0" applyBorder="1"/>
    <xf numFmtId="22" fontId="0" fillId="0" borderId="2" xfId="0" applyNumberFormat="1" applyBorder="1"/>
    <xf numFmtId="0" fontId="0" fillId="0" borderId="16" xfId="0" applyBorder="1" applyAlignment="1">
      <alignment wrapText="1"/>
    </xf>
    <xf numFmtId="0" fontId="0" fillId="4" borderId="13" xfId="0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0" fillId="3" borderId="2" xfId="0" applyFill="1" applyBorder="1"/>
    <xf numFmtId="2" fontId="1" fillId="4" borderId="5" xfId="0" applyNumberFormat="1" applyFont="1" applyFill="1" applyBorder="1" applyAlignment="1">
      <alignment horizontal="right"/>
    </xf>
    <xf numFmtId="2" fontId="1" fillId="4" borderId="15" xfId="0" applyNumberFormat="1" applyFont="1" applyFill="1" applyBorder="1" applyAlignment="1">
      <alignment horizontal="right"/>
    </xf>
    <xf numFmtId="0" fontId="1" fillId="0" borderId="6" xfId="0" applyFont="1" applyBorder="1"/>
    <xf numFmtId="0" fontId="1" fillId="4" borderId="5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15" xfId="0" applyFill="1" applyBorder="1" applyAlignment="1" applyProtection="1">
      <alignment horizontal="right"/>
      <protection locked="0"/>
    </xf>
    <xf numFmtId="22" fontId="0" fillId="0" borderId="2" xfId="0" applyNumberFormat="1" applyBorder="1" applyAlignment="1">
      <alignment horizontal="left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3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4" borderId="13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Обычный" xfId="0" builtinId="0"/>
  </cellStyles>
  <dxfs count="68"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</dxfs>
  <tableStyles count="0" defaultTableStyle="TableStyleMedium2" defaultPivotStyle="PivotStyleLight16"/>
  <colors>
    <mruColors>
      <color rgb="FFA7FFAB"/>
      <color rgb="FFA2B9E2"/>
      <color rgb="FFDDFFDF"/>
      <color rgb="FFD1FFD3"/>
      <color rgb="FFD5FBD7"/>
      <color rgb="FFC6FAC8"/>
      <color rgb="FFB6F8B9"/>
      <color rgb="FFC693F5"/>
      <color rgb="FFBED9F0"/>
      <color rgb="FF859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ur Office" id="{F0C086CC-8CDE-423B-BBAB-EC81D0F3CE7D}" userId="S::HH110593@h109c.onmicrosoft.com::65293613-be0a-4e00-860e-112b84c82e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6-12T17:05:09.84" personId="{F0C086CC-8CDE-423B-BBAB-EC81D0F3CE7D}" id="{C81FF248-374E-42CC-BB29-54A11F12EEE7}">
    <text>HTTPS:
199.9.199.199:8080
login:password@199.9.199.199:8080
SOCKS5: 
socks5://199.9.199.199:8080
socks5://login:password@199.9.199.199:8080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C2BA-FD15-4BB0-B7AE-F6E9D043BCFA}">
  <sheetPr codeName="Лист1"/>
  <dimension ref="A1:E28"/>
  <sheetViews>
    <sheetView workbookViewId="0">
      <selection sqref="A1 A1:XFD1048576"/>
    </sheetView>
  </sheetViews>
  <sheetFormatPr defaultRowHeight="14.4" x14ac:dyDescent="0.3"/>
  <cols>
    <col min="1" max="1" width="14.77734375" style="17" bestFit="1" customWidth="1"/>
    <col min="2" max="2" width="25" style="17" bestFit="1" customWidth="1"/>
    <col min="3" max="3" width="7.109375" bestFit="1" customWidth="1"/>
    <col min="4" max="4" width="60.21875" bestFit="1" customWidth="1"/>
    <col min="5" max="5" width="8.88671875" customWidth="1"/>
    <col min="6" max="6" width="9.109375" customWidth="1"/>
    <col min="7" max="7" width="76.33203125" bestFit="1" customWidth="1"/>
    <col min="8" max="8" width="14.77734375" bestFit="1" customWidth="1"/>
    <col min="9" max="9" width="25" bestFit="1" customWidth="1"/>
    <col min="10" max="15" width="9.109375" customWidth="1"/>
  </cols>
  <sheetData>
    <row r="1" spans="1:5" x14ac:dyDescent="0.3">
      <c r="A1" s="12" t="s">
        <v>0</v>
      </c>
      <c r="C1" s="19"/>
      <c r="D1" s="36" t="s">
        <v>1</v>
      </c>
    </row>
    <row r="2" spans="1:5" x14ac:dyDescent="0.3">
      <c r="A2" s="39" t="s">
        <v>2</v>
      </c>
      <c r="D2" s="37" t="s">
        <v>3</v>
      </c>
    </row>
    <row r="3" spans="1:5" x14ac:dyDescent="0.3">
      <c r="A3" s="20" t="s">
        <v>4</v>
      </c>
      <c r="D3" s="21" t="s">
        <v>5</v>
      </c>
    </row>
    <row r="4" spans="1:5" x14ac:dyDescent="0.3">
      <c r="A4" s="42" t="s">
        <v>6</v>
      </c>
    </row>
    <row r="5" spans="1:5" x14ac:dyDescent="0.3">
      <c r="A5" s="43" t="s">
        <v>7</v>
      </c>
    </row>
    <row r="7" spans="1:5" x14ac:dyDescent="0.3">
      <c r="A7" s="10" t="s">
        <v>8</v>
      </c>
      <c r="B7" s="9"/>
    </row>
    <row r="8" spans="1:5" x14ac:dyDescent="0.3">
      <c r="A8" s="39" t="s">
        <v>2</v>
      </c>
      <c r="B8" s="39" t="s">
        <v>9</v>
      </c>
      <c r="D8" t="s">
        <v>10</v>
      </c>
    </row>
    <row r="9" spans="1:5" x14ac:dyDescent="0.3">
      <c r="A9" s="20" t="s">
        <v>11</v>
      </c>
      <c r="B9" s="20" t="s">
        <v>12</v>
      </c>
    </row>
    <row r="10" spans="1:5" x14ac:dyDescent="0.3">
      <c r="A10" s="20" t="s">
        <v>6</v>
      </c>
      <c r="B10" s="44" t="s">
        <v>13</v>
      </c>
    </row>
    <row r="11" spans="1:5" x14ac:dyDescent="0.3">
      <c r="A11" s="43" t="s">
        <v>14</v>
      </c>
    </row>
    <row r="12" spans="1:5" x14ac:dyDescent="0.3">
      <c r="E12" s="17"/>
    </row>
    <row r="13" spans="1:5" x14ac:dyDescent="0.3">
      <c r="A13" s="10" t="s">
        <v>15</v>
      </c>
      <c r="B13" s="9"/>
    </row>
    <row r="14" spans="1:5" x14ac:dyDescent="0.3">
      <c r="A14" s="41" t="s">
        <v>16</v>
      </c>
      <c r="B14" s="45" t="s">
        <v>17</v>
      </c>
    </row>
    <row r="15" spans="1:5" x14ac:dyDescent="0.3">
      <c r="A15" s="20" t="s">
        <v>18</v>
      </c>
      <c r="B15" s="42" t="s">
        <v>19</v>
      </c>
      <c r="D15" s="17"/>
    </row>
    <row r="16" spans="1:5" x14ac:dyDescent="0.3">
      <c r="A16" s="20" t="s">
        <v>20</v>
      </c>
      <c r="B16" s="20" t="s">
        <v>21</v>
      </c>
    </row>
    <row r="17" spans="1:2" x14ac:dyDescent="0.3">
      <c r="A17" s="20" t="s">
        <v>22</v>
      </c>
      <c r="B17" s="42" t="s">
        <v>23</v>
      </c>
    </row>
    <row r="18" spans="1:2" x14ac:dyDescent="0.3">
      <c r="A18" s="44" t="s">
        <v>24</v>
      </c>
      <c r="B18" s="46"/>
    </row>
    <row r="20" spans="1:2" x14ac:dyDescent="0.3">
      <c r="A20" s="12" t="s">
        <v>25</v>
      </c>
    </row>
    <row r="21" spans="1:2" x14ac:dyDescent="0.3">
      <c r="A21" s="39" t="s">
        <v>26</v>
      </c>
    </row>
    <row r="22" spans="1:2" x14ac:dyDescent="0.3">
      <c r="A22" s="20" t="s">
        <v>27</v>
      </c>
    </row>
    <row r="23" spans="1:2" x14ac:dyDescent="0.3">
      <c r="A23" s="44" t="s">
        <v>28</v>
      </c>
    </row>
    <row r="25" spans="1:2" x14ac:dyDescent="0.3">
      <c r="A25" s="10" t="s">
        <v>29</v>
      </c>
      <c r="B25" s="9"/>
    </row>
    <row r="26" spans="1:2" x14ac:dyDescent="0.3">
      <c r="A26" s="40" t="s">
        <v>30</v>
      </c>
      <c r="B26" s="41" t="s">
        <v>31</v>
      </c>
    </row>
    <row r="27" spans="1:2" x14ac:dyDescent="0.3">
      <c r="A27" s="47" t="s">
        <v>32</v>
      </c>
      <c r="B27" s="20" t="s">
        <v>33</v>
      </c>
    </row>
    <row r="28" spans="1:2" x14ac:dyDescent="0.3">
      <c r="A28" s="48" t="s">
        <v>34</v>
      </c>
      <c r="B28" s="44" t="s">
        <v>35</v>
      </c>
    </row>
  </sheetData>
  <sheetProtection algorithmName="SHA-512" hashValue="0YvDHzbXSxLsCjxiYgM/pTxc3A3vXbj5AtYTeDH0+dhMcyj3FV0wBULQHu1fNFbTW+ChNZhKoWbzd2MApQUOdQ==" saltValue="x5GeaI7X3upA4Il9Neu79g==" spinCount="100000" sheet="1" objects="1" selectLockedCells="1" selectUnlockedCells="1"/>
  <mergeCells count="3">
    <mergeCell ref="A7:B7"/>
    <mergeCell ref="A13:B1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2E10-2981-4A84-9C1E-7588F19D6013}">
  <sheetPr codeName="Лист2"/>
  <dimension ref="A1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2" max="2" width="18.33203125" customWidth="1"/>
    <col min="3" max="14" width="9.109375" customWidth="1"/>
    <col min="15" max="15" width="36.6640625" bestFit="1" customWidth="1"/>
    <col min="16" max="16" width="9.109375" customWidth="1"/>
    <col min="17" max="17" width="67.77734375" customWidth="1"/>
    <col min="18" max="20" width="9.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P12"/>
  <sheetViews>
    <sheetView workbookViewId="0">
      <selection activeCell="H20" sqref="H20"/>
    </sheetView>
  </sheetViews>
  <sheetFormatPr defaultRowHeight="14.4" x14ac:dyDescent="0.3"/>
  <cols>
    <col min="1" max="1" width="17" style="14" customWidth="1"/>
    <col min="2" max="2" width="18.88671875" style="57" customWidth="1"/>
    <col min="3" max="3" width="18.5546875" style="15" bestFit="1" customWidth="1"/>
    <col min="4" max="4" width="8.88671875" style="23" customWidth="1"/>
    <col min="5" max="5" width="7.44140625" style="14" customWidth="1"/>
    <col min="6" max="6" width="9" style="23" bestFit="1" customWidth="1"/>
    <col min="7" max="7" width="13.88671875" style="14" bestFit="1" customWidth="1"/>
    <col min="8" max="8" width="7.5546875" style="23" bestFit="1" customWidth="1"/>
    <col min="9" max="9" width="11" style="14" bestFit="1" customWidth="1"/>
    <col min="10" max="10" width="7.5546875" style="23" bestFit="1" customWidth="1"/>
    <col min="11" max="11" width="11" style="14" bestFit="1" customWidth="1"/>
    <col min="12" max="12" width="7.5546875" style="23" bestFit="1" customWidth="1"/>
    <col min="13" max="13" width="11" style="14" bestFit="1" customWidth="1"/>
    <col min="14" max="14" width="6.6640625" style="59" bestFit="1" customWidth="1"/>
    <col min="15" max="15" width="5.88671875" style="15" customWidth="1"/>
    <col min="16" max="16" width="4.109375" style="15" customWidth="1"/>
    <col min="17" max="19" width="9.109375" customWidth="1"/>
  </cols>
  <sheetData>
    <row r="1" spans="1:16" x14ac:dyDescent="0.3">
      <c r="A1" s="11">
        <f>COUNTA(A2:A99923) -1</f>
        <v>10</v>
      </c>
      <c r="B1" s="54" t="str">
        <f>IF(Прокси!O3&lt;0,"Не хватает лимита!","")</f>
        <v/>
      </c>
      <c r="C1" s="28"/>
      <c r="D1" s="8" t="s">
        <v>36</v>
      </c>
      <c r="E1" s="7"/>
      <c r="F1" s="8" t="s">
        <v>37</v>
      </c>
      <c r="G1" s="7"/>
      <c r="H1" s="6" t="s">
        <v>38</v>
      </c>
      <c r="I1" s="5"/>
      <c r="J1" s="8" t="s">
        <v>39</v>
      </c>
      <c r="K1" s="7"/>
      <c r="L1" s="8" t="s">
        <v>40</v>
      </c>
      <c r="M1" s="7"/>
      <c r="N1" s="58"/>
      <c r="O1" s="28"/>
      <c r="P1" s="28"/>
    </row>
    <row r="2" spans="1:16" x14ac:dyDescent="0.3">
      <c r="A2" s="26" t="s">
        <v>41</v>
      </c>
      <c r="B2" s="55" t="s">
        <v>8</v>
      </c>
      <c r="C2" s="26" t="s">
        <v>42</v>
      </c>
      <c r="D2" s="26" t="s">
        <v>43</v>
      </c>
      <c r="E2" s="26" t="s">
        <v>44</v>
      </c>
      <c r="F2" s="26" t="s">
        <v>45</v>
      </c>
      <c r="G2" s="26" t="s">
        <v>46</v>
      </c>
      <c r="H2" s="26" t="s">
        <v>25</v>
      </c>
      <c r="I2" s="26" t="s">
        <v>15</v>
      </c>
      <c r="J2" s="26" t="s">
        <v>25</v>
      </c>
      <c r="K2" s="26" t="s">
        <v>15</v>
      </c>
      <c r="L2" s="26" t="s">
        <v>25</v>
      </c>
      <c r="M2" s="26" t="s">
        <v>15</v>
      </c>
      <c r="N2" s="55" t="s">
        <v>2</v>
      </c>
      <c r="O2" s="26" t="s">
        <v>47</v>
      </c>
      <c r="P2" s="26" t="s">
        <v>48</v>
      </c>
    </row>
    <row r="3" spans="1:16" ht="14.4" customHeight="1" x14ac:dyDescent="0.3">
      <c r="A3" s="23" t="s">
        <v>49</v>
      </c>
      <c r="B3" s="56"/>
      <c r="C3" s="24" t="s">
        <v>50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56" t="s">
        <v>4</v>
      </c>
      <c r="O3" s="16"/>
      <c r="P3" s="16"/>
    </row>
    <row r="4" spans="1:16" ht="14.4" customHeight="1" x14ac:dyDescent="0.3">
      <c r="A4" s="23" t="s">
        <v>51</v>
      </c>
      <c r="B4" s="56"/>
      <c r="C4" s="24" t="s">
        <v>50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56" t="s">
        <v>4</v>
      </c>
      <c r="O4" s="16"/>
      <c r="P4" s="16"/>
    </row>
    <row r="5" spans="1:16" ht="14.4" customHeight="1" x14ac:dyDescent="0.3">
      <c r="A5" s="23" t="s">
        <v>52</v>
      </c>
      <c r="B5" s="56"/>
      <c r="C5" s="24" t="s">
        <v>50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56" t="s">
        <v>4</v>
      </c>
      <c r="O5" s="25"/>
      <c r="P5" s="16"/>
    </row>
    <row r="6" spans="1:16" ht="14.4" customHeight="1" x14ac:dyDescent="0.3">
      <c r="A6" s="23" t="s">
        <v>53</v>
      </c>
      <c r="B6" s="56"/>
      <c r="C6" s="24" t="s">
        <v>50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56" t="s">
        <v>4</v>
      </c>
      <c r="O6" s="16"/>
      <c r="P6" s="25"/>
    </row>
    <row r="7" spans="1:16" ht="14.4" customHeight="1" x14ac:dyDescent="0.3">
      <c r="A7" s="23" t="s">
        <v>54</v>
      </c>
      <c r="B7" s="56"/>
      <c r="C7" s="24" t="s">
        <v>50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56" t="s">
        <v>4</v>
      </c>
      <c r="O7" s="16"/>
      <c r="P7" s="25"/>
    </row>
    <row r="8" spans="1:16" ht="14.4" customHeight="1" x14ac:dyDescent="0.3">
      <c r="A8" s="23" t="s">
        <v>55</v>
      </c>
      <c r="B8" s="56"/>
      <c r="C8" s="24" t="s">
        <v>50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56" t="s">
        <v>4</v>
      </c>
      <c r="O8" s="16"/>
      <c r="P8" s="25"/>
    </row>
    <row r="9" spans="1:16" ht="14.4" customHeight="1" x14ac:dyDescent="0.3">
      <c r="A9" s="23" t="s">
        <v>56</v>
      </c>
      <c r="B9" s="56"/>
      <c r="C9" s="24" t="s">
        <v>50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56" t="s">
        <v>4</v>
      </c>
      <c r="O9" s="16"/>
      <c r="P9" s="16"/>
    </row>
    <row r="10" spans="1:16" ht="14.4" customHeight="1" x14ac:dyDescent="0.3">
      <c r="A10" s="23" t="s">
        <v>57</v>
      </c>
      <c r="B10" s="56"/>
      <c r="C10" s="24" t="s">
        <v>50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56" t="s">
        <v>4</v>
      </c>
      <c r="O10" s="16"/>
      <c r="P10" s="16"/>
    </row>
    <row r="11" spans="1:16" ht="14.4" customHeight="1" x14ac:dyDescent="0.3">
      <c r="A11" s="23" t="s">
        <v>58</v>
      </c>
      <c r="B11" s="56"/>
      <c r="C11" s="53" t="s">
        <v>50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56" t="s">
        <v>4</v>
      </c>
      <c r="O11" s="16"/>
      <c r="P11" s="16"/>
    </row>
    <row r="12" spans="1:16" ht="14.4" customHeight="1" x14ac:dyDescent="0.3">
      <c r="A12" s="23" t="s">
        <v>59</v>
      </c>
      <c r="B12" s="56"/>
      <c r="C12" s="24" t="s">
        <v>50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56" t="s">
        <v>4</v>
      </c>
      <c r="O12" s="16"/>
      <c r="P12" s="16"/>
    </row>
  </sheetData>
  <sheetProtection algorithmName="SHA-512" hashValue="1eEzYyms3aEo45/ZlrZR3vwbfmE5sJ5mP9tDt9ZwLyfPYbfHmaKtZg/gdK0n/b5orFn89H2neneLiOa9LoYyPg==" saltValue="lsbkBazJcRspcZucAuGB9g==" spinCount="100000" sheet="1" objects="1" formatCells="0" formatColumns="0" formatRows="0" sort="0" autoFilter="0" pivotTables="0"/>
  <mergeCells count="5">
    <mergeCell ref="D1:E1"/>
    <mergeCell ref="F1:G1"/>
    <mergeCell ref="H1:I1"/>
    <mergeCell ref="J1:K1"/>
    <mergeCell ref="L1:M1"/>
  </mergeCells>
  <phoneticPr fontId="2" type="noConversion"/>
  <conditionalFormatting sqref="A1:XFD1048558">
    <cfRule type="expression" dxfId="67" priority="2">
      <formula>$N1="Done"</formula>
    </cfRule>
    <cfRule type="expression" dxfId="66" priority="3">
      <formula>$N1="Crash"</formula>
    </cfRule>
    <cfRule type="expression" dxfId="65" priority="4">
      <formula>$N1="Ban"</formula>
    </cfRule>
    <cfRule type="expression" dxfId="64" priority="5">
      <formula>$N1="Off"</formula>
    </cfRule>
    <cfRule type="expression" dxfId="63" priority="6">
      <formula>$N1="Support"</formula>
    </cfRule>
  </conditionalFormatting>
  <conditionalFormatting sqref="B1:B2">
    <cfRule type="expression" dxfId="62" priority="7">
      <formula>$B$1="Не хватает лимита!"</formula>
    </cfRule>
  </conditionalFormatting>
  <conditionalFormatting sqref="N2">
    <cfRule type="expression" dxfId="61" priority="1">
      <formula>$B$1="Не хватает лимита!"</formula>
    </cfRule>
  </conditionalFormatting>
  <dataValidations count="1">
    <dataValidation type="list" allowBlank="1" showInputMessage="1" showErrorMessage="1" sqref="N3:N1047593" xr:uid="{00000000-0002-0000-0200-000000000000}">
      <formula1>Статус_аккаунта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C05D-9124-428D-9362-66A11BE309BC}">
  <sheetPr codeName="Лист4"/>
  <dimension ref="A1:O36"/>
  <sheetViews>
    <sheetView tabSelected="1" workbookViewId="0">
      <selection activeCell="G16" sqref="G16"/>
    </sheetView>
  </sheetViews>
  <sheetFormatPr defaultRowHeight="14.4" x14ac:dyDescent="0.3"/>
  <cols>
    <col min="1" max="1" width="19.44140625" style="59" bestFit="1" customWidth="1"/>
    <col min="2" max="2" width="16.77734375" style="49" bestFit="1" customWidth="1"/>
    <col min="3" max="3" width="6.5546875" style="61" bestFit="1" customWidth="1"/>
    <col min="4" max="4" width="17.44140625" style="61" customWidth="1"/>
    <col min="5" max="5" width="17.5546875" style="61" bestFit="1" customWidth="1"/>
    <col min="6" max="6" width="18.44140625" style="59" bestFit="1" customWidth="1"/>
    <col min="7" max="7" width="10.88671875" style="62" bestFit="1" customWidth="1"/>
    <col min="8" max="8" width="5.77734375" style="61" bestFit="1" customWidth="1"/>
    <col min="9" max="9" width="9.44140625" style="61" customWidth="1"/>
    <col min="10" max="10" width="11.33203125" style="61" bestFit="1" customWidth="1"/>
    <col min="11" max="11" width="12.77734375" style="61" bestFit="1" customWidth="1"/>
    <col min="12" max="12" width="8" style="61" bestFit="1" customWidth="1"/>
    <col min="13" max="13" width="9.109375" customWidth="1"/>
    <col min="14" max="14" width="16.88671875" customWidth="1"/>
    <col min="15" max="17" width="9.109375" customWidth="1"/>
  </cols>
  <sheetData>
    <row r="1" spans="1:15" x14ac:dyDescent="0.3">
      <c r="A1" s="55" t="s">
        <v>8</v>
      </c>
      <c r="B1" s="55" t="s">
        <v>60</v>
      </c>
      <c r="C1" s="55" t="s">
        <v>61</v>
      </c>
      <c r="D1" s="60" t="s">
        <v>62</v>
      </c>
      <c r="E1" s="67" t="s">
        <v>63</v>
      </c>
      <c r="F1" s="68" t="s">
        <v>64</v>
      </c>
      <c r="G1" s="55" t="s">
        <v>2</v>
      </c>
      <c r="H1" s="67" t="s">
        <v>47</v>
      </c>
      <c r="I1" s="67" t="s">
        <v>48</v>
      </c>
      <c r="J1" s="55" t="s">
        <v>65</v>
      </c>
      <c r="K1" s="55" t="s">
        <v>66</v>
      </c>
      <c r="L1" s="55" t="s">
        <v>67</v>
      </c>
      <c r="M1" s="13"/>
      <c r="N1" s="22" t="s">
        <v>68</v>
      </c>
      <c r="O1" s="27">
        <f>SUMIF(G:G,"On",C:C)</f>
        <v>11</v>
      </c>
    </row>
    <row r="2" spans="1:15" ht="14.4" customHeight="1" x14ac:dyDescent="0.3">
      <c r="A2" s="59" t="s">
        <v>69</v>
      </c>
      <c r="C2" s="61">
        <v>1</v>
      </c>
      <c r="D2" s="61" cm="1">
        <f>SUMPRODUCT((Аккаунты!B$3:B$100000=Прокси!A2)*(Аккаунты!O$3:O$100000 &lt;&gt;"Off")*1)</f>
        <v>0</v>
      </c>
      <c r="E2" s="61">
        <v>0</v>
      </c>
      <c r="F2" s="59">
        <v>0</v>
      </c>
      <c r="G2" s="62" t="s">
        <v>11</v>
      </c>
      <c r="H2" s="69"/>
      <c r="I2" s="69"/>
      <c r="J2" s="57" t="s">
        <v>12</v>
      </c>
      <c r="K2" s="57" t="s">
        <v>12</v>
      </c>
      <c r="L2" s="57" t="s">
        <v>12</v>
      </c>
      <c r="M2" s="13"/>
      <c r="N2" s="22" t="s">
        <v>70</v>
      </c>
      <c r="O2" s="27">
        <f>COUNTIFS(Аккаунты!N3:N99067,"&lt;&gt;Ban",Аккаунты!N3:N99067,"&lt;&gt;Off",Аккаунты!N3:N99067,"&lt;&gt;")</f>
        <v>10</v>
      </c>
    </row>
    <row r="3" spans="1:15" ht="14.4" customHeight="1" x14ac:dyDescent="0.3">
      <c r="A3" s="59" t="s">
        <v>71</v>
      </c>
      <c r="C3" s="61">
        <v>1</v>
      </c>
      <c r="D3" s="61" cm="1">
        <f>SUMPRODUCT((Аккаунты!B$3:B$100000=Прокси!A3)*(Аккаунты!O$3:O$100000 &lt;&gt;"Off")*1)</f>
        <v>0</v>
      </c>
      <c r="E3" s="61">
        <v>0</v>
      </c>
      <c r="F3" s="59">
        <v>0</v>
      </c>
      <c r="G3" s="62" t="s">
        <v>11</v>
      </c>
      <c r="H3" s="69"/>
      <c r="I3" s="69"/>
      <c r="J3" s="57" t="s">
        <v>12</v>
      </c>
      <c r="K3" s="57" t="s">
        <v>12</v>
      </c>
      <c r="L3" s="57" t="s">
        <v>12</v>
      </c>
      <c r="M3" s="13"/>
      <c r="N3" s="22" t="s">
        <v>72</v>
      </c>
      <c r="O3" s="27">
        <f>O1-O2</f>
        <v>1</v>
      </c>
    </row>
    <row r="4" spans="1:15" ht="14.4" customHeight="1" x14ac:dyDescent="0.3">
      <c r="A4" s="59" t="s">
        <v>73</v>
      </c>
      <c r="C4" s="61">
        <v>1</v>
      </c>
      <c r="D4" s="61" cm="1">
        <f>SUMPRODUCT((Аккаунты!B$3:B$100000=Прокси!A4)*(Аккаунты!O$3:O$100000 &lt;&gt;"Off")*1)</f>
        <v>0</v>
      </c>
      <c r="E4" s="61">
        <v>0</v>
      </c>
      <c r="F4" s="59">
        <v>0</v>
      </c>
      <c r="G4" s="62" t="s">
        <v>11</v>
      </c>
      <c r="H4" s="69"/>
      <c r="I4" s="70"/>
      <c r="J4" s="57" t="s">
        <v>12</v>
      </c>
      <c r="K4" s="57" t="s">
        <v>12</v>
      </c>
      <c r="L4" s="57" t="s">
        <v>12</v>
      </c>
    </row>
    <row r="5" spans="1:15" ht="14.4" customHeight="1" x14ac:dyDescent="0.3">
      <c r="A5" s="59" t="s">
        <v>74</v>
      </c>
      <c r="C5" s="61">
        <v>1</v>
      </c>
      <c r="D5" s="61" cm="1">
        <f>SUMPRODUCT((Аккаунты!B$3:B$100000=Прокси!A5)*(Аккаунты!O$3:O$100000 &lt;&gt;"Off")*1)</f>
        <v>0</v>
      </c>
      <c r="E5" s="61">
        <v>0</v>
      </c>
      <c r="F5" s="59">
        <v>0</v>
      </c>
      <c r="G5" s="62" t="s">
        <v>11</v>
      </c>
      <c r="H5" s="69"/>
      <c r="I5" s="69"/>
      <c r="J5" s="57" t="s">
        <v>12</v>
      </c>
      <c r="K5" s="57" t="s">
        <v>12</v>
      </c>
      <c r="L5" s="57" t="s">
        <v>12</v>
      </c>
    </row>
    <row r="6" spans="1:15" ht="14.4" customHeight="1" x14ac:dyDescent="0.3">
      <c r="A6" s="59" t="s">
        <v>75</v>
      </c>
      <c r="C6" s="61">
        <v>1</v>
      </c>
      <c r="D6" s="61" cm="1">
        <f>SUMPRODUCT((Аккаунты!B$3:B$100000=Прокси!A6)*(Аккаунты!O$3:O$100000 &lt;&gt;"Off")*1)</f>
        <v>0</v>
      </c>
      <c r="E6" s="61">
        <v>0</v>
      </c>
      <c r="F6" s="49">
        <v>0</v>
      </c>
      <c r="G6" s="62" t="s">
        <v>11</v>
      </c>
      <c r="H6" s="69"/>
      <c r="I6" s="69"/>
      <c r="J6" s="57" t="s">
        <v>12</v>
      </c>
      <c r="K6" s="57" t="s">
        <v>12</v>
      </c>
      <c r="L6" s="57" t="s">
        <v>12</v>
      </c>
    </row>
    <row r="7" spans="1:15" ht="14.4" customHeight="1" x14ac:dyDescent="0.3">
      <c r="A7" s="59" t="s">
        <v>76</v>
      </c>
      <c r="C7" s="61">
        <v>1</v>
      </c>
      <c r="D7" s="61" cm="1">
        <f>SUMPRODUCT((Аккаунты!B$3:B$100000=Прокси!A7)*(Аккаунты!O$3:O$100000 &lt;&gt;"Off")*1)</f>
        <v>0</v>
      </c>
      <c r="E7" s="61">
        <v>0</v>
      </c>
      <c r="F7" s="49">
        <v>0</v>
      </c>
      <c r="G7" s="62" t="s">
        <v>11</v>
      </c>
      <c r="H7" s="69"/>
      <c r="I7" s="69"/>
      <c r="J7" s="57" t="s">
        <v>12</v>
      </c>
      <c r="K7" s="57" t="s">
        <v>12</v>
      </c>
      <c r="L7" s="57" t="s">
        <v>12</v>
      </c>
    </row>
    <row r="8" spans="1:15" ht="14.4" customHeight="1" x14ac:dyDescent="0.3">
      <c r="A8" s="59" t="s">
        <v>77</v>
      </c>
      <c r="C8" s="61">
        <v>1</v>
      </c>
      <c r="D8" s="61" cm="1">
        <f>SUMPRODUCT((Аккаунты!B$3:B$100000=Прокси!A8)*(Аккаунты!O$3:O$100000 &lt;&gt;"Off")*1)</f>
        <v>0</v>
      </c>
      <c r="E8" s="61">
        <v>0</v>
      </c>
      <c r="F8" s="59">
        <v>0</v>
      </c>
      <c r="G8" s="62" t="s">
        <v>11</v>
      </c>
      <c r="H8" s="69"/>
      <c r="I8" s="69"/>
      <c r="J8" s="57" t="s">
        <v>12</v>
      </c>
      <c r="K8" s="57" t="s">
        <v>12</v>
      </c>
      <c r="L8" s="57" t="s">
        <v>12</v>
      </c>
    </row>
    <row r="9" spans="1:15" ht="14.4" customHeight="1" x14ac:dyDescent="0.3">
      <c r="A9" s="59" t="s">
        <v>78</v>
      </c>
      <c r="C9" s="61">
        <v>1</v>
      </c>
      <c r="D9" s="61" cm="1">
        <f>SUMPRODUCT((Аккаунты!B$3:B$100000=Прокси!A9)*(Аккаунты!O$3:O$100000 &lt;&gt;"Off")*1)</f>
        <v>0</v>
      </c>
      <c r="E9" s="61">
        <v>0</v>
      </c>
      <c r="F9" s="49">
        <v>0</v>
      </c>
      <c r="G9" s="62" t="s">
        <v>11</v>
      </c>
      <c r="H9" s="69"/>
      <c r="I9" s="70"/>
      <c r="J9" s="57" t="s">
        <v>12</v>
      </c>
      <c r="K9" s="57" t="s">
        <v>12</v>
      </c>
      <c r="L9" s="57" t="s">
        <v>12</v>
      </c>
    </row>
    <row r="10" spans="1:15" ht="14.4" customHeight="1" x14ac:dyDescent="0.3">
      <c r="A10" s="59" t="s">
        <v>79</v>
      </c>
      <c r="C10" s="61">
        <v>1</v>
      </c>
      <c r="D10" s="61" cm="1">
        <f>SUMPRODUCT((Аккаунты!B$3:B$100000=Прокси!A10)*(Аккаунты!O$3:O$100000 &lt;&gt;"Off")*1)</f>
        <v>0</v>
      </c>
      <c r="E10" s="61">
        <v>0</v>
      </c>
      <c r="F10" s="59">
        <v>0</v>
      </c>
      <c r="G10" s="62" t="s">
        <v>11</v>
      </c>
      <c r="H10" s="70"/>
      <c r="I10" s="69"/>
      <c r="J10" s="57" t="s">
        <v>12</v>
      </c>
      <c r="K10" s="57" t="s">
        <v>12</v>
      </c>
      <c r="L10" s="57" t="s">
        <v>12</v>
      </c>
    </row>
    <row r="11" spans="1:15" ht="14.4" customHeight="1" x14ac:dyDescent="0.3">
      <c r="A11" s="59" t="s">
        <v>80</v>
      </c>
      <c r="C11" s="61">
        <v>1</v>
      </c>
      <c r="D11" s="61" cm="1">
        <f>SUMPRODUCT((Аккаунты!B$3:B$100000=Прокси!A11)*(Аккаунты!O$3:O$100000 &lt;&gt;"Off")*1)</f>
        <v>0</v>
      </c>
      <c r="E11" s="61">
        <v>0</v>
      </c>
      <c r="F11" s="59">
        <v>0</v>
      </c>
      <c r="G11" s="62" t="s">
        <v>11</v>
      </c>
      <c r="H11" s="69"/>
      <c r="I11" s="70"/>
      <c r="J11" s="57" t="s">
        <v>12</v>
      </c>
      <c r="K11" s="57" t="s">
        <v>12</v>
      </c>
      <c r="L11" s="57" t="s">
        <v>12</v>
      </c>
    </row>
    <row r="12" spans="1:15" ht="14.4" customHeight="1" x14ac:dyDescent="0.3">
      <c r="A12" s="59" t="s">
        <v>81</v>
      </c>
      <c r="C12" s="61">
        <v>1</v>
      </c>
      <c r="D12" s="61" cm="1">
        <f>SUMPRODUCT((Аккаунты!B$3:B$100000=Прокси!A12)*(Аккаунты!O$3:O$100000 &lt;&gt;"Off")*1)</f>
        <v>0</v>
      </c>
      <c r="E12" s="61">
        <v>0</v>
      </c>
      <c r="F12" s="49">
        <v>0</v>
      </c>
      <c r="G12" s="62" t="s">
        <v>11</v>
      </c>
      <c r="H12" s="69"/>
      <c r="I12" s="69"/>
      <c r="J12" s="57" t="s">
        <v>12</v>
      </c>
      <c r="K12" s="57" t="s">
        <v>12</v>
      </c>
      <c r="L12" s="57" t="s">
        <v>12</v>
      </c>
    </row>
    <row r="13" spans="1:15" ht="14.4" customHeight="1" x14ac:dyDescent="0.3">
      <c r="I13" s="69"/>
      <c r="J13" s="57"/>
      <c r="K13" s="57"/>
      <c r="L13" s="57"/>
    </row>
    <row r="14" spans="1:15" ht="14.4" customHeight="1" x14ac:dyDescent="0.3">
      <c r="I14" s="69"/>
      <c r="J14" s="57"/>
      <c r="K14" s="57"/>
      <c r="L14" s="57"/>
    </row>
    <row r="15" spans="1:15" ht="14.4" customHeight="1" x14ac:dyDescent="0.3">
      <c r="I15" s="69"/>
      <c r="J15" s="57"/>
      <c r="K15" s="57"/>
      <c r="L15" s="57"/>
    </row>
    <row r="16" spans="1:15" ht="14.4" customHeight="1" x14ac:dyDescent="0.3">
      <c r="I16" s="69"/>
      <c r="J16" s="57"/>
      <c r="K16" s="57"/>
      <c r="L16" s="57"/>
    </row>
    <row r="17" spans="8:12" ht="14.4" customHeight="1" x14ac:dyDescent="0.3">
      <c r="I17" s="69"/>
      <c r="J17" s="57"/>
      <c r="K17" s="57"/>
      <c r="L17" s="57"/>
    </row>
    <row r="18" spans="8:12" ht="14.4" customHeight="1" x14ac:dyDescent="0.3">
      <c r="H18" s="69"/>
      <c r="I18" s="69"/>
      <c r="J18" s="57"/>
      <c r="K18" s="57"/>
      <c r="L18" s="57"/>
    </row>
    <row r="19" spans="8:12" ht="14.4" customHeight="1" x14ac:dyDescent="0.3">
      <c r="J19" s="57"/>
      <c r="K19" s="57"/>
      <c r="L19" s="57"/>
    </row>
    <row r="20" spans="8:12" ht="14.4" customHeight="1" x14ac:dyDescent="0.3">
      <c r="J20" s="57"/>
      <c r="K20" s="57"/>
      <c r="L20" s="57"/>
    </row>
    <row r="21" spans="8:12" ht="14.4" customHeight="1" x14ac:dyDescent="0.3">
      <c r="I21" s="69"/>
      <c r="J21" s="57"/>
      <c r="K21" s="57"/>
      <c r="L21" s="57"/>
    </row>
    <row r="22" spans="8:12" ht="14.4" customHeight="1" x14ac:dyDescent="0.3">
      <c r="J22" s="57"/>
      <c r="K22" s="57"/>
      <c r="L22" s="57"/>
    </row>
    <row r="23" spans="8:12" ht="14.4" customHeight="1" x14ac:dyDescent="0.3">
      <c r="I23" s="69"/>
      <c r="J23" s="57"/>
      <c r="K23" s="57"/>
      <c r="L23" s="57"/>
    </row>
    <row r="24" spans="8:12" ht="14.4" customHeight="1" x14ac:dyDescent="0.3">
      <c r="J24" s="57"/>
      <c r="K24" s="57"/>
      <c r="L24" s="57"/>
    </row>
    <row r="25" spans="8:12" ht="14.4" customHeight="1" x14ac:dyDescent="0.3">
      <c r="J25" s="57"/>
      <c r="K25" s="57"/>
      <c r="L25" s="57"/>
    </row>
    <row r="26" spans="8:12" ht="14.4" customHeight="1" x14ac:dyDescent="0.3">
      <c r="I26" s="69"/>
      <c r="J26" s="57"/>
      <c r="K26" s="57"/>
      <c r="L26" s="57"/>
    </row>
    <row r="27" spans="8:12" ht="14.4" customHeight="1" x14ac:dyDescent="0.3">
      <c r="J27" s="57"/>
      <c r="K27" s="57"/>
      <c r="L27" s="57"/>
    </row>
    <row r="28" spans="8:12" ht="14.4" customHeight="1" x14ac:dyDescent="0.3">
      <c r="J28" s="57"/>
      <c r="K28" s="57"/>
      <c r="L28" s="57"/>
    </row>
    <row r="29" spans="8:12" x14ac:dyDescent="0.3">
      <c r="J29" s="57"/>
      <c r="K29" s="57"/>
      <c r="L29" s="57"/>
    </row>
    <row r="30" spans="8:12" x14ac:dyDescent="0.3">
      <c r="J30" s="57"/>
      <c r="K30" s="57"/>
      <c r="L30" s="57"/>
    </row>
    <row r="31" spans="8:12" x14ac:dyDescent="0.3">
      <c r="J31" s="57"/>
      <c r="K31" s="57"/>
      <c r="L31" s="57"/>
    </row>
    <row r="32" spans="8:12" x14ac:dyDescent="0.3">
      <c r="J32" s="57"/>
      <c r="K32" s="57"/>
      <c r="L32" s="57"/>
    </row>
    <row r="33" spans="10:12" x14ac:dyDescent="0.3">
      <c r="J33" s="57"/>
      <c r="K33" s="57"/>
      <c r="L33" s="57"/>
    </row>
    <row r="34" spans="10:12" x14ac:dyDescent="0.3">
      <c r="J34" s="57"/>
      <c r="K34" s="57"/>
      <c r="L34" s="57"/>
    </row>
    <row r="35" spans="10:12" x14ac:dyDescent="0.3">
      <c r="J35" s="57"/>
      <c r="K35" s="57"/>
      <c r="L35" s="57"/>
    </row>
    <row r="36" spans="10:12" x14ac:dyDescent="0.3">
      <c r="J36" s="57"/>
      <c r="K36" s="57"/>
      <c r="L36" s="57"/>
    </row>
  </sheetData>
  <sheetProtection sheet="1" formatCells="0" formatColumns="0" formatRows="0" insertColumns="0" insertRows="0" insertHyperlinks="0" deleteColumns="0" deleteRows="0" sort="0" autoFilter="0" pivotTables="0"/>
  <autoFilter ref="G1:G37" xr:uid="{00000000-0009-0000-0000-000003000000}">
    <sortState xmlns:xlrd2="http://schemas.microsoft.com/office/spreadsheetml/2017/richdata2" ref="G2:G37">
      <sortCondition descending="1" ref="G1:G37"/>
    </sortState>
  </autoFilter>
  <conditionalFormatting sqref="A14:A1048576">
    <cfRule type="duplicateValues" dxfId="60" priority="24"/>
    <cfRule type="expression" dxfId="59" priority="26">
      <formula>$G14="Ban"</formula>
    </cfRule>
    <cfRule type="expression" dxfId="58" priority="27">
      <formula>$G14="Off"</formula>
    </cfRule>
  </conditionalFormatting>
  <conditionalFormatting sqref="A1:D1">
    <cfRule type="expression" dxfId="57" priority="13">
      <formula>$N1="Done"</formula>
    </cfRule>
    <cfRule type="expression" dxfId="56" priority="14">
      <formula>$N1="Crash"</formula>
    </cfRule>
    <cfRule type="expression" dxfId="55" priority="15">
      <formula>$N1="Ban"</formula>
    </cfRule>
    <cfRule type="expression" dxfId="54" priority="16">
      <formula>$N1="Off"</formula>
    </cfRule>
    <cfRule type="expression" dxfId="53" priority="17">
      <formula>$N1="Support"</formula>
    </cfRule>
    <cfRule type="expression" dxfId="52" priority="18">
      <formula>$B$1="Не хватает лимита!"</formula>
    </cfRule>
  </conditionalFormatting>
  <conditionalFormatting sqref="C2:L1048576">
    <cfRule type="expression" dxfId="51" priority="20">
      <formula>$G2="Ban"</formula>
    </cfRule>
    <cfRule type="expression" dxfId="50" priority="21">
      <formula>$G2="Off"</formula>
    </cfRule>
  </conditionalFormatting>
  <conditionalFormatting sqref="D2:D99995">
    <cfRule type="expression" dxfId="49" priority="19">
      <formula>D2&gt;C2</formula>
    </cfRule>
  </conditionalFormatting>
  <conditionalFormatting sqref="E1:F1 H1:I1">
    <cfRule type="expression" dxfId="48" priority="22">
      <formula>$G1="Ban"</formula>
    </cfRule>
    <cfRule type="expression" dxfId="47" priority="23">
      <formula>$G1="Off"</formula>
    </cfRule>
  </conditionalFormatting>
  <conditionalFormatting sqref="G1">
    <cfRule type="expression" dxfId="46" priority="7">
      <formula>$N1="Done"</formula>
    </cfRule>
    <cfRule type="expression" dxfId="45" priority="8">
      <formula>$N1="Crash"</formula>
    </cfRule>
    <cfRule type="expression" dxfId="44" priority="9">
      <formula>$N1="Ban"</formula>
    </cfRule>
    <cfRule type="expression" dxfId="43" priority="10">
      <formula>$N1="Off"</formula>
    </cfRule>
    <cfRule type="expression" dxfId="42" priority="11">
      <formula>$N1="Support"</formula>
    </cfRule>
    <cfRule type="expression" dxfId="41" priority="12">
      <formula>$B$1="Не хватает лимита!"</formula>
    </cfRule>
  </conditionalFormatting>
  <conditionalFormatting sqref="J1:L1">
    <cfRule type="expression" dxfId="40" priority="1">
      <formula>$N1="Done"</formula>
    </cfRule>
    <cfRule type="expression" dxfId="39" priority="2">
      <formula>$N1="Crash"</formula>
    </cfRule>
    <cfRule type="expression" dxfId="38" priority="3">
      <formula>$N1="Ban"</formula>
    </cfRule>
    <cfRule type="expression" dxfId="37" priority="4">
      <formula>$N1="Off"</formula>
    </cfRule>
    <cfRule type="expression" dxfId="36" priority="5">
      <formula>$N1="Support"</formula>
    </cfRule>
    <cfRule type="expression" dxfId="35" priority="6">
      <formula>$B$1="Не хватает лимита!"</formula>
    </cfRule>
  </conditionalFormatting>
  <conditionalFormatting sqref="O3">
    <cfRule type="expression" dxfId="34" priority="25">
      <formula>$O$3&lt;0</formula>
    </cfRule>
  </conditionalFormatting>
  <dataValidations count="2">
    <dataValidation type="list" allowBlank="1" showInputMessage="1" showErrorMessage="1" sqref="G2:G1048576" xr:uid="{00000000-0002-0000-0300-000000000000}">
      <formula1>статус_прокси</formula1>
    </dataValidation>
    <dataValidation type="list" allowBlank="1" showInputMessage="1" showErrorMessage="1" sqref="J2:L1048576" xr:uid="{00000000-0002-0000-0300-000001000000}">
      <formula1>плюс_минус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DDBA-9C0B-4622-A95C-6454767A49ED}">
  <sheetPr codeName="Лист5"/>
  <dimension ref="A1:F15"/>
  <sheetViews>
    <sheetView workbookViewId="0">
      <selection activeCell="I7" sqref="I7"/>
    </sheetView>
  </sheetViews>
  <sheetFormatPr defaultRowHeight="14.4" x14ac:dyDescent="0.3"/>
  <cols>
    <col min="1" max="1" width="47.44140625" customWidth="1"/>
    <col min="2" max="2" width="9.109375" style="35" customWidth="1"/>
    <col min="3" max="11" width="9.109375" customWidth="1"/>
  </cols>
  <sheetData>
    <row r="1" spans="1:6" s="49" customFormat="1" x14ac:dyDescent="0.3">
      <c r="A1" s="50" t="s">
        <v>82</v>
      </c>
      <c r="B1" s="51">
        <v>200</v>
      </c>
    </row>
    <row r="2" spans="1:6" x14ac:dyDescent="0.3">
      <c r="A2" s="4" t="s">
        <v>83</v>
      </c>
      <c r="B2" s="3"/>
    </row>
    <row r="3" spans="1:6" s="49" customFormat="1" x14ac:dyDescent="0.3">
      <c r="A3" s="50" t="s">
        <v>84</v>
      </c>
      <c r="B3" s="52">
        <v>20</v>
      </c>
    </row>
    <row r="4" spans="1:6" x14ac:dyDescent="0.3">
      <c r="A4" s="18" t="s">
        <v>85</v>
      </c>
      <c r="B4" s="33">
        <f>Задачи!G3</f>
        <v>60</v>
      </c>
      <c r="C4" t="s">
        <v>86</v>
      </c>
    </row>
    <row r="5" spans="1:6" s="49" customFormat="1" x14ac:dyDescent="0.3">
      <c r="A5" s="50" t="s">
        <v>87</v>
      </c>
      <c r="B5" s="52">
        <v>10</v>
      </c>
    </row>
    <row r="6" spans="1:6" x14ac:dyDescent="0.3">
      <c r="A6" s="31" t="s">
        <v>88</v>
      </c>
      <c r="B6" s="32">
        <f>COUNTIFS(Аккаунты!N3:N99923,"&lt;&gt;Ban",Аккаунты!N3:N99923,"&lt;&gt;Off",Аккаунты!N3:N99923,"&lt;&gt;Support",Аккаунты!N3:N99923,"&lt;&gt;")</f>
        <v>10</v>
      </c>
      <c r="C6" t="s">
        <v>89</v>
      </c>
    </row>
    <row r="7" spans="1:6" x14ac:dyDescent="0.3">
      <c r="A7" s="4" t="s">
        <v>90</v>
      </c>
      <c r="B7" s="2"/>
    </row>
    <row r="8" spans="1:6" x14ac:dyDescent="0.3">
      <c r="A8" s="18" t="s">
        <v>91</v>
      </c>
      <c r="B8" s="30">
        <f>ROUNDUP(B6/B9,0)</f>
        <v>1</v>
      </c>
      <c r="D8" t="s">
        <v>92</v>
      </c>
    </row>
    <row r="9" spans="1:6" x14ac:dyDescent="0.3">
      <c r="A9" s="18" t="s">
        <v>93</v>
      </c>
      <c r="B9" s="29">
        <f>B1/B3</f>
        <v>10</v>
      </c>
    </row>
    <row r="10" spans="1:6" x14ac:dyDescent="0.3">
      <c r="A10" s="18" t="s">
        <v>94</v>
      </c>
      <c r="B10" s="29">
        <f>B3/B4*60</f>
        <v>20</v>
      </c>
    </row>
    <row r="11" spans="1:6" x14ac:dyDescent="0.3">
      <c r="A11" s="18" t="s">
        <v>95</v>
      </c>
      <c r="B11" s="29">
        <f>ROUNDUP(B3/B12,0)</f>
        <v>6</v>
      </c>
    </row>
    <row r="12" spans="1:6" x14ac:dyDescent="0.3">
      <c r="A12" s="31" t="s">
        <v>96</v>
      </c>
      <c r="B12" s="29">
        <f>B5*B10/60</f>
        <v>3.3333333333333335</v>
      </c>
    </row>
    <row r="13" spans="1:6" x14ac:dyDescent="0.3">
      <c r="F13" s="35"/>
    </row>
    <row r="15" spans="1:6" x14ac:dyDescent="0.3">
      <c r="A15" s="18"/>
      <c r="B15" s="34"/>
    </row>
  </sheetData>
  <sheetProtection sheet="1" objects="1"/>
  <mergeCells count="2">
    <mergeCell ref="A2:B2"/>
    <mergeCell ref="A7:B7"/>
  </mergeCells>
  <conditionalFormatting sqref="A7">
    <cfRule type="expression" dxfId="33" priority="19">
      <formula>$G7="Ban"</formula>
    </cfRule>
    <cfRule type="expression" dxfId="32" priority="20">
      <formula>$G7="Off"</formula>
    </cfRule>
  </conditionalFormatting>
  <conditionalFormatting sqref="B1">
    <cfRule type="expression" dxfId="31" priority="13">
      <formula>$N1="Done"</formula>
    </cfRule>
    <cfRule type="expression" dxfId="30" priority="14">
      <formula>$N1="Crash"</formula>
    </cfRule>
    <cfRule type="expression" dxfId="29" priority="15">
      <formula>$N1="Ban"</formula>
    </cfRule>
    <cfRule type="expression" dxfId="28" priority="16">
      <formula>$N1="Off"</formula>
    </cfRule>
    <cfRule type="expression" dxfId="27" priority="17">
      <formula>$N1="Support"</formula>
    </cfRule>
    <cfRule type="expression" dxfId="26" priority="18">
      <formula>$B$1="Не хватает лимита!"</formula>
    </cfRule>
  </conditionalFormatting>
  <conditionalFormatting sqref="B3">
    <cfRule type="expression" dxfId="25" priority="7">
      <formula>$N3="Done"</formula>
    </cfRule>
    <cfRule type="expression" dxfId="24" priority="8">
      <formula>$N3="Crash"</formula>
    </cfRule>
    <cfRule type="expression" dxfId="23" priority="9">
      <formula>$N3="Ban"</formula>
    </cfRule>
    <cfRule type="expression" dxfId="22" priority="10">
      <formula>$N3="Off"</formula>
    </cfRule>
    <cfRule type="expression" dxfId="21" priority="11">
      <formula>$N3="Support"</formula>
    </cfRule>
    <cfRule type="expression" dxfId="20" priority="12">
      <formula>$B$1="Не хватает лимита!"</formula>
    </cfRule>
  </conditionalFormatting>
  <conditionalFormatting sqref="B5">
    <cfRule type="expression" dxfId="19" priority="1">
      <formula>$N5="Done"</formula>
    </cfRule>
    <cfRule type="expression" dxfId="18" priority="2">
      <formula>$N5="Crash"</formula>
    </cfRule>
    <cfRule type="expression" dxfId="17" priority="3">
      <formula>$N5="Ban"</formula>
    </cfRule>
    <cfRule type="expression" dxfId="16" priority="4">
      <formula>$N5="Off"</formula>
    </cfRule>
    <cfRule type="expression" dxfId="15" priority="5">
      <formula>$N5="Support"</formula>
    </cfRule>
    <cfRule type="expression" dxfId="14" priority="6">
      <formula>$B$1="Не хватает лимита!"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F945-2718-46B2-B17F-F69FCEE6CE8E}">
  <sheetPr codeName="Лист6"/>
  <dimension ref="A1:G6"/>
  <sheetViews>
    <sheetView workbookViewId="0">
      <selection activeCell="G1" sqref="G1 G1:G2"/>
    </sheetView>
  </sheetViews>
  <sheetFormatPr defaultRowHeight="14.4" x14ac:dyDescent="0.3"/>
  <cols>
    <col min="1" max="1" width="9.109375" style="49" bestFit="1" customWidth="1"/>
    <col min="2" max="2" width="34.21875" style="49" bestFit="1" customWidth="1"/>
    <col min="3" max="3" width="11.33203125" style="49" bestFit="1" customWidth="1"/>
    <col min="4" max="4" width="13.44140625" style="49" bestFit="1" customWidth="1"/>
    <col min="5" max="5" width="9.109375" customWidth="1"/>
    <col min="6" max="6" width="13.44140625" bestFit="1" customWidth="1"/>
    <col min="7" max="7" width="6.6640625" customWidth="1"/>
    <col min="8" max="8" width="6.88671875" bestFit="1" customWidth="1"/>
    <col min="9" max="19" width="9.109375" customWidth="1"/>
  </cols>
  <sheetData>
    <row r="1" spans="1:7" ht="14.4" customHeight="1" x14ac:dyDescent="0.3">
      <c r="A1" s="63" t="s">
        <v>30</v>
      </c>
      <c r="B1" s="63" t="s">
        <v>97</v>
      </c>
      <c r="C1" s="63" t="s">
        <v>98</v>
      </c>
      <c r="D1" s="63" t="s">
        <v>99</v>
      </c>
      <c r="F1" s="22" t="s">
        <v>27</v>
      </c>
      <c r="G1" s="27">
        <f>SUMIFS(C:C,D:D,"Продуктивное",A:A,"Вкл")</f>
        <v>60</v>
      </c>
    </row>
    <row r="2" spans="1:7" ht="14.4" customHeight="1" x14ac:dyDescent="0.3">
      <c r="A2" s="49" t="s">
        <v>32</v>
      </c>
      <c r="B2" s="49" t="s">
        <v>100</v>
      </c>
      <c r="C2" s="64">
        <v>20</v>
      </c>
      <c r="D2" s="64" t="s">
        <v>27</v>
      </c>
      <c r="F2" s="22" t="s">
        <v>28</v>
      </c>
      <c r="G2" s="38">
        <f>SUMIFS(C:C,D:D,"Пустое",A:A,"Вкл")</f>
        <v>0</v>
      </c>
    </row>
    <row r="3" spans="1:7" ht="14.4" customHeight="1" x14ac:dyDescent="0.3">
      <c r="A3" s="49" t="s">
        <v>32</v>
      </c>
      <c r="B3" s="49" t="s">
        <v>101</v>
      </c>
      <c r="C3" s="64">
        <v>20</v>
      </c>
      <c r="D3" s="64" t="s">
        <v>27</v>
      </c>
      <c r="F3" s="22" t="s">
        <v>102</v>
      </c>
      <c r="G3" s="38">
        <f>SUM(G1,G2)</f>
        <v>60</v>
      </c>
    </row>
    <row r="4" spans="1:7" ht="14.4" customHeight="1" x14ac:dyDescent="0.3">
      <c r="A4" s="49" t="s">
        <v>32</v>
      </c>
      <c r="B4" s="49" t="s">
        <v>103</v>
      </c>
      <c r="C4" s="64">
        <v>20</v>
      </c>
      <c r="D4" s="64" t="s">
        <v>27</v>
      </c>
    </row>
    <row r="5" spans="1:7" ht="14.4" customHeight="1" x14ac:dyDescent="0.3">
      <c r="B5" s="64"/>
      <c r="C5" s="64"/>
      <c r="D5" s="64"/>
    </row>
    <row r="6" spans="1:7" ht="14.4" customHeight="1" x14ac:dyDescent="0.3">
      <c r="C6" s="64"/>
      <c r="D6" s="64"/>
    </row>
  </sheetData>
  <sheetProtection algorithmName="SHA-512" hashValue="UfzDwRu/ofv//H3egSKM/641McX2wnaP2JQd5EXF02FN49ufWD9YzyLUPgCeeKbXw+HpJh7B2DZOvdvij2dW6w==" saltValue="yeRrlOdhbTNTOt3FK+9y7w==" spinCount="100000" sheet="1" objects="1" formatCells="0" formatColumns="0" formatRows="0" deleteRows="0" sort="0" autoFilter="0"/>
  <phoneticPr fontId="2" type="noConversion"/>
  <conditionalFormatting sqref="A1:D1">
    <cfRule type="expression" dxfId="13" priority="1">
      <formula>$N1="Done"</formula>
    </cfRule>
    <cfRule type="expression" dxfId="12" priority="2">
      <formula>$N1="Crash"</formula>
    </cfRule>
    <cfRule type="expression" dxfId="11" priority="3">
      <formula>$N1="Ban"</formula>
    </cfRule>
    <cfRule type="expression" dxfId="10" priority="4">
      <formula>$N1="Off"</formula>
    </cfRule>
    <cfRule type="expression" dxfId="9" priority="5">
      <formula>$N1="Support"</formula>
    </cfRule>
    <cfRule type="expression" dxfId="8" priority="6">
      <formula>$B$1="Не хватает лимита!"</formula>
    </cfRule>
  </conditionalFormatting>
  <conditionalFormatting sqref="A2:D1048576">
    <cfRule type="expression" dxfId="7" priority="7">
      <formula>$A2="Выкл"</formula>
    </cfRule>
  </conditionalFormatting>
  <dataValidations count="2">
    <dataValidation type="list" allowBlank="1" showInputMessage="1" showErrorMessage="1" sqref="A2:A1048576" xr:uid="{00000000-0002-0000-0500-000000000000}">
      <formula1>общие_вкл_выкл</formula1>
    </dataValidation>
    <dataValidation type="list" allowBlank="1" showInputMessage="1" showErrorMessage="1" sqref="D2:D1048576" xr:uid="{00000000-0002-0000-0500-000001000000}">
      <formula1>задачи_тип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9F46-646F-4FE3-9A09-124194802599}">
  <sheetPr codeName="Лист7"/>
  <dimension ref="A1:H9"/>
  <sheetViews>
    <sheetView workbookViewId="0">
      <selection activeCell="F2" sqref="F2"/>
    </sheetView>
  </sheetViews>
  <sheetFormatPr defaultRowHeight="14.4" x14ac:dyDescent="0.3"/>
  <cols>
    <col min="1" max="1" width="9.109375" style="49" bestFit="1" customWidth="1"/>
    <col min="2" max="2" width="24.5546875" style="49" customWidth="1"/>
    <col min="3" max="3" width="25" style="49" bestFit="1" customWidth="1"/>
    <col min="4" max="4" width="10.109375" style="49" customWidth="1"/>
    <col min="5" max="5" width="9.77734375" style="49" bestFit="1" customWidth="1"/>
    <col min="6" max="6" width="14.21875" customWidth="1"/>
    <col min="7" max="7" width="40.33203125" bestFit="1" customWidth="1"/>
    <col min="8" max="8" width="3.6640625" customWidth="1"/>
    <col min="9" max="22" width="9.109375" customWidth="1"/>
  </cols>
  <sheetData>
    <row r="1" spans="1:8" x14ac:dyDescent="0.3">
      <c r="A1" s="63" t="s">
        <v>30</v>
      </c>
      <c r="B1" s="63" t="s">
        <v>97</v>
      </c>
      <c r="C1" s="63" t="s">
        <v>17</v>
      </c>
      <c r="D1" s="63" t="s">
        <v>104</v>
      </c>
      <c r="E1" s="63" t="s">
        <v>105</v>
      </c>
      <c r="F1" s="13"/>
      <c r="G1" s="65" t="s">
        <v>106</v>
      </c>
      <c r="H1" s="66">
        <f>Эмуляция!B11</f>
        <v>6</v>
      </c>
    </row>
    <row r="2" spans="1:8" x14ac:dyDescent="0.3">
      <c r="A2" s="1" t="s">
        <v>18</v>
      </c>
      <c r="B2" s="1"/>
      <c r="C2" s="1"/>
      <c r="D2" s="1"/>
      <c r="E2" s="1"/>
    </row>
    <row r="3" spans="1:8" ht="14.4" customHeight="1" x14ac:dyDescent="0.3">
      <c r="A3" s="64" t="s">
        <v>32</v>
      </c>
      <c r="B3" s="64" t="s">
        <v>107</v>
      </c>
      <c r="C3" s="64" t="s">
        <v>23</v>
      </c>
      <c r="D3" s="49">
        <v>1</v>
      </c>
      <c r="E3" s="64">
        <v>-1</v>
      </c>
    </row>
    <row r="4" spans="1:8" x14ac:dyDescent="0.3">
      <c r="A4" s="1" t="s">
        <v>20</v>
      </c>
      <c r="B4" s="1"/>
      <c r="C4" s="1"/>
      <c r="D4" s="1"/>
      <c r="E4" s="1"/>
    </row>
    <row r="5" spans="1:8" ht="14.4" customHeight="1" x14ac:dyDescent="0.3">
      <c r="A5" s="49" t="s">
        <v>32</v>
      </c>
      <c r="B5" s="49" t="s">
        <v>108</v>
      </c>
      <c r="C5" s="49" t="s">
        <v>19</v>
      </c>
      <c r="D5" s="49">
        <v>1</v>
      </c>
      <c r="E5" s="64">
        <v>-1</v>
      </c>
    </row>
    <row r="6" spans="1:8" x14ac:dyDescent="0.3">
      <c r="A6" s="1" t="s">
        <v>22</v>
      </c>
      <c r="B6" s="1"/>
      <c r="C6" s="1"/>
      <c r="D6" s="1"/>
      <c r="E6" s="1"/>
    </row>
    <row r="7" spans="1:8" ht="14.4" customHeight="1" x14ac:dyDescent="0.3">
      <c r="A7" s="49" t="s">
        <v>32</v>
      </c>
      <c r="B7" s="49" t="s">
        <v>109</v>
      </c>
      <c r="C7" s="49" t="s">
        <v>21</v>
      </c>
      <c r="D7" s="49">
        <v>1</v>
      </c>
      <c r="E7" s="64">
        <v>-1</v>
      </c>
    </row>
    <row r="8" spans="1:8" x14ac:dyDescent="0.3">
      <c r="A8" s="1" t="s">
        <v>24</v>
      </c>
      <c r="B8" s="1"/>
      <c r="C8" s="1"/>
      <c r="D8" s="1"/>
      <c r="E8" s="1"/>
    </row>
    <row r="9" spans="1:8" ht="14.4" customHeight="1" x14ac:dyDescent="0.3">
      <c r="A9" s="49" t="s">
        <v>32</v>
      </c>
      <c r="B9" s="49" t="s">
        <v>110</v>
      </c>
      <c r="C9" s="49" t="s">
        <v>19</v>
      </c>
      <c r="D9" s="49">
        <v>1</v>
      </c>
      <c r="E9" s="64">
        <v>-1</v>
      </c>
    </row>
  </sheetData>
  <sheetProtection algorithmName="SHA-512" hashValue="ZZoY9GVfKfJygbedWTC0FJxel+CcScGp3kUJqn0YgjEkNxWQQwKpkZIz5G4AIZ6LbtTt0zATvSHoDfXYjLSsLg==" saltValue="7Zsp5PnZra+nCX2miQvt4g==" spinCount="100000" sheet="1" objects="1" formatCells="0" formatColumns="0" formatRows="0"/>
  <mergeCells count="4">
    <mergeCell ref="A2:E2"/>
    <mergeCell ref="A4:E4"/>
    <mergeCell ref="A6:E6"/>
    <mergeCell ref="A8:E8"/>
  </mergeCells>
  <conditionalFormatting sqref="A1:E1">
    <cfRule type="expression" dxfId="6" priority="1">
      <formula>$N1="Done"</formula>
    </cfRule>
    <cfRule type="expression" dxfId="5" priority="2">
      <formula>$N1="Crash"</formula>
    </cfRule>
    <cfRule type="expression" dxfId="4" priority="3">
      <formula>$N1="Ban"</formula>
    </cfRule>
    <cfRule type="expression" dxfId="3" priority="4">
      <formula>$N1="Off"</formula>
    </cfRule>
    <cfRule type="expression" dxfId="2" priority="5">
      <formula>$N1="Support"</formula>
    </cfRule>
    <cfRule type="expression" dxfId="1" priority="6">
      <formula>$B$1="Не хватает лимита!"</formula>
    </cfRule>
  </conditionalFormatting>
  <conditionalFormatting sqref="F1:XFD100000 A2:E100000">
    <cfRule type="expression" dxfId="0" priority="7">
      <formula>$A1="Выкл"</formula>
    </cfRule>
  </conditionalFormatting>
  <dataValidations count="3">
    <dataValidation type="list" allowBlank="1" showInputMessage="1" showErrorMessage="1" sqref="A2:E2 A4:E4 A6:E6 A8:E8" xr:uid="{00000000-0002-0000-0600-000000000000}">
      <formula1>подзадачи_когда_запускать</formula1>
    </dataValidation>
    <dataValidation type="list" allowBlank="1" showInputMessage="1" showErrorMessage="1" sqref="A3 A5 A7 A9:A1048576" xr:uid="{00000000-0002-0000-0600-000001000000}">
      <formula1>общие_вкл_выкл</formula1>
    </dataValidation>
    <dataValidation type="list" allowBlank="1" showInputMessage="1" showErrorMessage="1" sqref="C1 C3 C5 C7 C9:C1048576" xr:uid="{00000000-0002-0000-0600-000002000000}">
      <formula1>подзадачи_режим_работы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921F-E300-4CF7-8E46-342E8447F58C}">
  <sheetPr codeName="Лист8"/>
  <dimension ref="A1:A2"/>
  <sheetViews>
    <sheetView workbookViewId="0">
      <selection activeCell="G13" sqref="G13"/>
    </sheetView>
  </sheetViews>
  <sheetFormatPr defaultRowHeight="14.4" x14ac:dyDescent="0.3"/>
  <cols>
    <col min="1" max="1" width="21.88671875" style="49" bestFit="1" customWidth="1"/>
    <col min="2" max="2" width="8" bestFit="1" customWidth="1"/>
    <col min="3" max="7" width="9.109375" customWidth="1"/>
    <col min="8" max="8" width="8" bestFit="1" customWidth="1"/>
  </cols>
  <sheetData>
    <row r="1" spans="1:1" x14ac:dyDescent="0.3">
      <c r="A1" s="54" t="s">
        <v>111</v>
      </c>
    </row>
    <row r="2" spans="1:1" x14ac:dyDescent="0.3">
      <c r="A2" s="49" t="s">
        <v>112</v>
      </c>
    </row>
  </sheetData>
  <sheetProtection algorithmName="SHA-512" hashValue="WRQAoG67cqlz/HHrJ/uPRaXGYoH2eSCmvvnGyndurYwF4ZuWLCAFkopyPML0+1gsE2h03VfXMIb059U4eGpIMQ==" saltValue="cTwD3Ol+ibGWxRVIDPMsiQ==" spinCount="100000" sheet="1" objects="1"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Системный</vt:lpstr>
      <vt:lpstr>Ban аккаунты</vt:lpstr>
      <vt:lpstr>Аккаунты</vt:lpstr>
      <vt:lpstr>Прокси</vt:lpstr>
      <vt:lpstr>Эмуляция</vt:lpstr>
      <vt:lpstr>Задачи</vt:lpstr>
      <vt:lpstr>Подзадачи</vt:lpstr>
      <vt:lpstr>Синх. таблицы</vt:lpstr>
      <vt:lpstr>задачи_тип</vt:lpstr>
      <vt:lpstr>общие_вкл_выкл</vt:lpstr>
      <vt:lpstr>общие_да_нет</vt:lpstr>
      <vt:lpstr>плюс_минус</vt:lpstr>
      <vt:lpstr>подзадачи_когда_запускать</vt:lpstr>
      <vt:lpstr>подзадачи_режим_работы</vt:lpstr>
      <vt:lpstr>Статус_аккаунта</vt:lpstr>
      <vt:lpstr>статус_прокси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Your Office</cp:lastModifiedBy>
  <dcterms:created xsi:type="dcterms:W3CDTF">2015-06-05T18:19:34Z</dcterms:created>
  <dcterms:modified xsi:type="dcterms:W3CDTF">2024-10-15T11:39:23Z</dcterms:modified>
</cp:coreProperties>
</file>