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hidePivotFieldList="1"/>
  <mc:AlternateContent xmlns:mc="http://schemas.openxmlformats.org/markup-compatibility/2006">
    <mc:Choice Requires="x15">
      <x15ac:absPath xmlns:x15ac="http://schemas.microsoft.com/office/spreadsheetml/2010/11/ac" url="https://vodafone-my.sharepoint.com/personal/ezechias_mirindikwabwine_vodacom_cd/Documents/Documents/EXCEL TRAINING/4-hour-course-xl-files/"/>
    </mc:Choice>
  </mc:AlternateContent>
  <xr:revisionPtr revIDLastSave="1506" documentId="13_ncr:1_{EA26473C-7E30-4127-9551-2149B51926C9}" xr6:coauthVersionLast="47" xr6:coauthVersionMax="47" xr10:uidLastSave="{47FD22C6-EB96-4E5D-8AF2-1C3DD2B9CBDA}"/>
  <bookViews>
    <workbookView xWindow="-110" yWindow="-110" windowWidth="19420" windowHeight="10300" tabRatio="598" activeTab="3" xr2:uid="{26D4546B-D2A1-4444-8EAF-A6228F96F0C1}"/>
  </bookViews>
  <sheets>
    <sheet name="Pivot" sheetId="6" r:id="rId1"/>
    <sheet name="Data" sheetId="2" r:id="rId2"/>
    <sheet name="Assets" sheetId="4" r:id="rId3"/>
    <sheet name="DASHBOARD" sheetId="5" r:id="rId4"/>
  </sheets>
  <definedNames>
    <definedName name="_xlnm._FilterDatabase" localSheetId="1"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02" r:id="rId9"/>
    <pivotCache cacheId="105" r:id="rId10"/>
    <pivotCache cacheId="108" r:id="rId11"/>
    <pivotCache cacheId="111" r:id="rId12"/>
    <pivotCache cacheId="11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7" i="6" l="1"/>
  <c r="K23" i="5" s="1"/>
  <c r="H37" i="6"/>
  <c r="H43" i="6" s="1"/>
  <c r="K28" i="5" s="1"/>
  <c r="N12" i="5" a="1"/>
  <c r="N12" i="5" s="1"/>
  <c r="M13" i="5" a="1"/>
  <c r="M13" i="5" s="1"/>
  <c r="H27" i="6"/>
  <c r="E30" i="6" a="1"/>
  <c r="E30" i="6" s="1"/>
  <c r="H39" i="6" s="1"/>
  <c r="H41" i="6" s="1"/>
  <c r="H45" i="6" s="1"/>
  <c r="K30" i="5"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1" i="6" l="1"/>
  <c r="H38" i="6"/>
  <c r="H40" i="6" s="1"/>
  <c r="H44" i="6" s="1"/>
  <c r="K29" i="5" s="1"/>
  <c r="H30" i="6"/>
  <c r="H34" i="6"/>
  <c r="H33" i="6"/>
  <c r="H32" i="6"/>
  <c r="H31" i="6"/>
  <c r="I30" i="6"/>
  <c r="I34" i="6"/>
  <c r="I33" i="6"/>
  <c r="I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1A3BD1-DE8D-431A-A574-04E4E7659FE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613BF32C-C1F9-49D6-A147-0D581D6B3F71}"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36BB3A1F-ECD4-4B07-9697-B94888F08DC0}"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<sst xmlns="http://schemas.openxmlformats.org/spreadsheetml/2006/main" count="3171" uniqueCount="1086">
  <si>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</si>
  <si>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</si>
  <si>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</si>
  <si>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</si>
  <si>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</si>
  <si>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</si>
  <si>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</si>
  <si>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</si>
  <si>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</si>
  <si>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</si>
  <si>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</si>
  <si>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</si>
  <si>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</si>
  <si>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</si>
  <si>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</si>
  <si>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</si>
  <si>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</si>
  <si>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</si>
  <si>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</si>
  <si>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</si>
  <si>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</si>
  <si>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</si>
  <si>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</si>
  <si>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</si>
  <si>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</si>
  <si>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</si>
  <si>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</si>
  <si>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</si>
  <si>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</si>
  <si>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</si>
  <si>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</si>
  <si>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</si>
  <si>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</si>
  <si>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</si>
  <si>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</si>
  <si>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</si>
  <si>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</si>
  <si>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</si>
  <si>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</si>
  <si>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</si>
  <si>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</si>
  <si>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</si>
  <si>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</si>
  <si>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</si>
  <si>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</si>
  <si>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</si>
  <si>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</si>
  <si>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</si>
  <si>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</si>
  <si>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</si>
  <si>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</si>
  <si>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</si>
  <si>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</si>
  <si>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</si>
  <si>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</si>
  <si>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</si>
  <si>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</si>
  <si>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</si>
  <si>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</si>
  <si>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</si>
  <si>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</si>
  <si>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</si>
  <si>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</si>
  <si>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</si>
  <si>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</si>
  <si>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</si>
  <si>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</si>
  <si>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</si>
  <si>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</si>
  <si>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</si>
  <si>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</si>
  <si>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</si>
  <si>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</si>
  <si>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</si>
  <si>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</si>
  <si>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</si>
  <si>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</si>
  <si>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</si>
  <si>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</si>
  <si>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</si>
  <si>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</si>
  <si>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</si>
  <si>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</si>
  <si>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</si>
  <si>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</si>
  <si>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</si>
  <si>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</si>
  <si>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</si>
  <si>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</si>
  <si>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</si>
  <si>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</si>
  <si>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</si>
  <si>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</si>
  <si>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</si>
  <si>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</si>
  <si>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</si>
  <si>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</si>
  <si>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</si>
  <si>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</si>
  <si>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</si>
  <si>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</si>
  <si>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</si>
  <si>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</si>
  <si>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</si>
  <si>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</si>
  <si>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</si>
  <si>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</si>
  <si>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</si>
  <si>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</si>
  <si>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</si>
  <si>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</si>
  <si>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</si>
  <si>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</si>
  <si>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</si>
  <si>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</si>
  <si>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</si>
  <si>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</si>
  <si>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</si>
  <si>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</si>
  <si>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</si>
  <si>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</si>
  <si>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</si>
  <si>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</si>
  <si>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</si>
  <si>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</si>
  <si>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</si>
  <si>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</si>
  <si>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</si>
  <si>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</si>
  <si>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</si>
  <si>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</si>
  <si>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</si>
  <si>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</si>
  <si>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</si>
  <si>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</si>
  <si>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</si>
  <si>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</si>
  <si>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</si>
  <si>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</si>
  <si>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</si>
  <si>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</si>
  <si>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</si>
  <si>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</si>
  <si>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</si>
  <si>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</si>
  <si>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</si>
  <si>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</si>
  <si>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</si>
  <si>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</si>
  <si>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</si>
  <si>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</si>
  <si>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</si>
  <si>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</si>
  <si>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</si>
  <si>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</si>
  <si>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</si>
  <si>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</si>
  <si>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</si>
  <si>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</si>
  <si>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</si>
  <si>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</si>
  <si>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</si>
  <si>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</si>
  <si>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</si>
  <si>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</si>
  <si>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</si>
  <si>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</si>
  <si>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</si>
  <si>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</si>
  <si>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</si>
  <si>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</si>
  <si>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</si>
  <si>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</si>
  <si>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</si>
  <si>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</si>
  <si>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</si>
  <si>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</si>
  <si>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</si>
  <si>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</si>
  <si>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</si>
  <si>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</si>
  <si>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</si>
  <si>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</si>
  <si>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</si>
  <si>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</si>
  <si>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</si>
  <si>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</si>
  <si>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</si>
  <si>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</si>
  <si>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</si>
  <si>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</si>
  <si>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</si>
  <si>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</si>
  <si>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</si>
  <si>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</si>
  <si>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</si>
  <si>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</si>
  <si>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</si>
  <si>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</si>
  <si>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</si>
  <si>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</si>
  <si>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</si>
  <si>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</si>
  <si>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</si>
  <si>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</si>
  <si>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</si>
  <si>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</si>
  <si>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</si>
  <si>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</si>
  <si>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</si>
  <si>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</si>
  <si>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</si>
  <si>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</si>
  <si>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</si>
  <si>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</si>
  <si>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</si>
  <si>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</si>
  <si>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</si>
  <si>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</si>
  <si>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</si>
  <si>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</si>
  <si>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</si>
  <si>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</si>
  <si>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</si>
  <si>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</si>
  <si>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</si>
  <si>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</si>
  <si>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</si>
  <si>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</si>
  <si>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</si>
  <si>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</si>
  <si>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</si>
  <si>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</si>
  <si>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</si>
  <si>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</si>
  <si>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</si>
  <si>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</si>
  <si>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</si>
  <si>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</si>
  <si>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</si>
  <si>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</si>
  <si>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</si>
  <si>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</si>
  <si>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</si>
  <si>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</si>
  <si>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</si>
  <si>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</si>
  <si>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</si>
  <si>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</si>
  <si>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</si>
  <si>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</si>
  <si>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</si>
  <si>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</si>
  <si>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</si>
  <si>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</si>
  <si>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</si>
  <si>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</si>
  <si>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</si>
  <si>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</si>
  <si>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</si>
  <si>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</si>
  <si>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</si>
  <si>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</si>
  <si>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</si>
  <si>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</si>
  <si>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</si>
  <si>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</si>
  <si>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</si>
  <si>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</si>
  <si>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</si>
  <si>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</si>
  <si>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</si>
  <si>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</si>
  <si>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</si>
  <si>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</si>
  <si>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</si>
  <si>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</si>
  <si>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</si>
  <si>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</si>
  <si>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</si>
  <si>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</si>
  <si>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</si>
  <si>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</si>
  <si>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</si>
  <si>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</si>
  <si>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</si>
  <si>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</si>
  <si>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</si>
  <si>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</si>
  <si>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</si>
  <si>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</si>
  <si>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</si>
  <si>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</si>
  <si>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</si>
  <si>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</si>
  <si>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</si>
  <si>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</si>
  <si>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</si>
  <si>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</si>
  <si>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</si>
  <si>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</si>
  <si>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</si>
  <si>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</si>
  <si>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</si>
  <si>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</si>
  <si>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</si>
  <si>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</si>
  <si>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</si>
  <si>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</si>
  <si>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</si>
  <si>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</si>
  <si>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</si>
  <si>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</si>
  <si>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</si>
  <si>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</si>
  <si>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</si>
  <si>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</si>
  <si>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</si>
  <si>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</si>
  <si>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</si>
  <si>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</si>
  <si>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</si>
  <si>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</si>
  <si>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</si>
  <si>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</si>
  <si>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</si>
  <si>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</si>
  <si>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</si>
  <si>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</si>
  <si>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</si>
  <si>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</si>
  <si>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</si>
  <si>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</si>
  <si>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</si>
  <si>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</si>
  <si>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</si>
  <si>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</si>
  <si>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</si>
  <si>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</si>
  <si>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</si>
  <si>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</si>
  <si>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</si>
  <si>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</si>
  <si>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</si>
  <si>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</si>
  <si>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</si>
  <si>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</si>
  <si>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</si>
  <si>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</si>
  <si>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</si>
  <si>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</si>
  <si>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</si>
  <si>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</si>
  <si>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</si>
  <si>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</si>
  <si>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</si>
  <si>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</si>
  <si>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</si>
  <si>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</si>
  <si>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</si>
  <si>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</si>
  <si>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</si>
  <si>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</si>
  <si>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</si>
  <si>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</si>
  <si>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</si>
  <si>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</si>
  <si>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</si>
  <si>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</si>
  <si>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</si>
  <si>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</si>
  <si>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</si>
  <si>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</si>
  <si>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</si>
  <si>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</si>
  <si>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</si>
  <si>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</si>
  <si>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</si>
  <si>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</si>
  <si>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</si>
  <si>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</si>
  <si>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</si>
  <si>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</si>
  <si>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</si>
  <si>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</si>
  <si>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</si>
  <si>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</si>
  <si>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</si>
  <si>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</si>
  <si>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</si>
  <si>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</si>
  <si>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</si>
  <si>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</si>
  <si>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</si>
  <si>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</si>
  <si>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</si>
  <si>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</si>
  <si>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</si>
  <si>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</si>
  <si>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</si>
  <si>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</si>
  <si>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</si>
  <si>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</si>
  <si>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</si>
  <si>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</si>
  <si>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</si>
  <si>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</si>
  <si>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</si>
  <si>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</si>
  <si>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</si>
  <si>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</si>
  <si>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</si>
  <si>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</si>
  <si>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</si>
  <si>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</si>
  <si>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</si>
  <si>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</si>
  <si>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</si>
  <si>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</si>
  <si>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</si>
  <si>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</si>
  <si>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</si>
  <si>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</si>
  <si>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</si>
  <si>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</si>
  <si>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</si>
  <si>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</si>
  <si>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</si>
  <si>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</si>
  <si>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</si>
  <si>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</si>
  <si>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</si>
  <si>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</si>
  <si>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</si>
  <si>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</si>
  <si>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</si>
  <si>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</si>
  <si>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</si>
  <si>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</si>
  <si>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</si>
  <si>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</si>
  <si>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</si>
  <si>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</si>
  <si>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</si>
  <si>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</si>
  <si>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</si>
  <si>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</si>
  <si>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</si>
  <si>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</si>
  <si>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</si>
  <si>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</si>
  <si>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</si>
  <si>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</si>
  <si>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</si>
  <si>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</si>
  <si>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</si>
  <si>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</si>
  <si>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</si>
  <si>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</si>
  <si>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</si>
  <si>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</si>
  <si>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</si>
  <si>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</si>
  <si>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</si>
  <si>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</si>
  <si>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</si>
  <si>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</si>
  <si>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</si>
  <si>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</si>
  <si>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</si>
  <si>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</si>
  <si>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</si>
  <si>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</si>
  <si>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</si>
  <si>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</si>
  <si>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</si>
  <si>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</si>
  <si>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</si>
  <si>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</si>
  <si>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</si>
  <si>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</si>
  <si>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</si>
  <si>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</si>
  <si>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</si>
  <si>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</si>
  <si>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</si>
  <si>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</si>
  <si>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</si>
  <si>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</si>
  <si>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</si>
  <si>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</si>
  <si>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</si>
  <si>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</si>
  <si>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</si>
  <si>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</si>
  <si>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</si>
  <si>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</si>
  <si>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</si>
  <si>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</si>
  <si>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</si>
  <si>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</si>
  <si>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</si>
  <si>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</si>
  <si>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</si>
  <si>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</si>
  <si>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</si>
  <si>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</si>
  <si>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</si>
  <si>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</si>
  <si>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</si>
  <si>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</si>
  <si>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</si>
  <si>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</si>
  <si>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</si>
  <si>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</si>
  <si>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</si>
  <si>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</si>
  <si>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</si>
  <si>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</si>
  <si>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</si>
  <si>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</si>
  <si>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</si>
  <si>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</si>
  <si>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</si>
  <si>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</si>
  <si>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</si>
  <si>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</si>
  <si>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</si>
  <si>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</si>
  <si>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</si>
  <si>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</si>
  <si>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</si>
  <si>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</si>
  <si>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</si>
  <si>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</si>
  <si>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</si>
  <si>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</si>
  <si>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</si>
  <si>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</si>
  <si>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</si>
  <si>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</si>
  <si>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</si>
  <si>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</si>
  <si>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</si>
  <si>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</si>
  <si>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</si>
  <si>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</si>
  <si>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</si>
  <si>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</si>
  <si>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</si>
  <si>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</si>
  <si>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</si>
  <si>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</si>
  <si>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</si>
  <si>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</si>
  <si>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</si>
  <si>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</si>
  <si>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</si>
  <si>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</si>
  <si>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</si>
  <si>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</si>
  <si>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</si>
  <si>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</si>
  <si>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</si>
  <si>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</si>
  <si>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</si>
  <si>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</si>
  <si>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</si>
  <si>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</si>
  <si>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</si>
  <si>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</si>
  <si>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</si>
  <si>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</si>
  <si>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</si>
  <si>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</si>
  <si>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</si>
  <si>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</si>
  <si>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</si>
  <si>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</si>
  <si>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</si>
  <si>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</si>
  <si>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</si>
  <si>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</si>
  <si>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</si>
  <si>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</si>
  <si>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</si>
  <si>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</si>
  <si>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</si>
  <si>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</si>
  <si>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</si>
  <si>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</si>
  <si>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</si>
  <si>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</si>
  <si>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</si>
  <si>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</si>
  <si>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</si>
  <si>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</si>
  <si>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</si>
  <si>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</si>
  <si>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</si>
  <si>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</si>
  <si>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</si>
  <si>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</si>
  <si>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</si>
  <si>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</si>
  <si>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</si>
  <si>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</si>
  <si>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</si>
  <si>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</si>
  <si>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</si>
  <si>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</si>
  <si>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</si>
  <si>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</si>
  <si>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</si>
  <si>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</si>
  <si>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</si>
  <si>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</si>
  <si>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</si>
  <si>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</si>
  <si>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</si>
  <si>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</si>
  <si>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</si>
  <si>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</si>
  <si>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</si>
  <si>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</si>
  <si>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</si>
  <si>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</si>
  <si>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</si>
  <si>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</si>
  <si>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</si>
  <si>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</si>
  <si>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</si>
  <si>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</si>
  <si>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</si>
  <si>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</si>
  <si>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</si>
  <si>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</si>
  <si>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</si>
  <si>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</si>
  <si>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</si>
  <si>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</si>
  <si>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</si>
  <si>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</si>
  <si>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</si>
  <si>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</si>
  <si>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</si>
  <si>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</si>
  <si>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</si>
  <si>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</si>
  <si>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</si>
  <si>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</si>
  <si>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</si>
  <si>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</si>
  <si>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</si>
  <si>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</si>
  <si>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</si>
  <si>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</si>
  <si>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</si>
  <si>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</si>
  <si>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</si>
  <si>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</si>
  <si>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</si>
  <si>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</si>
  <si>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</si>
  <si>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</si>
  <si>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</si>
  <si>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</si>
  <si>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</si>
  <si>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</si>
  <si>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</si>
  <si>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</si>
  <si>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</si>
  <si>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</si>
  <si>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</si>
  <si>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</si>
  <si>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</si>
  <si>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</si>
  <si>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</si>
  <si>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</si>
  <si>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</si>
  <si>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</si>
  <si>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</si>
  <si>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</si>
  <si>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</si>
  <si>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</si>
  <si>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</si>
  <si>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</si>
  <si>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</si>
  <si>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</si>
  <si>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</si>
  <si>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</si>
  <si>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</si>
  <si>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</si>
  <si>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</si>
  <si>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</si>
  <si>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</si>
  <si>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</si>
  <si>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</si>
  <si>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</si>
  <si>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</si>
  <si>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</si>
  <si>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</si>
  <si>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</si>
  <si>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</si>
  <si>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</si>
  <si>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</si>
  <si>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</si>
  <si>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</si>
  <si>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</si>
  <si>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</si>
  <si>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</si>
  <si>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</si>
  <si>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</si>
  <si>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</si>
  <si>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</si>
  <si>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</si>
  <si>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</si>
  <si>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</si>
  <si>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</si>
  <si>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</si>
  <si>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</si>
  <si>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</si>
  <si>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</si>
  <si>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</si>
  <si>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</si>
  <si>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</si>
  <si>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</si>
  <si>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</si>
  <si>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</si>
  <si>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</si>
  <si>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</si>
  <si>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</si>
  <si>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</si>
  <si>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</si>
  <si>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</si>
  <si>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</si>
  <si>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</si>
  <si>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</si>
  <si>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</si>
  <si>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</si>
  <si>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</si>
  <si>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</si>
  <si>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</si>
  <si>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</si>
  <si>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</si>
  <si>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</si>
  <si>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</si>
  <si>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</si>
  <si>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</si>
  <si>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</si>
  <si>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</si>
  <si>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</si>
  <si>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</si>
  <si>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</si>
  <si>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</si>
  <si>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</si>
  <si>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</si>
  <si>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</si>
  <si>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</si>
  <si>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</si>
  <si>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</si>
  <si>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</si>
  <si>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</si>
  <si>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</si>
  <si>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</si>
  <si>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</si>
  <si>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</si>
  <si>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</si>
  <si>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</si>
  <si>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</si>
  <si>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</si>
  <si>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</si>
  <si>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</si>
  <si>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</si>
  <si>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</si>
  <si>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</si>
  <si>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</si>
  <si>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</si>
  <si>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</si>
  <si>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</si>
  <si>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</si>
  <si>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</si>
  <si>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</si>
  <si>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</si>
  <si>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</si>
  <si>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</si>
  <si>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</si>
  <si>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</si>
  <si>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</si>
  <si>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</si>
  <si>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</si>
  <si>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</si>
  <si>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</si>
  <si>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</si>
  <si>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</si>
  <si>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</si>
  <si>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</si>
  <si>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</si>
  <si>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</si>
  <si>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</si>
  <si>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</si>
  <si>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</si>
  <si>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</si>
  <si>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</si>
  <si>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</si>
  <si>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</si>
  <si>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</si>
  <si>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</si>
  <si>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</si>
  <si>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</si>
  <si>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</si>
  <si>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</si>
  <si>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</si>
  <si>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</si>
  <si>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</si>
  <si>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</si>
  <si>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</si>
  <si>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</si>
  <si>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</si>
  <si>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</si>
  <si>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</si>
  <si>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</si>
  <si>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</si>
  <si>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</si>
  <si>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</si>
  <si>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</si>
  <si>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</si>
  <si>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</si>
  <si>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</si>
  <si>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</si>
  <si>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</si>
  <si>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</si>
  <si>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</si>
  <si>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</si>
  <si>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</si>
  <si>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</si>
  <si>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</si>
  <si>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</si>
  <si>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</si>
  <si>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</si>
  <si>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</si>
  <si>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</si>
  <si>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</si>
  <si>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</si>
  <si>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</si>
  <si>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</si>
  <si>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</si>
  <si>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</si>
  <si>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</si>
  <si>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</si>
  <si>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</si>
  <si>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</si>
  <si>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</si>
  <si>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</si>
  <si>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</si>
  <si>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</si>
  <si>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</si>
  <si>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</si>
  <si>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</si>
  <si>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</si>
  <si>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</si>
  <si>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</si>
  <si>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</si>
  <si>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</si>
  <si>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</si>
  <si>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</si>
  <si>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</si>
  <si>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</si>
  <si>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</si>
  <si>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</si>
  <si>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</si>
  <si>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</si>
  <si>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</si>
  <si>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</si>
  <si>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</si>
  <si>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</si>
  <si>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</si>
  <si>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</si>
  <si>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</si>
  <si>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</si>
  <si>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</si>
  <si>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</si>
  <si>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</si>
  <si>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</si>
  <si>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</si>
  <si>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</si>
  <si>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</si>
  <si>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</si>
  <si>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</si>
  <si>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</si>
  <si>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</si>
  <si>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</si>
  <si>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</si>
  <si>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</si>
  <si>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</si>
  <si>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</si>
  <si>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</si>
  <si>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</si>
  <si>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</si>
  <si>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</si>
  <si>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</si>
  <si>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</si>
  <si>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</si>
  <si>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</si>
  <si>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</si>
  <si>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</si>
  <si>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</si>
  <si>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</si>
  <si>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</si>
  <si>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</si>
  <si>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</si>
  <si>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</si>
  <si>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</si>
  <si>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</si>
  <si>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</si>
  <si>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</si>
  <si>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</si>
  <si>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</si>
  <si>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</si>
  <si>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</si>
  <si>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</si>
  <si>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</si>
  <si>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</si>
  <si>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</si>
  <si>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</si>
  <si>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</si>
  <si>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</si>
  <si>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</si>
  <si>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</si>
  <si>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</si>
  <si>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</si>
  <si>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</si>
  <si>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</si>
  <si>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</si>
  <si>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</si>
  <si>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</si>
  <si>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</si>
  <si>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</si>
  <si>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</si>
  <si>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</si>
  <si>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</si>
  <si>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</si>
  <si>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</si>
  <si>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</si>
  <si>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</si>
  <si>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</si>
  <si>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</si>
  <si>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</si>
  <si>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</si>
  <si>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</si>
  <si>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</si>
  <si>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</si>
  <si>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</si>
  <si>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</si>
  <si>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</si>
  <si>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</si>
  <si>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</si>
  <si>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</si>
  <si>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</si>
  <si>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</si>
  <si>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</si>
  <si>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</si>
  <si>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</si>
  <si>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</si>
  <si>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</si>
  <si>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</si>
  <si>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</si>
  <si>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</si>
  <si>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</si>
  <si>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</si>
  <si>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</si>
  <si>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</si>
  <si>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</si>
  <si>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</si>
  <si>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</si>
  <si>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</si>
  <si>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</si>
  <si>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</si>
  <si>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</si>
  <si>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</si>
  <si>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</si>
  <si>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</si>
  <si>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</si>
  <si>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</si>
  <si>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</si>
  <si>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</si>
  <si>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</si>
  <si>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</si>
  <si>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</si>
  <si>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</si>
  <si>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</si>
  <si>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</si>
  <si>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</si>
  <si>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</si>
  <si>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</si>
  <si>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</si>
  <si>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</si>
  <si>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</si>
  <si>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</si>
  <si>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</si>
  <si>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</si>
  <si>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</si>
  <si>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</si>
  <si>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</si>
  <si>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</si>
  <si>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</si>
  <si>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</si>
  <si>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</si>
  <si>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</si>
  <si>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</si>
  <si>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</si>
  <si>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</si>
  <si>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</si>
  <si>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</si>
  <si>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</si>
  <si>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</si>
  <si>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</si>
  <si>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</si>
  <si>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</si>
  <si>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</si>
  <si>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</si>
  <si>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</si>
  <si>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</si>
  <si>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</si>
  <si>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</si>
  <si>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</si>
  <si>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</si>
  <si>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</si>
  <si>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</si>
  <si>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</si>
  <si>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</si>
  <si>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</si>
  <si>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</si>
  <si>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</si>
  <si>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</si>
  <si>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</si>
  <si>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</si>
  <si>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</si>
  <si>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</si>
  <si>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</si>
  <si>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</si>
  <si>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</si>
  <si>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</si>
  <si>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Average Rating</t>
  </si>
  <si>
    <t>Total Amout</t>
  </si>
  <si>
    <t>Total Duration</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</si>
  <si>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</si>
  <si>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</si>
  <si>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</si>
  <si>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</si>
  <si>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</si>
  <si>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</si>
  <si>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</si>
  <si>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</si>
  <si>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</si>
  <si>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</si>
  <si>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</si>
  <si>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</si>
  <si>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</si>
  <si>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</si>
  <si>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</si>
  <si>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</si>
  <si>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</si>
  <si>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</si>
  <si>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</si>
  <si>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</si>
  <si>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</si>
  <si>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</si>
  <si>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</si>
  <si>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</si>
  <si>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calls</t>
  </si>
  <si>
    <t>amount</t>
  </si>
  <si>
    <t>sel. Calls</t>
  </si>
  <si>
    <t>sel. Amount</t>
  </si>
  <si>
    <t>Amount</t>
  </si>
  <si>
    <t>Calls</t>
  </si>
  <si>
    <t>Rep</t>
  </si>
  <si>
    <t>Selected rep</t>
  </si>
  <si>
    <t>Column Labels</t>
  </si>
  <si>
    <t>TOTAL</t>
  </si>
  <si>
    <t>Rep summary</t>
  </si>
  <si>
    <t>% of calls</t>
  </si>
  <si>
    <t>Call rank</t>
  </si>
  <si>
    <t>Amount rank</t>
  </si>
  <si>
    <t>Labels</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</si>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</sst>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0;\(\$#,##0\);\$#,##0"/>
    <numFmt numFmtId="167" formatCode="&quot;$&quot;#,###.0,&quot;k&quot;"/>
    <numFmt numFmtId="168" formatCode="&quot;$&quot;#,##0"/>
  </numFmts>
  <fonts count="10"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8"/>
      <color theme="1"/>
      <name val="Aptos"/>
      <family val="2"/>
      <scheme val="minor"/>
    </font>
    <font>
      <b/>
      <sz val="8"/>
      <color theme="1"/>
      <name val="Aptos"/>
      <family val="2"/>
      <scheme val="minor"/>
    </font>
    <font>
      <sz val="8"/>
      <color theme="0"/>
      <name val="Aptos"/>
      <family val="2"/>
      <scheme val="minor"/>
    </font>
    <font>
      <b/>
      <sz val="8"/>
      <color theme="0"/>
      <name val="Aptos"/>
      <family val="2"/>
      <scheme val="minor"/>
    </font>
    <font>
      <sz val="10"/>
      <color theme="1" tint="0.34998626667073579"/>
      <name val="Aptos"/>
      <family val="2"/>
      <scheme val="min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s>
  <cellStyleXfs count="2">
    <xf numFmtId="0" fontId="0" fillId="0" borderId="0"/>
    <xf numFmtId="9" fontId="4" fillId="0" borderId="0" applyFont="0" applyFill="0" applyBorder="0" applyAlignment="0" applyProtection="0"/>
  </cellStyleXfs>
  <cellXfs count="46">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6" fillId="5" borderId="13" xfId="0" applyFont="1" applyFill="1" applyBorder="1"/>
    <xf numFmtId="9" fontId="0" fillId="0" borderId="0" xfId="1" applyFont="1"/>
    <xf numFmtId="0" fontId="7" fillId="4" borderId="10" xfId="0" applyFont="1" applyFill="1" applyBorder="1"/>
    <xf numFmtId="0" fontId="8" fillId="4" borderId="11" xfId="0" applyFont="1" applyFill="1" applyBorder="1"/>
    <xf numFmtId="0" fontId="8" fillId="4" borderId="12" xfId="0" applyFont="1" applyFill="1" applyBorder="1" applyAlignment="1">
      <alignment horizontal="center"/>
    </xf>
    <xf numFmtId="0" fontId="9" fillId="3" borderId="0" xfId="0" applyFont="1" applyFill="1" applyAlignment="1">
      <alignment horizontal="center"/>
    </xf>
    <xf numFmtId="0" fontId="9" fillId="3" borderId="14" xfId="0" applyFont="1" applyFill="1" applyBorder="1" applyAlignment="1">
      <alignment horizontal="center"/>
    </xf>
    <xf numFmtId="0" fontId="0" fillId="3" borderId="0" xfId="0" applyFill="1" applyAlignment="1">
      <alignment horizontal="center"/>
    </xf>
    <xf numFmtId="0" fontId="0" fillId="3" borderId="14" xfId="0" applyFill="1" applyBorder="1" applyAlignment="1">
      <alignment horizontal="center"/>
    </xf>
  </cellXfs>
  <cellStyles count="2">
    <cellStyle name="Normal" xfId="0" builtinId="0"/>
    <cellStyle name="Percent" xfId="1" builtinId="5"/>
  </cellStyles>
  <dxfs count="26">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patternType="solid">
          <bgColor theme="9"/>
        </patternFill>
      </fill>
    </dxf>
    <dxf>
      <fill>
        <patternFill>
          <bgColor theme="8" tint="0.39994506668294322"/>
        </patternFill>
      </fill>
      <border>
        <left style="thin">
          <color auto="1"/>
        </left>
        <right style="thin">
          <color auto="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9"/>
        </patternFill>
      </fill>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25"/>
    </tableStyle>
    <tableStyle name="SlicerStyleLight5 2" pivot="0" table="0" count="10" xr9:uid="{434785E2-53D8-4408-B7C8-5DCDE7793679}">
      <tableStyleElement type="wholeTable" dxfId="24"/>
      <tableStyleElement type="headerRow" dxfId="2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b/>
            <i val="0"/>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tint="-0.1499679555650502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[Excel-portfolio-project-Call-center-Dashboard .xlsx]Pivot!monthly trend</c:name>
    <c:fmtId val="20"/>
  </c:pivotSource>
  <c:chart>
    <c:title>
      <c:tx>
        <c:rich>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r>
              <a:rPr lang="en-US" b="1">
                <a:solidFill>
                  <a:schemeClr val="accent6"/>
                </a:solidFill>
              </a:rPr>
              <a:t>Call Trend</a:t>
            </a:r>
          </a:p>
        </c:rich>
      </c:tx>
      <c:layout>
        <c:manualLayout>
          <c:xMode val="edge"/>
          <c:yMode val="edge"/>
          <c:x val="3.0855539097216809E-2"/>
          <c:y val="2.77777777777777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6"/>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6"/>
            </a:solidFill>
            <a:round/>
          </a:ln>
          <a:effectLst/>
        </c:spPr>
        <c:marker>
          <c:symbol val="circle"/>
          <c:size val="5"/>
          <c:spPr>
            <a:solidFill>
              <a:schemeClr val="bg1"/>
            </a:solidFill>
            <a:ln w="2222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Pivot!$C$11</c:f>
              <c:strCache>
                <c:ptCount val="1"/>
                <c:pt idx="0">
                  <c:v>Call count2</c:v>
                </c:pt>
              </c:strCache>
            </c:strRef>
          </c:tx>
          <c:spPr>
            <a:gradFill flip="none" rotWithShape="1">
              <a:gsLst>
                <a:gs pos="0">
                  <a:schemeClr val="accent6">
                    <a:lumMod val="40000"/>
                    <a:lumOff val="60000"/>
                    <a:alpha val="50000"/>
                  </a:schemeClr>
                </a:gs>
                <a:gs pos="100000">
                  <a:schemeClr val="accent6"/>
                </a:gs>
              </a:gsLst>
              <a:lin ang="16200000" scaled="1"/>
              <a:tileRect/>
            </a:gradFill>
            <a:ln>
              <a:noFill/>
            </a:ln>
            <a:effectLst/>
          </c:spP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Pivot!$C$12:$C$24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31EC-4D2E-851F-11EBC5735E71}"/>
            </c:ext>
          </c:extLst>
        </c:ser>
        <c:dLbls>
          <c:showLegendKey val="0"/>
          <c:showVal val="0"/>
          <c:showCatName val="0"/>
          <c:showSerName val="0"/>
          <c:showPercent val="0"/>
          <c:showBubbleSize val="0"/>
        </c:dLbls>
        <c:axId val="1531067375"/>
        <c:axId val="1531065455"/>
      </c:areaChart>
      <c:lineChart>
        <c:grouping val="standard"/>
        <c:varyColors val="0"/>
        <c:ser>
          <c:idx val="0"/>
          <c:order val="0"/>
          <c:tx>
            <c:strRef>
              <c:f>Pivot!$B$11</c:f>
              <c:strCache>
                <c:ptCount val="1"/>
                <c:pt idx="0">
                  <c:v>Call count</c:v>
                </c:pt>
              </c:strCache>
            </c:strRef>
          </c:tx>
          <c:spPr>
            <a:ln w="15875" cap="rnd">
              <a:solidFill>
                <a:schemeClr val="accent6"/>
              </a:solidFill>
              <a:round/>
            </a:ln>
            <a:effectLst/>
          </c:spPr>
          <c:marker>
            <c:symbol val="circle"/>
            <c:size val="5"/>
            <c:spPr>
              <a:solidFill>
                <a:schemeClr val="bg1"/>
              </a:solidFill>
              <a:ln w="22225">
                <a:solidFill>
                  <a:schemeClr val="tx1"/>
                </a:solidFill>
              </a:ln>
              <a:effectLst/>
            </c:spPr>
          </c:marker>
          <c:cat>
            <c:strRef>
              <c:f>Pivot!$A$12:$A$24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Pivot!$B$12:$B$24</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31EC-4D2E-851F-11EBC5735E71}"/>
            </c:ext>
          </c:extLst>
        </c:ser>
        <c:dLbls>
          <c:showLegendKey val="0"/>
          <c:showVal val="0"/>
          <c:showCatName val="0"/>
          <c:showSerName val="0"/>
          <c:showPercent val="0"/>
          <c:showBubbleSize val="0"/>
        </c:dLbls>
        <c:marker val="1"/>
        <c:smooth val="0"/>
        <c:axId val="1531067375"/>
        <c:axId val="1531065455"/>
      </c:lineChart>
      <c:catAx>
        <c:axId val="153106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065455"/>
        <c:crosses val="autoZero"/>
        <c:auto val="1"/>
        <c:lblAlgn val="ctr"/>
        <c:lblOffset val="100"/>
        <c:noMultiLvlLbl val="0"/>
      </c:catAx>
      <c:valAx>
        <c:axId val="15310654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106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[Excel-portfolio-project-Call-center-Dashboard .xlsx]Pivot!week day trend</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Pivot!$F$11</c:f>
              <c:strCache>
                <c:ptCount val="1"/>
                <c:pt idx="0">
                  <c:v>Total</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Pivot!$E$12:$E$19</c:f>
              <c:strCache>
                <c:ptCount val="7"/>
                <c:pt idx="0">
                  <c:v>Sunday</c:v>
                </c:pt>
                <c:pt idx="1">
                  <c:v>Monday</c:v>
                </c:pt>
                <c:pt idx="2">
                  <c:v>Tuesday</c:v>
                </c:pt>
                <c:pt idx="3">
                  <c:v>Wednesday</c:v>
                </c:pt>
                <c:pt idx="4">
                  <c:v>Thursday</c:v>
                </c:pt>
                <c:pt idx="5">
                  <c:v>Friday</c:v>
                </c:pt>
                <c:pt idx="6">
                  <c:v>Saturday</c:v>
                </c:pt>
              </c:strCache>
            </c:strRef>
          </c:cat>
          <c:val>
            <c:numRef>
              <c:f>Pivot!$F$12:$F$19</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57B5-4BA9-86B0-F5F834A835F1}"/>
            </c:ext>
          </c:extLst>
        </c:ser>
        <c:dLbls>
          <c:showLegendKey val="0"/>
          <c:showVal val="0"/>
          <c:showCatName val="0"/>
          <c:showSerName val="0"/>
          <c:showPercent val="0"/>
          <c:showBubbleSize val="0"/>
        </c:dLbls>
        <c:gapWidth val="25"/>
        <c:axId val="64936256"/>
        <c:axId val="64940096"/>
      </c:barChart>
      <c:catAx>
        <c:axId val="64936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40096"/>
        <c:crosses val="autoZero"/>
        <c:auto val="1"/>
        <c:lblAlgn val="ctr"/>
        <c:lblOffset val="100"/>
        <c:noMultiLvlLbl val="0"/>
      </c:catAx>
      <c:valAx>
        <c:axId val="64940096"/>
        <c:scaling>
          <c:orientation val="minMax"/>
        </c:scaling>
        <c:delete val="1"/>
        <c:axPos val="b"/>
        <c:numFmt formatCode="#,##0" sourceLinked="1"/>
        <c:majorTickMark val="none"/>
        <c:minorTickMark val="none"/>
        <c:tickLblPos val="nextTo"/>
        <c:crossAx val="64936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r>
              <a:rPr lang="en-US" sz="1400" b="1" i="0" u="none" strike="noStrike" kern="1200" spc="0" baseline="0">
                <a:solidFill>
                  <a:schemeClr val="accent6"/>
                </a:solidFill>
                <a:latin typeface="+mn-lt"/>
                <a:ea typeface="+mn-ea"/>
                <a:cs typeface="+mn-cs"/>
              </a:rPr>
              <a:t>Amount</a:t>
            </a:r>
          </a:p>
        </c:rich>
      </c:tx>
      <c:layout>
        <c:manualLayout>
          <c:xMode val="edge"/>
          <c:yMode val="edge"/>
          <c:x val="7.1057401812688825E-2"/>
          <c:y val="5.9800664451827246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endParaRPr lang="en-US"/>
        </a:p>
      </c:txPr>
    </c:title>
    <c:autoTitleDeleted val="0"/>
    <c:plotArea>
      <c:layout>
        <c:manualLayout>
          <c:layoutTarget val="inner"/>
          <c:xMode val="edge"/>
          <c:yMode val="edge"/>
          <c:x val="7.586206896551724E-2"/>
          <c:y val="0.23304679938263528"/>
          <c:w val="0.8413793103448276"/>
          <c:h val="0.69337431658252024"/>
        </c:manualLayout>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Pivot!$G$30:$G$34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3127-4611-AF59-84EDD8C87E49}"/>
            </c:ext>
          </c:extLst>
        </c:ser>
        <c:ser>
          <c:idx val="1"/>
          <c:order val="1"/>
          <c:tx>
            <c:strRef>
              <c:f>Pivot!$I$29</c:f>
              <c:strCache>
                <c:ptCount val="1"/>
                <c:pt idx="0">
                  <c:v>sel. Amount</c:v>
                </c:pt>
              </c:strCache>
            </c:strRef>
          </c:tx>
          <c:spPr>
            <a:gradFill>
              <a:gsLst>
                <a:gs pos="0">
                  <a:schemeClr val="accent6"/>
                </a:gs>
                <a:gs pos="100000">
                  <a:schemeClr val="accent5">
                    <a:lumMod val="60000"/>
                    <a:lumOff val="40000"/>
                  </a:schemeClr>
                </a:gs>
              </a:gsLst>
              <a:lin ang="10800000" scaled="1"/>
            </a:gradFill>
            <a:ln>
              <a:noFill/>
            </a:ln>
            <a:effectLst/>
          </c:spPr>
          <c:invertIfNegative val="0"/>
          <c:val>
            <c:numRef>
              <c:f>Pivot!$I$30:$I$34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3127-4611-AF59-84EDD8C87E49}"/>
            </c:ext>
          </c:extLst>
        </c:ser>
        <c:dLbls>
          <c:showLegendKey val="0"/>
          <c:showVal val="0"/>
          <c:showCatName val="0"/>
          <c:showSerName val="0"/>
          <c:showPercent val="0"/>
          <c:showBubbleSize val="0"/>
        </c:dLbls>
        <c:gapWidth val="25"/>
        <c:overlap val="100"/>
        <c:axId val="1324168752"/>
        <c:axId val="1324170672"/>
      </c:barChart>
      <c:catAx>
        <c:axId val="1324168752"/>
        <c:scaling>
          <c:orientation val="maxMin"/>
        </c:scaling>
        <c:delete val="1"/>
        <c:axPos val="l"/>
        <c:numFmt formatCode="General" sourceLinked="1"/>
        <c:majorTickMark val="out"/>
        <c:minorTickMark val="none"/>
        <c:tickLblPos val="nextTo"/>
        <c:crossAx val="1324170672"/>
        <c:crosses val="autoZero"/>
        <c:auto val="1"/>
        <c:lblAlgn val="ctr"/>
        <c:lblOffset val="100"/>
        <c:noMultiLvlLbl val="0"/>
      </c:catAx>
      <c:valAx>
        <c:axId val="1324170672"/>
        <c:scaling>
          <c:orientation val="minMax"/>
        </c:scaling>
        <c:delete val="1"/>
        <c:axPos val="t"/>
        <c:numFmt formatCode="&quot;$&quot;#,###.0,&quot;k&quot;" sourceLinked="1"/>
        <c:majorTickMark val="none"/>
        <c:minorTickMark val="none"/>
        <c:tickLblPos val="high"/>
        <c:crossAx val="1324168752"/>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r>
              <a:rPr lang="en-US" sz="1400" b="1" i="0" u="none" strike="noStrike" kern="1200" spc="0" baseline="0">
                <a:solidFill>
                  <a:schemeClr val="accent6"/>
                </a:solidFill>
                <a:latin typeface="+mn-lt"/>
                <a:ea typeface="+mn-ea"/>
                <a:cs typeface="+mn-cs"/>
              </a:rPr>
              <a:t>Calls</a:t>
            </a:r>
          </a:p>
        </c:rich>
      </c:tx>
      <c:layout>
        <c:manualLayout>
          <c:xMode val="edge"/>
          <c:yMode val="edge"/>
          <c:x val="5.874469395029322E-2"/>
          <c:y val="4.6357615894039736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chemeClr val="accent6"/>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7E75-4147-8351-AEA294907056}"/>
            </c:ext>
          </c:extLst>
        </c:ser>
        <c:ser>
          <c:idx val="1"/>
          <c:order val="1"/>
          <c:tx>
            <c:strRef>
              <c:f>Pivot!$H$29</c:f>
              <c:strCache>
                <c:ptCount val="1"/>
                <c:pt idx="0">
                  <c:v>sel. Calls</c:v>
                </c:pt>
              </c:strCache>
            </c:strRef>
          </c:tx>
          <c:spPr>
            <a:gradFill flip="none" rotWithShape="1">
              <a:gsLst>
                <a:gs pos="0">
                  <a:schemeClr val="accent5">
                    <a:lumMod val="67000"/>
                  </a:schemeClr>
                </a:gs>
                <a:gs pos="100000">
                  <a:schemeClr val="accent5">
                    <a:lumMod val="60000"/>
                    <a:lumOff val="40000"/>
                  </a:schemeClr>
                </a:gs>
              </a:gsLst>
              <a:lin ang="10800000" scaled="1"/>
              <a:tileRect/>
            </a:gradFill>
            <a:ln>
              <a:noFill/>
            </a:ln>
            <a:effectLst/>
          </c:spPr>
          <c:invertIfNegative val="0"/>
          <c:val>
            <c:numRef>
              <c:f>Pivot!$H$30:$H$34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7E75-4147-8351-AEA294907056}"/>
            </c:ext>
          </c:extLst>
        </c:ser>
        <c:dLbls>
          <c:showLegendKey val="0"/>
          <c:showVal val="0"/>
          <c:showCatName val="0"/>
          <c:showSerName val="0"/>
          <c:showPercent val="0"/>
          <c:showBubbleSize val="0"/>
        </c:dLbls>
        <c:gapWidth val="25"/>
        <c:overlap val="100"/>
        <c:axId val="1324168752"/>
        <c:axId val="1324170672"/>
      </c:barChart>
      <c:catAx>
        <c:axId val="132416875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4170672"/>
        <c:crosses val="autoZero"/>
        <c:auto val="1"/>
        <c:lblAlgn val="ctr"/>
        <c:lblOffset val="100"/>
        <c:noMultiLvlLbl val="0"/>
      </c:catAx>
      <c:valAx>
        <c:axId val="1324170672"/>
        <c:scaling>
          <c:orientation val="minMax"/>
          <c:min val="0"/>
        </c:scaling>
        <c:delete val="1"/>
        <c:axPos val="t"/>
        <c:numFmt formatCode="General" sourceLinked="1"/>
        <c:majorTickMark val="none"/>
        <c:minorTickMark val="none"/>
        <c:tickLblPos val="high"/>
        <c:crossAx val="132416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[Excel-portfolio-project-Call-center-Dashboard .xlsx]Pivot!PivotTable2</c:name>
    <c:fmtId val="12"/>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solidFill>
                  <a:srgbClr val="FF0000"/>
                </a:solidFill>
              </a:rPr>
              <a:t>Female</a:t>
            </a:r>
            <a:r>
              <a:rPr lang="en-US" sz="1100" baseline="0"/>
              <a:t> vs </a:t>
            </a:r>
            <a:r>
              <a:rPr lang="en-US" sz="1100" baseline="0">
                <a:solidFill>
                  <a:schemeClr val="accent4"/>
                </a:solidFill>
              </a:rPr>
              <a:t>Male</a:t>
            </a:r>
            <a:r>
              <a:rPr lang="en-US" sz="1100" baseline="0"/>
              <a:t> callers</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schemeClr>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Pivot!$B$44:$B$45</c:f>
              <c:strCache>
                <c:ptCount val="1"/>
                <c:pt idx="0">
                  <c:v>Female</c:v>
                </c:pt>
              </c:strCache>
            </c:strRef>
          </c:tx>
          <c:spPr>
            <a:solidFill>
              <a:schemeClr val="accent6"/>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Pivot!$A$46:$A$49</c:f>
              <c:strCache>
                <c:ptCount val="3"/>
                <c:pt idx="0">
                  <c:v>Cincinnati</c:v>
                </c:pt>
                <c:pt idx="1">
                  <c:v>Cleveland</c:v>
                </c:pt>
                <c:pt idx="2">
                  <c:v>Columbus</c:v>
                </c:pt>
              </c:strCache>
            </c:strRef>
          </c:cat>
          <c:val>
            <c:numRef>
              <c:f>Pivot!$B$46:$B$49</c:f>
              <c:numCache>
                <c:formatCode>#,##0</c:formatCode>
                <c:ptCount val="3"/>
                <c:pt idx="0">
                  <c:v>144</c:v>
                </c:pt>
                <c:pt idx="1">
                  <c:v>326</c:v>
                </c:pt>
                <c:pt idx="2">
                  <c:v>129</c:v>
                </c:pt>
              </c:numCache>
            </c:numRef>
          </c:val>
          <c:extLst>
            <c:ext xmlns:c16="http://schemas.microsoft.com/office/drawing/2014/chart" uri="{C3380CC4-5D6E-409C-BE32-E72D297353CC}">
              <c16:uniqueId val="{00000000-20CA-4155-905D-996F64679F8F}"/>
            </c:ext>
          </c:extLst>
        </c:ser>
        <c:ser>
          <c:idx val="1"/>
          <c:order val="1"/>
          <c:tx>
            <c:strRef>
              <c:f>Pivot!$C$44:$C$45</c:f>
              <c:strCache>
                <c:ptCount val="1"/>
                <c:pt idx="0">
                  <c:v>Male</c:v>
                </c:pt>
              </c:strCache>
            </c:strRef>
          </c:tx>
          <c:spPr>
            <a:solidFill>
              <a:schemeClr val="accent4">
                <a:lumMod val="75000"/>
              </a:schemeClr>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5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Pivot!$A$46:$A$49</c:f>
              <c:strCache>
                <c:ptCount val="3"/>
                <c:pt idx="0">
                  <c:v>Cincinnati</c:v>
                </c:pt>
                <c:pt idx="1">
                  <c:v>Cleveland</c:v>
                </c:pt>
                <c:pt idx="2">
                  <c:v>Columbus</c:v>
                </c:pt>
              </c:strCache>
            </c:strRef>
          </c:cat>
          <c:val>
            <c:numRef>
              <c:f>Pivot!$C$46:$C$49</c:f>
              <c:numCache>
                <c:formatCode>#,##0</c:formatCode>
                <c:ptCount val="3"/>
                <c:pt idx="0">
                  <c:v>132</c:v>
                </c:pt>
                <c:pt idx="1">
                  <c:v>63</c:v>
                </c:pt>
                <c:pt idx="2">
                  <c:v>206</c:v>
                </c:pt>
              </c:numCache>
            </c:numRef>
          </c:val>
          <c:extLst>
            <c:ext xmlns:c16="http://schemas.microsoft.com/office/drawing/2014/chart" uri="{C3380CC4-5D6E-409C-BE32-E72D297353CC}">
              <c16:uniqueId val="{00000001-20CA-4155-905D-996F64679F8F}"/>
            </c:ext>
          </c:extLst>
        </c:ser>
        <c:dLbls>
          <c:showLegendKey val="0"/>
          <c:showVal val="0"/>
          <c:showCatName val="0"/>
          <c:showSerName val="0"/>
          <c:showPercent val="0"/>
          <c:showBubbleSize val="0"/>
        </c:dLbls>
        <c:gapWidth val="25"/>
        <c:overlap val="100"/>
        <c:axId val="996879583"/>
        <c:axId val="996872383"/>
      </c:barChart>
      <c:catAx>
        <c:axId val="9968795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872383"/>
        <c:crosses val="autoZero"/>
        <c:auto val="1"/>
        <c:lblAlgn val="ctr"/>
        <c:lblOffset val="100"/>
        <c:noMultiLvlLbl val="0"/>
      </c:catAx>
      <c:valAx>
        <c:axId val="996872383"/>
        <c:scaling>
          <c:orientation val="minMax"/>
        </c:scaling>
        <c:delete val="1"/>
        <c:axPos val="l"/>
        <c:numFmt formatCode="0%" sourceLinked="1"/>
        <c:majorTickMark val="none"/>
        <c:minorTickMark val="none"/>
        <c:tickLblPos val="nextTo"/>
        <c:crossAx val="99687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[Excel-portfolio-project-Call-center-Dashboard .xlsx]Pivot!rep satisfaction</c:name>
    <c:fmtId val="18"/>
  </c:pivotSource>
  <c:chart>
    <c:title>
      <c:tx>
        <c:rich>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r>
              <a:rPr lang="en-US">
                <a:solidFill>
                  <a:srgbClr val="FF0000"/>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F0000"/>
              </a:solidFill>
              <a:latin typeface="+mj-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Pivot!$B$50</c:f>
              <c:strCache>
                <c:ptCount val="1"/>
                <c:pt idx="0">
                  <c:v>Total</c:v>
                </c:pt>
              </c:strCache>
            </c:strRef>
          </c:tx>
          <c:spPr>
            <a:solidFill>
              <a:schemeClr val="accent6"/>
            </a:solidFill>
            <a:ln>
              <a:noFill/>
            </a:ln>
            <a:effectLst/>
          </c:spPr>
          <c:invertIfNegative val="0"/>
          <c:cat>
            <c:strRef>
              <c:f>Pivot!$A$51:$A$57</c:f>
              <c:strCache>
                <c:ptCount val="6"/>
                <c:pt idx="0">
                  <c:v>0</c:v>
                </c:pt>
                <c:pt idx="1">
                  <c:v>1</c:v>
                </c:pt>
                <c:pt idx="2">
                  <c:v>2</c:v>
                </c:pt>
                <c:pt idx="3">
                  <c:v>3</c:v>
                </c:pt>
                <c:pt idx="4">
                  <c:v>4</c:v>
                </c:pt>
                <c:pt idx="5">
                  <c:v>5</c:v>
                </c:pt>
              </c:strCache>
            </c:strRef>
          </c:cat>
          <c:val>
            <c:numRef>
              <c:f>Pivot!$B$51:$B$57</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7CB0-4C6D-822F-789185F6DB90}"/>
            </c:ext>
          </c:extLst>
        </c:ser>
        <c:dLbls>
          <c:showLegendKey val="0"/>
          <c:showVal val="0"/>
          <c:showCatName val="0"/>
          <c:showSerName val="0"/>
          <c:showPercent val="0"/>
          <c:showBubbleSize val="0"/>
        </c:dLbls>
        <c:gapWidth val="10"/>
        <c:overlap val="-27"/>
        <c:axId val="943105551"/>
        <c:axId val="943106031"/>
      </c:barChart>
      <c:catAx>
        <c:axId val="943105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106031"/>
        <c:crosses val="autoZero"/>
        <c:auto val="1"/>
        <c:lblAlgn val="ctr"/>
        <c:lblOffset val="100"/>
        <c:noMultiLvlLbl val="0"/>
      </c:catAx>
      <c:valAx>
        <c:axId val="943106031"/>
        <c:scaling>
          <c:orientation val="minMax"/>
          <c:max val="10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3105551"/>
        <c:crosses val="autoZero"/>
        <c:crossBetween val="between"/>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svg"/><Relationship Id="rId13" Type="http://schemas.openxmlformats.org/officeDocument/2006/relationships/chart" Target="../charts/chart3.xml"/><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chart" Target="../charts/chart2.xml"/><Relationship Id="rId2" Type="http://schemas.openxmlformats.org/officeDocument/2006/relationships/image" Target="../media/image19.svg"/><Relationship Id="rId16" Type="http://schemas.openxmlformats.org/officeDocument/2006/relationships/chart" Target="../charts/chart6.xml"/><Relationship Id="rId1" Type="http://schemas.openxmlformats.org/officeDocument/2006/relationships/image" Target="../media/image18.png"/><Relationship Id="rId6" Type="http://schemas.openxmlformats.org/officeDocument/2006/relationships/image" Target="../media/image23.svg"/><Relationship Id="rId11" Type="http://schemas.openxmlformats.org/officeDocument/2006/relationships/chart" Target="../charts/chart1.xml"/><Relationship Id="rId5" Type="http://schemas.openxmlformats.org/officeDocument/2006/relationships/image" Target="../media/image22.png"/><Relationship Id="rId15" Type="http://schemas.openxmlformats.org/officeDocument/2006/relationships/chart" Target="../charts/chart5.xml"/><Relationship Id="rId10" Type="http://schemas.openxmlformats.org/officeDocument/2006/relationships/image" Target="../media/image27.svg"/><Relationship Id="rId4" Type="http://schemas.openxmlformats.org/officeDocument/2006/relationships/image" Target="../media/image21.svg"/><Relationship Id="rId9" Type="http://schemas.openxmlformats.org/officeDocument/2006/relationships/image" Target="../media/image26.pn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7</xdr:row>
      <xdr:rowOff>139700</xdr:rowOff>
    </xdr:from>
    <xdr:to>
      <xdr:col>3</xdr:col>
      <xdr:colOff>436880</xdr:colOff>
      <xdr:row>12</xdr:row>
      <xdr:rowOff>41910</xdr:rowOff>
    </xdr:to>
    <xdr:sp macro="" textlink="Pivot!B4">
      <xdr:nvSpPr>
        <xdr:cNvPr id="18" name="Rectangle 17">
          <a:extLst>
            <a:ext uri="{FF2B5EF4-FFF2-40B4-BE49-F238E27FC236}">
              <a16:creationId xmlns:a16="http://schemas.microsoft.com/office/drawing/2014/main" id="{01AD6211-4432-4A49-952E-EF36991C3F47}"/>
            </a:ext>
          </a:extLst>
        </xdr:cNvPr>
        <xdr:cNvSpPr/>
      </xdr:nvSpPr>
      <xdr:spPr>
        <a:xfrm>
          <a:off x="146050" y="1155700"/>
          <a:ext cx="1097280" cy="82296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D5C6119-4FB9-494D-A0D5-4C107B0A3706}" type="TxLink">
            <a:rPr lang="en-US" sz="1100" b="0" i="0" u="none" strike="noStrike">
              <a:solidFill>
                <a:schemeClr val="bg1"/>
              </a:solidFill>
              <a:latin typeface="+mj-lt"/>
              <a:ea typeface="+mn-ea"/>
              <a:cs typeface="+mn-cs"/>
            </a:rPr>
            <a:pPr marL="0" indent="0" algn="ctr"/>
            <a:t>$96,623</a:t>
          </a:fld>
          <a:endParaRPr lang="en-US" sz="1100" b="0" i="0" u="none" strike="noStrike">
            <a:solidFill>
              <a:schemeClr val="bg1"/>
            </a:solidFill>
            <a:latin typeface="+mj-lt"/>
            <a:ea typeface="+mn-ea"/>
            <a:cs typeface="+mn-cs"/>
          </a:endParaRPr>
        </a:p>
      </xdr:txBody>
    </xdr:sp>
    <xdr:clientData/>
  </xdr:twoCellAnchor>
  <xdr:twoCellAnchor>
    <xdr:from>
      <xdr:col>2</xdr:col>
      <xdr:colOff>228600</xdr:colOff>
      <xdr:row>7</xdr:row>
      <xdr:rowOff>171450</xdr:rowOff>
    </xdr:from>
    <xdr:to>
      <xdr:col>3</xdr:col>
      <xdr:colOff>298450</xdr:colOff>
      <xdr:row>9</xdr:row>
      <xdr:rowOff>25400</xdr:rowOff>
    </xdr:to>
    <xdr:sp macro="" textlink="">
      <xdr:nvSpPr>
        <xdr:cNvPr id="19" name="TextBox 18">
          <a:extLst>
            <a:ext uri="{FF2B5EF4-FFF2-40B4-BE49-F238E27FC236}">
              <a16:creationId xmlns:a16="http://schemas.microsoft.com/office/drawing/2014/main" id="{DA3F2AA0-CBA4-4EAA-91B3-619709F1D285}"/>
            </a:ext>
          </a:extLst>
        </xdr:cNvPr>
        <xdr:cNvSpPr txBox="1"/>
      </xdr:nvSpPr>
      <xdr:spPr>
        <a:xfrm>
          <a:off x="374650" y="1187450"/>
          <a:ext cx="7302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1">
              <a:solidFill>
                <a:schemeClr val="bg1"/>
              </a:solidFill>
              <a:latin typeface="+mn-lt"/>
              <a:ea typeface="+mn-ea"/>
              <a:cs typeface="+mn-cs"/>
            </a:rPr>
            <a:t>Amount</a:t>
          </a:r>
        </a:p>
      </xdr:txBody>
    </xdr:sp>
    <xdr:clientData/>
  </xdr:twoCellAnchor>
  <xdr:twoCellAnchor editAs="oneCell">
    <xdr:from>
      <xdr:col>2</xdr:col>
      <xdr:colOff>30961</xdr:colOff>
      <xdr:row>8</xdr:row>
      <xdr:rowOff>21806</xdr:rowOff>
    </xdr:from>
    <xdr:to>
      <xdr:col>2</xdr:col>
      <xdr:colOff>236348</xdr:colOff>
      <xdr:row>9</xdr:row>
      <xdr:rowOff>43043</xdr:rowOff>
    </xdr:to>
    <xdr:pic>
      <xdr:nvPicPr>
        <xdr:cNvPr id="20" name="Graphic 19">
          <a:extLst>
            <a:ext uri="{FF2B5EF4-FFF2-40B4-BE49-F238E27FC236}">
              <a16:creationId xmlns:a16="http://schemas.microsoft.com/office/drawing/2014/main" id="{ACBACD3D-8B8A-4CAB-A8CF-D42BCD00142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xdr:blipFill>
      <xdr:spPr>
        <a:xfrm>
          <a:off x="177011" y="1221956"/>
          <a:ext cx="205387" cy="205387"/>
        </a:xfrm>
        <a:prstGeom prst="rect">
          <a:avLst/>
        </a:prstGeom>
      </xdr:spPr>
    </xdr:pic>
    <xdr:clientData/>
  </xdr:twoCellAnchor>
  <xdr:twoCellAnchor>
    <xdr:from>
      <xdr:col>2</xdr:col>
      <xdr:colOff>177800</xdr:colOff>
      <xdr:row>10</xdr:row>
      <xdr:rowOff>95250</xdr:rowOff>
    </xdr:from>
    <xdr:to>
      <xdr:col>3</xdr:col>
      <xdr:colOff>234950</xdr:colOff>
      <xdr:row>11</xdr:row>
      <xdr:rowOff>114300</xdr:rowOff>
    </xdr:to>
    <xdr:sp macro="" textlink="Pivot!B8">
      <xdr:nvSpPr>
        <xdr:cNvPr id="21" name="TextBox 20">
          <a:extLst>
            <a:ext uri="{FF2B5EF4-FFF2-40B4-BE49-F238E27FC236}">
              <a16:creationId xmlns:a16="http://schemas.microsoft.com/office/drawing/2014/main" id="{07F8F2FB-F81A-421E-8F33-94411837E763}"/>
            </a:ext>
          </a:extLst>
        </xdr:cNvPr>
        <xdr:cNvSpPr txBox="1"/>
      </xdr:nvSpPr>
      <xdr:spPr>
        <a:xfrm>
          <a:off x="323850" y="1663700"/>
          <a:ext cx="71755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6F33675-3C4B-4D2D-8092-4B103433C455}" type="TxLink">
            <a:rPr lang="en-US" sz="900" b="0" i="0" u="none" strike="noStrike">
              <a:solidFill>
                <a:schemeClr val="bg1"/>
              </a:solidFill>
              <a:latin typeface="Aptos"/>
            </a:rPr>
            <a:pPr algn="ctr"/>
            <a:t>$20,872</a:t>
          </a:fld>
          <a:endParaRPr lang="en-US" sz="500">
            <a:solidFill>
              <a:schemeClr val="bg1"/>
            </a:solidFill>
          </a:endParaRPr>
        </a:p>
      </xdr:txBody>
    </xdr:sp>
    <xdr:clientData/>
  </xdr:twoCellAnchor>
  <xdr:twoCellAnchor>
    <xdr:from>
      <xdr:col>2</xdr:col>
      <xdr:colOff>0</xdr:colOff>
      <xdr:row>13</xdr:row>
      <xdr:rowOff>95250</xdr:rowOff>
    </xdr:from>
    <xdr:to>
      <xdr:col>3</xdr:col>
      <xdr:colOff>425450</xdr:colOff>
      <xdr:row>18</xdr:row>
      <xdr:rowOff>19050</xdr:rowOff>
    </xdr:to>
    <xdr:sp macro="" textlink="Pivot!C4">
      <xdr:nvSpPr>
        <xdr:cNvPr id="22" name="Rectangle 21">
          <a:extLst>
            <a:ext uri="{FF2B5EF4-FFF2-40B4-BE49-F238E27FC236}">
              <a16:creationId xmlns:a16="http://schemas.microsoft.com/office/drawing/2014/main" id="{05E39CF8-A454-4984-8BA0-ABED4A7BAFF2}"/>
            </a:ext>
          </a:extLst>
        </xdr:cNvPr>
        <xdr:cNvSpPr/>
      </xdr:nvSpPr>
      <xdr:spPr>
        <a:xfrm>
          <a:off x="146050" y="2216150"/>
          <a:ext cx="1085850" cy="84455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5832EF-6077-4EC6-B654-50512248463A}" type="TxLink">
            <a:rPr lang="en-US" sz="1100" b="0" i="0" u="none" strike="noStrike">
              <a:solidFill>
                <a:schemeClr val="bg1"/>
              </a:solidFill>
              <a:latin typeface="+mj-lt"/>
              <a:ea typeface="+mn-ea"/>
              <a:cs typeface="+mn-cs"/>
            </a:rPr>
            <a:pPr marL="0" indent="0" algn="ctr"/>
            <a:t>89,850</a:t>
          </a:fld>
          <a:endParaRPr lang="en-US" sz="1100" b="0" i="0" u="none" strike="noStrike">
            <a:solidFill>
              <a:schemeClr val="bg1"/>
            </a:solidFill>
            <a:latin typeface="+mj-lt"/>
            <a:ea typeface="+mn-ea"/>
            <a:cs typeface="+mn-cs"/>
          </a:endParaRPr>
        </a:p>
      </xdr:txBody>
    </xdr:sp>
    <xdr:clientData/>
  </xdr:twoCellAnchor>
  <xdr:twoCellAnchor>
    <xdr:from>
      <xdr:col>2</xdr:col>
      <xdr:colOff>234950</xdr:colOff>
      <xdr:row>13</xdr:row>
      <xdr:rowOff>152400</xdr:rowOff>
    </xdr:from>
    <xdr:to>
      <xdr:col>3</xdr:col>
      <xdr:colOff>298450</xdr:colOff>
      <xdr:row>15</xdr:row>
      <xdr:rowOff>95250</xdr:rowOff>
    </xdr:to>
    <xdr:sp macro="" textlink="">
      <xdr:nvSpPr>
        <xdr:cNvPr id="23" name="TextBox 22">
          <a:extLst>
            <a:ext uri="{FF2B5EF4-FFF2-40B4-BE49-F238E27FC236}">
              <a16:creationId xmlns:a16="http://schemas.microsoft.com/office/drawing/2014/main" id="{78AEDE6A-317F-4CE0-BCCB-BBE4AE3FEE8F}"/>
            </a:ext>
          </a:extLst>
        </xdr:cNvPr>
        <xdr:cNvSpPr txBox="1"/>
      </xdr:nvSpPr>
      <xdr:spPr>
        <a:xfrm>
          <a:off x="381000" y="2273300"/>
          <a:ext cx="723900" cy="311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solidFill>
            </a:rPr>
            <a:t>Duration</a:t>
          </a:r>
        </a:p>
      </xdr:txBody>
    </xdr:sp>
    <xdr:clientData/>
  </xdr:twoCellAnchor>
  <xdr:twoCellAnchor editAs="oneCell">
    <xdr:from>
      <xdr:col>2</xdr:col>
      <xdr:colOff>31866</xdr:colOff>
      <xdr:row>13</xdr:row>
      <xdr:rowOff>160059</xdr:rowOff>
    </xdr:from>
    <xdr:to>
      <xdr:col>2</xdr:col>
      <xdr:colOff>242641</xdr:colOff>
      <xdr:row>15</xdr:row>
      <xdr:rowOff>2534</xdr:rowOff>
    </xdr:to>
    <xdr:pic>
      <xdr:nvPicPr>
        <xdr:cNvPr id="24" name="Graphic 23">
          <a:extLst>
            <a:ext uri="{FF2B5EF4-FFF2-40B4-BE49-F238E27FC236}">
              <a16:creationId xmlns:a16="http://schemas.microsoft.com/office/drawing/2014/main" id="{7317F6D6-BD88-49F6-A19E-B04B4E7709F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177916" y="2280959"/>
          <a:ext cx="210775" cy="210775"/>
        </a:xfrm>
        <a:prstGeom prst="rect">
          <a:avLst/>
        </a:prstGeom>
      </xdr:spPr>
    </xdr:pic>
    <xdr:clientData/>
  </xdr:twoCellAnchor>
  <xdr:twoCellAnchor>
    <xdr:from>
      <xdr:col>2</xdr:col>
      <xdr:colOff>273050</xdr:colOff>
      <xdr:row>16</xdr:row>
      <xdr:rowOff>101600</xdr:rowOff>
    </xdr:from>
    <xdr:to>
      <xdr:col>3</xdr:col>
      <xdr:colOff>134210</xdr:colOff>
      <xdr:row>17</xdr:row>
      <xdr:rowOff>119464</xdr:rowOff>
    </xdr:to>
    <xdr:sp macro="" textlink="Pivot!C8">
      <xdr:nvSpPr>
        <xdr:cNvPr id="25" name="TextBox 24">
          <a:extLst>
            <a:ext uri="{FF2B5EF4-FFF2-40B4-BE49-F238E27FC236}">
              <a16:creationId xmlns:a16="http://schemas.microsoft.com/office/drawing/2014/main" id="{F1A41BEE-A48B-4480-B563-75F002AD4F71}"/>
            </a:ext>
          </a:extLst>
        </xdr:cNvPr>
        <xdr:cNvSpPr txBox="1"/>
      </xdr:nvSpPr>
      <xdr:spPr>
        <a:xfrm>
          <a:off x="419100" y="2774950"/>
          <a:ext cx="521560" cy="2020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0D5B225-C049-4DD8-BC74-D9C29342AE7B}" type="TxLink">
            <a:rPr lang="en-US" sz="900" b="0" i="0" u="none" strike="noStrike">
              <a:solidFill>
                <a:schemeClr val="bg1"/>
              </a:solidFill>
              <a:latin typeface="Aptos"/>
            </a:rPr>
            <a:pPr/>
            <a:t>17,700</a:t>
          </a:fld>
          <a:endParaRPr lang="en-US" sz="500">
            <a:solidFill>
              <a:schemeClr val="bg1"/>
            </a:solidFill>
          </a:endParaRPr>
        </a:p>
      </xdr:txBody>
    </xdr:sp>
    <xdr:clientData/>
  </xdr:twoCellAnchor>
  <xdr:twoCellAnchor>
    <xdr:from>
      <xdr:col>2</xdr:col>
      <xdr:colOff>0</xdr:colOff>
      <xdr:row>19</xdr:row>
      <xdr:rowOff>101600</xdr:rowOff>
    </xdr:from>
    <xdr:to>
      <xdr:col>3</xdr:col>
      <xdr:colOff>425450</xdr:colOff>
      <xdr:row>24</xdr:row>
      <xdr:rowOff>25400</xdr:rowOff>
    </xdr:to>
    <xdr:sp macro="" textlink="Pivot!D4">
      <xdr:nvSpPr>
        <xdr:cNvPr id="26" name="Rectangle 25">
          <a:extLst>
            <a:ext uri="{FF2B5EF4-FFF2-40B4-BE49-F238E27FC236}">
              <a16:creationId xmlns:a16="http://schemas.microsoft.com/office/drawing/2014/main" id="{D174A687-43EA-47F7-953D-F068F82D83CB}"/>
            </a:ext>
          </a:extLst>
        </xdr:cNvPr>
        <xdr:cNvSpPr/>
      </xdr:nvSpPr>
      <xdr:spPr>
        <a:xfrm>
          <a:off x="146050" y="3327400"/>
          <a:ext cx="1085850" cy="84455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84165E9-7D8E-4CDC-BCCF-B27491A4DE31}" type="TxLink">
            <a:rPr lang="en-US" sz="1100" b="0" i="0" u="none" strike="noStrike">
              <a:solidFill>
                <a:schemeClr val="bg1"/>
              </a:solidFill>
              <a:latin typeface="+mj-lt"/>
              <a:ea typeface="+mn-ea"/>
              <a:cs typeface="+mn-cs"/>
            </a:rPr>
            <a:pPr marL="0" indent="0" algn="ctr"/>
            <a:t>3.9</a:t>
          </a:fld>
          <a:endParaRPr lang="en-US" sz="1100" b="0" i="0" u="none" strike="noStrike">
            <a:solidFill>
              <a:schemeClr val="bg1"/>
            </a:solidFill>
            <a:latin typeface="+mj-lt"/>
            <a:ea typeface="+mn-ea"/>
            <a:cs typeface="+mn-cs"/>
          </a:endParaRPr>
        </a:p>
      </xdr:txBody>
    </xdr:sp>
    <xdr:clientData/>
  </xdr:twoCellAnchor>
  <xdr:twoCellAnchor>
    <xdr:from>
      <xdr:col>2</xdr:col>
      <xdr:colOff>165100</xdr:colOff>
      <xdr:row>19</xdr:row>
      <xdr:rowOff>146050</xdr:rowOff>
    </xdr:from>
    <xdr:to>
      <xdr:col>3</xdr:col>
      <xdr:colOff>412750</xdr:colOff>
      <xdr:row>21</xdr:row>
      <xdr:rowOff>25400</xdr:rowOff>
    </xdr:to>
    <xdr:sp macro="" textlink="">
      <xdr:nvSpPr>
        <xdr:cNvPr id="27" name="TextBox 26">
          <a:extLst>
            <a:ext uri="{FF2B5EF4-FFF2-40B4-BE49-F238E27FC236}">
              <a16:creationId xmlns:a16="http://schemas.microsoft.com/office/drawing/2014/main" id="{3CAB7340-E24D-4D2F-8E79-5D9A57493C61}"/>
            </a:ext>
          </a:extLst>
        </xdr:cNvPr>
        <xdr:cNvSpPr txBox="1"/>
      </xdr:nvSpPr>
      <xdr:spPr>
        <a:xfrm>
          <a:off x="311150" y="3371850"/>
          <a:ext cx="9080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bg1"/>
              </a:solidFill>
            </a:rPr>
            <a:t>Avg.</a:t>
          </a:r>
          <a:r>
            <a:rPr lang="en-US" sz="1050" b="1" baseline="0">
              <a:solidFill>
                <a:schemeClr val="bg1"/>
              </a:solidFill>
            </a:rPr>
            <a:t> Rating</a:t>
          </a:r>
          <a:endParaRPr lang="en-US" sz="1050" b="1">
            <a:solidFill>
              <a:schemeClr val="bg1"/>
            </a:solidFill>
          </a:endParaRPr>
        </a:p>
      </xdr:txBody>
    </xdr:sp>
    <xdr:clientData/>
  </xdr:twoCellAnchor>
  <xdr:twoCellAnchor editAs="oneCell">
    <xdr:from>
      <xdr:col>2</xdr:col>
      <xdr:colOff>31866</xdr:colOff>
      <xdr:row>19</xdr:row>
      <xdr:rowOff>166409</xdr:rowOff>
    </xdr:from>
    <xdr:to>
      <xdr:col>2</xdr:col>
      <xdr:colOff>242641</xdr:colOff>
      <xdr:row>21</xdr:row>
      <xdr:rowOff>8884</xdr:rowOff>
    </xdr:to>
    <xdr:pic>
      <xdr:nvPicPr>
        <xdr:cNvPr id="28" name="Graphic 27">
          <a:extLst>
            <a:ext uri="{FF2B5EF4-FFF2-40B4-BE49-F238E27FC236}">
              <a16:creationId xmlns:a16="http://schemas.microsoft.com/office/drawing/2014/main" id="{DECFD40D-C03A-4AF9-8355-21B398B5591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177916" y="3392209"/>
          <a:ext cx="210775" cy="210775"/>
        </a:xfrm>
        <a:prstGeom prst="rect">
          <a:avLst/>
        </a:prstGeom>
      </xdr:spPr>
    </xdr:pic>
    <xdr:clientData/>
  </xdr:twoCellAnchor>
  <xdr:twoCellAnchor>
    <xdr:from>
      <xdr:col>2</xdr:col>
      <xdr:colOff>279400</xdr:colOff>
      <xdr:row>22</xdr:row>
      <xdr:rowOff>82549</xdr:rowOff>
    </xdr:from>
    <xdr:to>
      <xdr:col>3</xdr:col>
      <xdr:colOff>121708</xdr:colOff>
      <xdr:row>23</xdr:row>
      <xdr:rowOff>113446</xdr:rowOff>
    </xdr:to>
    <xdr:sp macro="" textlink="Pivot!D8">
      <xdr:nvSpPr>
        <xdr:cNvPr id="29" name="TextBox 28">
          <a:extLst>
            <a:ext uri="{FF2B5EF4-FFF2-40B4-BE49-F238E27FC236}">
              <a16:creationId xmlns:a16="http://schemas.microsoft.com/office/drawing/2014/main" id="{7E666459-5EEE-4AA5-8415-60A7D261A51A}"/>
            </a:ext>
          </a:extLst>
        </xdr:cNvPr>
        <xdr:cNvSpPr txBox="1"/>
      </xdr:nvSpPr>
      <xdr:spPr>
        <a:xfrm>
          <a:off x="425450" y="3860799"/>
          <a:ext cx="502708" cy="215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313FFB5-97CD-4E02-8867-BB5F5937C313}" type="TxLink">
            <a:rPr lang="en-US" sz="900" b="0" i="0" u="none" strike="noStrike">
              <a:solidFill>
                <a:schemeClr val="bg1"/>
              </a:solidFill>
              <a:latin typeface="Aptos"/>
            </a:rPr>
            <a:pPr algn="ctr"/>
            <a:t>3.9</a:t>
          </a:fld>
          <a:endParaRPr lang="en-US" sz="500">
            <a:solidFill>
              <a:schemeClr val="bg1"/>
            </a:solidFill>
          </a:endParaRPr>
        </a:p>
      </xdr:txBody>
    </xdr:sp>
    <xdr:clientData/>
  </xdr:twoCellAnchor>
  <xdr:twoCellAnchor>
    <xdr:from>
      <xdr:col>2</xdr:col>
      <xdr:colOff>0</xdr:colOff>
      <xdr:row>25</xdr:row>
      <xdr:rowOff>82550</xdr:rowOff>
    </xdr:from>
    <xdr:to>
      <xdr:col>3</xdr:col>
      <xdr:colOff>425450</xdr:colOff>
      <xdr:row>30</xdr:row>
      <xdr:rowOff>6350</xdr:rowOff>
    </xdr:to>
    <xdr:sp macro="" textlink="Pivot!E4">
      <xdr:nvSpPr>
        <xdr:cNvPr id="30" name="Rectangle 29">
          <a:extLst>
            <a:ext uri="{FF2B5EF4-FFF2-40B4-BE49-F238E27FC236}">
              <a16:creationId xmlns:a16="http://schemas.microsoft.com/office/drawing/2014/main" id="{3C28C32E-41A5-4DF7-82D3-9DA47717E4A0}"/>
            </a:ext>
          </a:extLst>
        </xdr:cNvPr>
        <xdr:cNvSpPr/>
      </xdr:nvSpPr>
      <xdr:spPr>
        <a:xfrm>
          <a:off x="146050" y="4413250"/>
          <a:ext cx="1085850" cy="84455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6DE1A7BC-DBA0-47D2-A9E9-D20B9719BC9A}" type="TxLink">
            <a:rPr lang="en-US" sz="1100" b="0" i="0" u="none" strike="noStrike">
              <a:solidFill>
                <a:schemeClr val="bg1"/>
              </a:solidFill>
              <a:latin typeface="+mj-lt"/>
              <a:ea typeface="+mn-ea"/>
              <a:cs typeface="+mn-cs"/>
            </a:rPr>
            <a:pPr marL="0" indent="0" algn="ctr"/>
            <a:t>307</a:t>
          </a:fld>
          <a:endParaRPr lang="en-US" sz="1100" b="0" i="0" u="none" strike="noStrike">
            <a:solidFill>
              <a:schemeClr val="bg1"/>
            </a:solidFill>
            <a:latin typeface="+mj-lt"/>
            <a:ea typeface="+mn-ea"/>
            <a:cs typeface="+mn-cs"/>
          </a:endParaRPr>
        </a:p>
      </xdr:txBody>
    </xdr:sp>
    <xdr:clientData/>
  </xdr:twoCellAnchor>
  <xdr:twoCellAnchor>
    <xdr:from>
      <xdr:col>2</xdr:col>
      <xdr:colOff>133350</xdr:colOff>
      <xdr:row>25</xdr:row>
      <xdr:rowOff>133349</xdr:rowOff>
    </xdr:from>
    <xdr:to>
      <xdr:col>4</xdr:col>
      <xdr:colOff>31750</xdr:colOff>
      <xdr:row>27</xdr:row>
      <xdr:rowOff>38746</xdr:rowOff>
    </xdr:to>
    <xdr:sp macro="" textlink="">
      <xdr:nvSpPr>
        <xdr:cNvPr id="31" name="TextBox 30">
          <a:extLst>
            <a:ext uri="{FF2B5EF4-FFF2-40B4-BE49-F238E27FC236}">
              <a16:creationId xmlns:a16="http://schemas.microsoft.com/office/drawing/2014/main" id="{858A1BBE-FB35-4107-A854-A586CEB0695C}"/>
            </a:ext>
          </a:extLst>
        </xdr:cNvPr>
        <xdr:cNvSpPr txBox="1"/>
      </xdr:nvSpPr>
      <xdr:spPr>
        <a:xfrm>
          <a:off x="279400" y="4464049"/>
          <a:ext cx="1041400" cy="2736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solidFill>
                <a:schemeClr val="bg1"/>
              </a:solidFill>
            </a:rPr>
            <a:t>Happy</a:t>
          </a:r>
          <a:r>
            <a:rPr lang="en-US" sz="1000" b="1" baseline="0">
              <a:solidFill>
                <a:schemeClr val="bg1"/>
              </a:solidFill>
            </a:rPr>
            <a:t> callers</a:t>
          </a:r>
          <a:endParaRPr lang="en-US" sz="1000" b="1">
            <a:solidFill>
              <a:schemeClr val="bg1"/>
            </a:solidFill>
          </a:endParaRPr>
        </a:p>
      </xdr:txBody>
    </xdr:sp>
    <xdr:clientData/>
  </xdr:twoCellAnchor>
  <xdr:twoCellAnchor editAs="oneCell">
    <xdr:from>
      <xdr:col>2</xdr:col>
      <xdr:colOff>25516</xdr:colOff>
      <xdr:row>25</xdr:row>
      <xdr:rowOff>147359</xdr:rowOff>
    </xdr:from>
    <xdr:to>
      <xdr:col>2</xdr:col>
      <xdr:colOff>236291</xdr:colOff>
      <xdr:row>26</xdr:row>
      <xdr:rowOff>173984</xdr:rowOff>
    </xdr:to>
    <xdr:pic>
      <xdr:nvPicPr>
        <xdr:cNvPr id="32" name="Graphic 31">
          <a:extLst>
            <a:ext uri="{FF2B5EF4-FFF2-40B4-BE49-F238E27FC236}">
              <a16:creationId xmlns:a16="http://schemas.microsoft.com/office/drawing/2014/main" id="{90C776EA-FCB3-4E7F-8772-9D91B83940EB}"/>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171566" y="4478059"/>
          <a:ext cx="210775" cy="210775"/>
        </a:xfrm>
        <a:prstGeom prst="rect">
          <a:avLst/>
        </a:prstGeom>
      </xdr:spPr>
    </xdr:pic>
    <xdr:clientData/>
  </xdr:twoCellAnchor>
  <xdr:twoCellAnchor>
    <xdr:from>
      <xdr:col>2</xdr:col>
      <xdr:colOff>304800</xdr:colOff>
      <xdr:row>28</xdr:row>
      <xdr:rowOff>76199</xdr:rowOff>
    </xdr:from>
    <xdr:to>
      <xdr:col>3</xdr:col>
      <xdr:colOff>90554</xdr:colOff>
      <xdr:row>29</xdr:row>
      <xdr:rowOff>100580</xdr:rowOff>
    </xdr:to>
    <xdr:sp macro="" textlink="Pivot!E8">
      <xdr:nvSpPr>
        <xdr:cNvPr id="33" name="TextBox 32">
          <a:extLst>
            <a:ext uri="{FF2B5EF4-FFF2-40B4-BE49-F238E27FC236}">
              <a16:creationId xmlns:a16="http://schemas.microsoft.com/office/drawing/2014/main" id="{61023D77-8E0B-44F5-B170-5AA0B436608F}"/>
            </a:ext>
          </a:extLst>
        </xdr:cNvPr>
        <xdr:cNvSpPr txBox="1"/>
      </xdr:nvSpPr>
      <xdr:spPr>
        <a:xfrm>
          <a:off x="450850" y="4959349"/>
          <a:ext cx="446154" cy="208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B14657-56E3-4DE6-A08E-2FF5B9236D5C}" type="TxLink">
            <a:rPr lang="en-US" sz="1000" b="0" i="0" u="none" strike="noStrike">
              <a:solidFill>
                <a:schemeClr val="bg1"/>
              </a:solidFill>
              <a:latin typeface="Aptos"/>
            </a:rPr>
            <a:pPr algn="ctr"/>
            <a:t>60</a:t>
          </a:fld>
          <a:endParaRPr lang="en-US" sz="600" b="0">
            <a:solidFill>
              <a:schemeClr val="bg1"/>
            </a:solidFill>
          </a:endParaRPr>
        </a:p>
      </xdr:txBody>
    </xdr:sp>
    <xdr:clientData/>
  </xdr:twoCellAnchor>
  <xdr:twoCellAnchor>
    <xdr:from>
      <xdr:col>2</xdr:col>
      <xdr:colOff>0</xdr:colOff>
      <xdr:row>2</xdr:row>
      <xdr:rowOff>12700</xdr:rowOff>
    </xdr:from>
    <xdr:to>
      <xdr:col>3</xdr:col>
      <xdr:colOff>436880</xdr:colOff>
      <xdr:row>6</xdr:row>
      <xdr:rowOff>99060</xdr:rowOff>
    </xdr:to>
    <xdr:sp macro="" textlink="Pivot!A4">
      <xdr:nvSpPr>
        <xdr:cNvPr id="34" name="Rectangle 33">
          <a:extLst>
            <a:ext uri="{FF2B5EF4-FFF2-40B4-BE49-F238E27FC236}">
              <a16:creationId xmlns:a16="http://schemas.microsoft.com/office/drawing/2014/main" id="{BBA18B3E-1339-4C2F-AAB6-EF237900CCAD}"/>
            </a:ext>
          </a:extLst>
        </xdr:cNvPr>
        <xdr:cNvSpPr/>
      </xdr:nvSpPr>
      <xdr:spPr>
        <a:xfrm>
          <a:off x="146050" y="107950"/>
          <a:ext cx="1097280" cy="822960"/>
        </a:xfrm>
        <a:prstGeom prst="rect">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15F7EB8-3BC9-4201-AF90-6F1170D08735}" type="TxLink">
            <a:rPr lang="en-US" sz="1050" b="0" i="0" u="none" strike="noStrike">
              <a:solidFill>
                <a:schemeClr val="bg1"/>
              </a:solidFill>
              <a:latin typeface="+mj-lt"/>
            </a:rPr>
            <a:pPr algn="ctr"/>
            <a:t>1,000</a:t>
          </a:fld>
          <a:endParaRPr lang="en-US" sz="1050">
            <a:solidFill>
              <a:schemeClr val="bg1"/>
            </a:solidFill>
            <a:latin typeface="+mj-lt"/>
          </a:endParaRPr>
        </a:p>
      </xdr:txBody>
    </xdr:sp>
    <xdr:clientData/>
  </xdr:twoCellAnchor>
  <xdr:twoCellAnchor>
    <xdr:from>
      <xdr:col>2</xdr:col>
      <xdr:colOff>304800</xdr:colOff>
      <xdr:row>2</xdr:row>
      <xdr:rowOff>50800</xdr:rowOff>
    </xdr:from>
    <xdr:to>
      <xdr:col>3</xdr:col>
      <xdr:colOff>196850</xdr:colOff>
      <xdr:row>3</xdr:row>
      <xdr:rowOff>88900</xdr:rowOff>
    </xdr:to>
    <xdr:sp macro="" textlink="">
      <xdr:nvSpPr>
        <xdr:cNvPr id="35" name="TextBox 34">
          <a:extLst>
            <a:ext uri="{FF2B5EF4-FFF2-40B4-BE49-F238E27FC236}">
              <a16:creationId xmlns:a16="http://schemas.microsoft.com/office/drawing/2014/main" id="{1A3E9C62-26B1-4B5D-B8BC-C5FD385577F4}"/>
            </a:ext>
          </a:extLst>
        </xdr:cNvPr>
        <xdr:cNvSpPr txBox="1"/>
      </xdr:nvSpPr>
      <xdr:spPr>
        <a:xfrm>
          <a:off x="450850" y="146050"/>
          <a:ext cx="55245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Calls</a:t>
          </a:r>
        </a:p>
      </xdr:txBody>
    </xdr:sp>
    <xdr:clientData/>
  </xdr:twoCellAnchor>
  <xdr:twoCellAnchor editAs="oneCell">
    <xdr:from>
      <xdr:col>2</xdr:col>
      <xdr:colOff>30961</xdr:colOff>
      <xdr:row>2</xdr:row>
      <xdr:rowOff>74629</xdr:rowOff>
    </xdr:from>
    <xdr:to>
      <xdr:col>2</xdr:col>
      <xdr:colOff>236348</xdr:colOff>
      <xdr:row>3</xdr:row>
      <xdr:rowOff>104521</xdr:rowOff>
    </xdr:to>
    <xdr:pic>
      <xdr:nvPicPr>
        <xdr:cNvPr id="36" name="Graphic 35" descr="Receiver with solid fill">
          <a:extLst>
            <a:ext uri="{FF2B5EF4-FFF2-40B4-BE49-F238E27FC236}">
              <a16:creationId xmlns:a16="http://schemas.microsoft.com/office/drawing/2014/main" id="{ED844BC0-34D5-43C4-870F-E9B899C453C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rot="3846430">
          <a:off x="172684" y="174206"/>
          <a:ext cx="214042" cy="205387"/>
        </a:xfrm>
        <a:prstGeom prst="rect">
          <a:avLst/>
        </a:prstGeom>
      </xdr:spPr>
    </xdr:pic>
    <xdr:clientData/>
  </xdr:twoCellAnchor>
  <xdr:twoCellAnchor>
    <xdr:from>
      <xdr:col>2</xdr:col>
      <xdr:colOff>387350</xdr:colOff>
      <xdr:row>5</xdr:row>
      <xdr:rowOff>0</xdr:rowOff>
    </xdr:from>
    <xdr:to>
      <xdr:col>3</xdr:col>
      <xdr:colOff>177800</xdr:colOff>
      <xdr:row>6</xdr:row>
      <xdr:rowOff>19050</xdr:rowOff>
    </xdr:to>
    <xdr:sp macro="" textlink="Pivot!A8">
      <xdr:nvSpPr>
        <xdr:cNvPr id="37" name="TextBox 36">
          <a:extLst>
            <a:ext uri="{FF2B5EF4-FFF2-40B4-BE49-F238E27FC236}">
              <a16:creationId xmlns:a16="http://schemas.microsoft.com/office/drawing/2014/main" id="{B4F9110E-6179-4276-97CB-048CEE141587}"/>
            </a:ext>
          </a:extLst>
        </xdr:cNvPr>
        <xdr:cNvSpPr txBox="1"/>
      </xdr:nvSpPr>
      <xdr:spPr>
        <a:xfrm>
          <a:off x="533400" y="647700"/>
          <a:ext cx="450850" cy="203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BA493D-A85B-4168-9181-1A907C94E121}" type="TxLink">
            <a:rPr lang="en-US" sz="900" b="0" i="0" u="none" strike="noStrike">
              <a:solidFill>
                <a:schemeClr val="bg1"/>
              </a:solidFill>
              <a:latin typeface="Aptos"/>
            </a:rPr>
            <a:pPr/>
            <a:t>207</a:t>
          </a:fld>
          <a:endParaRPr lang="en-US" sz="900">
            <a:solidFill>
              <a:schemeClr val="bg1"/>
            </a:solidFill>
          </a:endParaRPr>
        </a:p>
      </xdr:txBody>
    </xdr:sp>
    <xdr:clientData/>
  </xdr:twoCellAnchor>
  <xdr:twoCellAnchor>
    <xdr:from>
      <xdr:col>4</xdr:col>
      <xdr:colOff>95250</xdr:colOff>
      <xdr:row>2</xdr:row>
      <xdr:rowOff>19050</xdr:rowOff>
    </xdr:from>
    <xdr:to>
      <xdr:col>9</xdr:col>
      <xdr:colOff>596900</xdr:colOff>
      <xdr:row>15</xdr:row>
      <xdr:rowOff>57150</xdr:rowOff>
    </xdr:to>
    <xdr:graphicFrame macro="">
      <xdr:nvGraphicFramePr>
        <xdr:cNvPr id="38" name="Chart 37">
          <a:extLst>
            <a:ext uri="{FF2B5EF4-FFF2-40B4-BE49-F238E27FC236}">
              <a16:creationId xmlns:a16="http://schemas.microsoft.com/office/drawing/2014/main" id="{7294B7D8-E774-4804-9A03-E59DE9E201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10</xdr:col>
      <xdr:colOff>38100</xdr:colOff>
      <xdr:row>11</xdr:row>
      <xdr:rowOff>6350</xdr:rowOff>
    </xdr:from>
    <xdr:to>
      <xdr:col>11</xdr:col>
      <xdr:colOff>622300</xdr:colOff>
      <xdr:row>21</xdr:row>
      <xdr:rowOff>101600</xdr:rowOff>
    </xdr:to>
    <mc:AlternateContent xmlns:mc="http://schemas.openxmlformats.org/markup-compatibility/2006" xmlns:a14="http://schemas.microsoft.com/office/drawing/2010/main">
      <mc:Choice Requires="a14">
        <xdr:graphicFrame macro="">
          <xdr:nvGraphicFramePr>
            <xdr:cNvPr id="39" name="Representative">
              <a:extLst>
                <a:ext uri="{FF2B5EF4-FFF2-40B4-BE49-F238E27FC236}">
                  <a16:creationId xmlns:a16="http://schemas.microsoft.com/office/drawing/2014/main" id="{CA86BE48-998D-480B-9880-8E173E51953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226050" y="2063750"/>
              <a:ext cx="1244600" cy="193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63500</xdr:colOff>
      <xdr:row>2</xdr:row>
      <xdr:rowOff>25400</xdr:rowOff>
    </xdr:from>
    <xdr:to>
      <xdr:col>13</xdr:col>
      <xdr:colOff>63500</xdr:colOff>
      <xdr:row>10</xdr:row>
      <xdr:rowOff>133350</xdr:rowOff>
    </xdr:to>
    <xdr:graphicFrame macro="">
      <xdr:nvGraphicFramePr>
        <xdr:cNvPr id="40" name="Chart 39">
          <a:extLst>
            <a:ext uri="{FF2B5EF4-FFF2-40B4-BE49-F238E27FC236}">
              <a16:creationId xmlns:a16="http://schemas.microsoft.com/office/drawing/2014/main" id="{B23B5D04-F60C-4BE4-8068-A052AB6295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450850</xdr:colOff>
      <xdr:row>15</xdr:row>
      <xdr:rowOff>133350</xdr:rowOff>
    </xdr:from>
    <xdr:to>
      <xdr:col>9</xdr:col>
      <xdr:colOff>571500</xdr:colOff>
      <xdr:row>30</xdr:row>
      <xdr:rowOff>12700</xdr:rowOff>
    </xdr:to>
    <xdr:graphicFrame macro="">
      <xdr:nvGraphicFramePr>
        <xdr:cNvPr id="2" name="Chart 1">
          <a:extLst>
            <a:ext uri="{FF2B5EF4-FFF2-40B4-BE49-F238E27FC236}">
              <a16:creationId xmlns:a16="http://schemas.microsoft.com/office/drawing/2014/main" id="{2B0F8A71-BD18-4749-89DA-5122DB25ED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101600</xdr:colOff>
      <xdr:row>15</xdr:row>
      <xdr:rowOff>133350</xdr:rowOff>
    </xdr:from>
    <xdr:to>
      <xdr:col>6</xdr:col>
      <xdr:colOff>476250</xdr:colOff>
      <xdr:row>30</xdr:row>
      <xdr:rowOff>12700</xdr:rowOff>
    </xdr:to>
    <xdr:graphicFrame macro="">
      <xdr:nvGraphicFramePr>
        <xdr:cNvPr id="3" name="Chart 2">
          <a:extLst>
            <a:ext uri="{FF2B5EF4-FFF2-40B4-BE49-F238E27FC236}">
              <a16:creationId xmlns:a16="http://schemas.microsoft.com/office/drawing/2014/main" id="{AD5B6D3E-229F-4427-8729-35629FA09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4</xdr:col>
      <xdr:colOff>88900</xdr:colOff>
      <xdr:row>15</xdr:row>
      <xdr:rowOff>127000</xdr:rowOff>
    </xdr:from>
    <xdr:to>
      <xdr:col>9</xdr:col>
      <xdr:colOff>584200</xdr:colOff>
      <xdr:row>30</xdr:row>
      <xdr:rowOff>12700</xdr:rowOff>
    </xdr:to>
    <xdr:sp macro="" textlink="">
      <xdr:nvSpPr>
        <xdr:cNvPr id="4" name="Rectangle 3">
          <a:extLst>
            <a:ext uri="{FF2B5EF4-FFF2-40B4-BE49-F238E27FC236}">
              <a16:creationId xmlns:a16="http://schemas.microsoft.com/office/drawing/2014/main" id="{32A4FDCB-3801-A101-CEB3-7CE4429A8B0D}"/>
            </a:ext>
          </a:extLst>
        </xdr:cNvPr>
        <xdr:cNvSpPr/>
      </xdr:nvSpPr>
      <xdr:spPr>
        <a:xfrm>
          <a:off x="1377950" y="2616200"/>
          <a:ext cx="3797300" cy="2647950"/>
        </a:xfrm>
        <a:prstGeom prst="rect">
          <a:avLst/>
        </a:prstGeom>
        <a:noFill/>
        <a:ln>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133350</xdr:colOff>
      <xdr:row>2</xdr:row>
      <xdr:rowOff>31750</xdr:rowOff>
    </xdr:from>
    <xdr:to>
      <xdr:col>16</xdr:col>
      <xdr:colOff>44450</xdr:colOff>
      <xdr:row>10</xdr:row>
      <xdr:rowOff>127000</xdr:rowOff>
    </xdr:to>
    <xdr:graphicFrame macro="">
      <xdr:nvGraphicFramePr>
        <xdr:cNvPr id="5" name="Chart 4">
          <a:extLst>
            <a:ext uri="{FF2B5EF4-FFF2-40B4-BE49-F238E27FC236}">
              <a16:creationId xmlns:a16="http://schemas.microsoft.com/office/drawing/2014/main" id="{DAD1CF06-8A91-46B4-86A0-EC91ABFD47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16</xdr:col>
      <xdr:colOff>114300</xdr:colOff>
      <xdr:row>2</xdr:row>
      <xdr:rowOff>31750</xdr:rowOff>
    </xdr:from>
    <xdr:to>
      <xdr:col>19</xdr:col>
      <xdr:colOff>0</xdr:colOff>
      <xdr:row>10</xdr:row>
      <xdr:rowOff>114300</xdr:rowOff>
    </xdr:to>
    <xdr:graphicFrame macro="">
      <xdr:nvGraphicFramePr>
        <xdr:cNvPr id="6" name="Chart 5">
          <a:extLst>
            <a:ext uri="{FF2B5EF4-FFF2-40B4-BE49-F238E27FC236}">
              <a16:creationId xmlns:a16="http://schemas.microsoft.com/office/drawing/2014/main" id="{5ACC528B-C691-4032-BD29-811B7F0C9B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6350</xdr:colOff>
      <xdr:row>0</xdr:row>
      <xdr:rowOff>82550</xdr:rowOff>
    </xdr:from>
    <xdr:to>
      <xdr:col>18</xdr:col>
      <xdr:colOff>546100</xdr:colOff>
      <xdr:row>1</xdr:row>
      <xdr:rowOff>177800</xdr:rowOff>
    </xdr:to>
    <xdr:sp macro="" textlink="">
      <xdr:nvSpPr>
        <xdr:cNvPr id="7" name="Rectangle 6">
          <a:extLst>
            <a:ext uri="{FF2B5EF4-FFF2-40B4-BE49-F238E27FC236}">
              <a16:creationId xmlns:a16="http://schemas.microsoft.com/office/drawing/2014/main" id="{49B66A1B-BF26-3B04-1883-371B4C4E5B9F}"/>
            </a:ext>
          </a:extLst>
        </xdr:cNvPr>
        <xdr:cNvSpPr/>
      </xdr:nvSpPr>
      <xdr:spPr>
        <a:xfrm>
          <a:off x="152400" y="82550"/>
          <a:ext cx="10807700" cy="285750"/>
        </a:xfrm>
        <a:prstGeom prst="rect">
          <a:avLst/>
        </a:prstGeom>
        <a:solidFill>
          <a:schemeClr val="accent6"/>
        </a:solidFill>
        <a:ln>
          <a:solidFill>
            <a:schemeClr val="accent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a:t>CALL CENTER DASHBOARD</a:t>
          </a: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4.809668865739" backgroundQuery="1" createdVersion="8" refreshedVersion="8" minRefreshableVersion="3" recordCount="0" supportSubquery="1" supportAdvancedDrill="1" xr:uid="{2AB07732-1429-4762-AD46-DEF022FF1E62}">
  <cacheSource type="external" connectionId="1"/>
  <cacheFields count="5">
    <cacheField name="[Measures].[Call count]" caption="Call count" numFmtId="0" hierarchy="17" level="32767"/>
    <cacheField name="[Measures].[Total Amout]" caption="Total Amou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5.623148148145" backgroundQuery="1" createdVersion="8" refreshedVersion="8" minRefreshableVersion="3" recordCount="0" supportSubquery="1" supportAdvancedDrill="1" xr:uid="{D165317E-41E7-4767-9CA0-25453396E95B}">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t]" caption="Total Amou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t]" caption="Total Amou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6.771862615744" backgroundQuery="1" createdVersion="8" refreshedVersion="8" minRefreshableVersion="3" recordCount="0" supportSubquery="1" supportAdvancedDrill="1" xr:uid="{25A31486-BE90-476B-9A4F-5CAFDA7B167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6.796243634257" backgroundQuery="1" createdVersion="8" refreshedVersion="8" minRefreshableVersion="3" recordCount="0" supportSubquery="1" supportAdvancedDrill="1" xr:uid="{4A8F4252-9FDC-41C0-93DA-80CAEF9367EA}">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t]" caption="Total Amou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7.801317245372" backgroundQuery="1" createdVersion="8" refreshedVersion="8" minRefreshableVersion="3" recordCount="0" supportSubquery="1" supportAdvancedDrill="1" xr:uid="{DB0D9D5C-79EB-406F-B3B2-270709B93CF1}">
  <cacheSource type="external" connectionId="1"/>
  <cacheFields count="6">
    <cacheField name="[Measures].[Call count]" caption="Call count" numFmtId="0" hierarchy="17" level="32767"/>
    <cacheField name="[Measures].[Total Amout]" caption="Total Amou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7.801317824073" backgroundQuery="1" createdVersion="8" refreshedVersion="8" minRefreshableVersion="3" recordCount="0" supportSubquery="1" supportAdvancedDrill="1" xr:uid="{10E32338-5BE5-42AC-92CF-B816263424C0}">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7.80131840278" backgroundQuery="1" createdVersion="8" refreshedVersion="8" minRefreshableVersion="3" recordCount="0" supportSubquery="1" supportAdvancedDrill="1" xr:uid="{0AA12F5A-CD5C-47C9-896A-16973AB53DFA}">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7.801318865742" backgroundQuery="1" createdVersion="8" refreshedVersion="8" minRefreshableVersion="3" recordCount="0" supportSubquery="1" supportAdvancedDrill="1" xr:uid="{CF1CBF52-A772-4442-A156-ACF670625C32}">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7.801319444443" backgroundQuery="1" createdVersion="8" refreshedVersion="8" minRefreshableVersion="3" recordCount="0" supportSubquery="1" supportAdvancedDrill="1" xr:uid="{21BB8B8D-18F2-4502-90D9-B211A3EC7DBC}">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zechias Kwabwine, Vodacom" refreshedDate="45794.809658449078" backgroundQuery="1" createdVersion="3" refreshedVersion="8" minRefreshableVersion="3" recordCount="0" supportSubquery="1" supportAdvancedDrill="1" xr:uid="{671FCEB7-1124-460C-B6B2-F673FFC72DDE}">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t]" caption="Total Amou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811645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A9A670-5EDC-43F0-AD05-85EDB5CAC962}"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59:G78"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C2E0738-61DB-40D5-AA56-BE10ED26AD54}" name="rep satisfaction" cacheId="11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A50:B5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8"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0F4DBA-E980-40DF-B4F6-4EBE58C91C99}" name="week day trend" cacheId="10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7">
  <location ref="E11:F19"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25" format="1"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549CFE-1A3E-432C-8296-50A9D6F93FEB}" name="selected rep" cacheId="11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8:A39"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2">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0719171-B065-4157-84E7-0CD998AC98CE}" name="summary pivo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857EBF-A7B0-40D4-A132-F70F113B282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4:D49"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2" format="4" series="1">
      <pivotArea type="data" outline="0" fieldPosition="0">
        <references count="2">
          <reference field="4294967294" count="1" selected="0">
            <x v="0"/>
          </reference>
          <reference field="1" count="1" selected="0">
            <x v="0"/>
          </reference>
        </references>
      </pivotArea>
    </chartFormat>
    <chartFormat chart="12"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9C4FF9C-E6E2-4538-8568-9D6085AA5A77}"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9:C35"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677FD4D-3537-47B0-88D4-9D34CAE940DF}" name="monthly trend" cacheId="1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A11:C24"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4">
    <chartFormat chart="16" format="0" series="1">
      <pivotArea type="data" outline="0" fieldPosition="0">
        <references count="1">
          <reference field="4294967294" count="1" selected="0">
            <x v="0"/>
          </reference>
        </references>
      </pivotArea>
    </chartFormat>
    <chartFormat chart="16" format="1" series="1">
      <pivotArea type="data" outline="0" fieldPosition="0">
        <references count="1">
          <reference field="4294967294" count="1" selected="0">
            <x v="1"/>
          </reference>
        </references>
      </pivotArea>
    </chartFormat>
    <chartFormat chart="20" format="4" series="1">
      <pivotArea type="data" outline="0" fieldPosition="0">
        <references count="1">
          <reference field="4294967294" count="1" selected="0">
            <x v="1"/>
          </reference>
        </references>
      </pivotArea>
    </chartFormat>
    <chartFormat chart="20"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B68719-5093-49BC-8A2F-825325434AC4}" name="rep pivot" cacheId="10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7:E8"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Business woman raising hand</v>
  </rv>
  <rv s="0">
    <v>1</v>
    <v>5</v>
    <v>A person in a skirt and a cardigan
Description automatically generated</v>
  </rv>
  <rv s="0">
    <v>2</v>
    <v>5</v>
    <v>A person in a suit and tie
Description automatically generated</v>
  </rv>
  <rv s="0">
    <v>0</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EBBDF7E-B8FD-4D77-9FBB-DFCF768A4060}" sourceName="[calls].[Representative]">
  <pivotTables>
    <pivotTable tabId="6" name="rep pivot"/>
    <pivotTable tabId="6" name="monthly trend"/>
    <pivotTable tabId="6" name="week day trend"/>
    <pivotTable tabId="6" name="selected rep"/>
    <pivotTable tabId="6" name="rep satisfaction"/>
  </pivotTables>
  <data>
    <olap pivotCacheId="68116459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50FD95F-2F88-43E2-B914-0D5E778AB997}" cache="Slicer_Representative" caption="Representative" level="1" style="SlicerStyleLight5 2"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21"/>
    <tableColumn id="5" xr3:uid="{5A35565E-8707-4DED-AD15-A0669D67B382}" name="Date of Call" dataDxfId="20"/>
    <tableColumn id="6" xr3:uid="{F2E4F158-B41F-47BC-8DF8-DFCADFEE4E40}" name="Purchase Amount"/>
    <tableColumn id="7" xr3:uid="{04B291B5-47BD-4F78-8FD8-D1551CCA6BD9}" name="Satisfaction Rating"/>
    <tableColumn id="8" xr3:uid="{6E4123C0-0B17-43B8-A142-A1E540CE974C}" name="FY" dataDxfId="19">
      <calculatedColumnFormula>IF(MONTH(calls[[#This Row],[Date of Call]])&lt;=6, YEAR(calls[[#This Row],[Date of Call]]), YEAR(calls[[#This Row],[Date of Call]])+1)</calculatedColumnFormula>
    </tableColumn>
    <tableColumn id="9" xr3:uid="{199FA271-5E9B-46CE-9BC6-2801F92CD17E}" name="Day of week" dataDxfId="18">
      <calculatedColumnFormula>TEXT(calls[[#This Row],[Date of Call]],"DDDD")</calculatedColumnFormula>
    </tableColumn>
    <tableColumn id="10" xr3:uid="{328CDB09-95B8-4D5E-9ED9-EF0D363735A1}" name="Duration Bucket" dataDxfId="1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5" headerRowBorderDxfId="14" tableBorderDxfId="13" totalsRowBorderDxfId="12">
  <autoFilter ref="Q3:T18" xr:uid="{27158F51-A707-4171-8A04-81FB0AABCBA5}"/>
  <tableColumns count="4">
    <tableColumn id="1" xr3:uid="{02688061-6A8C-4E23-B7FF-D00CD8B58CAC}" name="Customer ID" dataDxfId="11"/>
    <tableColumn id="2" xr3:uid="{771678B6-DB44-426B-9874-B4E421A440D5}" name="Gedner" dataDxfId="10"/>
    <tableColumn id="3" xr3:uid="{B0D41C62-587E-494D-B49A-603F2C05F8D3}" name="Age" dataDxfId="9"/>
    <tableColumn id="4" xr3:uid="{663F92D6-FE31-4D81-9E01-8D066DDC8A88}" name="City" dataDxfId="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CBC83-0602-4CD9-B20F-525DE2CD1B8C}">
  <dimension ref="A3:I78"/>
  <sheetViews>
    <sheetView workbookViewId="0">
      <selection activeCell="K43" sqref="K43"/>
    </sheetView>
  </sheetViews>
  <sheetFormatPr defaultRowHeight="14.5" x14ac:dyDescent="0.35"/>
  <cols>
    <col min="1" max="1" width="12.33203125" bestFit="1" customWidth="1"/>
    <col min="2" max="2" width="9.5" bestFit="1" customWidth="1"/>
    <col min="3" max="3" width="10.5" bestFit="1" customWidth="1"/>
    <col min="4" max="4" width="13.1640625" bestFit="1" customWidth="1"/>
    <col min="5" max="5" width="12.33203125" bestFit="1" customWidth="1"/>
    <col min="6" max="6" width="9.5" bestFit="1" customWidth="1"/>
    <col min="7" max="7" width="10.5" bestFit="1" customWidth="1"/>
    <col min="8" max="8" width="10.75" bestFit="1" customWidth="1"/>
  </cols>
  <sheetData>
    <row r="3" spans="1:6" x14ac:dyDescent="0.35">
      <c r="A3" t="s">
        <v>1042</v>
      </c>
      <c r="B3" t="s">
        <v>1044</v>
      </c>
      <c r="C3" t="s">
        <v>1045</v>
      </c>
      <c r="D3" t="s">
        <v>1043</v>
      </c>
      <c r="E3" t="s">
        <v>1046</v>
      </c>
    </row>
    <row r="4" spans="1:6" x14ac:dyDescent="0.35">
      <c r="A4" s="21">
        <v>1000</v>
      </c>
      <c r="B4" s="23">
        <v>96623</v>
      </c>
      <c r="C4" s="21">
        <v>89850</v>
      </c>
      <c r="D4" s="22">
        <v>3.8854000000000033</v>
      </c>
      <c r="E4" s="21">
        <v>307</v>
      </c>
    </row>
    <row r="7" spans="1:6" x14ac:dyDescent="0.35">
      <c r="A7" t="s">
        <v>1042</v>
      </c>
      <c r="B7" t="s">
        <v>1044</v>
      </c>
      <c r="C7" t="s">
        <v>1045</v>
      </c>
      <c r="D7" t="s">
        <v>1043</v>
      </c>
      <c r="E7" t="s">
        <v>1046</v>
      </c>
    </row>
    <row r="8" spans="1:6" x14ac:dyDescent="0.35">
      <c r="A8" s="21">
        <v>207</v>
      </c>
      <c r="B8" s="23">
        <v>20872</v>
      </c>
      <c r="C8" s="21">
        <v>17700</v>
      </c>
      <c r="D8" s="22">
        <v>3.8589371980676304</v>
      </c>
      <c r="E8" s="21">
        <v>60</v>
      </c>
    </row>
    <row r="11" spans="1:6" x14ac:dyDescent="0.35">
      <c r="A11" s="24" t="s">
        <v>1047</v>
      </c>
      <c r="B11" t="s">
        <v>1042</v>
      </c>
      <c r="C11" t="s">
        <v>1061</v>
      </c>
      <c r="E11" s="24" t="s">
        <v>1047</v>
      </c>
      <c r="F11" t="s">
        <v>1042</v>
      </c>
    </row>
    <row r="12" spans="1:6" x14ac:dyDescent="0.35">
      <c r="A12" s="25" t="s">
        <v>1049</v>
      </c>
      <c r="B12" s="21">
        <v>13</v>
      </c>
      <c r="C12" s="21">
        <v>13</v>
      </c>
      <c r="E12" s="25" t="s">
        <v>1065</v>
      </c>
      <c r="F12" s="21">
        <v>30</v>
      </c>
    </row>
    <row r="13" spans="1:6" x14ac:dyDescent="0.35">
      <c r="A13" s="25" t="s">
        <v>1050</v>
      </c>
      <c r="B13" s="21">
        <v>13</v>
      </c>
      <c r="C13" s="21">
        <v>13</v>
      </c>
      <c r="E13" s="25" t="s">
        <v>1063</v>
      </c>
      <c r="F13" s="21">
        <v>34</v>
      </c>
    </row>
    <row r="14" spans="1:6" x14ac:dyDescent="0.35">
      <c r="A14" s="25" t="s">
        <v>1051</v>
      </c>
      <c r="B14" s="21">
        <v>28</v>
      </c>
      <c r="C14" s="21">
        <v>28</v>
      </c>
      <c r="E14" s="25" t="s">
        <v>1067</v>
      </c>
      <c r="F14" s="21">
        <v>26</v>
      </c>
    </row>
    <row r="15" spans="1:6" x14ac:dyDescent="0.35">
      <c r="A15" s="25" t="s">
        <v>1052</v>
      </c>
      <c r="B15" s="21">
        <v>24</v>
      </c>
      <c r="C15" s="21">
        <v>24</v>
      </c>
      <c r="E15" s="25" t="s">
        <v>1068</v>
      </c>
      <c r="F15" s="21">
        <v>38</v>
      </c>
    </row>
    <row r="16" spans="1:6" x14ac:dyDescent="0.35">
      <c r="A16" s="25" t="s">
        <v>1053</v>
      </c>
      <c r="B16" s="21">
        <v>23</v>
      </c>
      <c r="C16" s="21">
        <v>23</v>
      </c>
      <c r="E16" s="25" t="s">
        <v>1066</v>
      </c>
      <c r="F16" s="21">
        <v>27</v>
      </c>
    </row>
    <row r="17" spans="1:9" x14ac:dyDescent="0.35">
      <c r="A17" s="25" t="s">
        <v>1054</v>
      </c>
      <c r="B17" s="21">
        <v>17</v>
      </c>
      <c r="C17" s="21">
        <v>17</v>
      </c>
      <c r="E17" s="25" t="s">
        <v>1062</v>
      </c>
      <c r="F17" s="21">
        <v>27</v>
      </c>
    </row>
    <row r="18" spans="1:9" x14ac:dyDescent="0.35">
      <c r="A18" s="25" t="s">
        <v>1055</v>
      </c>
      <c r="B18" s="21">
        <v>11</v>
      </c>
      <c r="C18" s="21">
        <v>11</v>
      </c>
      <c r="E18" s="25" t="s">
        <v>1064</v>
      </c>
      <c r="F18" s="21">
        <v>25</v>
      </c>
    </row>
    <row r="19" spans="1:9" x14ac:dyDescent="0.35">
      <c r="A19" s="25" t="s">
        <v>1056</v>
      </c>
      <c r="B19" s="21">
        <v>11</v>
      </c>
      <c r="C19" s="21">
        <v>11</v>
      </c>
      <c r="E19" s="25" t="s">
        <v>1048</v>
      </c>
      <c r="F19" s="21">
        <v>207</v>
      </c>
    </row>
    <row r="20" spans="1:9" x14ac:dyDescent="0.35">
      <c r="A20" s="25" t="s">
        <v>1057</v>
      </c>
      <c r="B20" s="21">
        <v>14</v>
      </c>
      <c r="C20" s="21">
        <v>14</v>
      </c>
    </row>
    <row r="21" spans="1:9" x14ac:dyDescent="0.35">
      <c r="A21" s="25" t="s">
        <v>1058</v>
      </c>
      <c r="B21" s="21">
        <v>30</v>
      </c>
      <c r="C21" s="21">
        <v>30</v>
      </c>
    </row>
    <row r="22" spans="1:9" x14ac:dyDescent="0.35">
      <c r="A22" s="25" t="s">
        <v>1059</v>
      </c>
      <c r="B22" s="21">
        <v>14</v>
      </c>
      <c r="C22" s="21">
        <v>14</v>
      </c>
    </row>
    <row r="23" spans="1:9" x14ac:dyDescent="0.35">
      <c r="A23" s="25" t="s">
        <v>1060</v>
      </c>
      <c r="B23" s="21">
        <v>9</v>
      </c>
      <c r="C23" s="21">
        <v>9</v>
      </c>
    </row>
    <row r="24" spans="1:9" x14ac:dyDescent="0.35">
      <c r="A24" s="25" t="s">
        <v>1048</v>
      </c>
      <c r="B24" s="21">
        <v>207</v>
      </c>
      <c r="C24" s="21">
        <v>207</v>
      </c>
    </row>
    <row r="27" spans="1:9" x14ac:dyDescent="0.35">
      <c r="E27" t="s">
        <v>1069</v>
      </c>
      <c r="G27" t="s">
        <v>1077</v>
      </c>
      <c r="H27" t="str">
        <f>A39</f>
        <v>R03</v>
      </c>
    </row>
    <row r="29" spans="1:9" x14ac:dyDescent="0.35">
      <c r="A29" s="24" t="s">
        <v>1047</v>
      </c>
      <c r="B29" t="s">
        <v>1042</v>
      </c>
      <c r="C29" t="s">
        <v>1044</v>
      </c>
      <c r="E29" t="s">
        <v>1076</v>
      </c>
      <c r="F29" t="s">
        <v>1075</v>
      </c>
      <c r="G29" t="s">
        <v>1074</v>
      </c>
      <c r="H29" t="s">
        <v>1072</v>
      </c>
      <c r="I29" t="s">
        <v>1073</v>
      </c>
    </row>
    <row r="30" spans="1:9" x14ac:dyDescent="0.35">
      <c r="A30" s="25" t="s">
        <v>11</v>
      </c>
      <c r="B30" s="21">
        <v>189</v>
      </c>
      <c r="C30" s="23">
        <v>18415</v>
      </c>
      <c r="E30" t="str" cm="1">
        <f t="array" ref="E30:G34">A30:C34</f>
        <v>R01</v>
      </c>
      <c r="F30">
        <v>189</v>
      </c>
      <c r="G30" s="26">
        <v>18415</v>
      </c>
      <c r="H30" t="e">
        <f>IF(E30=$H$27,F30,NA())</f>
        <v>#N/A</v>
      </c>
      <c r="I30" t="e">
        <f>IF(E30=$H$27,G30,NA())</f>
        <v>#N/A</v>
      </c>
    </row>
    <row r="31" spans="1:9" x14ac:dyDescent="0.35">
      <c r="A31" s="25" t="s">
        <v>9</v>
      </c>
      <c r="B31" s="21">
        <v>218</v>
      </c>
      <c r="C31" s="23">
        <v>20581</v>
      </c>
      <c r="E31" t="str">
        <v>R02</v>
      </c>
      <c r="F31">
        <v>218</v>
      </c>
      <c r="G31" s="26">
        <v>20581</v>
      </c>
      <c r="H31" t="e">
        <f t="shared" ref="H31:H34" si="0">IF(E31=$H$27,F31,NA())</f>
        <v>#N/A</v>
      </c>
      <c r="I31" t="e">
        <f t="shared" ref="I31:I34" si="1">IF(E31=$H$27,G31,NA())</f>
        <v>#N/A</v>
      </c>
    </row>
    <row r="32" spans="1:9" x14ac:dyDescent="0.35">
      <c r="A32" s="25" t="s">
        <v>6</v>
      </c>
      <c r="B32" s="21">
        <v>207</v>
      </c>
      <c r="C32" s="23">
        <v>20872</v>
      </c>
      <c r="E32" t="str">
        <v>R03</v>
      </c>
      <c r="F32">
        <v>207</v>
      </c>
      <c r="G32" s="26">
        <v>20872</v>
      </c>
      <c r="H32">
        <f t="shared" si="0"/>
        <v>207</v>
      </c>
      <c r="I32">
        <f t="shared" si="1"/>
        <v>20872</v>
      </c>
    </row>
    <row r="33" spans="1:9" x14ac:dyDescent="0.35">
      <c r="A33" s="25" t="s">
        <v>13</v>
      </c>
      <c r="B33" s="21">
        <v>186</v>
      </c>
      <c r="C33" s="23">
        <v>16651</v>
      </c>
      <c r="E33" t="str">
        <v>R04</v>
      </c>
      <c r="F33">
        <v>186</v>
      </c>
      <c r="G33" s="26">
        <v>16651</v>
      </c>
      <c r="H33" t="e">
        <f t="shared" si="0"/>
        <v>#N/A</v>
      </c>
      <c r="I33" t="e">
        <f t="shared" si="1"/>
        <v>#N/A</v>
      </c>
    </row>
    <row r="34" spans="1:9" x14ac:dyDescent="0.35">
      <c r="A34" s="25" t="s">
        <v>10</v>
      </c>
      <c r="B34" s="21">
        <v>200</v>
      </c>
      <c r="C34" s="23">
        <v>20104</v>
      </c>
      <c r="E34" t="str">
        <v>R05</v>
      </c>
      <c r="F34">
        <v>200</v>
      </c>
      <c r="G34" s="26">
        <v>20104</v>
      </c>
      <c r="H34" t="e">
        <f t="shared" si="0"/>
        <v>#N/A</v>
      </c>
      <c r="I34" t="e">
        <f t="shared" si="1"/>
        <v>#N/A</v>
      </c>
    </row>
    <row r="35" spans="1:9" x14ac:dyDescent="0.35">
      <c r="A35" s="25" t="s">
        <v>1048</v>
      </c>
      <c r="B35" s="21">
        <v>1000</v>
      </c>
      <c r="C35" s="23">
        <v>96623</v>
      </c>
    </row>
    <row r="36" spans="1:9" x14ac:dyDescent="0.35">
      <c r="G36" t="s">
        <v>1080</v>
      </c>
    </row>
    <row r="37" spans="1:9" x14ac:dyDescent="0.35">
      <c r="G37" t="s">
        <v>1081</v>
      </c>
      <c r="H37" s="38">
        <f>A8/A4</f>
        <v>0.20699999999999999</v>
      </c>
    </row>
    <row r="38" spans="1:9" x14ac:dyDescent="0.35">
      <c r="A38" s="24" t="s">
        <v>1047</v>
      </c>
      <c r="G38" t="s">
        <v>1070</v>
      </c>
      <c r="H38">
        <f>_xlfn.XLOOKUP(A39,E30:E34,F30:F34)</f>
        <v>207</v>
      </c>
    </row>
    <row r="39" spans="1:9" x14ac:dyDescent="0.35">
      <c r="A39" s="27" t="s">
        <v>6</v>
      </c>
      <c r="G39" t="s">
        <v>1071</v>
      </c>
      <c r="H39">
        <f>_xlfn.XLOOKUP(A39,E30:E34,G30:G34)</f>
        <v>20872</v>
      </c>
    </row>
    <row r="40" spans="1:9" x14ac:dyDescent="0.35">
      <c r="G40" t="s">
        <v>1082</v>
      </c>
      <c r="H40">
        <f>_xlfn.RANK.AVG(H38,F30:F34)</f>
        <v>2</v>
      </c>
    </row>
    <row r="41" spans="1:9" x14ac:dyDescent="0.35">
      <c r="G41" t="s">
        <v>1083</v>
      </c>
      <c r="H41">
        <f>_xlfn.RANK.AVG(H39,G30:G34)</f>
        <v>1</v>
      </c>
    </row>
    <row r="42" spans="1:9" x14ac:dyDescent="0.35">
      <c r="G42" t="s">
        <v>1084</v>
      </c>
    </row>
    <row r="43" spans="1:9" x14ac:dyDescent="0.35">
      <c r="H43" t="str">
        <f>"% of calls: "&amp;H37*100&amp;"%"</f>
        <v>% of calls: 20.7%</v>
      </c>
    </row>
    <row r="44" spans="1:9" x14ac:dyDescent="0.35">
      <c r="A44" s="24" t="s">
        <v>1042</v>
      </c>
      <c r="B44" s="24" t="s">
        <v>1078</v>
      </c>
      <c r="H44" t="str">
        <f>IF(COUNTA(A39:A43)&gt;1,"","Call rank: "&amp;H40)</f>
        <v>Call rank: 2</v>
      </c>
    </row>
    <row r="45" spans="1:9" x14ac:dyDescent="0.35">
      <c r="A45" s="24" t="s">
        <v>1047</v>
      </c>
      <c r="B45" t="s">
        <v>999</v>
      </c>
      <c r="C45" t="s">
        <v>998</v>
      </c>
      <c r="D45" t="s">
        <v>1048</v>
      </c>
      <c r="H45" t="str">
        <f>IF(COUNTA(A39:A43)&gt;1,"","Amount rank: "&amp;H41)</f>
        <v>Amount rank: 1</v>
      </c>
    </row>
    <row r="46" spans="1:9" x14ac:dyDescent="0.35">
      <c r="A46" s="25" t="s">
        <v>1002</v>
      </c>
      <c r="B46" s="21">
        <v>144</v>
      </c>
      <c r="C46" s="21">
        <v>132</v>
      </c>
      <c r="D46" s="21">
        <v>276</v>
      </c>
      <c r="G46" t="s">
        <v>1085</v>
      </c>
    </row>
    <row r="47" spans="1:9" x14ac:dyDescent="0.35">
      <c r="A47" s="25" t="s">
        <v>1001</v>
      </c>
      <c r="B47" s="21">
        <v>326</v>
      </c>
      <c r="C47" s="21">
        <v>63</v>
      </c>
      <c r="D47" s="21">
        <v>389</v>
      </c>
      <c r="H47" t="e" vm="1">
        <f>IF(COUNTA(A39:A43)&gt;1,"", _xlfn.XLOOKUP(A39,Assets!E3:E7,Assets!F3:F7))</f>
        <v>#VALUE!</v>
      </c>
    </row>
    <row r="48" spans="1:9" x14ac:dyDescent="0.35">
      <c r="A48" s="25" t="s">
        <v>1000</v>
      </c>
      <c r="B48" s="21">
        <v>129</v>
      </c>
      <c r="C48" s="21">
        <v>206</v>
      </c>
      <c r="D48" s="21">
        <v>335</v>
      </c>
    </row>
    <row r="49" spans="1:7" x14ac:dyDescent="0.35">
      <c r="A49" s="25" t="s">
        <v>1048</v>
      </c>
      <c r="B49" s="21">
        <v>599</v>
      </c>
      <c r="C49" s="21">
        <v>401</v>
      </c>
      <c r="D49" s="21">
        <v>1000</v>
      </c>
    </row>
    <row r="50" spans="1:7" x14ac:dyDescent="0.35">
      <c r="A50" s="24" t="s">
        <v>1047</v>
      </c>
      <c r="B50" t="s">
        <v>1042</v>
      </c>
    </row>
    <row r="51" spans="1:7" x14ac:dyDescent="0.35">
      <c r="A51" s="25">
        <v>0</v>
      </c>
      <c r="B51" s="21">
        <v>1</v>
      </c>
    </row>
    <row r="52" spans="1:7" x14ac:dyDescent="0.35">
      <c r="A52" s="25">
        <v>1</v>
      </c>
      <c r="B52" s="21">
        <v>1</v>
      </c>
    </row>
    <row r="53" spans="1:7" x14ac:dyDescent="0.35">
      <c r="A53" s="25">
        <v>2</v>
      </c>
      <c r="B53" s="21">
        <v>11</v>
      </c>
    </row>
    <row r="54" spans="1:7" x14ac:dyDescent="0.35">
      <c r="A54" s="25">
        <v>3</v>
      </c>
      <c r="B54" s="21">
        <v>46</v>
      </c>
    </row>
    <row r="55" spans="1:7" x14ac:dyDescent="0.35">
      <c r="A55" s="25">
        <v>4</v>
      </c>
      <c r="B55" s="21">
        <v>88</v>
      </c>
    </row>
    <row r="56" spans="1:7" x14ac:dyDescent="0.35">
      <c r="A56" s="25">
        <v>5</v>
      </c>
      <c r="B56" s="21">
        <v>60</v>
      </c>
    </row>
    <row r="57" spans="1:7" x14ac:dyDescent="0.35">
      <c r="A57" s="25" t="s">
        <v>1048</v>
      </c>
      <c r="B57" s="21">
        <v>207</v>
      </c>
    </row>
    <row r="59" spans="1:7" x14ac:dyDescent="0.35">
      <c r="A59" s="24" t="s">
        <v>1044</v>
      </c>
      <c r="B59" s="24" t="s">
        <v>1078</v>
      </c>
    </row>
    <row r="60" spans="1:7" x14ac:dyDescent="0.35">
      <c r="A60" s="24" t="s">
        <v>1047</v>
      </c>
      <c r="B60" t="s">
        <v>11</v>
      </c>
      <c r="C60" t="s">
        <v>9</v>
      </c>
      <c r="D60" t="s">
        <v>6</v>
      </c>
      <c r="E60" t="s">
        <v>13</v>
      </c>
      <c r="F60" t="s">
        <v>10</v>
      </c>
      <c r="G60" t="s">
        <v>1048</v>
      </c>
    </row>
    <row r="61" spans="1:7" x14ac:dyDescent="0.35">
      <c r="A61" s="25" t="s">
        <v>1002</v>
      </c>
    </row>
    <row r="62" spans="1:7" x14ac:dyDescent="0.35">
      <c r="A62" s="28" t="s">
        <v>20</v>
      </c>
      <c r="B62" s="23">
        <v>891</v>
      </c>
      <c r="C62" s="23">
        <v>1332</v>
      </c>
      <c r="D62" s="23">
        <v>1282</v>
      </c>
      <c r="E62" s="23">
        <v>739</v>
      </c>
      <c r="F62" s="23">
        <v>560</v>
      </c>
      <c r="G62" s="23">
        <v>4804</v>
      </c>
    </row>
    <row r="63" spans="1:7" x14ac:dyDescent="0.35">
      <c r="A63" s="28" t="s">
        <v>12</v>
      </c>
      <c r="B63" s="23">
        <v>1991</v>
      </c>
      <c r="C63" s="23">
        <v>1886</v>
      </c>
      <c r="D63" s="23">
        <v>1206</v>
      </c>
      <c r="E63" s="23">
        <v>884</v>
      </c>
      <c r="F63" s="23">
        <v>1722</v>
      </c>
      <c r="G63" s="23">
        <v>7689</v>
      </c>
    </row>
    <row r="64" spans="1:7" x14ac:dyDescent="0.35">
      <c r="A64" s="28" t="s">
        <v>8</v>
      </c>
      <c r="B64" s="23">
        <v>1163</v>
      </c>
      <c r="C64" s="23">
        <v>1180</v>
      </c>
      <c r="D64" s="23">
        <v>1616</v>
      </c>
      <c r="E64" s="23">
        <v>1043</v>
      </c>
      <c r="F64" s="23">
        <v>1747</v>
      </c>
      <c r="G64" s="23">
        <v>6749</v>
      </c>
    </row>
    <row r="65" spans="1:7" x14ac:dyDescent="0.35">
      <c r="A65" s="28" t="s">
        <v>16</v>
      </c>
      <c r="B65" s="23">
        <v>1438</v>
      </c>
      <c r="C65" s="23">
        <v>1616</v>
      </c>
      <c r="D65" s="23">
        <v>866</v>
      </c>
      <c r="E65" s="23">
        <v>829</v>
      </c>
      <c r="F65" s="23">
        <v>2070</v>
      </c>
      <c r="G65" s="23">
        <v>6819</v>
      </c>
    </row>
    <row r="66" spans="1:7" x14ac:dyDescent="0.35">
      <c r="A66" s="25" t="s">
        <v>1001</v>
      </c>
    </row>
    <row r="67" spans="1:7" x14ac:dyDescent="0.35">
      <c r="A67" s="28" t="s">
        <v>24</v>
      </c>
      <c r="B67" s="23">
        <v>1233</v>
      </c>
      <c r="C67" s="23">
        <v>223</v>
      </c>
      <c r="D67" s="23">
        <v>1680</v>
      </c>
      <c r="E67" s="23">
        <v>990</v>
      </c>
      <c r="F67" s="23">
        <v>1508</v>
      </c>
      <c r="G67" s="23">
        <v>5634</v>
      </c>
    </row>
    <row r="68" spans="1:7" x14ac:dyDescent="0.35">
      <c r="A68" s="28" t="s">
        <v>15</v>
      </c>
      <c r="B68" s="23">
        <v>1598</v>
      </c>
      <c r="C68" s="23">
        <v>1907</v>
      </c>
      <c r="D68" s="23">
        <v>869</v>
      </c>
      <c r="E68" s="23">
        <v>1426</v>
      </c>
      <c r="F68" s="23">
        <v>1416</v>
      </c>
      <c r="G68" s="23">
        <v>7216</v>
      </c>
    </row>
    <row r="69" spans="1:7" x14ac:dyDescent="0.35">
      <c r="A69" s="28" t="s">
        <v>5</v>
      </c>
      <c r="B69" s="23">
        <v>900</v>
      </c>
      <c r="C69" s="23">
        <v>1016</v>
      </c>
      <c r="D69" s="23">
        <v>960</v>
      </c>
      <c r="E69" s="23">
        <v>940</v>
      </c>
      <c r="F69" s="23">
        <v>1193</v>
      </c>
      <c r="G69" s="23">
        <v>5009</v>
      </c>
    </row>
    <row r="70" spans="1:7" x14ac:dyDescent="0.35">
      <c r="A70" s="28" t="s">
        <v>18</v>
      </c>
      <c r="B70" s="23">
        <v>900</v>
      </c>
      <c r="C70" s="23">
        <v>1470</v>
      </c>
      <c r="D70" s="23">
        <v>1617</v>
      </c>
      <c r="E70" s="23">
        <v>1314</v>
      </c>
      <c r="F70" s="23">
        <v>941</v>
      </c>
      <c r="G70" s="23">
        <v>6242</v>
      </c>
    </row>
    <row r="71" spans="1:7" x14ac:dyDescent="0.35">
      <c r="A71" s="28" t="s">
        <v>14</v>
      </c>
      <c r="B71" s="23">
        <v>1255</v>
      </c>
      <c r="C71" s="23">
        <v>516</v>
      </c>
      <c r="D71" s="23">
        <v>1874</v>
      </c>
      <c r="E71" s="23">
        <v>1863</v>
      </c>
      <c r="F71" s="23">
        <v>1722</v>
      </c>
      <c r="G71" s="23">
        <v>7230</v>
      </c>
    </row>
    <row r="72" spans="1:7" x14ac:dyDescent="0.35">
      <c r="A72" s="28" t="s">
        <v>19</v>
      </c>
      <c r="B72" s="23">
        <v>1138</v>
      </c>
      <c r="C72" s="23">
        <v>1898</v>
      </c>
      <c r="D72" s="23">
        <v>1482</v>
      </c>
      <c r="E72" s="23">
        <v>846</v>
      </c>
      <c r="F72" s="23">
        <v>1154</v>
      </c>
      <c r="G72" s="23">
        <v>6518</v>
      </c>
    </row>
    <row r="73" spans="1:7" x14ac:dyDescent="0.35">
      <c r="A73" s="25" t="s">
        <v>1000</v>
      </c>
    </row>
    <row r="74" spans="1:7" x14ac:dyDescent="0.35">
      <c r="A74" s="28" t="s">
        <v>17</v>
      </c>
      <c r="B74" s="23">
        <v>1655</v>
      </c>
      <c r="C74" s="23">
        <v>805</v>
      </c>
      <c r="D74" s="23">
        <v>2263</v>
      </c>
      <c r="E74" s="23">
        <v>987</v>
      </c>
      <c r="F74" s="23">
        <v>1075</v>
      </c>
      <c r="G74" s="23">
        <v>6785</v>
      </c>
    </row>
    <row r="75" spans="1:7" x14ac:dyDescent="0.35">
      <c r="A75" s="28" t="s">
        <v>23</v>
      </c>
      <c r="B75" s="23">
        <v>1104</v>
      </c>
      <c r="C75" s="23">
        <v>2280</v>
      </c>
      <c r="D75" s="23">
        <v>1445</v>
      </c>
      <c r="E75" s="23">
        <v>1722</v>
      </c>
      <c r="F75" s="23">
        <v>1196</v>
      </c>
      <c r="G75" s="23">
        <v>7747</v>
      </c>
    </row>
    <row r="76" spans="1:7" x14ac:dyDescent="0.35">
      <c r="A76" s="28" t="s">
        <v>7</v>
      </c>
      <c r="B76" s="23">
        <v>372</v>
      </c>
      <c r="C76" s="23">
        <v>1818</v>
      </c>
      <c r="D76" s="23">
        <v>1346</v>
      </c>
      <c r="E76" s="23">
        <v>1156</v>
      </c>
      <c r="F76" s="23">
        <v>1484</v>
      </c>
      <c r="G76" s="23">
        <v>6176</v>
      </c>
    </row>
    <row r="77" spans="1:7" x14ac:dyDescent="0.35">
      <c r="A77" s="28" t="s">
        <v>22</v>
      </c>
      <c r="B77" s="23">
        <v>1415</v>
      </c>
      <c r="C77" s="23">
        <v>1271</v>
      </c>
      <c r="D77" s="23">
        <v>1214</v>
      </c>
      <c r="E77" s="23">
        <v>1135</v>
      </c>
      <c r="F77" s="23">
        <v>1566</v>
      </c>
      <c r="G77" s="23">
        <v>6601</v>
      </c>
    </row>
    <row r="78" spans="1:7" x14ac:dyDescent="0.35">
      <c r="A78" s="28" t="s">
        <v>21</v>
      </c>
      <c r="B78" s="23">
        <v>1362</v>
      </c>
      <c r="C78" s="23">
        <v>1363</v>
      </c>
      <c r="D78" s="23">
        <v>1152</v>
      </c>
      <c r="E78" s="23">
        <v>777</v>
      </c>
      <c r="F78" s="23">
        <v>750</v>
      </c>
      <c r="G78" s="23">
        <v>5404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E4" sqref="E4"/>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headerFooter>
    <oddFooter>&amp;L_x000D_&amp;1#&amp;"Calibri"&amp;7&amp;K000000 C2 General</oddFooter>
  </headerFooter>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G3" sqref="G3"/>
    </sheetView>
  </sheetViews>
  <sheetFormatPr defaultRowHeight="14.5" x14ac:dyDescent="0.35"/>
  <cols>
    <col min="5" max="5" width="10.83203125" customWidth="1"/>
    <col min="6" max="6" width="9.83203125" customWidth="1"/>
  </cols>
  <sheetData>
    <row r="2" spans="5:6" x14ac:dyDescent="0.35">
      <c r="E2" t="s">
        <v>1040</v>
      </c>
      <c r="F2" t="s">
        <v>1041</v>
      </c>
    </row>
    <row r="3" spans="5:6" ht="25.5" customHeight="1" x14ac:dyDescent="0.35">
      <c r="E3" t="s">
        <v>11</v>
      </c>
      <c r="F3" t="e" vm="2">
        <v>#VALUE!</v>
      </c>
    </row>
    <row r="4" spans="5:6" ht="25.5" customHeight="1" x14ac:dyDescent="0.35">
      <c r="E4" t="s">
        <v>9</v>
      </c>
      <c r="F4" t="e" vm="3">
        <v>#VALUE!</v>
      </c>
    </row>
    <row r="5" spans="5:6" ht="25.5" customHeight="1" x14ac:dyDescent="0.35">
      <c r="E5" t="s">
        <v>6</v>
      </c>
      <c r="F5" t="e" vm="4">
        <v>#VALUE!</v>
      </c>
    </row>
    <row r="6" spans="5:6" ht="25.5" customHeight="1" x14ac:dyDescent="0.35">
      <c r="E6" t="s">
        <v>13</v>
      </c>
      <c r="F6" t="e" vm="5">
        <v>#VALUE!</v>
      </c>
    </row>
    <row r="7" spans="5:6" ht="25.5" customHeight="1" x14ac:dyDescent="0.35">
      <c r="E7" t="s">
        <v>10</v>
      </c>
      <c r="F7" t="e" vm="6">
        <v>#VALUE!</v>
      </c>
    </row>
  </sheetData>
  <pageMargins left="0.7" right="0.7" top="0.75" bottom="0.75" header="0.3" footer="0.3"/>
  <headerFooter>
    <oddFooter>&amp;L_x000D_&amp;1#&amp;"Calibri"&amp;7&amp;K000000 C2 General</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E7228-3344-4D18-AEC1-70D64E9B5B13}">
  <dimension ref="A1:U34"/>
  <sheetViews>
    <sheetView tabSelected="1" topLeftCell="B1" zoomScaleNormal="100" workbookViewId="0">
      <selection activeCell="X6" sqref="X6"/>
    </sheetView>
  </sheetViews>
  <sheetFormatPr defaultRowHeight="14.5" x14ac:dyDescent="0.35"/>
  <cols>
    <col min="1" max="1" width="3" hidden="1" customWidth="1"/>
    <col min="2" max="2" width="1.9140625" customWidth="1"/>
    <col min="4" max="4" width="6.33203125" customWidth="1"/>
    <col min="10" max="10" width="7.83203125" customWidth="1"/>
    <col min="13" max="13" width="7.9140625" customWidth="1"/>
    <col min="19" max="19" width="7.33203125" customWidth="1"/>
    <col min="20" max="20" width="2.58203125" customWidth="1"/>
    <col min="21" max="21" width="0.25" customWidth="1"/>
  </cols>
  <sheetData>
    <row r="1" spans="1:21" ht="15" customHeight="1" x14ac:dyDescent="0.35">
      <c r="A1" s="20"/>
      <c r="B1" s="20"/>
      <c r="C1" s="20"/>
      <c r="D1" s="20"/>
      <c r="E1" s="20"/>
      <c r="F1" s="20"/>
      <c r="G1" s="20"/>
      <c r="H1" s="20"/>
      <c r="I1" s="20"/>
      <c r="J1" s="20"/>
      <c r="K1" s="20"/>
      <c r="L1" s="20"/>
      <c r="M1" s="20"/>
      <c r="N1" s="20"/>
      <c r="O1" s="20"/>
      <c r="P1" s="20"/>
      <c r="Q1" s="20"/>
      <c r="R1" s="20"/>
      <c r="S1" s="20"/>
      <c r="T1" s="20"/>
      <c r="U1" s="20"/>
    </row>
    <row r="2" spans="1:21" ht="16.5" customHeight="1" x14ac:dyDescent="0.35">
      <c r="A2" s="20"/>
      <c r="B2" s="20"/>
      <c r="C2" s="20"/>
      <c r="D2" s="20"/>
      <c r="E2" s="20"/>
      <c r="F2" s="20"/>
      <c r="G2" s="20"/>
      <c r="H2" s="20"/>
      <c r="I2" s="20"/>
      <c r="J2" s="20"/>
      <c r="K2" s="20"/>
      <c r="L2" s="20"/>
      <c r="M2" s="20"/>
      <c r="N2" s="20"/>
      <c r="O2" s="20"/>
      <c r="P2" s="20"/>
      <c r="Q2" s="20"/>
      <c r="R2" s="20"/>
      <c r="S2" s="20"/>
      <c r="T2" s="20"/>
      <c r="U2" s="20"/>
    </row>
    <row r="3" spans="1:21" x14ac:dyDescent="0.35">
      <c r="A3" s="20"/>
      <c r="B3" s="20"/>
      <c r="C3" s="20"/>
      <c r="D3" s="20"/>
      <c r="E3" s="20"/>
      <c r="F3" s="20"/>
      <c r="G3" s="20"/>
      <c r="H3" s="20"/>
      <c r="I3" s="20"/>
      <c r="J3" s="20"/>
      <c r="K3" s="20"/>
      <c r="L3" s="20"/>
      <c r="M3" s="20"/>
      <c r="N3" s="20"/>
      <c r="O3" s="20"/>
      <c r="P3" s="20"/>
      <c r="Q3" s="20"/>
      <c r="R3" s="20"/>
      <c r="S3" s="20"/>
      <c r="T3" s="20"/>
      <c r="U3" s="20"/>
    </row>
    <row r="4" spans="1:21" x14ac:dyDescent="0.35">
      <c r="A4" s="20"/>
      <c r="B4" s="20"/>
      <c r="C4" s="20"/>
      <c r="D4" s="20"/>
      <c r="E4" s="20"/>
      <c r="F4" s="20"/>
      <c r="G4" s="20"/>
      <c r="H4" s="20"/>
      <c r="I4" s="20"/>
      <c r="J4" s="20"/>
      <c r="K4" s="20"/>
      <c r="L4" s="20"/>
      <c r="M4" s="20"/>
      <c r="N4" s="20"/>
      <c r="O4" s="20"/>
      <c r="P4" s="20"/>
      <c r="Q4" s="20"/>
      <c r="R4" s="20"/>
      <c r="S4" s="20"/>
      <c r="T4" s="20"/>
      <c r="U4" s="20"/>
    </row>
    <row r="5" spans="1:21" x14ac:dyDescent="0.35">
      <c r="A5" s="20"/>
      <c r="B5" s="20"/>
      <c r="C5" s="20"/>
      <c r="D5" s="20"/>
      <c r="E5" s="20"/>
      <c r="F5" s="20"/>
      <c r="G5" s="20"/>
      <c r="H5" s="20"/>
      <c r="I5" s="20"/>
      <c r="J5" s="20"/>
      <c r="K5" s="20"/>
      <c r="L5" s="20"/>
      <c r="M5" s="20"/>
      <c r="N5" s="20"/>
      <c r="O5" s="20"/>
      <c r="P5" s="20"/>
      <c r="Q5" s="20"/>
      <c r="R5" s="20"/>
      <c r="S5" s="20"/>
      <c r="T5" s="20"/>
      <c r="U5" s="20"/>
    </row>
    <row r="6" spans="1:21" x14ac:dyDescent="0.35">
      <c r="A6" s="20"/>
      <c r="B6" s="20"/>
      <c r="C6" s="20"/>
      <c r="D6" s="20"/>
      <c r="E6" s="20"/>
      <c r="F6" s="20"/>
      <c r="G6" s="20"/>
      <c r="H6" s="20"/>
      <c r="I6" s="20"/>
      <c r="J6" s="20"/>
      <c r="K6" s="20"/>
      <c r="L6" s="20"/>
      <c r="M6" s="20"/>
      <c r="N6" s="20"/>
      <c r="O6" s="20"/>
      <c r="P6" s="20"/>
      <c r="Q6" s="20"/>
      <c r="R6" s="20"/>
      <c r="S6" s="20"/>
      <c r="T6" s="20"/>
      <c r="U6" s="20"/>
    </row>
    <row r="7" spans="1:21" x14ac:dyDescent="0.35">
      <c r="A7" s="20"/>
      <c r="B7" s="20"/>
      <c r="C7" s="20"/>
      <c r="D7" s="20"/>
      <c r="E7" s="20"/>
      <c r="F7" s="20"/>
      <c r="G7" s="20"/>
      <c r="H7" s="20"/>
      <c r="I7" s="20"/>
      <c r="J7" s="20"/>
      <c r="K7" s="20"/>
      <c r="L7" s="20"/>
      <c r="M7" s="20"/>
      <c r="N7" s="20"/>
      <c r="O7" s="20"/>
      <c r="P7" s="20"/>
      <c r="Q7" s="20"/>
      <c r="R7" s="20"/>
      <c r="S7" s="20"/>
      <c r="T7" s="20"/>
      <c r="U7" s="20"/>
    </row>
    <row r="8" spans="1:21" x14ac:dyDescent="0.35">
      <c r="A8" s="20"/>
      <c r="B8" s="20"/>
      <c r="C8" s="20"/>
      <c r="D8" s="20"/>
      <c r="E8" s="20"/>
      <c r="F8" s="20"/>
      <c r="G8" s="20"/>
      <c r="H8" s="20"/>
      <c r="I8" s="20"/>
      <c r="J8" s="20"/>
      <c r="K8" s="20"/>
      <c r="L8" s="20"/>
      <c r="M8" s="20"/>
      <c r="N8" s="20"/>
      <c r="O8" s="20"/>
      <c r="P8" s="20"/>
      <c r="Q8" s="20"/>
      <c r="R8" s="20"/>
      <c r="S8" s="20"/>
      <c r="T8" s="20"/>
      <c r="U8" s="20"/>
    </row>
    <row r="9" spans="1:21" x14ac:dyDescent="0.35">
      <c r="A9" s="20"/>
      <c r="B9" s="20"/>
      <c r="C9" s="20"/>
      <c r="D9" s="20"/>
      <c r="E9" s="20"/>
      <c r="F9" s="20"/>
      <c r="G9" s="20"/>
      <c r="H9" s="20"/>
      <c r="I9" s="20"/>
      <c r="J9" s="20"/>
      <c r="K9" s="20"/>
      <c r="L9" s="20"/>
      <c r="M9" s="20"/>
      <c r="N9" s="20"/>
      <c r="O9" s="20"/>
      <c r="P9" s="20"/>
      <c r="Q9" s="20"/>
      <c r="R9" s="20"/>
      <c r="S9" s="20"/>
      <c r="T9" s="20"/>
      <c r="U9" s="20"/>
    </row>
    <row r="10" spans="1:21" x14ac:dyDescent="0.35">
      <c r="A10" s="20"/>
      <c r="B10" s="20"/>
      <c r="C10" s="20"/>
      <c r="D10" s="20"/>
      <c r="E10" s="20"/>
      <c r="F10" s="20"/>
      <c r="G10" s="20"/>
      <c r="H10" s="20"/>
      <c r="I10" s="20"/>
      <c r="J10" s="20"/>
      <c r="K10" s="20"/>
      <c r="L10" s="20"/>
      <c r="M10" s="20"/>
      <c r="N10" s="20"/>
      <c r="O10" s="20"/>
      <c r="P10" s="20"/>
      <c r="Q10" s="20"/>
      <c r="R10" s="20"/>
      <c r="S10" s="20"/>
      <c r="T10" s="20"/>
      <c r="U10" s="20"/>
    </row>
    <row r="11" spans="1:21" x14ac:dyDescent="0.35">
      <c r="A11" s="20"/>
      <c r="B11" s="20"/>
      <c r="C11" s="20"/>
      <c r="D11" s="20"/>
      <c r="E11" s="20"/>
      <c r="F11" s="20"/>
      <c r="G11" s="20"/>
      <c r="H11" s="20"/>
      <c r="I11" s="20"/>
      <c r="J11" s="20"/>
      <c r="K11" s="20"/>
      <c r="L11" s="20"/>
      <c r="M11" s="20"/>
      <c r="N11" s="20"/>
      <c r="O11" s="20"/>
      <c r="P11" s="20"/>
      <c r="Q11" s="20"/>
      <c r="R11" s="20"/>
      <c r="S11" s="20"/>
      <c r="T11" s="20"/>
      <c r="U11" s="20"/>
    </row>
    <row r="12" spans="1:21" x14ac:dyDescent="0.35">
      <c r="A12" s="20"/>
      <c r="B12" s="20"/>
      <c r="C12" s="20"/>
      <c r="D12" s="20"/>
      <c r="E12" s="20"/>
      <c r="F12" s="20"/>
      <c r="G12" s="20"/>
      <c r="H12" s="20"/>
      <c r="I12" s="20"/>
      <c r="J12" s="20"/>
      <c r="K12" s="20"/>
      <c r="L12" s="20"/>
      <c r="M12" s="39"/>
      <c r="N12" s="40" t="str" cm="1">
        <f t="array" ref="N12:R12">Pivot!B60:F60</f>
        <v>R01</v>
      </c>
      <c r="O12" s="40" t="str">
        <v>R02</v>
      </c>
      <c r="P12" s="40" t="str">
        <v>R03</v>
      </c>
      <c r="Q12" s="40" t="str">
        <v>R04</v>
      </c>
      <c r="R12" s="40" t="str">
        <v>R05</v>
      </c>
      <c r="S12" s="41" t="s">
        <v>1079</v>
      </c>
      <c r="T12" s="20"/>
      <c r="U12" s="20"/>
    </row>
    <row r="13" spans="1:21" x14ac:dyDescent="0.35">
      <c r="A13" s="20"/>
      <c r="B13" s="20"/>
      <c r="C13" s="20"/>
      <c r="D13" s="20"/>
      <c r="E13" s="20"/>
      <c r="F13" s="20"/>
      <c r="G13" s="20"/>
      <c r="H13" s="20"/>
      <c r="I13" s="20"/>
      <c r="J13" s="20"/>
      <c r="K13" s="20"/>
      <c r="L13" s="20"/>
      <c r="M13" s="37" t="str" cm="1">
        <f t="array" ref="M13:S30">IF(Pivot!A61:G78="","",Pivot!A61:G78)</f>
        <v>Cincinnati</v>
      </c>
      <c r="N13" s="29" t="str">
        <v/>
      </c>
      <c r="O13" s="29" t="str">
        <v/>
      </c>
      <c r="P13" s="29" t="str">
        <v/>
      </c>
      <c r="Q13" s="29" t="str">
        <v/>
      </c>
      <c r="R13" s="29" t="str">
        <v/>
      </c>
      <c r="S13" s="30" t="str">
        <v/>
      </c>
      <c r="T13" s="20"/>
      <c r="U13" s="20"/>
    </row>
    <row r="14" spans="1:21" x14ac:dyDescent="0.35">
      <c r="A14" s="20"/>
      <c r="B14" s="20"/>
      <c r="C14" s="20"/>
      <c r="D14" s="20"/>
      <c r="E14" s="20"/>
      <c r="F14" s="20"/>
      <c r="G14" s="20"/>
      <c r="H14" s="20"/>
      <c r="I14" s="20"/>
      <c r="J14" s="20"/>
      <c r="K14" s="20"/>
      <c r="L14" s="20"/>
      <c r="M14" s="31" t="str">
        <v>C0003</v>
      </c>
      <c r="N14" s="32">
        <v>891</v>
      </c>
      <c r="O14" s="32">
        <v>1332</v>
      </c>
      <c r="P14" s="32">
        <v>1282</v>
      </c>
      <c r="Q14" s="32">
        <v>739</v>
      </c>
      <c r="R14" s="32">
        <v>560</v>
      </c>
      <c r="S14" s="33">
        <v>4804</v>
      </c>
      <c r="T14" s="20"/>
      <c r="U14" s="20"/>
    </row>
    <row r="15" spans="1:21" x14ac:dyDescent="0.35">
      <c r="A15" s="20"/>
      <c r="B15" s="20"/>
      <c r="C15" s="20"/>
      <c r="D15" s="20"/>
      <c r="E15" s="20"/>
      <c r="F15" s="20"/>
      <c r="G15" s="20"/>
      <c r="H15" s="20"/>
      <c r="I15" s="20"/>
      <c r="J15" s="20"/>
      <c r="K15" s="20"/>
      <c r="L15" s="20"/>
      <c r="M15" s="31" t="str">
        <v>C0004</v>
      </c>
      <c r="N15" s="32">
        <v>1991</v>
      </c>
      <c r="O15" s="32">
        <v>1886</v>
      </c>
      <c r="P15" s="32">
        <v>1206</v>
      </c>
      <c r="Q15" s="32">
        <v>884</v>
      </c>
      <c r="R15" s="32">
        <v>1722</v>
      </c>
      <c r="S15" s="33">
        <v>7689</v>
      </c>
      <c r="T15" s="20"/>
      <c r="U15" s="20"/>
    </row>
    <row r="16" spans="1:21" x14ac:dyDescent="0.35">
      <c r="A16" s="20"/>
      <c r="B16" s="20"/>
      <c r="C16" s="20"/>
      <c r="D16" s="20"/>
      <c r="E16" s="20"/>
      <c r="F16" s="20"/>
      <c r="G16" s="20"/>
      <c r="H16" s="20"/>
      <c r="I16" s="20"/>
      <c r="J16" s="20"/>
      <c r="K16" s="20"/>
      <c r="L16" s="20"/>
      <c r="M16" s="31" t="str">
        <v>C0011</v>
      </c>
      <c r="N16" s="32">
        <v>1163</v>
      </c>
      <c r="O16" s="32">
        <v>1180</v>
      </c>
      <c r="P16" s="32">
        <v>1616</v>
      </c>
      <c r="Q16" s="32">
        <v>1043</v>
      </c>
      <c r="R16" s="32">
        <v>1747</v>
      </c>
      <c r="S16" s="33">
        <v>6749</v>
      </c>
      <c r="T16" s="20"/>
      <c r="U16" s="20"/>
    </row>
    <row r="17" spans="1:21" x14ac:dyDescent="0.35">
      <c r="A17" s="20"/>
      <c r="B17" s="20"/>
      <c r="C17" s="20"/>
      <c r="D17" s="20"/>
      <c r="E17" s="20"/>
      <c r="F17" s="20"/>
      <c r="G17" s="20"/>
      <c r="H17" s="20"/>
      <c r="I17" s="20"/>
      <c r="J17" s="20"/>
      <c r="K17" s="20"/>
      <c r="L17" s="20"/>
      <c r="M17" s="31" t="str">
        <v>C0012</v>
      </c>
      <c r="N17" s="32">
        <v>1438</v>
      </c>
      <c r="O17" s="32">
        <v>1616</v>
      </c>
      <c r="P17" s="32">
        <v>866</v>
      </c>
      <c r="Q17" s="32">
        <v>829</v>
      </c>
      <c r="R17" s="32">
        <v>2070</v>
      </c>
      <c r="S17" s="33">
        <v>6819</v>
      </c>
      <c r="T17" s="20"/>
      <c r="U17" s="20"/>
    </row>
    <row r="18" spans="1:21" x14ac:dyDescent="0.35">
      <c r="A18" s="20"/>
      <c r="B18" s="20"/>
      <c r="C18" s="20"/>
      <c r="D18" s="20"/>
      <c r="E18" s="20"/>
      <c r="F18" s="20"/>
      <c r="G18" s="20"/>
      <c r="H18" s="20"/>
      <c r="I18" s="20"/>
      <c r="J18" s="20"/>
      <c r="K18" s="20"/>
      <c r="L18" s="20"/>
      <c r="M18" s="37" t="str">
        <v>Cleveland</v>
      </c>
      <c r="N18" s="32" t="str">
        <v/>
      </c>
      <c r="O18" s="32" t="str">
        <v/>
      </c>
      <c r="P18" s="32" t="str">
        <v/>
      </c>
      <c r="Q18" s="32" t="str">
        <v/>
      </c>
      <c r="R18" s="32" t="str">
        <v/>
      </c>
      <c r="S18" s="33" t="str">
        <v/>
      </c>
      <c r="T18" s="20"/>
      <c r="U18" s="20"/>
    </row>
    <row r="19" spans="1:21" x14ac:dyDescent="0.35">
      <c r="A19" s="20"/>
      <c r="B19" s="20"/>
      <c r="C19" s="20"/>
      <c r="D19" s="20"/>
      <c r="E19" s="20"/>
      <c r="F19" s="20"/>
      <c r="G19" s="20"/>
      <c r="H19" s="20"/>
      <c r="I19" s="20"/>
      <c r="J19" s="20"/>
      <c r="K19" s="20"/>
      <c r="L19" s="20"/>
      <c r="M19" s="31" t="str">
        <v>C0002</v>
      </c>
      <c r="N19" s="32">
        <v>1233</v>
      </c>
      <c r="O19" s="32">
        <v>223</v>
      </c>
      <c r="P19" s="32">
        <v>1680</v>
      </c>
      <c r="Q19" s="32">
        <v>990</v>
      </c>
      <c r="R19" s="32">
        <v>1508</v>
      </c>
      <c r="S19" s="33">
        <v>5634</v>
      </c>
      <c r="T19" s="20"/>
      <c r="U19" s="20"/>
    </row>
    <row r="20" spans="1:21" x14ac:dyDescent="0.35">
      <c r="A20" s="20"/>
      <c r="B20" s="20"/>
      <c r="C20" s="20"/>
      <c r="D20" s="20"/>
      <c r="E20" s="20"/>
      <c r="F20" s="20"/>
      <c r="G20" s="20"/>
      <c r="H20" s="20"/>
      <c r="I20" s="20"/>
      <c r="J20" s="20"/>
      <c r="K20" s="20"/>
      <c r="L20" s="20"/>
      <c r="M20" s="31" t="str">
        <v>C0007</v>
      </c>
      <c r="N20" s="32">
        <v>1598</v>
      </c>
      <c r="O20" s="32">
        <v>1907</v>
      </c>
      <c r="P20" s="32">
        <v>869</v>
      </c>
      <c r="Q20" s="32">
        <v>1426</v>
      </c>
      <c r="R20" s="32">
        <v>1416</v>
      </c>
      <c r="S20" s="33">
        <v>7216</v>
      </c>
      <c r="T20" s="20"/>
      <c r="U20" s="20"/>
    </row>
    <row r="21" spans="1:21" x14ac:dyDescent="0.35">
      <c r="A21" s="20"/>
      <c r="B21" s="20"/>
      <c r="C21" s="20"/>
      <c r="D21" s="20"/>
      <c r="E21" s="20"/>
      <c r="F21" s="20"/>
      <c r="G21" s="20"/>
      <c r="H21" s="20"/>
      <c r="I21" s="20"/>
      <c r="J21" s="20"/>
      <c r="K21" s="20"/>
      <c r="L21" s="20"/>
      <c r="M21" s="31" t="str">
        <v>C0008</v>
      </c>
      <c r="N21" s="32">
        <v>900</v>
      </c>
      <c r="O21" s="32">
        <v>1016</v>
      </c>
      <c r="P21" s="32">
        <v>960</v>
      </c>
      <c r="Q21" s="32">
        <v>940</v>
      </c>
      <c r="R21" s="32">
        <v>1193</v>
      </c>
      <c r="S21" s="33">
        <v>5009</v>
      </c>
      <c r="T21" s="20"/>
      <c r="U21" s="20"/>
    </row>
    <row r="22" spans="1:21" x14ac:dyDescent="0.35">
      <c r="A22" s="20"/>
      <c r="B22" s="20"/>
      <c r="C22" s="20"/>
      <c r="D22" s="20"/>
      <c r="E22" s="20"/>
      <c r="F22" s="20"/>
      <c r="G22" s="20"/>
      <c r="H22" s="20"/>
      <c r="I22" s="20"/>
      <c r="J22" s="20"/>
      <c r="K22" s="20"/>
      <c r="L22" s="20"/>
      <c r="M22" s="31" t="str">
        <v>C0010</v>
      </c>
      <c r="N22" s="32">
        <v>900</v>
      </c>
      <c r="O22" s="32">
        <v>1470</v>
      </c>
      <c r="P22" s="32">
        <v>1617</v>
      </c>
      <c r="Q22" s="32">
        <v>1314</v>
      </c>
      <c r="R22" s="32">
        <v>941</v>
      </c>
      <c r="S22" s="33">
        <v>6242</v>
      </c>
      <c r="T22" s="20"/>
      <c r="U22" s="20"/>
    </row>
    <row r="23" spans="1:21" x14ac:dyDescent="0.35">
      <c r="A23" s="20"/>
      <c r="B23" s="20"/>
      <c r="C23" s="20"/>
      <c r="D23" s="20"/>
      <c r="E23" s="20"/>
      <c r="F23" s="20"/>
      <c r="G23" s="20"/>
      <c r="H23" s="20"/>
      <c r="I23" s="20"/>
      <c r="J23" s="20"/>
      <c r="K23" s="44" t="e" vm="1">
        <f>Pivot!H47</f>
        <v>#VALUE!</v>
      </c>
      <c r="L23" s="45"/>
      <c r="M23" s="31" t="str">
        <v>C0013</v>
      </c>
      <c r="N23" s="32">
        <v>1255</v>
      </c>
      <c r="O23" s="32">
        <v>516</v>
      </c>
      <c r="P23" s="32">
        <v>1874</v>
      </c>
      <c r="Q23" s="32">
        <v>1863</v>
      </c>
      <c r="R23" s="32">
        <v>1722</v>
      </c>
      <c r="S23" s="33">
        <v>7230</v>
      </c>
      <c r="T23" s="20"/>
      <c r="U23" s="20"/>
    </row>
    <row r="24" spans="1:21" x14ac:dyDescent="0.35">
      <c r="A24" s="20"/>
      <c r="B24" s="20"/>
      <c r="C24" s="20"/>
      <c r="D24" s="20"/>
      <c r="E24" s="20"/>
      <c r="F24" s="20"/>
      <c r="G24" s="20"/>
      <c r="H24" s="20"/>
      <c r="I24" s="20"/>
      <c r="J24" s="20"/>
      <c r="K24" s="44"/>
      <c r="L24" s="45"/>
      <c r="M24" s="31" t="str">
        <v>C0015</v>
      </c>
      <c r="N24" s="32">
        <v>1138</v>
      </c>
      <c r="O24" s="32">
        <v>1898</v>
      </c>
      <c r="P24" s="32">
        <v>1482</v>
      </c>
      <c r="Q24" s="32">
        <v>846</v>
      </c>
      <c r="R24" s="32">
        <v>1154</v>
      </c>
      <c r="S24" s="33">
        <v>6518</v>
      </c>
      <c r="T24" s="20"/>
      <c r="U24" s="20"/>
    </row>
    <row r="25" spans="1:21" x14ac:dyDescent="0.35">
      <c r="A25" s="20"/>
      <c r="B25" s="20"/>
      <c r="C25" s="20"/>
      <c r="D25" s="20"/>
      <c r="E25" s="20"/>
      <c r="F25" s="20"/>
      <c r="G25" s="20"/>
      <c r="H25" s="20"/>
      <c r="I25" s="20"/>
      <c r="J25" s="20"/>
      <c r="K25" s="44"/>
      <c r="L25" s="45"/>
      <c r="M25" s="37" t="str">
        <v>Columbus</v>
      </c>
      <c r="N25" s="32" t="str">
        <v/>
      </c>
      <c r="O25" s="32" t="str">
        <v/>
      </c>
      <c r="P25" s="32" t="str">
        <v/>
      </c>
      <c r="Q25" s="32" t="str">
        <v/>
      </c>
      <c r="R25" s="32" t="str">
        <v/>
      </c>
      <c r="S25" s="33" t="str">
        <v/>
      </c>
      <c r="T25" s="20"/>
      <c r="U25" s="20"/>
    </row>
    <row r="26" spans="1:21" x14ac:dyDescent="0.35">
      <c r="A26" s="20"/>
      <c r="B26" s="20"/>
      <c r="C26" s="20"/>
      <c r="D26" s="20"/>
      <c r="E26" s="20"/>
      <c r="F26" s="20"/>
      <c r="G26" s="20"/>
      <c r="H26" s="20"/>
      <c r="I26" s="20"/>
      <c r="J26" s="20"/>
      <c r="K26" s="44"/>
      <c r="L26" s="45"/>
      <c r="M26" s="31" t="str">
        <v>C0001</v>
      </c>
      <c r="N26" s="32">
        <v>1655</v>
      </c>
      <c r="O26" s="32">
        <v>805</v>
      </c>
      <c r="P26" s="32">
        <v>2263</v>
      </c>
      <c r="Q26" s="32">
        <v>987</v>
      </c>
      <c r="R26" s="32">
        <v>1075</v>
      </c>
      <c r="S26" s="33">
        <v>6785</v>
      </c>
      <c r="T26" s="20"/>
      <c r="U26" s="20"/>
    </row>
    <row r="27" spans="1:21" x14ac:dyDescent="0.35">
      <c r="A27" s="20"/>
      <c r="B27" s="20"/>
      <c r="C27" s="20"/>
      <c r="D27" s="20"/>
      <c r="E27" s="20"/>
      <c r="F27" s="20"/>
      <c r="G27" s="20"/>
      <c r="H27" s="20"/>
      <c r="I27" s="20"/>
      <c r="J27" s="20"/>
      <c r="K27" s="44"/>
      <c r="L27" s="45"/>
      <c r="M27" s="31" t="str">
        <v>C0005</v>
      </c>
      <c r="N27" s="32">
        <v>1104</v>
      </c>
      <c r="O27" s="32">
        <v>2280</v>
      </c>
      <c r="P27" s="32">
        <v>1445</v>
      </c>
      <c r="Q27" s="32">
        <v>1722</v>
      </c>
      <c r="R27" s="32">
        <v>1196</v>
      </c>
      <c r="S27" s="33">
        <v>7747</v>
      </c>
      <c r="T27" s="20"/>
      <c r="U27" s="20"/>
    </row>
    <row r="28" spans="1:21" x14ac:dyDescent="0.35">
      <c r="A28" s="20"/>
      <c r="B28" s="20"/>
      <c r="C28" s="20"/>
      <c r="D28" s="20"/>
      <c r="E28" s="20"/>
      <c r="F28" s="20"/>
      <c r="G28" s="20"/>
      <c r="H28" s="20"/>
      <c r="I28" s="20"/>
      <c r="J28" s="20"/>
      <c r="K28" s="42" t="str">
        <f>Pivot!H43</f>
        <v>% of calls: 20.7%</v>
      </c>
      <c r="L28" s="43"/>
      <c r="M28" s="31" t="str">
        <v>C0006</v>
      </c>
      <c r="N28" s="32">
        <v>372</v>
      </c>
      <c r="O28" s="32">
        <v>1818</v>
      </c>
      <c r="P28" s="32">
        <v>1346</v>
      </c>
      <c r="Q28" s="32">
        <v>1156</v>
      </c>
      <c r="R28" s="32">
        <v>1484</v>
      </c>
      <c r="S28" s="33">
        <v>6176</v>
      </c>
      <c r="T28" s="20"/>
      <c r="U28" s="20"/>
    </row>
    <row r="29" spans="1:21" x14ac:dyDescent="0.35">
      <c r="A29" s="20"/>
      <c r="B29" s="20"/>
      <c r="C29" s="20"/>
      <c r="D29" s="20"/>
      <c r="E29" s="20"/>
      <c r="F29" s="20"/>
      <c r="G29" s="20"/>
      <c r="H29" s="20"/>
      <c r="I29" s="20"/>
      <c r="J29" s="20"/>
      <c r="K29" s="42" t="str">
        <f>Pivot!H44</f>
        <v>Call rank: 2</v>
      </c>
      <c r="L29" s="43"/>
      <c r="M29" s="31" t="str">
        <v>C0009</v>
      </c>
      <c r="N29" s="32">
        <v>1415</v>
      </c>
      <c r="O29" s="32">
        <v>1271</v>
      </c>
      <c r="P29" s="32">
        <v>1214</v>
      </c>
      <c r="Q29" s="32">
        <v>1135</v>
      </c>
      <c r="R29" s="32">
        <v>1566</v>
      </c>
      <c r="S29" s="33">
        <v>6601</v>
      </c>
      <c r="T29" s="20"/>
      <c r="U29" s="20"/>
    </row>
    <row r="30" spans="1:21" x14ac:dyDescent="0.35">
      <c r="A30" s="20"/>
      <c r="B30" s="20"/>
      <c r="C30" s="20"/>
      <c r="D30" s="20"/>
      <c r="E30" s="20"/>
      <c r="F30" s="20"/>
      <c r="G30" s="20"/>
      <c r="H30" s="20"/>
      <c r="I30" s="20"/>
      <c r="J30" s="20"/>
      <c r="K30" s="42" t="str">
        <f>Pivot!H45</f>
        <v>Amount rank: 1</v>
      </c>
      <c r="L30" s="43"/>
      <c r="M30" s="34" t="str">
        <v>C0014</v>
      </c>
      <c r="N30" s="35">
        <v>1362</v>
      </c>
      <c r="O30" s="35">
        <v>1363</v>
      </c>
      <c r="P30" s="35">
        <v>1152</v>
      </c>
      <c r="Q30" s="35">
        <v>777</v>
      </c>
      <c r="R30" s="35">
        <v>750</v>
      </c>
      <c r="S30" s="36">
        <v>5404</v>
      </c>
      <c r="T30" s="20"/>
      <c r="U30" s="20"/>
    </row>
    <row r="31" spans="1:21" x14ac:dyDescent="0.35">
      <c r="A31" s="20"/>
      <c r="B31" s="20"/>
      <c r="C31" s="20"/>
      <c r="D31" s="20"/>
      <c r="E31" s="20"/>
      <c r="F31" s="20"/>
      <c r="G31" s="20"/>
      <c r="H31" s="20"/>
      <c r="I31" s="20"/>
      <c r="J31" s="20"/>
      <c r="K31" s="20"/>
      <c r="L31" s="20"/>
      <c r="M31" s="20"/>
      <c r="N31" s="20"/>
      <c r="O31" s="20"/>
      <c r="P31" s="20"/>
      <c r="Q31" s="20"/>
      <c r="R31" s="20"/>
      <c r="S31" s="20"/>
      <c r="T31" s="20"/>
      <c r="U31" s="20"/>
    </row>
    <row r="32" spans="1:21" x14ac:dyDescent="0.35">
      <c r="A32" s="20"/>
      <c r="B32" s="20"/>
      <c r="C32" s="20"/>
      <c r="D32" s="20"/>
      <c r="E32" s="20"/>
      <c r="F32" s="20"/>
      <c r="G32" s="20"/>
      <c r="H32" s="20"/>
      <c r="I32" s="20"/>
      <c r="J32" s="20"/>
      <c r="K32" s="20"/>
      <c r="L32" s="20"/>
      <c r="M32" s="20"/>
      <c r="N32" s="20"/>
      <c r="O32" s="20"/>
      <c r="P32" s="20"/>
      <c r="Q32" s="20"/>
      <c r="R32" s="20"/>
      <c r="S32" s="20"/>
      <c r="T32" s="20"/>
      <c r="U32" s="20"/>
    </row>
    <row r="33" spans="1:21" x14ac:dyDescent="0.35">
      <c r="A33" s="20"/>
      <c r="B33" s="20"/>
      <c r="C33" s="20"/>
      <c r="D33" s="20"/>
      <c r="E33" s="20"/>
      <c r="F33" s="20"/>
      <c r="G33" s="20"/>
      <c r="H33" s="20"/>
      <c r="I33" s="20"/>
      <c r="J33" s="20"/>
      <c r="K33" s="20"/>
      <c r="L33" s="20"/>
      <c r="M33" s="20"/>
      <c r="N33" s="20"/>
      <c r="O33" s="20"/>
      <c r="P33" s="20"/>
      <c r="Q33" s="20"/>
      <c r="R33" s="20"/>
      <c r="S33" s="20"/>
      <c r="T33" s="20"/>
      <c r="U33" s="20"/>
    </row>
    <row r="34" spans="1:21" x14ac:dyDescent="0.35">
      <c r="A34" s="20"/>
      <c r="B34" s="20"/>
      <c r="C34" s="20"/>
      <c r="D34" s="20"/>
      <c r="E34" s="20"/>
      <c r="F34" s="20"/>
      <c r="G34" s="20"/>
      <c r="H34" s="20"/>
      <c r="I34" s="20"/>
      <c r="J34" s="20"/>
      <c r="K34" s="20"/>
      <c r="L34" s="20"/>
      <c r="M34" s="20"/>
      <c r="N34" s="20"/>
      <c r="O34" s="20"/>
      <c r="P34" s="20"/>
      <c r="Q34" s="20"/>
      <c r="R34" s="20"/>
      <c r="S34" s="20"/>
      <c r="T34" s="20"/>
      <c r="U34" s="20"/>
    </row>
  </sheetData>
  <mergeCells count="4">
    <mergeCell ref="K30:L30"/>
    <mergeCell ref="K28:L28"/>
    <mergeCell ref="K23:L27"/>
    <mergeCell ref="K29:L29"/>
  </mergeCells>
  <conditionalFormatting sqref="N14:R30">
    <cfRule type="dataBar" priority="2">
      <dataBar>
        <cfvo type="num" val="0"/>
        <cfvo type="formula" val="MAX($N$14:$R$30)*2"/>
        <color theme="1" tint="0.249977111117893"/>
      </dataBar>
      <extLst>
        <ext xmlns:x14="http://schemas.microsoft.com/office/spreadsheetml/2009/9/main" uri="{B025F937-C7B1-47D3-B67F-A62EFF666E3E}">
          <x14:id>{3382699B-9A69-4D25-A6BD-423ADDE7D1E4}</x14:id>
        </ext>
      </extLst>
    </cfRule>
    <cfRule type="dataBar" priority="3">
      <dataBar>
        <cfvo type="min"/>
        <cfvo type="max"/>
        <color rgb="FF638EC6"/>
      </dataBar>
      <extLst>
        <ext xmlns:x14="http://schemas.microsoft.com/office/spreadsheetml/2009/9/main" uri="{B025F937-C7B1-47D3-B67F-A62EFF666E3E}">
          <x14:id>{0F21CEB2-71CC-4D36-82C3-356128AF8A87}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E17083D8-4FDA-428A-8590-BD2BB1C048A1}">
            <xm:f>N$12=Pivot!$A$39</xm:f>
            <x14:dxf>
              <fill>
                <patternFill>
                  <bgColor theme="8" tint="0.39994506668294322"/>
                </patternFill>
              </fill>
              <border>
                <left style="thin">
                  <color auto="1"/>
                </left>
                <right style="thin">
                  <color auto="1"/>
                </right>
                <vertical/>
                <horizontal/>
              </border>
            </x14:dxf>
          </x14:cfRule>
          <xm:sqref>N12:R30</xm:sqref>
        </x14:conditionalFormatting>
        <x14:conditionalFormatting xmlns:xm="http://schemas.microsoft.com/office/excel/2006/main">
          <x14:cfRule type="dataBar" id="{3382699B-9A69-4D25-A6BD-423ADDE7D1E4}">
            <x14:dataBar minLength="0" maxLength="100" gradient="0">
              <x14:cfvo type="num">
                <xm:f>0</xm:f>
              </x14:cfvo>
              <x14:cfvo type="formula">
                <xm:f>MAX($N$14:$R$30)*2</xm:f>
              </x14:cfvo>
              <x14:negativeFillColor rgb="FFFF0000"/>
              <x14:axisColor rgb="FF000000"/>
            </x14:dataBar>
          </x14:cfRule>
          <x14:cfRule type="dataBar" id="{0F21CEB2-71CC-4D36-82C3-356128AF8A87}">
            <x14:dataBar minLength="0" maxLength="100" gradient="0">
              <x14:cfvo type="autoMin"/>
              <x14:cfvo type="autoMax"/>
              <x14:negativeFillColor rgb="FFFF0000"/>
              <x14:axisColor rgb="FF000000"/>
            </x14:dataBar>
          </x14:cfRule>
          <xm:sqref>N14:R30</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Data</vt:lpstr>
      <vt:lpstr>Assets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Ezechias Kwabwine, Vodacom</cp:lastModifiedBy>
  <dcterms:created xsi:type="dcterms:W3CDTF">2021-03-14T20:21:32Z</dcterms:created>
  <dcterms:modified xsi:type="dcterms:W3CDTF">2025-05-20T18:13:57Z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etDate">
    <vt:lpwstr>2025-05-17T17:25:45Z</vt:lpwstr>
  </property>
  <property fmtid="{D5CDD505-2E9C-101B-9397-08002B2CF9AE}" pid="4" name="MSIP_Label_0359f705-2ba0-454b-9cfc-6ce5bcaac040_Method">
    <vt:lpwstr>Standard</vt:lpwstr>
  </property>
  <property fmtid="{D5CDD505-2E9C-101B-9397-08002B2CF9AE}" pid="5" name="MSIP_Label_0359f705-2ba0-454b-9cfc-6ce5bcaac040_Name">
    <vt:lpwstr>0359f705-2ba0-454b-9cfc-6ce5bcaac040</vt:lpwstr>
  </property>
  <property fmtid="{D5CDD505-2E9C-101B-9397-08002B2CF9AE}" pid="6" name="MSIP_Label_0359f705-2ba0-454b-9cfc-6ce5bcaac040_SiteId">
    <vt:lpwstr>68283f3b-8487-4c86-adb3-a5228f18b893</vt:lpwstr>
  </property>
  <property fmtid="{D5CDD505-2E9C-101B-9397-08002B2CF9AE}" pid="7" name="MSIP_Label_0359f705-2ba0-454b-9cfc-6ce5bcaac040_ActionId">
    <vt:lpwstr>65882876-4257-493c-bf28-0895901ddd06</vt:lpwstr>
  </property>
  <property fmtid="{D5CDD505-2E9C-101B-9397-08002B2CF9AE}" pid="8" name="MSIP_Label_0359f705-2ba0-454b-9cfc-6ce5bcaac040_ContentBits">
    <vt:lpwstr>2</vt:lpwstr>
  </property>
  <property fmtid="{D5CDD505-2E9C-101B-9397-08002B2CF9AE}" pid="9" name="MSIP_Label_0359f705-2ba0-454b-9cfc-6ce5bcaac040_Tag">
    <vt:lpwstr>10, 3, 0, 1</vt:lpwstr>
  </property>
</Properties>
</file>