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2.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ezekiel.soremekun/Downloads/"/>
    </mc:Choice>
  </mc:AlternateContent>
  <xr:revisionPtr revIDLastSave="0" documentId="13_ncr:1_{93C4A5C2-6824-094D-A81B-321B065A403E}" xr6:coauthVersionLast="47" xr6:coauthVersionMax="47" xr10:uidLastSave="{00000000-0000-0000-0000-000000000000}"/>
  <bookViews>
    <workbookView xWindow="200" yWindow="500" windowWidth="35840" windowHeight="21900" activeTab="4" xr2:uid="{00000000-000D-0000-FFFF-FFFF00000000}"/>
  </bookViews>
  <sheets>
    <sheet name="Datasets + Tasks" sheetId="1" r:id="rId1"/>
    <sheet name="Bias + Fairness Metrics" sheetId="2" r:id="rId2"/>
    <sheet name="Area" sheetId="3" r:id="rId3"/>
    <sheet name="Details of SE Pubs (access lev)" sheetId="4" r:id="rId4"/>
    <sheet name="Tooling"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3" l="1"/>
  <c r="B19" i="3"/>
  <c r="B14" i="3"/>
  <c r="D13" i="3"/>
  <c r="D12" i="3"/>
  <c r="D11" i="3"/>
  <c r="D10" i="3"/>
  <c r="D9" i="3"/>
  <c r="D8" i="3"/>
  <c r="D7" i="3"/>
  <c r="D6" i="3"/>
  <c r="D5" i="3"/>
  <c r="D4" i="3"/>
  <c r="D3" i="3"/>
  <c r="D2" i="3"/>
  <c r="D14" i="3" s="1"/>
  <c r="B32" i="2"/>
  <c r="B9" i="2"/>
  <c r="N26" i="1"/>
  <c r="P26" i="1" s="1"/>
  <c r="N25" i="1"/>
  <c r="P25" i="1" s="1"/>
  <c r="N24" i="1"/>
  <c r="P24" i="1" s="1"/>
  <c r="N23" i="1"/>
  <c r="P23" i="1" s="1"/>
  <c r="N22" i="1"/>
  <c r="P22" i="1" s="1"/>
  <c r="N21" i="1"/>
  <c r="P21" i="1" s="1"/>
  <c r="N20" i="1"/>
  <c r="O20" i="1" s="1"/>
  <c r="N19" i="1"/>
  <c r="O19" i="1" s="1"/>
  <c r="N18" i="1"/>
  <c r="P18" i="1" s="1"/>
  <c r="N17" i="1"/>
  <c r="O17" i="1" s="1"/>
  <c r="N16" i="1"/>
  <c r="P16" i="1" s="1"/>
  <c r="N15" i="1"/>
  <c r="P15" i="1" s="1"/>
  <c r="N14" i="1"/>
  <c r="P14" i="1" s="1"/>
  <c r="N13" i="1"/>
  <c r="P13" i="1" s="1"/>
  <c r="N12" i="1"/>
  <c r="O12" i="1" s="1"/>
  <c r="J12" i="1"/>
  <c r="N11" i="1"/>
  <c r="P11" i="1" s="1"/>
  <c r="G11" i="1"/>
  <c r="H11" i="1" s="1"/>
  <c r="N10" i="1"/>
  <c r="P10" i="1" s="1"/>
  <c r="G10" i="1"/>
  <c r="H10" i="1" s="1"/>
  <c r="N9" i="1"/>
  <c r="P9" i="1" s="1"/>
  <c r="G9" i="1"/>
  <c r="H9" i="1" s="1"/>
  <c r="N8" i="1"/>
  <c r="O8" i="1" s="1"/>
  <c r="G8" i="1"/>
  <c r="I8" i="1" s="1"/>
  <c r="N7" i="1"/>
  <c r="O7" i="1" s="1"/>
  <c r="G7" i="1"/>
  <c r="H7" i="1" s="1"/>
  <c r="N6" i="1"/>
  <c r="O6" i="1" s="1"/>
  <c r="G6" i="1"/>
  <c r="I6" i="1" s="1"/>
  <c r="B6" i="1"/>
  <c r="B44" i="1" s="1"/>
  <c r="N5" i="1"/>
  <c r="P5" i="1" s="1"/>
  <c r="G5" i="1"/>
  <c r="H5" i="1" s="1"/>
  <c r="N4" i="1"/>
  <c r="O4" i="1" s="1"/>
  <c r="G4" i="1"/>
  <c r="I4" i="1" s="1"/>
  <c r="N3" i="1"/>
  <c r="P3" i="1" s="1"/>
  <c r="G3" i="1"/>
  <c r="H3" i="1" s="1"/>
  <c r="N2" i="1"/>
  <c r="O2" i="1" s="1"/>
  <c r="G2" i="1"/>
  <c r="I2" i="1" s="1"/>
  <c r="P4" i="1" l="1"/>
  <c r="I10" i="1"/>
  <c r="P8" i="1"/>
  <c r="I5" i="1"/>
  <c r="I11" i="1"/>
  <c r="O15" i="1"/>
  <c r="H2" i="1"/>
  <c r="I7" i="1"/>
  <c r="P2" i="1"/>
  <c r="O10" i="1"/>
  <c r="P20" i="1"/>
  <c r="P12" i="1"/>
  <c r="I3" i="1"/>
  <c r="O3" i="1"/>
  <c r="H6" i="1"/>
  <c r="H4" i="1"/>
  <c r="P6" i="1"/>
  <c r="O9" i="1"/>
  <c r="P17" i="1"/>
  <c r="O23" i="1"/>
  <c r="O18" i="1"/>
  <c r="O13" i="1"/>
  <c r="O24" i="1"/>
  <c r="H8" i="1"/>
  <c r="O14" i="1"/>
  <c r="O25" i="1"/>
  <c r="O5" i="1"/>
  <c r="O26" i="1"/>
  <c r="O11" i="1"/>
  <c r="O21" i="1"/>
  <c r="I9" i="1"/>
  <c r="O16" i="1"/>
  <c r="O22" i="1"/>
  <c r="I12" i="1" l="1"/>
  <c r="H12" i="1"/>
  <c r="P29" i="1"/>
  <c r="O29" i="1"/>
</calcChain>
</file>

<file path=xl/sharedStrings.xml><?xml version="1.0" encoding="utf-8"?>
<sst xmlns="http://schemas.openxmlformats.org/spreadsheetml/2006/main" count="814" uniqueCount="548">
  <si>
    <t>Datasets (SE)</t>
  </si>
  <si>
    <t>#Publications</t>
  </si>
  <si>
    <t>Prediction Task</t>
  </si>
  <si>
    <t>Task Category</t>
  </si>
  <si>
    <t>#Datasets</t>
  </si>
  <si>
    <t>#Tasks</t>
  </si>
  <si>
    <t>Tasks</t>
  </si>
  <si>
    <t>Adult Census</t>
  </si>
  <si>
    <t>income</t>
  </si>
  <si>
    <t>Finance</t>
  </si>
  <si>
    <t>face detection, image recognition</t>
  </si>
  <si>
    <t>COMPAS</t>
  </si>
  <si>
    <t>Recidivism</t>
  </si>
  <si>
    <t>Legal</t>
  </si>
  <si>
    <t>academic performance</t>
  </si>
  <si>
    <t>German Credit</t>
  </si>
  <si>
    <t>credit default</t>
  </si>
  <si>
    <t>income, credit default, potential buyers, fraud</t>
  </si>
  <si>
    <t>Bank Marketing</t>
  </si>
  <si>
    <t xml:space="preserve">potential buyers </t>
  </si>
  <si>
    <t>Recidivism, arrests, US executions</t>
  </si>
  <si>
    <t>MEPS</t>
  </si>
  <si>
    <t>medical expenditure</t>
  </si>
  <si>
    <t>Medical</t>
  </si>
  <si>
    <t>medical expenditure, heart disease, heart failure, cancer risk</t>
  </si>
  <si>
    <t>Default Credit</t>
  </si>
  <si>
    <t>sentiment analysis, toxicity, machine translation, ASR, CoRef , MLM</t>
  </si>
  <si>
    <t>Heart Health</t>
  </si>
  <si>
    <t>heart disease</t>
  </si>
  <si>
    <t>hiring</t>
  </si>
  <si>
    <t>Heart Failure</t>
  </si>
  <si>
    <t>heart failure</t>
  </si>
  <si>
    <t>car rentals</t>
  </si>
  <si>
    <t>Student Performance</t>
  </si>
  <si>
    <t>Education</t>
  </si>
  <si>
    <t>shipwreck survival</t>
  </si>
  <si>
    <t>Twitter</t>
  </si>
  <si>
    <t>sentiment analysis</t>
  </si>
  <si>
    <t>NLP</t>
  </si>
  <si>
    <t>Bug2Commit, Diff Review, Code AutoComplete, Oncall Recommendation</t>
  </si>
  <si>
    <t>Home Credit</t>
  </si>
  <si>
    <t>Total (11)</t>
  </si>
  <si>
    <t>Titanic ML</t>
  </si>
  <si>
    <t>Other (shipwreck)</t>
  </si>
  <si>
    <t>IMDB</t>
  </si>
  <si>
    <t>ClbA-IN</t>
  </si>
  <si>
    <t>face detection</t>
  </si>
  <si>
    <t>CV</t>
  </si>
  <si>
    <t>Wiki Comment</t>
  </si>
  <si>
    <t>toxicity</t>
  </si>
  <si>
    <t>Jigsaw Comments</t>
  </si>
  <si>
    <t>UK Biobank</t>
  </si>
  <si>
    <t xml:space="preserve">disease </t>
  </si>
  <si>
    <t>PPB</t>
  </si>
  <si>
    <t>LFW</t>
  </si>
  <si>
    <t>Chicago Strategic Subject List (SSL)</t>
  </si>
  <si>
    <t>arrests</t>
  </si>
  <si>
    <t>Lipton</t>
  </si>
  <si>
    <t>Other (HR)</t>
  </si>
  <si>
    <t>Law School</t>
  </si>
  <si>
    <t>News Commentary</t>
  </si>
  <si>
    <t>machine translation</t>
  </si>
  <si>
    <t>COCO</t>
  </si>
  <si>
    <t>image recognition</t>
  </si>
  <si>
    <t>imSitu</t>
  </si>
  <si>
    <t>CIFAR</t>
  </si>
  <si>
    <t>CoRef</t>
  </si>
  <si>
    <t>ImageNet</t>
  </si>
  <si>
    <t>US Executions</t>
  </si>
  <si>
    <t>US executions</t>
  </si>
  <si>
    <t>Total (26|28)</t>
  </si>
  <si>
    <t>Fraud Detection</t>
  </si>
  <si>
    <t>fraud</t>
  </si>
  <si>
    <t>Raw Car Rentals</t>
  </si>
  <si>
    <t>Other (rentals)</t>
  </si>
  <si>
    <t>Cervical Cancer</t>
  </si>
  <si>
    <t>cancer risk</t>
  </si>
  <si>
    <t>Bug2Commit</t>
  </si>
  <si>
    <t>Program</t>
  </si>
  <si>
    <t>SE</t>
  </si>
  <si>
    <t>Diff Review</t>
  </si>
  <si>
    <t>Code AutoComplete</t>
  </si>
  <si>
    <t>Oncall Recommendation</t>
  </si>
  <si>
    <t>Speech Accent Archive</t>
  </si>
  <si>
    <t>ASR</t>
  </si>
  <si>
    <t>RAVDESS</t>
  </si>
  <si>
    <t>Multi speaker Corpora of the English Accents in the British Isles</t>
  </si>
  <si>
    <t>Nigerian English speech dataset</t>
  </si>
  <si>
    <t>N/A (Astraea)</t>
  </si>
  <si>
    <t>MLM</t>
  </si>
  <si>
    <t>TOTAL (39)</t>
  </si>
  <si>
    <t>Fairness Metrics</t>
  </si>
  <si>
    <t>Group Fairness</t>
  </si>
  <si>
    <t xml:space="preserve">Individual </t>
  </si>
  <si>
    <t>causal fairness</t>
  </si>
  <si>
    <t>Intersectional bias</t>
  </si>
  <si>
    <t>local fairness (data pipeline)</t>
  </si>
  <si>
    <t>global fairness (data pipeline)</t>
  </si>
  <si>
    <t>Total</t>
  </si>
  <si>
    <t xml:space="preserve">Sensitive Attr. </t>
  </si>
  <si>
    <t>gender</t>
  </si>
  <si>
    <t>race</t>
  </si>
  <si>
    <t>age</t>
  </si>
  <si>
    <t>country (nationality)</t>
  </si>
  <si>
    <t>language</t>
  </si>
  <si>
    <t>occupation</t>
  </si>
  <si>
    <t>religion</t>
  </si>
  <si>
    <t>ethnic</t>
  </si>
  <si>
    <t>class label</t>
  </si>
  <si>
    <t>accents</t>
  </si>
  <si>
    <t>Narcotics Arrests</t>
  </si>
  <si>
    <t>Gang Affiliation</t>
  </si>
  <si>
    <t>hair length</t>
  </si>
  <si>
    <t>work experience</t>
  </si>
  <si>
    <t>LSAT</t>
  </si>
  <si>
    <t>GPA</t>
  </si>
  <si>
    <t>marital-status</t>
  </si>
  <si>
    <t>relationship</t>
  </si>
  <si>
    <t>SE Area</t>
  </si>
  <si>
    <t>#Initial_Pubs</t>
  </si>
  <si>
    <t>#Additional_Analysis</t>
  </si>
  <si>
    <t>Testing</t>
  </si>
  <si>
    <t>Mitigation</t>
  </si>
  <si>
    <t>Benchmarking</t>
  </si>
  <si>
    <t>Analysis</t>
  </si>
  <si>
    <t>Auditing</t>
  </si>
  <si>
    <t>Debugging</t>
  </si>
  <si>
    <t>Data and Datasets</t>
  </si>
  <si>
    <t>Design</t>
  </si>
  <si>
    <t xml:space="preserve">Empirical studies </t>
  </si>
  <si>
    <t>Verification</t>
  </si>
  <si>
    <t>Requirements/Formalization</t>
  </si>
  <si>
    <t>Tooling</t>
  </si>
  <si>
    <t>Categories</t>
  </si>
  <si>
    <t>Surveys</t>
  </si>
  <si>
    <t>Software Validation</t>
  </si>
  <si>
    <t>Software Verification</t>
  </si>
  <si>
    <t>Empirical Studies</t>
  </si>
  <si>
    <t>Datasets</t>
  </si>
  <si>
    <t>Tools</t>
  </si>
  <si>
    <t>Fair Design</t>
  </si>
  <si>
    <t>SE Extended</t>
  </si>
  <si>
    <t>ACCESS</t>
  </si>
  <si>
    <t>AUTHOR</t>
  </si>
  <si>
    <t>TITLE</t>
  </si>
  <si>
    <t>GOAL</t>
  </si>
  <si>
    <t>PROBLEM</t>
  </si>
  <si>
    <t>MAIN IDEA</t>
  </si>
  <si>
    <t>black</t>
  </si>
  <si>
    <t>Hort et al.</t>
  </si>
  <si>
    <t>Fairea: A Model Behaviour Mutation Approach to Benchmarking Bias Mitigation Methods</t>
  </si>
  <si>
    <t xml:space="preserve">Mitigation </t>
  </si>
  <si>
    <t xml:space="preserve"> SE trade-off between accuracy and fairness</t>
  </si>
  <si>
    <t>novel model behaviour mutation approach to automatically benchmarking and quantifying the fairness-accuracy trade-off achieved by bias mitigation methods for ML software; establish a trade-off baseline; propose a  quantitative approach that can automatically evaluate and compare the fairness-accuracy trade-offs of software bias mitigation methods;</t>
  </si>
  <si>
    <t xml:space="preserve">model behaviour mutation for benchmarking;  benchmarking ML bias mitigation methods; </t>
  </si>
  <si>
    <t>Biswas and Rajan.</t>
  </si>
  <si>
    <t>Do the Machine Learning Models on a Crowd Sourced Platform Exhibit Bias</t>
  </si>
  <si>
    <t>"we are not aware how much fairness issues exist in ML models from practice. Do the models exhibit bias? If yes, what are the different bias types and what are the model constructs related to the bias? Also, is there a pattern of fairness measures when different mitigation algorithms are applied? "</t>
  </si>
  <si>
    <t>empirical evaluation of fairness and mitigations on real-world machine learning models.</t>
  </si>
  <si>
    <t>an empirical study on ML models to understand fairness characteristics (in problem)</t>
  </si>
  <si>
    <t>Asyrofi et al.</t>
  </si>
  <si>
    <t>BiasFinder: Metamorphic Test Generation to Uncover Bias for Sentiment Analysis Systems</t>
  </si>
  <si>
    <t xml:space="preserve">Testing </t>
  </si>
  <si>
    <t>Existing studies on revealing bias in SA systems rely on the production of sentences from a small set of short, predefined templates</t>
  </si>
  <si>
    <t>we present BiasFinder, an approach to discover biased predictions in SA systems via metamorphic testing.</t>
  </si>
  <si>
    <t>A key feature of BiasFinder is the automatic curation of suitable templates based on the pieces of text from a large corpus, using various Natural Language Processing (NLP) techniques to identify words that describe demographic characteristics. Next, BiasFinder instantiates new text from these templates by filling in placeholders with words associated with a class of a characteristic (e.g., gender-specific words such as female names, “she”, “her”). These texts are used to tease out bias in an SA system. BiasFinder identifies a bias-uncovering test case (BTC) when it detects that the SA system exhibits demographic bias for a pair of texts, i.e., it predicts a different sentiment for texts that differ only in words associated with a different class (e.g., male vs. female) of a target characteristic (e.g., gender).</t>
  </si>
  <si>
    <t>Aggarwal et al.</t>
  </si>
  <si>
    <t>Black box fairness testing of machine learning models</t>
  </si>
  <si>
    <t xml:space="preserve"> how to detecting the presence of individual discrimination in ML models.</t>
  </si>
  <si>
    <t xml:space="preserve">We propose a methodology for auto-generation of test inputs, for the task of detecting individual discrimination. </t>
  </si>
  <si>
    <t xml:space="preserve">Our approach combines two well-established techniques - symbolic execution and local explainability for effective test case generation. </t>
  </si>
  <si>
    <t xml:space="preserve">Morales et al. </t>
  </si>
  <si>
    <t>Coverage-Guided Fairness Testing</t>
  </si>
  <si>
    <t>Previous work tested for discrimination randomly, which has resulted in variations in the results for each test execution. These varying results indicate that, for each test execution, there is discrimination that is not found. Even though it is nearly impossible to find all discrimination unless we check all possible combinations in the system, it is important to detect as much discrimination as possible</t>
  </si>
  <si>
    <t>We propose a Coverage-Guided Fairness Testing (CGFT) that leverages combinatorial testing to generate an evenly-distributed test suite</t>
  </si>
  <si>
    <t>?</t>
  </si>
  <si>
    <t>Fan et al.</t>
  </si>
  <si>
    <t>Explanation-Guided Fairness Testing through Genetic Algorithm</t>
  </si>
  <si>
    <t xml:space="preserve">A plethora of research has proposed diverse methods for individual fairness testing. However, they are suffering from three major limitations, i.e., low efficiency, low effectiveness, and model specificity. </t>
  </si>
  <si>
    <t xml:space="preserve">This work proposes ExpGA, an explanation-guided fairness testing approach through a genetic algorithm (GA). </t>
  </si>
  <si>
    <t xml:space="preserve">ExpGA employs the explanation results generated by interpretable methods to collect high-quality initial seeds, which are prone to derive discriminatory samples by slightly modifying feature values. ExpGA then adopts GA to search discriminatory sample candidates by optimizing a fitness value. Benefiting from this combination of explanation results and GA, ExpGA is both efficient and effective to detect discriminatory individuals. Moreover, ExpGA only requires prediction probabilities of the tested model, resulting in a better generalization capability to various models. </t>
  </si>
  <si>
    <t>Rajan et al.</t>
  </si>
  <si>
    <t>AequeVox: Automated Fairness Testing of Speech Recognition Systems</t>
  </si>
  <si>
    <t>Debugging, Testing</t>
  </si>
  <si>
    <t>how to ensure that that Automatic Speech Recognition (ASR) systems are equitable to different subgroups of the population; we investigate whether speech from one group is more robustly recognised as compared to another group</t>
  </si>
  <si>
    <t xml:space="preserve">AequeVox simulates different environments to assess the effectiveness of ASR systems for different populations. </t>
  </si>
  <si>
    <t>In addition, we investigate whether the chosen simulations are comprehensible to humans. We further propose a fault localization technique capable of identifying words that are not robust to these varying environments. Both components of AequeVox are able to operate in the absence of ground truth data.</t>
  </si>
  <si>
    <t xml:space="preserve">Angell et al. </t>
  </si>
  <si>
    <t>Themis: Automatically Testing Software for Discrimination</t>
  </si>
  <si>
    <t>Formalization, Testing</t>
  </si>
  <si>
    <t>how to formally define software fairness testing and a causality-based measure of discrimination</t>
  </si>
  <si>
    <t>We have further described Themis, an approach and its open-source implementation for measuring discrimination in software and for generating efficient test suites to perform these measurements</t>
  </si>
  <si>
    <t>Brun and Meliou</t>
  </si>
  <si>
    <t>Software Fairness</t>
  </si>
  <si>
    <t>Galhotra et al.</t>
  </si>
  <si>
    <t>Fairness Testing: Testing Software for Discrimination</t>
  </si>
  <si>
    <t>Udeshi et al.</t>
  </si>
  <si>
    <t>Automated directed fairness testing</t>
  </si>
  <si>
    <t>Testing, Mitigation</t>
  </si>
  <si>
    <t>how can we automatically validate the fairness of arbitrary machine-learning models?</t>
  </si>
  <si>
    <t>directed test generation strategy to rapidly generate discriminatory inputs in machine-learning models. The key insight behind Aeqitas is to exploit the robustness property of common machine learning models and use it to systematically direct the test generation process.</t>
  </si>
  <si>
    <t>three novel strategies to employ probabilistic search over the input space with the objective of uncovering fairness violation. Our Aeqitas approach leverages inherent robustness property in common machine-learning models to design and implement scalable test generation methodologies.</t>
  </si>
  <si>
    <t>Black et al.</t>
  </si>
  <si>
    <t>Fliptest: fairness testing via optimal transport</t>
  </si>
  <si>
    <t>had an individual been of a different protected status, would the model have treated them differently?</t>
  </si>
  <si>
    <t>we present FlipTest, a black-box, efficient, and interpretable fairness testing approach; FlipTest leverages optimal transport to match individuals in different protected groups, creating similar pairs of in-distribution samples, rather than relying on causal information to answer this question. We leverage the optimal transport mapping to gather two main pieces of information from a model: who may experience discrimination, and which features may be associated with this effect.</t>
  </si>
  <si>
    <t>We show how to use these instances to detect discrimination by constructing a flipset: the set of individuals whose classifier output changes post-translation, which corresponds to the set of people who may be harmed because of their group membership. To shed light on why the model treats a given subgroup differently, FlipTest produces a transparency report: a ranking of features that are most associated with the model’s behavior on the flipset</t>
  </si>
  <si>
    <t>Cabrera et al.</t>
  </si>
  <si>
    <t>FairVis: Visual analytics for discovering intersectional bias in machine learning</t>
  </si>
  <si>
    <t xml:space="preserve">Auditing, Analysis </t>
  </si>
  <si>
    <t>Discovering which biases a machine learning model has introduced is a great challenge, due to the numerous definitions of fairness and the large number of potentially impacted subgroups</t>
  </si>
  <si>
    <t>We present FAIRVIS, a mixed-initiative visual analytics system that integrates a novel subgroup discovery technique for users to audit the fairness of machine learning models</t>
  </si>
  <si>
    <t>Through FAIRVIS, users can apply domain knowledge to generate and investigate known subgroups, and explore suggested and similar subgroups. FAIRVIS’s coordinated views enable users to explore a high-level overview of subgroup performance and subsequently drill down into detailed investigation of specific subgroups</t>
  </si>
  <si>
    <t>Chakraborty et al..</t>
  </si>
  <si>
    <t>Bias in Machine Learning Software: Why? How? What to Do?</t>
  </si>
  <si>
    <t>Debugging, Testing, Mitigation</t>
  </si>
  <si>
    <t>how to check if the root causes of bias are the prior decisions about (a) what data was selected and (b) the labels assigned to those examples</t>
  </si>
  <si>
    <t xml:space="preserve">The insight we offer here is that the root causes of bias might be the prior decisions that generated the training data. we propose Fair-SMOTE algorithm removes biased labels; and rebalances internal distributions so that, based on sensitive attribute, examples are equal in positive and negative classes. </t>
  </si>
  <si>
    <t xml:space="preserve">This “Fair-SMOTE” tactic uses situation testing [6, 7] to find biased labels. Also, it balances frequencies of sensitive attributes and class labels (whereas the older SMOTE algorithm [8] just balances the class labels). </t>
  </si>
  <si>
    <t>Chakraborty et al.</t>
  </si>
  <si>
    <t>Fairway: A Way to Build Fair ML Software</t>
  </si>
  <si>
    <t>detect and explain how a machine learning model acquires bias from training data</t>
  </si>
  <si>
    <t>we propose “Fairway” a combination of pre-processing and in-processing method; Following the motivation of Chen et al, we evaluate the original labels of the training data and identify biased data points which can eventually make the machine learning model biased. Then following the idea of Berk et al, we apply multiobjective optimization approach to keep the model performance same while making it fair. The combination of these two approaches makes Fairway a handy tool for bias detection and mitigation</t>
  </si>
  <si>
    <t>In this work, we a) explain how ground truth bias in training data affects machine learning model fairness and how to find that bias in AI software, b) propose a method Fairway which combines preprocessing and in-processing approach to remove ethical bias from training data and trained model.</t>
  </si>
  <si>
    <t>Soremekun et al.</t>
  </si>
  <si>
    <t>Astraea: Grammar-based Fairness Testing</t>
  </si>
  <si>
    <t>how to perform fairness testing without existing datasets</t>
  </si>
  <si>
    <t>ASTRAEA, the first grammar-based framework to automatically discover and diagnose fairness violations in NLP software; We propose a grammar-based fairness testing approach (called ASTRAEA) which leverages context-free grammars to generate discriminatory inputs that reveal fairness violations in software systems.</t>
  </si>
  <si>
    <t>In this paper, we conceptualize, design and implement ASTRAEA, a grammar-based methodology to automatically discover and diagnose fairness violations in a variety of NLP tasks. ASTRAEA also generates tests that systematically augment the training data based on the diagnosis results, in order to improve the model’s software fairness.  Using probabilistic grammars, ASTRAEA also provides fault diagnosis by isolating the cause of observed software bias. ASTRAEA’s diagnoses facilitate the improvement of ML fairness;</t>
  </si>
  <si>
    <t>Cito et al.</t>
  </si>
  <si>
    <t>Explaining mispredictions of machine learning models using rule induction</t>
  </si>
  <si>
    <t>Debugging, Mitigation</t>
  </si>
  <si>
    <t xml:space="preserve">how to isolate the cause of mispredictions in ML models </t>
  </si>
  <si>
    <t>we propose a technique that aims to facilitate the debugging process of trained statistical models; We introduce the model misprediction diagnosis problem for improving the accuracy of machine learning models, adding to the emerging literature on model debugging</t>
  </si>
  <si>
    <t>Given an ML model and a labeled data set, our method produces an interpretable characterization of the data on which the model performs particularly poorly. The output of our technique can be useful for understanding limitations of the training data or the model itself; it can also be useful for ensembling if there are multiple models with different strengths.</t>
  </si>
  <si>
    <t xml:space="preserve">Kim et al. </t>
  </si>
  <si>
    <t>Multiaccuracy: Black-box post-processing for fairness in classification</t>
  </si>
  <si>
    <t>Auditing, Analysis, Mitigation (retraining)</t>
  </si>
  <si>
    <t>our goal is to audit f0 to determine whether the predictor satisfies a strong notion of subgroup fairness, multiaccuracy which requires that predictions be unbiased, not just overall, but on every identifiable subpopulation. If auditing reveals that the predictor does not satisfy multiaccuracy, we aim to post-process f0 to produce a new classifier f that is multiaccurate, without adversely affecting the subpopulations where f0 was already accurate.</t>
  </si>
  <si>
    <t>We develop a rigorous framework of multiaccuracy auditing and post-processing to ensure accurate predictions across identifiable subgroups.</t>
  </si>
  <si>
    <t>Our algorithm, Multiaccuracy Boost, works in any setting where we have black-box access to a predictor and a relatively small set of labeled data for auditing; importantly, this black-box framework allows for improved fairness and accountability of predictions, even when the predictor is minimally transparent.</t>
  </si>
  <si>
    <t>Li et al.</t>
  </si>
  <si>
    <t>Training Data Debugging for the Fairness of Machine Learning Software</t>
  </si>
  <si>
    <t>how to debug feature values in training data; how to find the root cause of unfairness as biased features in training data</t>
  </si>
  <si>
    <t xml:space="preserve">We propose a novel method called linear-regression based Training Data Debugging (LTDD), to debug feature values in training data, i.e., (a) identify which features and which parts of them are biased, and (b) exclude the biased parts of such features to recover as much valuable and unbiased information as possible to build fair ML software. </t>
  </si>
  <si>
    <t>white</t>
  </si>
  <si>
    <t>Zhang et al.</t>
  </si>
  <si>
    <t>White-box fairness testing through adversarial sampling</t>
  </si>
  <si>
    <t>how to search individual discriminatory instances of DNN.</t>
  </si>
  <si>
    <t>our approach only employs lightweight procedures like gradient computation and clustering</t>
  </si>
  <si>
    <t>Automatic Fairness Testing of Neural Classifiers through Adversarial Sampling</t>
  </si>
  <si>
    <t>Tian et al.</t>
  </si>
  <si>
    <t>Testing DNN Image Classifier for Confusion &amp; Bias Errors</t>
  </si>
  <si>
    <t>how to detects confusion and bias errors in classification models, especially class-level violations.</t>
  </si>
  <si>
    <t>We present an approach to testing image classifier robustness based on class property violations.</t>
  </si>
  <si>
    <t xml:space="preserve">We developed a testing technique (DeepInspect) to automatically detect classbased confusion and bias errors in DNN-driven image classification software. </t>
  </si>
  <si>
    <t>Efficient White-Box Fairness Testing through Gradient Search</t>
  </si>
  <si>
    <t>how to detect, evaluate and improve individual fairness of a model,</t>
  </si>
  <si>
    <t>we propose a scalable and efficient approach called Efficient Individual Discriminatory Instances Generator (EIDIG) to systematically generate test cases that violate the individual fairness for differentiable models (e.g., DNNs); we propose a framework EIDIG for efficiently discovering individual fairness violation.</t>
  </si>
  <si>
    <t>gradient descent, EIDIG generates individual discriminatory instances in two sequential phases (i.e., a global generation phase and a local generation phase).</t>
  </si>
  <si>
    <t xml:space="preserve">Zheng et al. </t>
  </si>
  <si>
    <t>NeuronFair: Interpretable White-Box Fairness Testing through Biased Neuron Identification</t>
  </si>
  <si>
    <t>Testing, Mitigation, Analysis</t>
  </si>
  <si>
    <t>existing fairness testing methods are still limited in three aspects: interpretability, performance, and generalizability.</t>
  </si>
  <si>
    <t>we propose a combination of neuron activation analysis and adversarial attacks. To  overcome the challenges, we propose NeuronFair, a new DNN fairness testing framework that differs from previous work in several key aspects: (1) interpretable - it quantitatively interprets DNNs’ fairness violations for the biased decision; (2) effective - it uses the interpretation results to guide the generation of more diverse instances in less time; (3) generic - it can handle both structured and unstructured data</t>
  </si>
  <si>
    <t>First, we determine the main neurons that cause discrimination, called biased neurons. Then, we search for discriminatory instances with the optimization object of increasing the ActDiff values of biased neurons. Because the optimization from the biased neuron shortens the derivation path, it reduces the probability of the gradient vanishing and time cost. Moreover, we can produce more diverse instances through the dynamic combination of biased neurons. All in all, we leverage the interpretation results to optimize gradient guidance, which is beneficial to the generation effectiveness</t>
  </si>
  <si>
    <t xml:space="preserve">Gao et al. </t>
  </si>
  <si>
    <t>FairNeuron: Improving Deep Neural Network Fairness with Adversary Games on Selective Neurons</t>
  </si>
  <si>
    <t>Mitigation (repair), Analysis</t>
  </si>
  <si>
    <t>model fairness and accuracy in many cases are contradictory goals to optimize.</t>
  </si>
  <si>
    <t>To solve this issue, there has been a number of work trying to improve model fairness by using an adversarial game in model level. This approach introduces an adversary that evaluates the fairness of a model besides its prediction accuracy on the main task, and performs joint-optimization to achieve a balanced result.</t>
  </si>
  <si>
    <t xml:space="preserve"> In this paper, we noticed that when performing backward propagation based training, such contradictory phenomenon has shown on individual neuron level. Based on this observation, we propose FairNeuron, a DNN model automatic repairing tool, to mitigate fairness concerns and balance the accuracy-fairness trade-oﬀ without introducing another model. It works on detecting neurons with contradictory optimization directions from accuracy and fairness training goals, and achieving a trade-oﬀ by selective dropout.</t>
  </si>
  <si>
    <t>grey, black</t>
  </si>
  <si>
    <t xml:space="preserve">Tizpaz-Niari et al. </t>
  </si>
  <si>
    <t>Fairness-aware Configuration of Machine Learning Libraries</t>
  </si>
  <si>
    <t>how to understand understand the fairness implications of algorithmic configurations;  To what extent can hyperparameters influence the biases present in the input dataset? Can we assist developers in identifying, explaining, and exploiting the hyperparameter space towards improved fairness? Can hyperparameters amplify or  suppress discrimination present in the input dataset? How can we help programmers in detecting, understanding, and exploiting the role of hyperparameters to improve the fairness?</t>
  </si>
  <si>
    <t>This paper investigates the parameter space of machine learning (ML) algorithms in aggravating or mitigating fairness bugs, using search based testing and statistical debugging</t>
  </si>
  <si>
    <t>We design and implement three dynamic search algorithms (independently random, black-box evolutionary, and gray-box evolutionary) to find configurations that simultaneously maximize and minimize group-based fairness with a constraint on the prediction accuracy. Then, we leverage statistical learning methods [21, 33] to explain what parameters distinguish low-bias configurations from high-bias ones. Finally, we show that Parfait-ML can effectively aid ML users to find a configuration that mitigates bias without degrading the prediction accuracy.</t>
  </si>
  <si>
    <t>Sun et al.</t>
  </si>
  <si>
    <t>Automatic testing and improvement of machine translation</t>
  </si>
  <si>
    <t>Testing, Mitigation (Repair)</t>
  </si>
  <si>
    <t>how to detect and test inconsistency in machine translation</t>
  </si>
  <si>
    <t>TransRepair combines mutation with metamorphic testing to detect inconsistency bugs (without access to human oracles).</t>
  </si>
  <si>
    <t>TransRepair is a fully automatic approach for testing and repairing the consistency of machine translation systems. It then adopts probability-reference or cross-reference to post-process the translations, in a grey-box or black-box manner, to repair the inconsistencies.</t>
  </si>
  <si>
    <t>Improving Machine Translation Systems via Isotopic Replacement</t>
  </si>
  <si>
    <t>precise control of the impact of word replacement remains an outstanding issue in  approaches testing machine translation</t>
  </si>
  <si>
    <t>we propose CAT, a novelword-replacementbased approach, whose basic idea is to identify word replacement with controlled impact (referred to as isotopic replacement).</t>
  </si>
  <si>
    <t>To achieve this purpose, we use a neural-based language model to encode the sentence context, and design a neural-network-based algorithm to evaluate context-aware semantic similarity between two words. Furthermore, similar to TransRepair, a state-of-the-art word-replacement-based approach, CAT also provides automatic fixing of revealed bugs without model retraining.</t>
  </si>
  <si>
    <t>N/A</t>
  </si>
  <si>
    <t>Verma and Rubin</t>
  </si>
  <si>
    <t>Fairness Definitions Explained</t>
  </si>
  <si>
    <t>Formalization</t>
  </si>
  <si>
    <t>how to define software fairness (metrics)</t>
  </si>
  <si>
    <t>Biswas and Rajan</t>
  </si>
  <si>
    <t>Fair Preprocessing: Towards Understanding Compositional Fairness of Data Transformers in Machine Learning Pipeline</t>
  </si>
  <si>
    <t>What are the fairness impacts of the preprocessing stages in machine learning pipeline? How to measure the unfairness caused by a specific transformation made in the data preprocessing stage. No study has been conducted to measure the fairness of the preprocessing stages and show how it impacts the overall fairness of the pipeline</t>
  </si>
  <si>
    <t>Our key idea is to leverage causal reasoning and observe fairness impact of a stage on prediction; we introduced the causal method of fairness to reason about the fairness impact of data preprocessing stages in ML pipeline.</t>
  </si>
  <si>
    <t>We leveraged existing metrics to define the fairness measures of the stages. Then we conducted a detailed fairness evaluation of the preprocessing stages in 37 pipelines collected from three different sources.</t>
  </si>
  <si>
    <t>Zhang and Harman</t>
  </si>
  <si>
    <t>“Ignorance and Prejudice” in Software Fairness</t>
  </si>
  <si>
    <t>how key aspect of any machine learning system (feature set and training data) affect fairness</t>
  </si>
  <si>
    <t>Publicly</t>
  </si>
  <si>
    <t xml:space="preserve">Type of </t>
  </si>
  <si>
    <t>Type of Datasets</t>
  </si>
  <si>
    <t>Fair learning/Formalization</t>
  </si>
  <si>
    <t>Pipeline/Processing</t>
  </si>
  <si>
    <t>Core SE Technique</t>
  </si>
  <si>
    <t xml:space="preserve">Automation level or </t>
  </si>
  <si>
    <t>Authors [Ref]</t>
  </si>
  <si>
    <t>Paper Title</t>
  </si>
  <si>
    <t>Year</t>
  </si>
  <si>
    <t>Venue (Abbr.)</t>
  </si>
  <si>
    <t>Venue</t>
  </si>
  <si>
    <t>#domains</t>
  </si>
  <si>
    <t>Domain(s)</t>
  </si>
  <si>
    <t>Available?</t>
  </si>
  <si>
    <t>#subj_model</t>
  </si>
  <si>
    <t>subj_model</t>
  </si>
  <si>
    <t>(Un)Structured</t>
  </si>
  <si>
    <t>#datasets</t>
  </si>
  <si>
    <t>#FairMetrics</t>
  </si>
  <si>
    <t>Fairness Metric</t>
  </si>
  <si>
    <t>#Bias</t>
  </si>
  <si>
    <t>Bias (sensitive attributes)</t>
  </si>
  <si>
    <t>Testing/Analysis/Repair/</t>
  </si>
  <si>
    <r>
      <rPr>
        <b/>
        <sz val="10"/>
        <color theme="1"/>
        <rFont val="Arial"/>
      </rPr>
      <t xml:space="preserve"> Stag</t>
    </r>
    <r>
      <rPr>
        <sz val="10"/>
        <color theme="1"/>
        <rFont val="Arial"/>
      </rPr>
      <t>e (Pre|In|Post)</t>
    </r>
  </si>
  <si>
    <t>Type</t>
  </si>
  <si>
    <t>Black/Whitebox</t>
  </si>
  <si>
    <t>Problem</t>
  </si>
  <si>
    <t>Main Idea</t>
  </si>
  <si>
    <t>Detailed Solution</t>
  </si>
  <si>
    <t>Main Findings</t>
  </si>
  <si>
    <t>Critic?</t>
  </si>
  <si>
    <t>Strength?</t>
  </si>
  <si>
    <t>IMPORTANT NOTES</t>
  </si>
  <si>
    <t>Johnson et al.</t>
  </si>
  <si>
    <t>Fairkit, Fairkit, on the Wall, Who's the Fairest of Them All? Supporting 
Data Scientists in Training Fair Models</t>
  </si>
  <si>
    <t>arXiv</t>
  </si>
  <si>
    <t>arxiv</t>
  </si>
  <si>
    <t>SE, Mitigation, 
Design,
Analysis (Visualization)</t>
  </si>
  <si>
    <t>YES</t>
  </si>
  <si>
    <t>all scikit-learn 
algos</t>
  </si>
  <si>
    <t>Structured</t>
  </si>
  <si>
    <t>COMPAS, Adult 
Income, German Credit</t>
  </si>
  <si>
    <t>esp. delayed impact</t>
  </si>
  <si>
    <t>age, gender, race</t>
  </si>
  <si>
    <t>Fair learning, 
Analysis</t>
  </si>
  <si>
    <t>pre and post</t>
  </si>
  <si>
    <t>model search, 
hyperparameter search, 
visualisation</t>
  </si>
  <si>
    <t>automated</t>
  </si>
  <si>
    <t>Grey</t>
  </si>
  <si>
    <t>how to reason about and understand fairness, tradeoff 
between model quality (Accuracy) and fairness</t>
  </si>
  <si>
    <t>help developers (data scientists) understand the trade-offs 
between model quality and fairness in their specific data domains.</t>
  </si>
  <si>
    <t>compute and visualize a small Pareto-optimal set of models 
that describe the optimal trade-offs between fairness and quality.</t>
  </si>
  <si>
    <t>hyperparameter search of Pareto-optimal set, visualization of fairness-accuracy trade 
off</t>
  </si>
  <si>
    <t>handles delayed impact (i.e., time-based fairness metrics)</t>
  </si>
  <si>
    <t>Bellamy et al.</t>
  </si>
  <si>
    <t>AI Fairness 360: An extensible toolkit for detecting, understanding, and 
mitigating unwanted algorithmic bias</t>
  </si>
  <si>
    <t>IBM_Journal_of_R_&amp;_D</t>
  </si>
  <si>
    <t>IBM Journal of 
R &amp; D</t>
  </si>
  <si>
    <t xml:space="preserve">SE, Testing, 
Design
Mitigation, 
Benchamarking, 
Debugging  (explainability) </t>
  </si>
  <si>
    <t>Logistic regression (LR),
Random forest classifier (RF), 
Neural Network (NN)</t>
  </si>
  <si>
    <t>Disparate impact
Statistical parity difference
Average odds difference
Equal opportunity difference</t>
  </si>
  <si>
    <t>all</t>
  </si>
  <si>
    <t>extensible architecture 
to support pre, in 
and post processing 
of fairness metrics
 in the entire 
model devlopment
 lifecycle/pipeline</t>
  </si>
  <si>
    <t>different bias handling algorithms address different parts of the
model life-cycle, and understanding each research contribution,
how, when and why to use it is challenging even for 
experts in algorithmic fairness.</t>
  </si>
  <si>
    <t>propose an extensible open source toolkit for detecting,
understanding, and mitigating algorithmic biases.
to help facilitate the transition of fairness research algorithms 
to use in an industrial setting and to provide a common framework for
fairness researchers to share and evaluate algorithms</t>
  </si>
  <si>
    <t>an extensible open source toolkit for detecting,
understanding, and mitigating algorithmic biases, 
to help facilitate the transition of fairness research algorithms
to use in an industrial setting.</t>
  </si>
  <si>
    <t>initial AIF360 Python package implements techniques
from 8 published papers from the broader algorithm fairness
community. This includes over 71 bias detection metrics,
9 bias mitigation algorithms, and a unique extensible
metric explanations facility to help consumers of the
system understand the meaning of bias detection results.</t>
  </si>
  <si>
    <t xml:space="preserve">Berk et al. </t>
  </si>
  <si>
    <t xml:space="preserve">A Convex Framework for Fair Regression </t>
  </si>
  <si>
    <t>Facct</t>
  </si>
  <si>
    <t>FAT</t>
  </si>
  <si>
    <t>SE, Mitigation, 
Design, Analysis</t>
  </si>
  <si>
    <t>linear and 
logistic regression</t>
  </si>
  <si>
    <t>COMPAS, Adult 
Income, Law 
School, sentencing, 
Default, 
Communities and Crime</t>
  </si>
  <si>
    <t>group, individual, intermediate</t>
  </si>
  <si>
    <t>gender, race</t>
  </si>
  <si>
    <t>pre</t>
  </si>
  <si>
    <t>fairness regularizers, 
+ Price of Fairness 
(PoF) metric to compute 
the entire “Pareto curve” or
 efficient frontier of the 
trade-off between predictive
accuracy and fairness, i.e., 
determine the tradeoff between accuracy and fairness</t>
  </si>
  <si>
    <t>less attention has been paid to fairness in (linear and 
logistic) regression settings, where the target and/or 
predicted values are continuous, and the same value 
may not occur even twice in the training data. much of 
the attention to date has focused on (binary) classification
 settings, where standard fairness notions include equal 
false positive or negative rates across different populations,</t>
  </si>
  <si>
    <t>The introduction of a flexible but convex family of fairness regularizers of varying strength
that spans the spectrum from group to individual fairness. + 
_x000F_ The introduction of a quantitative, data-dependent measure of the severity of the accuracyfairness
tradeoff. By varying the weight on
the fairness regularizer, we can compute the efficient frontier of the accuracy-fairness trade-off
on any given dataset, and we measure the severity of this trade-off via a numerical quantity we
call the Price of Fairness (PoF)</t>
  </si>
  <si>
    <t>propose fairness regularizer to be applied to the standard 
loss functions for linear and logistic  regression. Since these 
loss functions and our fairness  regularizer are convex, 
the combined objective functions obtained from our 
framework are also convex, and thus  permit efficient optimization</t>
  </si>
  <si>
    <t>introduce a rich family of fairness metrics for regression 
models usinfg fairness regularizers + by varying the weight on the fairness regularizer, our framework permits
us to compute the entire “Pareto curve” or efficient frontier of the trade-off between predictive
accuracy and fairness. + Most importantly, by varying the weight on the fairness regularizer, our framework permits
us to compute the entire “Pareto curve” or efficient frontier of the trade-off between predictive
accuracy and fairness.</t>
  </si>
  <si>
    <t>1) [handles fairness in regressions settings, where target and/or 
predicted values are continuous, and the same value may not occur
even twice in the training data, unlike typical (binary) 
classification settings] + 
2)[handles intermediate/hybrid fairness]</t>
  </si>
  <si>
    <t xml:space="preserve">Aggarwal et al. </t>
  </si>
  <si>
    <t>Testing Framework for Black-box AI Models</t>
  </si>
  <si>
    <t>ICSE-C</t>
  </si>
  <si>
    <t>SE, Testing</t>
  </si>
  <si>
    <t>Decision Tree, Random Forest, Multi Layer Perceptron</t>
  </si>
  <si>
    <t>German Credit, Adult Census Income, Bank Marketing, US Executions, Fraud Detection, Raw Car Rentals</t>
  </si>
  <si>
    <t>Individual</t>
  </si>
  <si>
    <t xml:space="preserve">gender, race, age, </t>
  </si>
  <si>
    <t>post</t>
  </si>
  <si>
    <t>symbolic execution and local explainability</t>
  </si>
  <si>
    <t>automatic</t>
  </si>
  <si>
    <t>We empirically show that our approach to generate test cases is very effective as compared to the best-known benchmark systems that we examine</t>
  </si>
  <si>
    <t>Liang and Acuna</t>
  </si>
  <si>
    <t>Artificial mental phenomena: Psychophysics as a framework to detect perception biases in AI models</t>
  </si>
  <si>
    <t>SE, NLP, Testing</t>
  </si>
  <si>
    <t>NO</t>
  </si>
  <si>
    <t>word embeddings, 
sentiment analysis</t>
  </si>
  <si>
    <t>Unstructured</t>
  </si>
  <si>
    <t>EEC Dataset, IMDB, 
Wikipedia, Labor statistics</t>
  </si>
  <si>
    <t>psychophysical biases</t>
  </si>
  <si>
    <t xml:space="preserve">gender, (occupation, names) </t>
  </si>
  <si>
    <t>Test Experiments, Experimental Psychology,   
Psycophysics (two-alternative forced choice task
(2AFC) )</t>
  </si>
  <si>
    <t>The central difficulty is in relating unobservable phenomena deep inside models
with observable, outside quantities that we can measure from
inputs and outputs. For example, can we detect gendered perceptions
of occupations (e.g., female librarian, male electrician) using
questions to and answers from a word embedding-based system?
Current techniques for detecting biases are often customized for
a task, dataset, or method, affecting their generalization.</t>
  </si>
  <si>
    <t>we draw from Psychophysics in Experimental Psychology—
meant to relate quantities from the real world (i.e., “Physics”) into
subjective measures in the mind (i.e., “Psyche”)—to propose an intellectually coherent and generalizable framework to detect biases in AI</t>
  </si>
  <si>
    <t>we adapt the two-alternative forced choice task
(2AFC) to estimate potential biases and the strength of those biases
in black-box models.</t>
  </si>
  <si>
    <t>We successfully reproduce previously-known
biased perceptions in word embeddings and sentiment analysis
predictions. We discuss how concepts in experimental psychology
can be naturally applied to understanding artificial mental phenomena,
and how psychophysics can</t>
  </si>
  <si>
    <t xml:space="preserve">Wu et al. </t>
  </si>
  <si>
    <t>Pc-fairness: A unified framework for measuring causality-based fairness</t>
  </si>
  <si>
    <t>NeurIPS</t>
  </si>
  <si>
    <t>SE, Formalization, 
Analysis</t>
  </si>
  <si>
    <t>Adult Income</t>
  </si>
  <si>
    <t>path-specific 
counterfactual 
fairness: individual, 
and group fairness</t>
  </si>
  <si>
    <t>gender, race, age, etc</t>
  </si>
  <si>
    <t>Formalization, 
Analysis</t>
  </si>
  <si>
    <t>causal graph analysis, formulate a linear programming problem to
bound PC fairness which can produce the tightest possible bounds: formulates the bounding problem as a constrained optimization
problem. The general idea is to parameterize the causal model and use the observational distribution
P(V) to impose constraints on the parameters. The key idea is to parameterize the causal
model using so-called response-function variables, whose distribution captures all randomness encoded in the causal model, so that we can explicitly traverse all possible causal models to find
the tightest possible bounds.</t>
  </si>
  <si>
    <t>develop a framework for measuring different causality-based fairness.
We propose a unified definition that covers most of previous causality-based
fairness notions, namely the path-specific counterfactual fairness (PC fairness).</t>
  </si>
  <si>
    <t>propose a general method in the form of a constrained optimization problem for bounding the path-specific counterfactual fairness under all unidentifiable situations</t>
  </si>
  <si>
    <t>bounds. Experiments using synthetic and
real-world datasets show that, our method can bound causal effects under any unidentifiable situation
or combinations, and achieves tighter bounds than previous methods.</t>
  </si>
  <si>
    <r>
      <rPr>
        <sz val="10"/>
        <color theme="1"/>
        <rFont val="Arial"/>
      </rPr>
      <t xml:space="preserve">The general idea is to parameterize the causal model and 
</t>
    </r>
    <r>
      <rPr>
        <b/>
        <sz val="10"/>
        <color theme="1"/>
        <rFont val="Arial"/>
      </rPr>
      <t>use the observational distribution P(V) to impose constraints on the parameters</t>
    </r>
  </si>
  <si>
    <t>Yang et al.</t>
  </si>
  <si>
    <t>BiasRV: Uncovering Biased Sentiment Predictions at Runtime</t>
  </si>
  <si>
    <t>FSE</t>
  </si>
  <si>
    <t>FSE (Demo)</t>
  </si>
  <si>
    <t>sentiment 
analysis</t>
  </si>
  <si>
    <t>indidivudual, 
distributional fairness</t>
  </si>
  <si>
    <t xml:space="preserve">automatic template 
generation +
input mutation </t>
  </si>
  <si>
    <t>how to monitor and uncover biased predictions at runtime</t>
  </si>
  <si>
    <t>proposing BiasRV, the first tool to raise an alarm when a 
deployed SA system makes a biased prediction on a given 
input text</t>
  </si>
  <si>
    <t>BiasRV dynamically extracts a template from an input text and from the
template generates gender-discriminatory mutants (semantically equivalent
texts that only differ in gender information).</t>
  </si>
  <si>
    <t>Albarghouthi et al.</t>
  </si>
  <si>
    <t>FairSquare: Probabilistic Verification of Program Fairness</t>
  </si>
  <si>
    <t>OOPSLA</t>
  </si>
  <si>
    <t>SE, Verification</t>
  </si>
  <si>
    <t>decision trees, 
support vector 
machines, neural 
networks</t>
  </si>
  <si>
    <t>group</t>
  </si>
  <si>
    <t>Formalization, 
Verification/
Certification</t>
  </si>
  <si>
    <t>probabilistic property 
reasoning/verification, SMT 
solving, symbolic weighted
-volume-computation algorithm</t>
  </si>
  <si>
    <t>verifying/certifying that a program 
meets a given fairness property</t>
  </si>
  <si>
    <t>- encode fairness as probabilistic program properties
- verifying probabilistic properties via SMT solvers
- certifying programs meet fairness property</t>
  </si>
  <si>
    <t>automating fairness verification by reducing it to a set 
of  weighted-volume-computation problems and
 applying  SMT solvers to verify</t>
  </si>
  <si>
    <t>FairSquare can verify
 fairness properties that 
other tools cannot</t>
  </si>
  <si>
    <t>Sokol et al.</t>
  </si>
  <si>
    <t>FAT Forensics: A Python Toolbox for Implementing and Deploying Fairness, Accountability and Transparency Algorithms in Predictive Systems</t>
  </si>
  <si>
    <t>JOSS</t>
  </si>
  <si>
    <t>Journal of Open 
Source Software</t>
  </si>
  <si>
    <t>SE, Testing, Mitigation</t>
  </si>
  <si>
    <t>Analysis, auditing,
certifying</t>
  </si>
  <si>
    <t>pre/post/in</t>
  </si>
  <si>
    <t>- an interoperable Python framework for implementing, testing and deploying
novel algorithms invented by the FAT research community
and facilitate their evaluation and comparison against the state-ofthe-
art ones, therefore democratising access to these techniques
- inspecting data, models 
and prediction for FAT metrics</t>
  </si>
  <si>
    <t>white/black/grey</t>
  </si>
  <si>
    <t>- inspecting, regulating, and certifying the decisions of ML algorithms for fairness, accountability and transparency.
- limited scope of the state of the art ("Datasheets for datasets" -
which suggests self-reporting of predictive systems), its scope is often limited to a single component of a machine learning pipeline, and producing them requires manual labour.</t>
  </si>
  <si>
    <t>inspect selected fairness, accountability and transparency 
aspects of these systems to automatically and objectively
 report them back to their engineers and users.</t>
  </si>
  <si>
    <t>The toolbox provides functionality for inspecting fairness, 
accountability and transparency of all aspects of the machine
 learning process: data (and their features), models and predictions.</t>
  </si>
  <si>
    <t xml:space="preserve">Bird et al. </t>
  </si>
  <si>
    <t>Fairlearn: A toolkit for assessing and improving fairness in AI</t>
  </si>
  <si>
    <t>MS_Tech_Report</t>
  </si>
  <si>
    <t>MS Tech Report</t>
  </si>
  <si>
    <t>SE, Visualization,
 Mitigation</t>
  </si>
  <si>
    <t>analysis, auditing, 
mitigation</t>
  </si>
  <si>
    <t>socio-technical assessment, 
visualization, mitigation,
trade-off analysis</t>
  </si>
  <si>
    <t>- assess and improve the fairness of their AI systems
- evaluate trade-offs  between fairness and model performance.
- - prioritizing fairness in AI systems is a sociotechnical challenge, 
since there are many complex sources of unfairness—some 
societal and some technical—it is not possible to fully 
“debias” a system or to guarantee fairness; the goal is to 
mitigate fairness-related harms as much as possible.</t>
  </si>
  <si>
    <t>- holistic strategy that considers the sociocultural context of the systems being developed, and supplemented with additional resources
- Fairlearn focuses on negative impacts—specifically, 
allocation harms and quality-of-service harms—for groups of people,</t>
  </si>
  <si>
    <t>Fairlearn has two components: an interactive visualization
 dashboard and unfairness mitigation algorithms. These 
components are designed to help with navigating trade-offs 
between fairness and model performance. We emphasize 
that prioritizing fairness in AI systems is a sociotechnical challenge.</t>
  </si>
  <si>
    <t>BASTANI et al.</t>
  </si>
  <si>
    <t>Probabilistic Verification of Fairness Properties via Concentration</t>
  </si>
  <si>
    <t>SE, verification</t>
  </si>
  <si>
    <t>verification, 
fairness specifciation</t>
  </si>
  <si>
    <t>adaptive concentration inequalities</t>
  </si>
  <si>
    <t>- verifying fairness specifications.
- verify fairness properties of ML programs</t>
  </si>
  <si>
    <t>- Our algorithm obtains strong correctness guarantees 
based on adaptive concentration inequalities; such
 inequalities enable our algorithm to adaptively take 
samples until it has enough data to make a decision.</t>
  </si>
  <si>
    <t>our technique only gives probabilistic guarantees</t>
  </si>
  <si>
    <t>Ghosh et al.</t>
  </si>
  <si>
    <t>Justicia: A Stochastic SAT Approach to Formally Verify Fairness</t>
  </si>
  <si>
    <t>AAAI</t>
  </si>
  <si>
    <t xml:space="preserve">verification </t>
  </si>
  <si>
    <t>stochastic satisfiability (SSAT) framework</t>
  </si>
  <si>
    <t>how to formally verify the fairness metrics satisfied by
different algorithms on different datasets</t>
  </si>
  <si>
    <t>propose a stochastic satisfiability (SSAT) framework, Justicia,
that formally verifies different fairness measures of supervised
learning algorithms with respect to the underlying data distribution.
We</t>
  </si>
  <si>
    <t>Ribeiro et al.</t>
  </si>
  <si>
    <t>Beyond accuracy: Behavioral testing of NLP models with CheckList</t>
  </si>
  <si>
    <t>ACL</t>
  </si>
  <si>
    <t>testing</t>
  </si>
  <si>
    <t>behavioral testing, 
template-based test generation</t>
  </si>
  <si>
    <t>- how to test (fairness) behaviors of  NLP systems</t>
  </si>
  <si>
    <t>- task agnostic methodology for testing NLP models.</t>
  </si>
  <si>
    <t>- CheckList includes a matrix of general linguistic capabilities
 and test types that facilitate comprehensive test ideation, as
 well as a software tool to generate a large and diverse
number of test cases quickly.</t>
  </si>
  <si>
    <t xml:space="preserve">Adebayo et al. </t>
  </si>
  <si>
    <t>FairML : Toolbox for diagnosing bias in predictive modeling</t>
  </si>
  <si>
    <t>MSc thesis (MIT)</t>
  </si>
  <si>
    <t>SE, Analysis, Auditing</t>
  </si>
  <si>
    <t>auditing, 
analysis</t>
  </si>
  <si>
    <t>model compression, input 
ranking algorithms</t>
  </si>
  <si>
    <t>- how can an analyst determine the relative significance of 
the inputs to a black-box predictive model in order 
to assess the model's fairness (or discriminatory extent)?</t>
  </si>
  <si>
    <t>We present FairML, an endto-
end toolbox for auditing predictive models by quantifying the relative significance
of the model's inputs. FairML leverages model compression and four input ranking
algorithms to quantify a model's relative predictive dependence on its inputs. The
relative significance of the inputs to a predictive model can then be used to assess
the fairness (or discriminatory extent) of such a model.</t>
  </si>
  <si>
    <t>MT-NLP: Metamorphic Testing and Certified Mitigation of Fairness Violations in NLP
Models</t>
  </si>
  <si>
    <t>IJCAI</t>
  </si>
  <si>
    <t>metamrphic testing</t>
  </si>
  <si>
    <t>- how to know that the decisions made by NLP models are 
free of unfair bias toward certain subpopulation groups.</t>
  </si>
  <si>
    <t>- propose a novel framework employing
metamorphic testing, a well-established software
testing scheme, to test NLP models and find discriminatory
inputs that provoke fairness violations.
Furthermore, inspired by recent breakthroughs in
the certified robustness of machine learning, we
formulate NLP model fairness in a practical setting
as (ǫ, k)-fairness and accordingly smooth the
model predictions to mitigate fairness violations.</t>
  </si>
  <si>
    <t>ASTRAEA</t>
  </si>
  <si>
    <t>TSE</t>
  </si>
  <si>
    <t>SE, NLP, Testing, Mitigation (data augmentation &amp; retraining), Debugging</t>
  </si>
  <si>
    <t xml:space="preserve">DNN, rule-based, pattern analysis, naive bayes, Transfer Learning, RNN, RNN (LSTM), RNN (Stacked LSTMs) </t>
  </si>
  <si>
    <t>Unstructured (Text)</t>
  </si>
  <si>
    <t>MLM, CoRef, SA</t>
  </si>
  <si>
    <t>Group Fairness, Individual</t>
  </si>
  <si>
    <t>gender, race, occupation, religion</t>
  </si>
  <si>
    <t xml:space="preserve">grammar-based test generation, 
metamorphic testing, </t>
  </si>
  <si>
    <t>ASTRAEA was evaluated on 18 software systems that provide three major natural language processing (NLP) services. In our evaluation, ASTRAEA generated fairness violations at a rate of about 18%. ASTRAEA generated over 573K discriminatory test cases and found over 102K fairness violations. Furthermore, ASTRAEA improves software fairness by about 76% via model-retraining, on average.</t>
  </si>
  <si>
    <t xml:space="preserve">Saleiro et al. </t>
  </si>
  <si>
    <t>Aequitas: A bias and fairness audit toolkit</t>
  </si>
  <si>
    <t>SE, Auditing</t>
  </si>
  <si>
    <t>bias audit toolkit,
support many bias metrics</t>
  </si>
  <si>
    <t>- how to audit for bias and fairness when developing
and deploying algorithmic decision making systems</t>
  </si>
  <si>
    <t>We present Aequitas, an open source bias and fairness audit toolkit 
that is an intuitive and easy to use addition to the machine learning 
work ow, enabling users to seamlessly test models for several bias 
and fairness metrics in relation to multiple population sub-groups.</t>
  </si>
  <si>
    <t>Tramer et al.</t>
  </si>
  <si>
    <t>FairTest: Discovering unwarranted associations in data-driven applications</t>
  </si>
  <si>
    <t>EuroS&amp;P</t>
  </si>
  <si>
    <t>SE, Testing, Debugging</t>
  </si>
  <si>
    <t>testing, debugging</t>
  </si>
  <si>
    <t>- unwarranted associations 
(UA) framework: 
unwwarranted associations 
between outcomes and 
attributes</t>
  </si>
  <si>
    <t>- how detect unwwarranted associations 
between model outcomes and data attributes
- investigate and address disparate impact, o_x000B_ensive
labeling, and uneven rates of algorithmic error in data-driven applications.</t>
  </si>
  <si>
    <t>- We instantiate the UA framework in FairTest, the _x000C_rst comprehensive tool that helps developers
check data-driven applications for unfair user treatment. It enables scalable and statistically rigorous
investigation of associations between application outcomes (such as prices or premiums) and sensitive
user attributes (such as race or gender). Furthermore, FairTest provides debugging capabilities that let
programmers rule out potential confounders for observed unfair e_x000B_ects.</t>
  </si>
  <si>
    <t>[Themis] Fairness Testing: Testing software for discrimination.</t>
  </si>
  <si>
    <t>SE, formalization, testing</t>
  </si>
  <si>
    <t>fairness-aware logistic regression, 2X fairness-aware decision tree, fairness-aware naive Bayes classifier, logistic regression, 2X decision tree, naive Bayes classifier</t>
  </si>
  <si>
    <t>German Credit, Adult Census Income</t>
  </si>
  <si>
    <t>causal inference, 
schema-based test 
generation</t>
  </si>
  <si>
    <t>Our evaluation demonstrates that discrimination in software is common, even when fairness is an explicit design goal, and that fairness testing is critical to measuring discrimination. Further, we formally prove soundness of our approach and show that Themis effectively measures discriminations and produces efficient test suites to do so.</t>
  </si>
  <si>
    <t>Bantilan et  al.</t>
  </si>
  <si>
    <t>Themis-ml: A fairness-aware machine learning interface for end-to-end discrimination discovery and mitigation</t>
  </si>
  <si>
    <t>Bloomberg</t>
  </si>
  <si>
    <t>SE, auditing, 
mitigation, analysis, 
design</t>
  </si>
  <si>
    <t>mitigation, analysis, auditing</t>
  </si>
  <si>
    <t>pre, post, in</t>
  </si>
  <si>
    <t>- (API) for Fairness-aware 
Machine Learning 
Interfaces (FMLI) in the 
context of a simple binary 
classi_x000C_er</t>
  </si>
  <si>
    <t>how to measure, understand, and mitigate the implicit
historical biases in socially sensitive data</t>
  </si>
  <si>
    <t>- by expressing implicit decision-making mental models in 
terms of explicit statistical models.
- In this paper we specify, implement, and
evaluate a fairness-aware"machine learning interface called
themis-ml, which is intended for use by individual data sci-
entists and engineers, academic research teams, or larger
product teams who use machine learning in production sys-
tems.</t>
  </si>
  <si>
    <t>A Convex Framework for Fair Regression</t>
  </si>
  <si>
    <t>CATEGORY: TOOLING (excerpt)</t>
  </si>
  <si>
    <r>
      <rPr>
        <b/>
        <sz val="10"/>
        <color theme="1"/>
        <rFont val="Arial"/>
        <family val="2"/>
      </rPr>
      <t>NB</t>
    </r>
    <r>
      <rPr>
        <sz val="10"/>
        <color theme="1"/>
        <rFont val="Arial"/>
      </rPr>
      <t>: Details of the publication below already exists in initial paper analysis</t>
    </r>
  </si>
  <si>
    <t>Ma et al.</t>
  </si>
  <si>
    <t>Bounding Path-specific Counterfactual Fairness: one common challenge of all causality-based fairness notions
is identifiability, i.e., whether they can be uniquely measured from observational
data, which is a critical barrier to applying these notions to real-world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</si>
</sst>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theme="1"/>
      <name val="Arial"/>
      <scheme val="minor"/>
    </font>
    <font>
      <sz val="10"/>
      <color theme="1"/>
      <name val="Arial"/>
      <scheme val="minor"/>
    </font>
    <font>
      <sz val="10"/>
      <color rgb="FF000000"/>
      <name val="&quot;Arial&quot;"/>
    </font>
    <font>
      <b/>
      <sz val="10"/>
      <color theme="1"/>
      <name val="Arial"/>
    </font>
    <font>
      <sz val="10"/>
      <color theme="1"/>
      <name val="Arial"/>
    </font>
    <font>
      <b/>
      <i/>
      <sz val="10"/>
      <color theme="1"/>
      <name val="Arial"/>
    </font>
    <font>
      <sz val="10"/>
      <color rgb="FF222222"/>
      <name val="Arial"/>
    </font>
    <font>
      <i/>
      <sz val="10"/>
      <color rgb="FF222222"/>
      <name val="Arial"/>
    </font>
    <font>
      <i/>
      <sz val="10"/>
      <color theme="1"/>
      <name val="Arial"/>
      <scheme val="minor"/>
    </font>
    <font>
      <sz val="10"/>
      <color theme="1"/>
      <name val="Arial"/>
      <family val="2"/>
    </font>
    <font>
      <b/>
      <sz val="10"/>
      <color theme="1"/>
      <name val="Arial"/>
      <family val="2"/>
    </font>
    <font>
      <sz val="10"/>
      <color theme="1"/>
      <name val="Arial"/>
      <family val="2"/>
      <scheme val="minor"/>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style="thin">
        <color rgb="FF000000"/>
      </right>
      <top/>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1" fillId="0" borderId="0" xfId="0" applyFo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xf numFmtId="0" fontId="5" fillId="0" borderId="0" xfId="0" applyFont="1" applyAlignment="1">
      <alignment horizontal="right"/>
    </xf>
    <xf numFmtId="0" fontId="5" fillId="0" borderId="0" xfId="0" applyFont="1" applyAlignment="1">
      <alignment horizontal="right"/>
    </xf>
    <xf numFmtId="0" fontId="4" fillId="0" borderId="0" xfId="0" applyFont="1" applyAlignment="1"/>
    <xf numFmtId="0" fontId="4" fillId="0" borderId="0" xfId="0" applyFont="1" applyAlignment="1">
      <alignment horizontal="right"/>
    </xf>
    <xf numFmtId="0" fontId="5" fillId="0" borderId="0" xfId="0" applyFont="1" applyAlignment="1"/>
    <xf numFmtId="0" fontId="5" fillId="0" borderId="1" xfId="0" applyFont="1" applyBorder="1" applyAlignment="1"/>
    <xf numFmtId="0" fontId="4" fillId="0" borderId="0" xfId="0" applyFont="1" applyAlignment="1"/>
    <xf numFmtId="0" fontId="4" fillId="0" borderId="2" xfId="0" applyFont="1" applyBorder="1" applyAlignment="1"/>
    <xf numFmtId="0" fontId="4" fillId="0" borderId="2" xfId="0" applyFont="1" applyBorder="1" applyAlignment="1"/>
    <xf numFmtId="0" fontId="5" fillId="0" borderId="2" xfId="0" applyFont="1" applyBorder="1" applyAlignment="1"/>
    <xf numFmtId="0" fontId="4" fillId="0" borderId="2" xfId="0" applyFont="1" applyBorder="1" applyAlignment="1"/>
    <xf numFmtId="0" fontId="6" fillId="0" borderId="0" xfId="0" applyFont="1" applyAlignment="1"/>
    <xf numFmtId="0" fontId="5" fillId="0" borderId="0" xfId="0" applyFont="1" applyAlignment="1"/>
    <xf numFmtId="0" fontId="7" fillId="2" borderId="0" xfId="0" applyFont="1" applyFill="1" applyAlignment="1"/>
    <xf numFmtId="0" fontId="8" fillId="2" borderId="0" xfId="0" applyFont="1" applyFill="1" applyAlignment="1"/>
    <xf numFmtId="0" fontId="5" fillId="0" borderId="0" xfId="0" applyFont="1" applyAlignment="1">
      <alignment horizontal="right"/>
    </xf>
    <xf numFmtId="0" fontId="5" fillId="0" borderId="1" xfId="0" applyFont="1" applyBorder="1" applyAlignment="1"/>
    <xf numFmtId="0" fontId="9" fillId="0" borderId="0" xfId="0" applyFont="1" applyAlignment="1"/>
    <xf numFmtId="0" fontId="4" fillId="0" borderId="3" xfId="0" applyFont="1" applyBorder="1" applyAlignment="1"/>
    <xf numFmtId="0" fontId="5" fillId="0" borderId="4" xfId="0" applyFont="1" applyBorder="1" applyAlignment="1"/>
    <xf numFmtId="0" fontId="0" fillId="0" borderId="3" xfId="0" applyBorder="1"/>
    <xf numFmtId="0" fontId="10" fillId="0" borderId="0" xfId="0" applyFont="1" applyAlignment="1"/>
    <xf numFmtId="0" fontId="12" fillId="0" borderId="0" xfId="0" applyFont="1" applyAlignment="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tx>
            <c:strRef>
              <c:f>'Datasets + Tasks'!$B$1</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785B-9F46-AAF5-43183D945E7C}"/>
              </c:ext>
            </c:extLst>
          </c:dPt>
          <c:dPt>
            <c:idx val="1"/>
            <c:bubble3D val="0"/>
            <c:spPr>
              <a:solidFill>
                <a:srgbClr val="EA4335"/>
              </a:solidFill>
            </c:spPr>
            <c:extLst>
              <c:ext xmlns:c16="http://schemas.microsoft.com/office/drawing/2014/chart" uri="{C3380CC4-5D6E-409C-BE32-E72D297353CC}">
                <c16:uniqueId val="{00000003-785B-9F46-AAF5-43183D945E7C}"/>
              </c:ext>
            </c:extLst>
          </c:dPt>
          <c:dPt>
            <c:idx val="2"/>
            <c:bubble3D val="0"/>
            <c:spPr>
              <a:solidFill>
                <a:srgbClr val="FBBC04"/>
              </a:solidFill>
            </c:spPr>
            <c:extLst>
              <c:ext xmlns:c16="http://schemas.microsoft.com/office/drawing/2014/chart" uri="{C3380CC4-5D6E-409C-BE32-E72D297353CC}">
                <c16:uniqueId val="{00000005-785B-9F46-AAF5-43183D945E7C}"/>
              </c:ext>
            </c:extLst>
          </c:dPt>
          <c:dPt>
            <c:idx val="3"/>
            <c:bubble3D val="0"/>
            <c:spPr>
              <a:solidFill>
                <a:srgbClr val="34A853"/>
              </a:solidFill>
            </c:spPr>
            <c:extLst>
              <c:ext xmlns:c16="http://schemas.microsoft.com/office/drawing/2014/chart" uri="{C3380CC4-5D6E-409C-BE32-E72D297353CC}">
                <c16:uniqueId val="{00000007-785B-9F46-AAF5-43183D945E7C}"/>
              </c:ext>
            </c:extLst>
          </c:dPt>
          <c:dPt>
            <c:idx val="4"/>
            <c:bubble3D val="0"/>
            <c:spPr>
              <a:solidFill>
                <a:srgbClr val="FF6D01"/>
              </a:solidFill>
            </c:spPr>
            <c:extLst>
              <c:ext xmlns:c16="http://schemas.microsoft.com/office/drawing/2014/chart" uri="{C3380CC4-5D6E-409C-BE32-E72D297353CC}">
                <c16:uniqueId val="{00000009-785B-9F46-AAF5-43183D945E7C}"/>
              </c:ext>
            </c:extLst>
          </c:dPt>
          <c:dPt>
            <c:idx val="5"/>
            <c:bubble3D val="0"/>
            <c:spPr>
              <a:solidFill>
                <a:srgbClr val="46BDC6"/>
              </a:solidFill>
            </c:spPr>
            <c:extLst>
              <c:ext xmlns:c16="http://schemas.microsoft.com/office/drawing/2014/chart" uri="{C3380CC4-5D6E-409C-BE32-E72D297353CC}">
                <c16:uniqueId val="{0000000B-785B-9F46-AAF5-43183D945E7C}"/>
              </c:ext>
            </c:extLst>
          </c:dPt>
          <c:dPt>
            <c:idx val="6"/>
            <c:bubble3D val="0"/>
            <c:spPr>
              <a:solidFill>
                <a:srgbClr val="7BAAF7"/>
              </a:solidFill>
            </c:spPr>
            <c:extLst>
              <c:ext xmlns:c16="http://schemas.microsoft.com/office/drawing/2014/chart" uri="{C3380CC4-5D6E-409C-BE32-E72D297353CC}">
                <c16:uniqueId val="{0000000D-785B-9F46-AAF5-43183D945E7C}"/>
              </c:ext>
            </c:extLst>
          </c:dPt>
          <c:dPt>
            <c:idx val="7"/>
            <c:bubble3D val="0"/>
            <c:spPr>
              <a:solidFill>
                <a:srgbClr val="F07B72"/>
              </a:solidFill>
            </c:spPr>
            <c:extLst>
              <c:ext xmlns:c16="http://schemas.microsoft.com/office/drawing/2014/chart" uri="{C3380CC4-5D6E-409C-BE32-E72D297353CC}">
                <c16:uniqueId val="{0000000F-785B-9F46-AAF5-43183D945E7C}"/>
              </c:ext>
            </c:extLst>
          </c:dPt>
          <c:dPt>
            <c:idx val="8"/>
            <c:bubble3D val="0"/>
            <c:spPr>
              <a:solidFill>
                <a:srgbClr val="FCD04F"/>
              </a:solidFill>
            </c:spPr>
            <c:extLst>
              <c:ext xmlns:c16="http://schemas.microsoft.com/office/drawing/2014/chart" uri="{C3380CC4-5D6E-409C-BE32-E72D297353CC}">
                <c16:uniqueId val="{00000011-785B-9F46-AAF5-43183D945E7C}"/>
              </c:ext>
            </c:extLst>
          </c:dPt>
          <c:dPt>
            <c:idx val="9"/>
            <c:bubble3D val="0"/>
            <c:spPr>
              <a:solidFill>
                <a:srgbClr val="71C287"/>
              </a:solidFill>
            </c:spPr>
            <c:extLst>
              <c:ext xmlns:c16="http://schemas.microsoft.com/office/drawing/2014/chart" uri="{C3380CC4-5D6E-409C-BE32-E72D297353CC}">
                <c16:uniqueId val="{00000013-785B-9F46-AAF5-43183D945E7C}"/>
              </c:ext>
            </c:extLst>
          </c:dPt>
          <c:dPt>
            <c:idx val="10"/>
            <c:bubble3D val="0"/>
            <c:spPr>
              <a:solidFill>
                <a:srgbClr val="FF994D"/>
              </a:solidFill>
            </c:spPr>
            <c:extLst>
              <c:ext xmlns:c16="http://schemas.microsoft.com/office/drawing/2014/chart" uri="{C3380CC4-5D6E-409C-BE32-E72D297353CC}">
                <c16:uniqueId val="{00000015-785B-9F46-AAF5-43183D945E7C}"/>
              </c:ext>
            </c:extLst>
          </c:dPt>
          <c:dPt>
            <c:idx val="11"/>
            <c:bubble3D val="0"/>
            <c:spPr>
              <a:solidFill>
                <a:srgbClr val="7ED1D7"/>
              </a:solidFill>
            </c:spPr>
            <c:extLst>
              <c:ext xmlns:c16="http://schemas.microsoft.com/office/drawing/2014/chart" uri="{C3380CC4-5D6E-409C-BE32-E72D297353CC}">
                <c16:uniqueId val="{00000017-785B-9F46-AAF5-43183D945E7C}"/>
              </c:ext>
            </c:extLst>
          </c:dPt>
          <c:dPt>
            <c:idx val="12"/>
            <c:bubble3D val="0"/>
            <c:spPr>
              <a:solidFill>
                <a:srgbClr val="B3CEFB"/>
              </a:solidFill>
            </c:spPr>
            <c:extLst>
              <c:ext xmlns:c16="http://schemas.microsoft.com/office/drawing/2014/chart" uri="{C3380CC4-5D6E-409C-BE32-E72D297353CC}">
                <c16:uniqueId val="{00000019-785B-9F46-AAF5-43183D945E7C}"/>
              </c:ext>
            </c:extLst>
          </c:dPt>
          <c:dPt>
            <c:idx val="13"/>
            <c:bubble3D val="0"/>
            <c:spPr>
              <a:solidFill>
                <a:srgbClr val="F7B4AE"/>
              </a:solidFill>
            </c:spPr>
            <c:extLst>
              <c:ext xmlns:c16="http://schemas.microsoft.com/office/drawing/2014/chart" uri="{C3380CC4-5D6E-409C-BE32-E72D297353CC}">
                <c16:uniqueId val="{0000001B-785B-9F46-AAF5-43183D945E7C}"/>
              </c:ext>
            </c:extLst>
          </c:dPt>
          <c:dPt>
            <c:idx val="14"/>
            <c:bubble3D val="0"/>
            <c:spPr>
              <a:solidFill>
                <a:srgbClr val="FDE49B"/>
              </a:solidFill>
            </c:spPr>
            <c:extLst>
              <c:ext xmlns:c16="http://schemas.microsoft.com/office/drawing/2014/chart" uri="{C3380CC4-5D6E-409C-BE32-E72D297353CC}">
                <c16:uniqueId val="{0000001D-785B-9F46-AAF5-43183D945E7C}"/>
              </c:ext>
            </c:extLst>
          </c:dPt>
          <c:dPt>
            <c:idx val="15"/>
            <c:bubble3D val="0"/>
            <c:spPr>
              <a:solidFill>
                <a:srgbClr val="AEDCBA"/>
              </a:solidFill>
            </c:spPr>
            <c:extLst>
              <c:ext xmlns:c16="http://schemas.microsoft.com/office/drawing/2014/chart" uri="{C3380CC4-5D6E-409C-BE32-E72D297353CC}">
                <c16:uniqueId val="{0000001F-785B-9F46-AAF5-43183D945E7C}"/>
              </c:ext>
            </c:extLst>
          </c:dPt>
          <c:dPt>
            <c:idx val="16"/>
            <c:bubble3D val="0"/>
            <c:spPr>
              <a:solidFill>
                <a:srgbClr val="FFC599"/>
              </a:solidFill>
            </c:spPr>
            <c:extLst>
              <c:ext xmlns:c16="http://schemas.microsoft.com/office/drawing/2014/chart" uri="{C3380CC4-5D6E-409C-BE32-E72D297353CC}">
                <c16:uniqueId val="{00000021-785B-9F46-AAF5-43183D945E7C}"/>
              </c:ext>
            </c:extLst>
          </c:dPt>
          <c:dPt>
            <c:idx val="17"/>
            <c:bubble3D val="0"/>
            <c:spPr>
              <a:solidFill>
                <a:srgbClr val="B5E5E8"/>
              </a:solidFill>
            </c:spPr>
            <c:extLst>
              <c:ext xmlns:c16="http://schemas.microsoft.com/office/drawing/2014/chart" uri="{C3380CC4-5D6E-409C-BE32-E72D297353CC}">
                <c16:uniqueId val="{00000023-785B-9F46-AAF5-43183D945E7C}"/>
              </c:ext>
            </c:extLst>
          </c:dPt>
          <c:dPt>
            <c:idx val="18"/>
            <c:bubble3D val="0"/>
            <c:spPr>
              <a:solidFill>
                <a:srgbClr val="ECF3FE"/>
              </a:solidFill>
            </c:spPr>
            <c:extLst>
              <c:ext xmlns:c16="http://schemas.microsoft.com/office/drawing/2014/chart" uri="{C3380CC4-5D6E-409C-BE32-E72D297353CC}">
                <c16:uniqueId val="{00000025-785B-9F46-AAF5-43183D945E7C}"/>
              </c:ext>
            </c:extLst>
          </c:dPt>
          <c:dPt>
            <c:idx val="19"/>
            <c:bubble3D val="0"/>
            <c:spPr>
              <a:solidFill>
                <a:srgbClr val="FDECEB"/>
              </a:solidFill>
            </c:spPr>
            <c:extLst>
              <c:ext xmlns:c16="http://schemas.microsoft.com/office/drawing/2014/chart" uri="{C3380CC4-5D6E-409C-BE32-E72D297353CC}">
                <c16:uniqueId val="{00000027-785B-9F46-AAF5-43183D945E7C}"/>
              </c:ext>
            </c:extLst>
          </c:dPt>
          <c:dPt>
            <c:idx val="20"/>
            <c:bubble3D val="0"/>
            <c:spPr>
              <a:solidFill>
                <a:srgbClr val="FFF8E6"/>
              </a:solidFill>
            </c:spPr>
            <c:extLst>
              <c:ext xmlns:c16="http://schemas.microsoft.com/office/drawing/2014/chart" uri="{C3380CC4-5D6E-409C-BE32-E72D297353CC}">
                <c16:uniqueId val="{00000029-785B-9F46-AAF5-43183D945E7C}"/>
              </c:ext>
            </c:extLst>
          </c:dPt>
          <c:dPt>
            <c:idx val="21"/>
            <c:bubble3D val="0"/>
            <c:spPr>
              <a:solidFill>
                <a:srgbClr val="EBF6EE"/>
              </a:solidFill>
            </c:spPr>
            <c:extLst>
              <c:ext xmlns:c16="http://schemas.microsoft.com/office/drawing/2014/chart" uri="{C3380CC4-5D6E-409C-BE32-E72D297353CC}">
                <c16:uniqueId val="{0000002B-785B-9F46-AAF5-43183D945E7C}"/>
              </c:ext>
            </c:extLst>
          </c:dPt>
          <c:dPt>
            <c:idx val="22"/>
            <c:bubble3D val="0"/>
            <c:spPr>
              <a:solidFill>
                <a:srgbClr val="FFF0E6"/>
              </a:solidFill>
            </c:spPr>
            <c:extLst>
              <c:ext xmlns:c16="http://schemas.microsoft.com/office/drawing/2014/chart" uri="{C3380CC4-5D6E-409C-BE32-E72D297353CC}">
                <c16:uniqueId val="{0000002D-785B-9F46-AAF5-43183D945E7C}"/>
              </c:ext>
            </c:extLst>
          </c:dPt>
          <c:dPt>
            <c:idx val="23"/>
            <c:bubble3D val="0"/>
            <c:spPr>
              <a:solidFill>
                <a:srgbClr val="EDF8F9"/>
              </a:solidFill>
            </c:spPr>
            <c:extLst>
              <c:ext xmlns:c16="http://schemas.microsoft.com/office/drawing/2014/chart" uri="{C3380CC4-5D6E-409C-BE32-E72D297353CC}">
                <c16:uniqueId val="{0000002F-785B-9F46-AAF5-43183D945E7C}"/>
              </c:ext>
            </c:extLst>
          </c:dPt>
          <c:dPt>
            <c:idx val="24"/>
            <c:bubble3D val="0"/>
            <c:spPr>
              <a:solidFill>
                <a:srgbClr val="251701"/>
              </a:solidFill>
            </c:spPr>
            <c:extLst>
              <c:ext xmlns:c16="http://schemas.microsoft.com/office/drawing/2014/chart" uri="{C3380CC4-5D6E-409C-BE32-E72D297353CC}">
                <c16:uniqueId val="{00000031-785B-9F46-AAF5-43183D945E7C}"/>
              </c:ext>
            </c:extLst>
          </c:dPt>
          <c:dPt>
            <c:idx val="25"/>
            <c:bubble3D val="0"/>
            <c:spPr>
              <a:solidFill>
                <a:srgbClr val="032527"/>
              </a:solidFill>
            </c:spPr>
            <c:extLst>
              <c:ext xmlns:c16="http://schemas.microsoft.com/office/drawing/2014/chart" uri="{C3380CC4-5D6E-409C-BE32-E72D297353CC}">
                <c16:uniqueId val="{00000033-785B-9F46-AAF5-43183D945E7C}"/>
              </c:ext>
            </c:extLst>
          </c:dPt>
          <c:dPt>
            <c:idx val="26"/>
            <c:bubble3D val="0"/>
            <c:spPr>
              <a:solidFill>
                <a:srgbClr val="010D31"/>
              </a:solidFill>
            </c:spPr>
            <c:extLst>
              <c:ext xmlns:c16="http://schemas.microsoft.com/office/drawing/2014/chart" uri="{C3380CC4-5D6E-409C-BE32-E72D297353CC}">
                <c16:uniqueId val="{00000035-785B-9F46-AAF5-43183D945E7C}"/>
              </c:ext>
            </c:extLst>
          </c:dPt>
          <c:dPt>
            <c:idx val="27"/>
            <c:bubble3D val="0"/>
            <c:spPr>
              <a:solidFill>
                <a:srgbClr val="291121"/>
              </a:solidFill>
            </c:spPr>
            <c:extLst>
              <c:ext xmlns:c16="http://schemas.microsoft.com/office/drawing/2014/chart" uri="{C3380CC4-5D6E-409C-BE32-E72D297353CC}">
                <c16:uniqueId val="{00000037-785B-9F46-AAF5-43183D945E7C}"/>
              </c:ext>
            </c:extLst>
          </c:dPt>
          <c:dPt>
            <c:idx val="28"/>
            <c:bubble3D val="0"/>
            <c:spPr>
              <a:solidFill>
                <a:srgbClr val="FF1D32"/>
              </a:solidFill>
            </c:spPr>
            <c:extLst>
              <c:ext xmlns:c16="http://schemas.microsoft.com/office/drawing/2014/chart" uri="{C3380CC4-5D6E-409C-BE32-E72D297353CC}">
                <c16:uniqueId val="{00000039-785B-9F46-AAF5-43183D945E7C}"/>
              </c:ext>
            </c:extLst>
          </c:dPt>
          <c:dPt>
            <c:idx val="29"/>
            <c:bubble3D val="0"/>
            <c:spPr>
              <a:solidFill>
                <a:srgbClr val="250D0A"/>
              </a:solidFill>
            </c:spPr>
            <c:extLst>
              <c:ext xmlns:c16="http://schemas.microsoft.com/office/drawing/2014/chart" uri="{C3380CC4-5D6E-409C-BE32-E72D297353CC}">
                <c16:uniqueId val="{0000003B-785B-9F46-AAF5-43183D945E7C}"/>
              </c:ext>
            </c:extLst>
          </c:dPt>
          <c:dPt>
            <c:idx val="30"/>
            <c:bubble3D val="0"/>
            <c:spPr>
              <a:solidFill>
                <a:srgbClr val="5F3D05"/>
              </a:solidFill>
            </c:spPr>
            <c:extLst>
              <c:ext xmlns:c16="http://schemas.microsoft.com/office/drawing/2014/chart" uri="{C3380CC4-5D6E-409C-BE32-E72D297353CC}">
                <c16:uniqueId val="{0000003D-785B-9F46-AAF5-43183D945E7C}"/>
              </c:ext>
            </c:extLst>
          </c:dPt>
          <c:dPt>
            <c:idx val="31"/>
            <c:bubble3D val="0"/>
            <c:spPr>
              <a:solidFill>
                <a:srgbClr val="0B5D64"/>
              </a:solidFill>
            </c:spPr>
            <c:extLst>
              <c:ext xmlns:c16="http://schemas.microsoft.com/office/drawing/2014/chart" uri="{C3380CC4-5D6E-409C-BE32-E72D297353CC}">
                <c16:uniqueId val="{0000003F-785B-9F46-AAF5-43183D945E7C}"/>
              </c:ext>
            </c:extLst>
          </c:dPt>
          <c:dPt>
            <c:idx val="32"/>
            <c:bubble3D val="0"/>
            <c:spPr>
              <a:solidFill>
                <a:srgbClr val="01217D"/>
              </a:solidFill>
            </c:spPr>
            <c:extLst>
              <c:ext xmlns:c16="http://schemas.microsoft.com/office/drawing/2014/chart" uri="{C3380CC4-5D6E-409C-BE32-E72D297353CC}">
                <c16:uniqueId val="{00000041-785B-9F46-AAF5-43183D945E7C}"/>
              </c:ext>
            </c:extLst>
          </c:dPt>
          <c:dPt>
            <c:idx val="33"/>
            <c:bubble3D val="0"/>
            <c:spPr>
              <a:solidFill>
                <a:srgbClr val="652B55"/>
              </a:solidFill>
            </c:spPr>
            <c:extLst>
              <c:ext xmlns:c16="http://schemas.microsoft.com/office/drawing/2014/chart" uri="{C3380CC4-5D6E-409C-BE32-E72D297353CC}">
                <c16:uniqueId val="{00000043-785B-9F46-AAF5-43183D945E7C}"/>
              </c:ext>
            </c:extLst>
          </c:dPt>
          <c:dPt>
            <c:idx val="34"/>
            <c:bubble3D val="0"/>
            <c:spPr>
              <a:solidFill>
                <a:srgbClr val="FF497E"/>
              </a:solidFill>
            </c:spPr>
            <c:extLst>
              <c:ext xmlns:c16="http://schemas.microsoft.com/office/drawing/2014/chart" uri="{C3380CC4-5D6E-409C-BE32-E72D297353CC}">
                <c16:uniqueId val="{00000045-785B-9F46-AAF5-43183D945E7C}"/>
              </c:ext>
            </c:extLst>
          </c:dPt>
          <c:dPt>
            <c:idx val="35"/>
            <c:bubble3D val="0"/>
            <c:spPr>
              <a:solidFill>
                <a:srgbClr val="5D211C"/>
              </a:solidFill>
            </c:spPr>
            <c:extLst>
              <c:ext xmlns:c16="http://schemas.microsoft.com/office/drawing/2014/chart" uri="{C3380CC4-5D6E-409C-BE32-E72D297353CC}">
                <c16:uniqueId val="{00000047-785B-9F46-AAF5-43183D945E7C}"/>
              </c:ext>
            </c:extLst>
          </c:dPt>
          <c:dPt>
            <c:idx val="36"/>
            <c:bubble3D val="0"/>
            <c:spPr>
              <a:solidFill>
                <a:srgbClr val="976108"/>
              </a:solidFill>
            </c:spPr>
            <c:extLst>
              <c:ext xmlns:c16="http://schemas.microsoft.com/office/drawing/2014/chart" uri="{C3380CC4-5D6E-409C-BE32-E72D297353CC}">
                <c16:uniqueId val="{00000049-785B-9F46-AAF5-43183D945E7C}"/>
              </c:ext>
            </c:extLst>
          </c:dPt>
          <c:dPt>
            <c:idx val="37"/>
            <c:bubble3D val="0"/>
            <c:spPr>
              <a:solidFill>
                <a:srgbClr val="1195A1"/>
              </a:solidFill>
            </c:spPr>
            <c:extLst>
              <c:ext xmlns:c16="http://schemas.microsoft.com/office/drawing/2014/chart" uri="{C3380CC4-5D6E-409C-BE32-E72D297353CC}">
                <c16:uniqueId val="{0000004B-785B-9F46-AAF5-43183D945E7C}"/>
              </c:ext>
            </c:extLst>
          </c:dPt>
          <c:dPt>
            <c:idx val="38"/>
            <c:bubble3D val="0"/>
            <c:spPr>
              <a:solidFill>
                <a:srgbClr val="0335C8"/>
              </a:solidFill>
            </c:spPr>
            <c:extLst>
              <c:ext xmlns:c16="http://schemas.microsoft.com/office/drawing/2014/chart" uri="{C3380CC4-5D6E-409C-BE32-E72D297353CC}">
                <c16:uniqueId val="{0000004D-785B-9F46-AAF5-43183D945E7C}"/>
              </c:ext>
            </c:extLst>
          </c:dPt>
          <c:cat>
            <c:strRef>
              <c:f>'Datasets + Tasks'!$A$2:$A$40</c:f>
              <c:strCache>
                <c:ptCount val="39"/>
                <c:pt idx="0">
                  <c:v>Adult Census</c:v>
                </c:pt>
                <c:pt idx="1">
                  <c:v>COMPAS</c:v>
                </c:pt>
                <c:pt idx="2">
                  <c:v>German Credit</c:v>
                </c:pt>
                <c:pt idx="3">
                  <c:v>Bank Marketing</c:v>
                </c:pt>
                <c:pt idx="4">
                  <c:v>MEPS</c:v>
                </c:pt>
                <c:pt idx="5">
                  <c:v>Default Credit</c:v>
                </c:pt>
                <c:pt idx="6">
                  <c:v>Heart Health</c:v>
                </c:pt>
                <c:pt idx="7">
                  <c:v>Heart Failure</c:v>
                </c:pt>
                <c:pt idx="8">
                  <c:v>Student Performance</c:v>
                </c:pt>
                <c:pt idx="9">
                  <c:v>Twitter</c:v>
                </c:pt>
                <c:pt idx="10">
                  <c:v>Home Credit</c:v>
                </c:pt>
                <c:pt idx="11">
                  <c:v>Titanic ML</c:v>
                </c:pt>
                <c:pt idx="12">
                  <c:v>IMDB</c:v>
                </c:pt>
                <c:pt idx="13">
                  <c:v>ClbA-IN</c:v>
                </c:pt>
                <c:pt idx="14">
                  <c:v>Wiki Comment</c:v>
                </c:pt>
                <c:pt idx="15">
                  <c:v>Jigsaw Comments</c:v>
                </c:pt>
                <c:pt idx="16">
                  <c:v>UK Biobank</c:v>
                </c:pt>
                <c:pt idx="17">
                  <c:v>PPB</c:v>
                </c:pt>
                <c:pt idx="18">
                  <c:v>LFW</c:v>
                </c:pt>
                <c:pt idx="19">
                  <c:v>Chicago Strategic Subject List (SSL)</c:v>
                </c:pt>
                <c:pt idx="20">
                  <c:v>Lipton</c:v>
                </c:pt>
                <c:pt idx="21">
                  <c:v>Law School</c:v>
                </c:pt>
                <c:pt idx="22">
                  <c:v>News Commentary</c:v>
                </c:pt>
                <c:pt idx="23">
                  <c:v>COCO</c:v>
                </c:pt>
                <c:pt idx="24">
                  <c:v>imSitu</c:v>
                </c:pt>
                <c:pt idx="25">
                  <c:v>CIFAR</c:v>
                </c:pt>
                <c:pt idx="26">
                  <c:v>ImageNet</c:v>
                </c:pt>
                <c:pt idx="27">
                  <c:v>US Executions</c:v>
                </c:pt>
                <c:pt idx="28">
                  <c:v>Fraud Detection</c:v>
                </c:pt>
                <c:pt idx="29">
                  <c:v>Raw Car Rentals</c:v>
                </c:pt>
                <c:pt idx="30">
                  <c:v>Cervical Cancer</c:v>
                </c:pt>
                <c:pt idx="31">
                  <c:v>Bug2Commit</c:v>
                </c:pt>
                <c:pt idx="32">
                  <c:v>Diff Review</c:v>
                </c:pt>
                <c:pt idx="33">
                  <c:v>Code AutoComplete</c:v>
                </c:pt>
                <c:pt idx="34">
                  <c:v>Oncall Recommendation</c:v>
                </c:pt>
                <c:pt idx="35">
                  <c:v>Speech Accent Archive</c:v>
                </c:pt>
                <c:pt idx="36">
                  <c:v>RAVDESS</c:v>
                </c:pt>
                <c:pt idx="37">
                  <c:v>Multi speaker Corpora of the English Accents in the British Isles</c:v>
                </c:pt>
                <c:pt idx="38">
                  <c:v>Nigerian English speech dataset</c:v>
                </c:pt>
              </c:strCache>
            </c:strRef>
          </c:cat>
          <c:val>
            <c:numRef>
              <c:f>'Datasets + Tasks'!$B$2:$B$40</c:f>
              <c:numCache>
                <c:formatCode>General</c:formatCode>
                <c:ptCount val="39"/>
                <c:pt idx="0">
                  <c:v>19</c:v>
                </c:pt>
                <c:pt idx="1">
                  <c:v>8</c:v>
                </c:pt>
                <c:pt idx="2">
                  <c:v>17</c:v>
                </c:pt>
                <c:pt idx="3">
                  <c:v>11</c:v>
                </c:pt>
                <c:pt idx="4">
                  <c:v>5</c:v>
                </c:pt>
                <c:pt idx="5">
                  <c:v>3</c:v>
                </c:pt>
                <c:pt idx="6">
                  <c:v>3</c:v>
                </c:pt>
                <c:pt idx="7">
                  <c:v>1</c:v>
                </c:pt>
                <c:pt idx="8">
                  <c:v>2</c:v>
                </c:pt>
                <c:pt idx="9">
                  <c:v>1</c:v>
                </c:pt>
                <c:pt idx="10">
                  <c:v>3</c:v>
                </c:pt>
                <c:pt idx="11">
                  <c:v>2</c:v>
                </c:pt>
                <c:pt idx="12">
                  <c:v>1</c:v>
                </c:pt>
                <c:pt idx="13">
                  <c:v>1</c:v>
                </c:pt>
                <c:pt idx="14">
                  <c:v>1</c:v>
                </c:pt>
                <c:pt idx="15">
                  <c:v>1</c:v>
                </c:pt>
                <c:pt idx="16">
                  <c:v>1</c:v>
                </c:pt>
                <c:pt idx="17">
                  <c:v>1</c:v>
                </c:pt>
                <c:pt idx="18">
                  <c:v>2</c:v>
                </c:pt>
                <c:pt idx="19">
                  <c:v>1</c:v>
                </c:pt>
                <c:pt idx="20">
                  <c:v>1</c:v>
                </c:pt>
                <c:pt idx="21">
                  <c:v>1</c:v>
                </c:pt>
                <c:pt idx="22">
                  <c:v>2</c:v>
                </c:pt>
                <c:pt idx="23">
                  <c:v>2</c:v>
                </c:pt>
                <c:pt idx="24">
                  <c:v>1</c:v>
                </c:pt>
                <c:pt idx="25">
                  <c:v>2</c:v>
                </c:pt>
                <c:pt idx="26">
                  <c:v>1</c:v>
                </c:pt>
                <c:pt idx="27">
                  <c:v>1</c:v>
                </c:pt>
                <c:pt idx="28">
                  <c:v>1</c:v>
                </c:pt>
                <c:pt idx="29">
                  <c:v>1</c:v>
                </c:pt>
                <c:pt idx="30">
                  <c:v>1</c:v>
                </c:pt>
                <c:pt idx="31">
                  <c:v>1</c:v>
                </c:pt>
                <c:pt idx="32">
                  <c:v>1</c:v>
                </c:pt>
                <c:pt idx="33">
                  <c:v>1</c:v>
                </c:pt>
                <c:pt idx="34">
                  <c:v>1</c:v>
                </c:pt>
                <c:pt idx="35">
                  <c:v>1</c:v>
                </c:pt>
                <c:pt idx="36">
                  <c:v>1</c:v>
                </c:pt>
                <c:pt idx="37">
                  <c:v>1</c:v>
                </c:pt>
                <c:pt idx="38">
                  <c:v>1</c:v>
                </c:pt>
              </c:numCache>
            </c:numRef>
          </c:val>
          <c:extLst>
            <c:ext xmlns:c16="http://schemas.microsoft.com/office/drawing/2014/chart" uri="{C3380CC4-5D6E-409C-BE32-E72D297353CC}">
              <c16:uniqueId val="{0000004E-785B-9F46-AAF5-43183D945E7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tx>
            <c:strRef>
              <c:f>'Datasets + Tasks'!$O$1</c:f>
              <c:strCache>
                <c:ptCount val="1"/>
                <c:pt idx="0">
                  <c:v>#Datasets</c:v>
                </c:pt>
              </c:strCache>
            </c:strRef>
          </c:tx>
          <c:spPr>
            <a:solidFill>
              <a:srgbClr val="4285F4"/>
            </a:solidFill>
            <a:ln cmpd="sng">
              <a:solidFill>
                <a:srgbClr val="000000"/>
              </a:solidFill>
            </a:ln>
          </c:spPr>
          <c:invertIfNegative val="1"/>
          <c:cat>
            <c:strRef>
              <c:f>'Datasets + Tasks'!$N$2:$N$26</c:f>
              <c:strCache>
                <c:ptCount val="25"/>
                <c:pt idx="0">
                  <c:v>academic performance</c:v>
                </c:pt>
                <c:pt idx="1">
                  <c:v>arrests</c:v>
                </c:pt>
                <c:pt idx="2">
                  <c:v>ASR</c:v>
                </c:pt>
                <c:pt idx="3">
                  <c:v>cancer risk</c:v>
                </c:pt>
                <c:pt idx="4">
                  <c:v>car rentals</c:v>
                </c:pt>
                <c:pt idx="5">
                  <c:v>CoRef</c:v>
                </c:pt>
                <c:pt idx="6">
                  <c:v>credit default</c:v>
                </c:pt>
                <c:pt idx="7">
                  <c:v>disease </c:v>
                </c:pt>
                <c:pt idx="8">
                  <c:v>face detection</c:v>
                </c:pt>
                <c:pt idx="9">
                  <c:v>fraud</c:v>
                </c:pt>
                <c:pt idx="10">
                  <c:v>heart disease</c:v>
                </c:pt>
                <c:pt idx="11">
                  <c:v>heart failure</c:v>
                </c:pt>
                <c:pt idx="12">
                  <c:v>hiring</c:v>
                </c:pt>
                <c:pt idx="13">
                  <c:v>image recognition</c:v>
                </c:pt>
                <c:pt idx="14">
                  <c:v>income</c:v>
                </c:pt>
                <c:pt idx="15">
                  <c:v>machine translation</c:v>
                </c:pt>
                <c:pt idx="16">
                  <c:v>medical expenditure</c:v>
                </c:pt>
                <c:pt idx="17">
                  <c:v>MLM</c:v>
                </c:pt>
                <c:pt idx="18">
                  <c:v>potential buyers </c:v>
                </c:pt>
                <c:pt idx="19">
                  <c:v>Program</c:v>
                </c:pt>
                <c:pt idx="20">
                  <c:v>Recidivism</c:v>
                </c:pt>
                <c:pt idx="21">
                  <c:v>sentiment analysis</c:v>
                </c:pt>
                <c:pt idx="22">
                  <c:v>shipwreck survival</c:v>
                </c:pt>
                <c:pt idx="23">
                  <c:v>toxicity</c:v>
                </c:pt>
                <c:pt idx="24">
                  <c:v>US executions</c:v>
                </c:pt>
              </c:strCache>
            </c:strRef>
          </c:cat>
          <c:val>
            <c:numRef>
              <c:f>'Datasets + Tasks'!$O$2:$O$26</c:f>
              <c:numCache>
                <c:formatCode>General</c:formatCode>
                <c:ptCount val="25"/>
                <c:pt idx="0">
                  <c:v>2</c:v>
                </c:pt>
                <c:pt idx="1">
                  <c:v>1</c:v>
                </c:pt>
                <c:pt idx="2">
                  <c:v>4</c:v>
                </c:pt>
                <c:pt idx="3">
                  <c:v>1</c:v>
                </c:pt>
                <c:pt idx="4">
                  <c:v>1</c:v>
                </c:pt>
                <c:pt idx="5">
                  <c:v>1</c:v>
                </c:pt>
                <c:pt idx="6">
                  <c:v>3</c:v>
                </c:pt>
                <c:pt idx="7">
                  <c:v>1</c:v>
                </c:pt>
                <c:pt idx="8">
                  <c:v>3</c:v>
                </c:pt>
                <c:pt idx="9">
                  <c:v>1</c:v>
                </c:pt>
                <c:pt idx="10">
                  <c:v>1</c:v>
                </c:pt>
                <c:pt idx="11">
                  <c:v>1</c:v>
                </c:pt>
                <c:pt idx="12">
                  <c:v>1</c:v>
                </c:pt>
                <c:pt idx="13">
                  <c:v>4</c:v>
                </c:pt>
                <c:pt idx="14">
                  <c:v>1</c:v>
                </c:pt>
                <c:pt idx="15">
                  <c:v>1</c:v>
                </c:pt>
                <c:pt idx="16">
                  <c:v>1</c:v>
                </c:pt>
                <c:pt idx="17">
                  <c:v>1</c:v>
                </c:pt>
                <c:pt idx="18">
                  <c:v>1</c:v>
                </c:pt>
                <c:pt idx="19">
                  <c:v>4</c:v>
                </c:pt>
                <c:pt idx="20">
                  <c:v>1</c:v>
                </c:pt>
                <c:pt idx="21">
                  <c:v>3</c:v>
                </c:pt>
                <c:pt idx="22">
                  <c:v>1</c:v>
                </c:pt>
                <c:pt idx="23">
                  <c:v>2</c:v>
                </c:pt>
                <c:pt idx="2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A06-3C46-9730-3574706096DF}"/>
            </c:ext>
          </c:extLst>
        </c:ser>
        <c:dLbls>
          <c:showLegendKey val="0"/>
          <c:showVal val="0"/>
          <c:showCatName val="0"/>
          <c:showSerName val="0"/>
          <c:showPercent val="0"/>
          <c:showBubbleSize val="0"/>
        </c:dLbls>
        <c:gapWidth val="150"/>
        <c:axId val="2093366778"/>
        <c:axId val="698827445"/>
      </c:barChart>
      <c:catAx>
        <c:axId val="2093366778"/>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Prediction Task</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698827445"/>
        <c:crosses val="autoZero"/>
        <c:auto val="1"/>
        <c:lblAlgn val="ctr"/>
        <c:lblOffset val="100"/>
        <c:noMultiLvlLbl val="1"/>
      </c:catAx>
      <c:valAx>
        <c:axId val="6988274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#Datasets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2093366778"/>
        <c:crosses val="max"/>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tx>
            <c:strRef>
              <c:f>'Datasets + Tasks'!$P$1</c:f>
              <c:strCache>
                <c:ptCount val="1"/>
                <c:pt idx="0">
                  <c:v>#Publications</c:v>
                </c:pt>
              </c:strCache>
            </c:strRef>
          </c:tx>
          <c:spPr>
            <a:solidFill>
              <a:srgbClr val="4285F4"/>
            </a:solidFill>
            <a:ln cmpd="sng">
              <a:solidFill>
                <a:srgbClr val="000000"/>
              </a:solidFill>
            </a:ln>
          </c:spPr>
          <c:invertIfNegative val="1"/>
          <c:cat>
            <c:strRef>
              <c:f>'Datasets + Tasks'!$N$2:$N$26</c:f>
              <c:strCache>
                <c:ptCount val="25"/>
                <c:pt idx="0">
                  <c:v>academic performance</c:v>
                </c:pt>
                <c:pt idx="1">
                  <c:v>arrests</c:v>
                </c:pt>
                <c:pt idx="2">
                  <c:v>ASR</c:v>
                </c:pt>
                <c:pt idx="3">
                  <c:v>cancer risk</c:v>
                </c:pt>
                <c:pt idx="4">
                  <c:v>car rentals</c:v>
                </c:pt>
                <c:pt idx="5">
                  <c:v>CoRef</c:v>
                </c:pt>
                <c:pt idx="6">
                  <c:v>credit default</c:v>
                </c:pt>
                <c:pt idx="7">
                  <c:v>disease </c:v>
                </c:pt>
                <c:pt idx="8">
                  <c:v>face detection</c:v>
                </c:pt>
                <c:pt idx="9">
                  <c:v>fraud</c:v>
                </c:pt>
                <c:pt idx="10">
                  <c:v>heart disease</c:v>
                </c:pt>
                <c:pt idx="11">
                  <c:v>heart failure</c:v>
                </c:pt>
                <c:pt idx="12">
                  <c:v>hiring</c:v>
                </c:pt>
                <c:pt idx="13">
                  <c:v>image recognition</c:v>
                </c:pt>
                <c:pt idx="14">
                  <c:v>income</c:v>
                </c:pt>
                <c:pt idx="15">
                  <c:v>machine translation</c:v>
                </c:pt>
                <c:pt idx="16">
                  <c:v>medical expenditure</c:v>
                </c:pt>
                <c:pt idx="17">
                  <c:v>MLM</c:v>
                </c:pt>
                <c:pt idx="18">
                  <c:v>potential buyers </c:v>
                </c:pt>
                <c:pt idx="19">
                  <c:v>Program</c:v>
                </c:pt>
                <c:pt idx="20">
                  <c:v>Recidivism</c:v>
                </c:pt>
                <c:pt idx="21">
                  <c:v>sentiment analysis</c:v>
                </c:pt>
                <c:pt idx="22">
                  <c:v>shipwreck survival</c:v>
                </c:pt>
                <c:pt idx="23">
                  <c:v>toxicity</c:v>
                </c:pt>
                <c:pt idx="24">
                  <c:v>US executions</c:v>
                </c:pt>
              </c:strCache>
            </c:strRef>
          </c:cat>
          <c:val>
            <c:numRef>
              <c:f>'Datasets + Tasks'!$P$2:$P$26</c:f>
              <c:numCache>
                <c:formatCode>General</c:formatCode>
                <c:ptCount val="25"/>
                <c:pt idx="0">
                  <c:v>3</c:v>
                </c:pt>
                <c:pt idx="1">
                  <c:v>1</c:v>
                </c:pt>
                <c:pt idx="2">
                  <c:v>4</c:v>
                </c:pt>
                <c:pt idx="3">
                  <c:v>1</c:v>
                </c:pt>
                <c:pt idx="4">
                  <c:v>1</c:v>
                </c:pt>
                <c:pt idx="5">
                  <c:v>1</c:v>
                </c:pt>
                <c:pt idx="6">
                  <c:v>23</c:v>
                </c:pt>
                <c:pt idx="7">
                  <c:v>1</c:v>
                </c:pt>
                <c:pt idx="8">
                  <c:v>4</c:v>
                </c:pt>
                <c:pt idx="9">
                  <c:v>1</c:v>
                </c:pt>
                <c:pt idx="10">
                  <c:v>3</c:v>
                </c:pt>
                <c:pt idx="11">
                  <c:v>1</c:v>
                </c:pt>
                <c:pt idx="12">
                  <c:v>1</c:v>
                </c:pt>
                <c:pt idx="13">
                  <c:v>6</c:v>
                </c:pt>
                <c:pt idx="14">
                  <c:v>19</c:v>
                </c:pt>
                <c:pt idx="15">
                  <c:v>2</c:v>
                </c:pt>
                <c:pt idx="16">
                  <c:v>5</c:v>
                </c:pt>
                <c:pt idx="17">
                  <c:v>1</c:v>
                </c:pt>
                <c:pt idx="18">
                  <c:v>11</c:v>
                </c:pt>
                <c:pt idx="19">
                  <c:v>4</c:v>
                </c:pt>
                <c:pt idx="20">
                  <c:v>8</c:v>
                </c:pt>
                <c:pt idx="21">
                  <c:v>2</c:v>
                </c:pt>
                <c:pt idx="22">
                  <c:v>2</c:v>
                </c:pt>
                <c:pt idx="23">
                  <c:v>2</c:v>
                </c:pt>
                <c:pt idx="2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6F-AE4C-857A-0F1A8199CB60}"/>
            </c:ext>
          </c:extLst>
        </c:ser>
        <c:dLbls>
          <c:showLegendKey val="0"/>
          <c:showVal val="0"/>
          <c:showCatName val="0"/>
          <c:showSerName val="0"/>
          <c:showPercent val="0"/>
          <c:showBubbleSize val="0"/>
        </c:dLbls>
        <c:gapWidth val="150"/>
        <c:axId val="96073588"/>
        <c:axId val="1143582035"/>
      </c:barChart>
      <c:catAx>
        <c:axId val="96073588"/>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Prediction Task</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143582035"/>
        <c:crosses val="autoZero"/>
        <c:auto val="1"/>
        <c:lblAlgn val="ctr"/>
        <c:lblOffset val="100"/>
        <c:noMultiLvlLbl val="1"/>
      </c:catAx>
      <c:valAx>
        <c:axId val="11435820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96073588"/>
        <c:crosses val="max"/>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'Bias + Fairness Metrics'!$B$13</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A8BC-A74C-B96B-25C1EEFEEA74}"/>
              </c:ext>
            </c:extLst>
          </c:dPt>
          <c:dPt>
            <c:idx val="1"/>
            <c:bubble3D val="0"/>
            <c:spPr>
              <a:solidFill>
                <a:srgbClr val="EA4335"/>
              </a:solidFill>
            </c:spPr>
            <c:extLst>
              <c:ext xmlns:c16="http://schemas.microsoft.com/office/drawing/2014/chart" uri="{C3380CC4-5D6E-409C-BE32-E72D297353CC}">
                <c16:uniqueId val="{00000003-A8BC-A74C-B96B-25C1EEFEEA74}"/>
              </c:ext>
            </c:extLst>
          </c:dPt>
          <c:dPt>
            <c:idx val="2"/>
            <c:bubble3D val="0"/>
            <c:spPr>
              <a:solidFill>
                <a:srgbClr val="FBBC04"/>
              </a:solidFill>
            </c:spPr>
            <c:extLst>
              <c:ext xmlns:c16="http://schemas.microsoft.com/office/drawing/2014/chart" uri="{C3380CC4-5D6E-409C-BE32-E72D297353CC}">
                <c16:uniqueId val="{00000005-A8BC-A74C-B96B-25C1EEFEEA74}"/>
              </c:ext>
            </c:extLst>
          </c:dPt>
          <c:dPt>
            <c:idx val="3"/>
            <c:bubble3D val="0"/>
            <c:spPr>
              <a:solidFill>
                <a:srgbClr val="34A853"/>
              </a:solidFill>
            </c:spPr>
            <c:extLst>
              <c:ext xmlns:c16="http://schemas.microsoft.com/office/drawing/2014/chart" uri="{C3380CC4-5D6E-409C-BE32-E72D297353CC}">
                <c16:uniqueId val="{00000007-A8BC-A74C-B96B-25C1EEFEEA74}"/>
              </c:ext>
            </c:extLst>
          </c:dPt>
          <c:dPt>
            <c:idx val="4"/>
            <c:bubble3D val="0"/>
            <c:spPr>
              <a:solidFill>
                <a:srgbClr val="FF6D01"/>
              </a:solidFill>
            </c:spPr>
            <c:extLst>
              <c:ext xmlns:c16="http://schemas.microsoft.com/office/drawing/2014/chart" uri="{C3380CC4-5D6E-409C-BE32-E72D297353CC}">
                <c16:uniqueId val="{00000009-A8BC-A74C-B96B-25C1EEFEEA74}"/>
              </c:ext>
            </c:extLst>
          </c:dPt>
          <c:dPt>
            <c:idx val="5"/>
            <c:bubble3D val="0"/>
            <c:spPr>
              <a:solidFill>
                <a:srgbClr val="46BDC6"/>
              </a:solidFill>
            </c:spPr>
            <c:extLst>
              <c:ext xmlns:c16="http://schemas.microsoft.com/office/drawing/2014/chart" uri="{C3380CC4-5D6E-409C-BE32-E72D297353CC}">
                <c16:uniqueId val="{0000000B-A8BC-A74C-B96B-25C1EEFEEA74}"/>
              </c:ext>
            </c:extLst>
          </c:dPt>
          <c:dPt>
            <c:idx val="6"/>
            <c:bubble3D val="0"/>
            <c:spPr>
              <a:solidFill>
                <a:srgbClr val="7BAAF7"/>
              </a:solidFill>
            </c:spPr>
            <c:extLst>
              <c:ext xmlns:c16="http://schemas.microsoft.com/office/drawing/2014/chart" uri="{C3380CC4-5D6E-409C-BE32-E72D297353CC}">
                <c16:uniqueId val="{0000000D-A8BC-A74C-B96B-25C1EEFEEA74}"/>
              </c:ext>
            </c:extLst>
          </c:dPt>
          <c:dPt>
            <c:idx val="7"/>
            <c:bubble3D val="0"/>
            <c:spPr>
              <a:solidFill>
                <a:srgbClr val="F07B72"/>
              </a:solidFill>
            </c:spPr>
            <c:extLst>
              <c:ext xmlns:c16="http://schemas.microsoft.com/office/drawing/2014/chart" uri="{C3380CC4-5D6E-409C-BE32-E72D297353CC}">
                <c16:uniqueId val="{0000000F-A8BC-A74C-B96B-25C1EEFEEA74}"/>
              </c:ext>
            </c:extLst>
          </c:dPt>
          <c:dPt>
            <c:idx val="8"/>
            <c:bubble3D val="0"/>
            <c:spPr>
              <a:solidFill>
                <a:srgbClr val="FCD04F"/>
              </a:solidFill>
            </c:spPr>
            <c:extLst>
              <c:ext xmlns:c16="http://schemas.microsoft.com/office/drawing/2014/chart" uri="{C3380CC4-5D6E-409C-BE32-E72D297353CC}">
                <c16:uniqueId val="{00000011-A8BC-A74C-B96B-25C1EEFEEA74}"/>
              </c:ext>
            </c:extLst>
          </c:dPt>
          <c:dPt>
            <c:idx val="9"/>
            <c:bubble3D val="0"/>
            <c:spPr>
              <a:solidFill>
                <a:srgbClr val="71C287"/>
              </a:solidFill>
            </c:spPr>
            <c:extLst>
              <c:ext xmlns:c16="http://schemas.microsoft.com/office/drawing/2014/chart" uri="{C3380CC4-5D6E-409C-BE32-E72D297353CC}">
                <c16:uniqueId val="{00000013-A8BC-A74C-B96B-25C1EEFEEA74}"/>
              </c:ext>
            </c:extLst>
          </c:dPt>
          <c:dPt>
            <c:idx val="10"/>
            <c:bubble3D val="0"/>
            <c:spPr>
              <a:solidFill>
                <a:srgbClr val="FF994D"/>
              </a:solidFill>
            </c:spPr>
            <c:extLst>
              <c:ext xmlns:c16="http://schemas.microsoft.com/office/drawing/2014/chart" uri="{C3380CC4-5D6E-409C-BE32-E72D297353CC}">
                <c16:uniqueId val="{00000015-A8BC-A74C-B96B-25C1EEFEEA74}"/>
              </c:ext>
            </c:extLst>
          </c:dPt>
          <c:dPt>
            <c:idx val="11"/>
            <c:bubble3D val="0"/>
            <c:spPr>
              <a:solidFill>
                <a:srgbClr val="7ED1D7"/>
              </a:solidFill>
            </c:spPr>
            <c:extLst>
              <c:ext xmlns:c16="http://schemas.microsoft.com/office/drawing/2014/chart" uri="{C3380CC4-5D6E-409C-BE32-E72D297353CC}">
                <c16:uniqueId val="{00000017-A8BC-A74C-B96B-25C1EEFEEA74}"/>
              </c:ext>
            </c:extLst>
          </c:dPt>
          <c:dPt>
            <c:idx val="12"/>
            <c:bubble3D val="0"/>
            <c:spPr>
              <a:solidFill>
                <a:srgbClr val="B3CEFB"/>
              </a:solidFill>
            </c:spPr>
            <c:extLst>
              <c:ext xmlns:c16="http://schemas.microsoft.com/office/drawing/2014/chart" uri="{C3380CC4-5D6E-409C-BE32-E72D297353CC}">
                <c16:uniqueId val="{00000019-A8BC-A74C-B96B-25C1EEFEEA74}"/>
              </c:ext>
            </c:extLst>
          </c:dPt>
          <c:dPt>
            <c:idx val="13"/>
            <c:bubble3D val="0"/>
            <c:spPr>
              <a:solidFill>
                <a:srgbClr val="F7B4AE"/>
              </a:solidFill>
            </c:spPr>
            <c:extLst>
              <c:ext xmlns:c16="http://schemas.microsoft.com/office/drawing/2014/chart" uri="{C3380CC4-5D6E-409C-BE32-E72D297353CC}">
                <c16:uniqueId val="{0000001B-A8BC-A74C-B96B-25C1EEFEEA74}"/>
              </c:ext>
            </c:extLst>
          </c:dPt>
          <c:dPt>
            <c:idx val="14"/>
            <c:bubble3D val="0"/>
            <c:spPr>
              <a:solidFill>
                <a:srgbClr val="FDE49B"/>
              </a:solidFill>
            </c:spPr>
            <c:extLst>
              <c:ext xmlns:c16="http://schemas.microsoft.com/office/drawing/2014/chart" uri="{C3380CC4-5D6E-409C-BE32-E72D297353CC}">
                <c16:uniqueId val="{0000001D-A8BC-A74C-B96B-25C1EEFEEA74}"/>
              </c:ext>
            </c:extLst>
          </c:dPt>
          <c:dPt>
            <c:idx val="15"/>
            <c:bubble3D val="0"/>
            <c:spPr>
              <a:solidFill>
                <a:srgbClr val="AEDCBA"/>
              </a:solidFill>
            </c:spPr>
            <c:extLst>
              <c:ext xmlns:c16="http://schemas.microsoft.com/office/drawing/2014/chart" uri="{C3380CC4-5D6E-409C-BE32-E72D297353CC}">
                <c16:uniqueId val="{0000001F-A8BC-A74C-B96B-25C1EEFEEA74}"/>
              </c:ext>
            </c:extLst>
          </c:dPt>
          <c:dPt>
            <c:idx val="16"/>
            <c:bubble3D val="0"/>
            <c:spPr>
              <a:solidFill>
                <a:srgbClr val="FFC599"/>
              </a:solidFill>
            </c:spPr>
            <c:extLst>
              <c:ext xmlns:c16="http://schemas.microsoft.com/office/drawing/2014/chart" uri="{C3380CC4-5D6E-409C-BE32-E72D297353CC}">
                <c16:uniqueId val="{00000021-A8BC-A74C-B96B-25C1EEFEEA74}"/>
              </c:ext>
            </c:extLst>
          </c:dPt>
          <c:dPt>
            <c:idx val="17"/>
            <c:bubble3D val="0"/>
            <c:spPr>
              <a:solidFill>
                <a:srgbClr val="B5E5E8"/>
              </a:solidFill>
            </c:spPr>
            <c:extLst>
              <c:ext xmlns:c16="http://schemas.microsoft.com/office/drawing/2014/chart" uri="{C3380CC4-5D6E-409C-BE32-E72D297353CC}">
                <c16:uniqueId val="{00000023-A8BC-A74C-B96B-25C1EEFEEA74}"/>
              </c:ext>
            </c:extLst>
          </c:dPt>
          <c:cat>
            <c:strRef>
              <c:f>'Bias + Fairness Metrics'!$A$14:$A$31</c:f>
              <c:strCache>
                <c:ptCount val="18"/>
                <c:pt idx="0">
                  <c:v>gender</c:v>
                </c:pt>
                <c:pt idx="1">
                  <c:v>race</c:v>
                </c:pt>
                <c:pt idx="2">
                  <c:v>age</c:v>
                </c:pt>
                <c:pt idx="3">
                  <c:v>country (nationality)</c:v>
                </c:pt>
                <c:pt idx="4">
                  <c:v>language</c:v>
                </c:pt>
                <c:pt idx="5">
                  <c:v>occupation</c:v>
                </c:pt>
                <c:pt idx="6">
                  <c:v>religion</c:v>
                </c:pt>
                <c:pt idx="7">
                  <c:v>ethnic</c:v>
                </c:pt>
                <c:pt idx="8">
                  <c:v>class label</c:v>
                </c:pt>
                <c:pt idx="9">
                  <c:v>accents</c:v>
                </c:pt>
                <c:pt idx="10">
                  <c:v>Narcotics Arrests</c:v>
                </c:pt>
                <c:pt idx="11">
                  <c:v>Gang Affiliation</c:v>
                </c:pt>
                <c:pt idx="12">
                  <c:v>hair length</c:v>
                </c:pt>
                <c:pt idx="13">
                  <c:v>work experience</c:v>
                </c:pt>
                <c:pt idx="14">
                  <c:v>LSAT</c:v>
                </c:pt>
                <c:pt idx="15">
                  <c:v>GPA</c:v>
                </c:pt>
                <c:pt idx="16">
                  <c:v>marital-status</c:v>
                </c:pt>
                <c:pt idx="17">
                  <c:v>relationship</c:v>
                </c:pt>
              </c:strCache>
            </c:strRef>
          </c:cat>
          <c:val>
            <c:numRef>
              <c:f>'Bias + Fairness Metrics'!$B$14:$B$31</c:f>
              <c:numCache>
                <c:formatCode>General</c:formatCode>
                <c:ptCount val="18"/>
                <c:pt idx="0">
                  <c:v>24</c:v>
                </c:pt>
                <c:pt idx="1">
                  <c:v>21</c:v>
                </c:pt>
                <c:pt idx="2">
                  <c:v>15</c:v>
                </c:pt>
                <c:pt idx="3">
                  <c:v>6</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numCache>
            </c:numRef>
          </c:val>
          <c:extLst>
            <c:ext xmlns:c16="http://schemas.microsoft.com/office/drawing/2014/chart" uri="{C3380CC4-5D6E-409C-BE32-E72D297353CC}">
              <c16:uniqueId val="{00000024-A8BC-A74C-B96B-25C1EEFEEA7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'Bias + Fairness Metrics'!$B$2</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B285-FA4F-A71C-D681E1FFD67F}"/>
              </c:ext>
            </c:extLst>
          </c:dPt>
          <c:dPt>
            <c:idx val="1"/>
            <c:bubble3D val="0"/>
            <c:spPr>
              <a:solidFill>
                <a:srgbClr val="EA4335"/>
              </a:solidFill>
            </c:spPr>
            <c:extLst>
              <c:ext xmlns:c16="http://schemas.microsoft.com/office/drawing/2014/chart" uri="{C3380CC4-5D6E-409C-BE32-E72D297353CC}">
                <c16:uniqueId val="{00000003-B285-FA4F-A71C-D681E1FFD67F}"/>
              </c:ext>
            </c:extLst>
          </c:dPt>
          <c:dPt>
            <c:idx val="2"/>
            <c:bubble3D val="0"/>
            <c:spPr>
              <a:solidFill>
                <a:srgbClr val="FBBC04"/>
              </a:solidFill>
            </c:spPr>
            <c:extLst>
              <c:ext xmlns:c16="http://schemas.microsoft.com/office/drawing/2014/chart" uri="{C3380CC4-5D6E-409C-BE32-E72D297353CC}">
                <c16:uniqueId val="{00000005-B285-FA4F-A71C-D681E1FFD67F}"/>
              </c:ext>
            </c:extLst>
          </c:dPt>
          <c:dPt>
            <c:idx val="3"/>
            <c:bubble3D val="0"/>
            <c:spPr>
              <a:solidFill>
                <a:srgbClr val="34A853"/>
              </a:solidFill>
            </c:spPr>
            <c:extLst>
              <c:ext xmlns:c16="http://schemas.microsoft.com/office/drawing/2014/chart" uri="{C3380CC4-5D6E-409C-BE32-E72D297353CC}">
                <c16:uniqueId val="{00000007-B285-FA4F-A71C-D681E1FFD67F}"/>
              </c:ext>
            </c:extLst>
          </c:dPt>
          <c:dPt>
            <c:idx val="4"/>
            <c:bubble3D val="0"/>
            <c:spPr>
              <a:solidFill>
                <a:srgbClr val="FF6D01"/>
              </a:solidFill>
            </c:spPr>
            <c:extLst>
              <c:ext xmlns:c16="http://schemas.microsoft.com/office/drawing/2014/chart" uri="{C3380CC4-5D6E-409C-BE32-E72D297353CC}">
                <c16:uniqueId val="{00000009-B285-FA4F-A71C-D681E1FFD67F}"/>
              </c:ext>
            </c:extLst>
          </c:dPt>
          <c:dPt>
            <c:idx val="5"/>
            <c:bubble3D val="0"/>
            <c:spPr>
              <a:solidFill>
                <a:srgbClr val="46BDC6"/>
              </a:solidFill>
            </c:spPr>
            <c:extLst>
              <c:ext xmlns:c16="http://schemas.microsoft.com/office/drawing/2014/chart" uri="{C3380CC4-5D6E-409C-BE32-E72D297353CC}">
                <c16:uniqueId val="{0000000B-B285-FA4F-A71C-D681E1FFD67F}"/>
              </c:ext>
            </c:extLst>
          </c:dPt>
          <c:cat>
            <c:strRef>
              <c:f>'Bias + Fairness Metrics'!$A$3:$A$8</c:f>
              <c:strCache>
                <c:ptCount val="6"/>
                <c:pt idx="0">
                  <c:v>Group Fairness</c:v>
                </c:pt>
                <c:pt idx="1">
                  <c:v>Individual </c:v>
                </c:pt>
                <c:pt idx="2">
                  <c:v>causal fairness</c:v>
                </c:pt>
                <c:pt idx="3">
                  <c:v>Intersectional bias</c:v>
                </c:pt>
                <c:pt idx="4">
                  <c:v>local fairness (data pipeline)</c:v>
                </c:pt>
                <c:pt idx="5">
                  <c:v>global fairness (data pipeline)</c:v>
                </c:pt>
              </c:strCache>
            </c:strRef>
          </c:cat>
          <c:val>
            <c:numRef>
              <c:f>'Bias + Fairness Metrics'!$B$3:$B$8</c:f>
              <c:numCache>
                <c:formatCode>General</c:formatCode>
                <c:ptCount val="6"/>
                <c:pt idx="0">
                  <c:v>14</c:v>
                </c:pt>
                <c:pt idx="1">
                  <c:v>17</c:v>
                </c:pt>
                <c:pt idx="2">
                  <c:v>4</c:v>
                </c:pt>
                <c:pt idx="3">
                  <c:v>3</c:v>
                </c:pt>
                <c:pt idx="4">
                  <c:v>1</c:v>
                </c:pt>
                <c:pt idx="5">
                  <c:v>1</c:v>
                </c:pt>
              </c:numCache>
            </c:numRef>
          </c:val>
          <c:extLst>
            <c:ext xmlns:c16="http://schemas.microsoft.com/office/drawing/2014/chart" uri="{C3380CC4-5D6E-409C-BE32-E72D297353CC}">
              <c16:uniqueId val="{0000000C-B285-FA4F-A71C-D681E1FFD67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'Bias + Fairness Metrics'!$B$2</c:f>
              <c:strCache>
                <c:ptCount val="1"/>
                <c:pt idx="0">
                  <c:v>#Publications</c:v>
                </c:pt>
              </c:strCache>
            </c:strRef>
          </c:tx>
          <c:spPr>
            <a:solidFill>
              <a:srgbClr val="4285F4"/>
            </a:solidFill>
            <a:ln cmpd="sng">
              <a:solidFill>
                <a:srgbClr val="000000"/>
              </a:solidFill>
            </a:ln>
          </c:spPr>
          <c:invertIfNegative val="1"/>
          <c:cat>
            <c:strRef>
              <c:f>'Bias + Fairness Metrics'!$A$3:$A$8</c:f>
              <c:strCache>
                <c:ptCount val="6"/>
                <c:pt idx="0">
                  <c:v>Group Fairness</c:v>
                </c:pt>
                <c:pt idx="1">
                  <c:v>Individual </c:v>
                </c:pt>
                <c:pt idx="2">
                  <c:v>causal fairness</c:v>
                </c:pt>
                <c:pt idx="3">
                  <c:v>Intersectional bias</c:v>
                </c:pt>
                <c:pt idx="4">
                  <c:v>local fairness (data pipeline)</c:v>
                </c:pt>
                <c:pt idx="5">
                  <c:v>global fairness (data pipeline)</c:v>
                </c:pt>
              </c:strCache>
            </c:strRef>
          </c:cat>
          <c:val>
            <c:numRef>
              <c:f>'Bias + Fairness Metrics'!$B$3:$B$8</c:f>
              <c:numCache>
                <c:formatCode>General</c:formatCode>
                <c:ptCount val="6"/>
                <c:pt idx="0">
                  <c:v>14</c:v>
                </c:pt>
                <c:pt idx="1">
                  <c:v>17</c:v>
                </c:pt>
                <c:pt idx="2">
                  <c:v>4</c:v>
                </c:pt>
                <c:pt idx="3">
                  <c:v>3</c:v>
                </c:pt>
                <c:pt idx="4">
                  <c:v>1</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B1C-544A-89AB-722EF7D27115}"/>
            </c:ext>
          </c:extLst>
        </c:ser>
        <c:dLbls>
          <c:showLegendKey val="0"/>
          <c:showVal val="0"/>
          <c:showCatName val="0"/>
          <c:showSerName val="0"/>
          <c:showPercent val="0"/>
          <c:showBubbleSize val="0"/>
        </c:dLbls>
        <c:gapWidth val="150"/>
        <c:axId val="1594134792"/>
        <c:axId val="632720321"/>
      </c:barChart>
      <c:catAx>
        <c:axId val="1594134792"/>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Fairness Metrics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632720321"/>
        <c:crosses val="autoZero"/>
        <c:auto val="1"/>
        <c:lblAlgn val="ctr"/>
        <c:lblOffset val="100"/>
        <c:noMultiLvlLbl val="1"/>
      </c:catAx>
      <c:valAx>
        <c:axId val="6327203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594134792"/>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'Bias + Fairness Metrics'!$B$13</c:f>
              <c:strCache>
                <c:ptCount val="1"/>
                <c:pt idx="0">
                  <c:v>#Publications</c:v>
                </c:pt>
              </c:strCache>
            </c:strRef>
          </c:tx>
          <c:spPr>
            <a:solidFill>
              <a:srgbClr val="4285F4"/>
            </a:solidFill>
            <a:ln cmpd="sng">
              <a:solidFill>
                <a:srgbClr val="000000"/>
              </a:solidFill>
            </a:ln>
          </c:spPr>
          <c:invertIfNegative val="1"/>
          <c:cat>
            <c:strRef>
              <c:f>'Bias + Fairness Metrics'!$A$14:$A$31</c:f>
              <c:strCache>
                <c:ptCount val="18"/>
                <c:pt idx="0">
                  <c:v>gender</c:v>
                </c:pt>
                <c:pt idx="1">
                  <c:v>race</c:v>
                </c:pt>
                <c:pt idx="2">
                  <c:v>age</c:v>
                </c:pt>
                <c:pt idx="3">
                  <c:v>country (nationality)</c:v>
                </c:pt>
                <c:pt idx="4">
                  <c:v>language</c:v>
                </c:pt>
                <c:pt idx="5">
                  <c:v>occupation</c:v>
                </c:pt>
                <c:pt idx="6">
                  <c:v>religion</c:v>
                </c:pt>
                <c:pt idx="7">
                  <c:v>ethnic</c:v>
                </c:pt>
                <c:pt idx="8">
                  <c:v>class label</c:v>
                </c:pt>
                <c:pt idx="9">
                  <c:v>accents</c:v>
                </c:pt>
                <c:pt idx="10">
                  <c:v>Narcotics Arrests</c:v>
                </c:pt>
                <c:pt idx="11">
                  <c:v>Gang Affiliation</c:v>
                </c:pt>
                <c:pt idx="12">
                  <c:v>hair length</c:v>
                </c:pt>
                <c:pt idx="13">
                  <c:v>work experience</c:v>
                </c:pt>
                <c:pt idx="14">
                  <c:v>LSAT</c:v>
                </c:pt>
                <c:pt idx="15">
                  <c:v>GPA</c:v>
                </c:pt>
                <c:pt idx="16">
                  <c:v>marital-status</c:v>
                </c:pt>
                <c:pt idx="17">
                  <c:v>relationship</c:v>
                </c:pt>
              </c:strCache>
            </c:strRef>
          </c:cat>
          <c:val>
            <c:numRef>
              <c:f>'Bias + Fairness Metrics'!$B$14:$B$31</c:f>
              <c:numCache>
                <c:formatCode>General</c:formatCode>
                <c:ptCount val="18"/>
                <c:pt idx="0">
                  <c:v>24</c:v>
                </c:pt>
                <c:pt idx="1">
                  <c:v>21</c:v>
                </c:pt>
                <c:pt idx="2">
                  <c:v>15</c:v>
                </c:pt>
                <c:pt idx="3">
                  <c:v>6</c:v>
                </c:pt>
                <c:pt idx="4">
                  <c:v>2</c:v>
                </c:pt>
                <c:pt idx="5">
                  <c:v>2</c:v>
                </c:pt>
                <c:pt idx="6">
                  <c:v>2</c:v>
                </c:pt>
                <c:pt idx="7">
                  <c:v>1</c:v>
                </c:pt>
                <c:pt idx="8">
                  <c:v>1</c:v>
                </c:pt>
                <c:pt idx="9">
                  <c:v>1</c:v>
                </c:pt>
                <c:pt idx="10">
                  <c:v>1</c:v>
                </c:pt>
                <c:pt idx="11">
                  <c:v>1</c:v>
                </c:pt>
                <c:pt idx="12">
                  <c:v>1</c:v>
                </c:pt>
                <c:pt idx="13">
                  <c:v>1</c:v>
                </c:pt>
                <c:pt idx="14">
                  <c:v>1</c:v>
                </c:pt>
                <c:pt idx="15">
                  <c:v>1</c:v>
                </c:pt>
                <c:pt idx="16">
                  <c:v>1</c:v>
                </c:pt>
                <c:pt idx="1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0B8-624E-BC69-7C2976E7F76A}"/>
            </c:ext>
          </c:extLst>
        </c:ser>
        <c:dLbls>
          <c:showLegendKey val="0"/>
          <c:showVal val="0"/>
          <c:showCatName val="0"/>
          <c:showSerName val="0"/>
          <c:showPercent val="0"/>
          <c:showBubbleSize val="0"/>
        </c:dLbls>
        <c:gapWidth val="150"/>
        <c:axId val="2087998934"/>
        <c:axId val="1955317287"/>
      </c:barChart>
      <c:catAx>
        <c:axId val="2087998934"/>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Sensitive Attr.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955317287"/>
        <c:crosses val="autoZero"/>
        <c:auto val="1"/>
        <c:lblAlgn val="ctr"/>
        <c:lblOffset val="100"/>
        <c:noMultiLvlLbl val="1"/>
      </c:catAx>
      <c:valAx>
        <c:axId val="19553172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2087998934"/>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09A8-0945-8C86-F357434116D6}"/>
              </c:ext>
            </c:extLst>
          </c:dPt>
          <c:dPt>
            <c:idx val="1"/>
            <c:bubble3D val="0"/>
            <c:spPr>
              <a:solidFill>
                <a:srgbClr val="EA4335"/>
              </a:solidFill>
            </c:spPr>
            <c:extLst>
              <c:ext xmlns:c16="http://schemas.microsoft.com/office/drawing/2014/chart" uri="{C3380CC4-5D6E-409C-BE32-E72D297353CC}">
                <c16:uniqueId val="{00000003-09A8-0945-8C86-F357434116D6}"/>
              </c:ext>
            </c:extLst>
          </c:dPt>
          <c:dPt>
            <c:idx val="2"/>
            <c:bubble3D val="0"/>
            <c:spPr>
              <a:solidFill>
                <a:srgbClr val="FBBC04"/>
              </a:solidFill>
            </c:spPr>
            <c:extLst>
              <c:ext xmlns:c16="http://schemas.microsoft.com/office/drawing/2014/chart" uri="{C3380CC4-5D6E-409C-BE32-E72D297353CC}">
                <c16:uniqueId val="{00000005-09A8-0945-8C86-F357434116D6}"/>
              </c:ext>
            </c:extLst>
          </c:dPt>
          <c:dPt>
            <c:idx val="3"/>
            <c:bubble3D val="0"/>
            <c:spPr>
              <a:solidFill>
                <a:srgbClr val="34A853"/>
              </a:solidFill>
            </c:spPr>
            <c:extLst>
              <c:ext xmlns:c16="http://schemas.microsoft.com/office/drawing/2014/chart" uri="{C3380CC4-5D6E-409C-BE32-E72D297353CC}">
                <c16:uniqueId val="{00000007-09A8-0945-8C86-F357434116D6}"/>
              </c:ext>
            </c:extLst>
          </c:dPt>
          <c:dPt>
            <c:idx val="4"/>
            <c:bubble3D val="0"/>
            <c:spPr>
              <a:solidFill>
                <a:srgbClr val="FF6D01"/>
              </a:solidFill>
            </c:spPr>
            <c:extLst>
              <c:ext xmlns:c16="http://schemas.microsoft.com/office/drawing/2014/chart" uri="{C3380CC4-5D6E-409C-BE32-E72D297353CC}">
                <c16:uniqueId val="{00000009-09A8-0945-8C86-F357434116D6}"/>
              </c:ext>
            </c:extLst>
          </c:dPt>
          <c:dPt>
            <c:idx val="5"/>
            <c:bubble3D val="0"/>
            <c:spPr>
              <a:solidFill>
                <a:srgbClr val="46BDC6"/>
              </a:solidFill>
            </c:spPr>
            <c:extLst>
              <c:ext xmlns:c16="http://schemas.microsoft.com/office/drawing/2014/chart" uri="{C3380CC4-5D6E-409C-BE32-E72D297353CC}">
                <c16:uniqueId val="{0000000B-09A8-0945-8C86-F357434116D6}"/>
              </c:ext>
            </c:extLst>
          </c:dPt>
          <c:cat>
            <c:strRef>
              <c:f>Area!$A$19:$A$24</c:f>
              <c:strCache>
                <c:ptCount val="6"/>
                <c:pt idx="0">
                  <c:v>Software Validation</c:v>
                </c:pt>
                <c:pt idx="1">
                  <c:v>Software Verification</c:v>
                </c:pt>
                <c:pt idx="2">
                  <c:v>Empirical Studies</c:v>
                </c:pt>
                <c:pt idx="3">
                  <c:v>Datasets</c:v>
                </c:pt>
                <c:pt idx="4">
                  <c:v>Tools</c:v>
                </c:pt>
                <c:pt idx="5">
                  <c:v>Fair Design</c:v>
                </c:pt>
              </c:strCache>
            </c:strRef>
          </c:cat>
          <c:val>
            <c:numRef>
              <c:f>Area!$B$19:$B$24</c:f>
              <c:numCache>
                <c:formatCode>General</c:formatCode>
                <c:ptCount val="6"/>
                <c:pt idx="0">
                  <c:v>47</c:v>
                </c:pt>
                <c:pt idx="1">
                  <c:v>12</c:v>
                </c:pt>
                <c:pt idx="2">
                  <c:v>22</c:v>
                </c:pt>
                <c:pt idx="3">
                  <c:v>30</c:v>
                </c:pt>
                <c:pt idx="4">
                  <c:v>18</c:v>
                </c:pt>
                <c:pt idx="5">
                  <c:v>15</c:v>
                </c:pt>
              </c:numCache>
            </c:numRef>
          </c:val>
          <c:extLst>
            <c:ext xmlns:c16="http://schemas.microsoft.com/office/drawing/2014/chart" uri="{C3380CC4-5D6E-409C-BE32-E72D297353CC}">
              <c16:uniqueId val="{0000000C-09A8-0945-8C86-F357434116D6}"/>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Area!$D$1</c:f>
              <c:strCache>
                <c:ptCount val="1"/>
                <c:pt idx="0">
                  <c:v>#Publications</c:v>
                </c:pt>
              </c:strCache>
            </c:strRef>
          </c:tx>
          <c:spPr>
            <a:solidFill>
              <a:srgbClr val="4285F4"/>
            </a:solidFill>
            <a:ln cmpd="sng">
              <a:solidFill>
                <a:srgbClr val="000000"/>
              </a:solidFill>
            </a:ln>
          </c:spPr>
          <c:invertIfNegative val="1"/>
          <c:cat>
            <c:strRef>
              <c:f>Area!$A$2:$A$13</c:f>
              <c:strCache>
                <c:ptCount val="12"/>
                <c:pt idx="0">
                  <c:v>Testing</c:v>
                </c:pt>
                <c:pt idx="1">
                  <c:v>Mitigation</c:v>
                </c:pt>
                <c:pt idx="2">
                  <c:v>Benchmarking</c:v>
                </c:pt>
                <c:pt idx="3">
                  <c:v>Analysis</c:v>
                </c:pt>
                <c:pt idx="4">
                  <c:v>Auditing</c:v>
                </c:pt>
                <c:pt idx="5">
                  <c:v>Debugging</c:v>
                </c:pt>
                <c:pt idx="6">
                  <c:v>Data and Datasets</c:v>
                </c:pt>
                <c:pt idx="7">
                  <c:v>Design</c:v>
                </c:pt>
                <c:pt idx="8">
                  <c:v>Empirical studies </c:v>
                </c:pt>
                <c:pt idx="9">
                  <c:v>Verification</c:v>
                </c:pt>
                <c:pt idx="10">
                  <c:v>Requirements/Formalization</c:v>
                </c:pt>
                <c:pt idx="11">
                  <c:v>Tooling</c:v>
                </c:pt>
              </c:strCache>
            </c:strRef>
          </c:cat>
          <c:val>
            <c:numRef>
              <c:f>Area!$D$2:$D$13</c:f>
              <c:numCache>
                <c:formatCode>General</c:formatCode>
                <c:ptCount val="12"/>
                <c:pt idx="0">
                  <c:v>20</c:v>
                </c:pt>
                <c:pt idx="1">
                  <c:v>14</c:v>
                </c:pt>
                <c:pt idx="2">
                  <c:v>3</c:v>
                </c:pt>
                <c:pt idx="3">
                  <c:v>4</c:v>
                </c:pt>
                <c:pt idx="4">
                  <c:v>2</c:v>
                </c:pt>
                <c:pt idx="5">
                  <c:v>8</c:v>
                </c:pt>
                <c:pt idx="6">
                  <c:v>30</c:v>
                </c:pt>
                <c:pt idx="7">
                  <c:v>15</c:v>
                </c:pt>
                <c:pt idx="8">
                  <c:v>22</c:v>
                </c:pt>
                <c:pt idx="9">
                  <c:v>12</c:v>
                </c:pt>
                <c:pt idx="10">
                  <c:v>4</c:v>
                </c:pt>
                <c:pt idx="11">
                  <c:v>18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614-E740-81A7-23E5C5642B19}"/>
            </c:ext>
          </c:extLst>
        </c:ser>
        <c:dLbls>
          <c:showLegendKey val="0"/>
          <c:showVal val="0"/>
          <c:showCatName val="0"/>
          <c:showSerName val="0"/>
          <c:showPercent val="0"/>
          <c:showBubbleSize val="0"/>
        </c:dLbls>
        <c:gapWidth val="150"/>
        <c:overlap val="100"/>
        <c:axId val="1029316710"/>
        <c:axId val="1823583393"/>
      </c:barChart>
      <c:catAx>
        <c:axId val="1029316710"/>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SE Area</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823583393"/>
        <c:crosses val="autoZero"/>
        <c:auto val="1"/>
        <c:lblAlgn val="ctr"/>
        <c:lblOffset val="100"/>
        <c:noMultiLvlLbl val="1"/>
      </c:catAx>
      <c:valAx>
        <c:axId val="18235833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029316710"/>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tx>
            <c:strRef>
              <c:f>Area!$D$1</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EFBB-A942-A3A3-F90B4AA8E168}"/>
              </c:ext>
            </c:extLst>
          </c:dPt>
          <c:dPt>
            <c:idx val="1"/>
            <c:bubble3D val="0"/>
            <c:spPr>
              <a:solidFill>
                <a:srgbClr val="EA4335"/>
              </a:solidFill>
            </c:spPr>
            <c:extLst>
              <c:ext xmlns:c16="http://schemas.microsoft.com/office/drawing/2014/chart" uri="{C3380CC4-5D6E-409C-BE32-E72D297353CC}">
                <c16:uniqueId val="{00000003-EFBB-A942-A3A3-F90B4AA8E168}"/>
              </c:ext>
            </c:extLst>
          </c:dPt>
          <c:dPt>
            <c:idx val="2"/>
            <c:bubble3D val="0"/>
            <c:spPr>
              <a:solidFill>
                <a:srgbClr val="FBBC04"/>
              </a:solidFill>
            </c:spPr>
            <c:extLst>
              <c:ext xmlns:c16="http://schemas.microsoft.com/office/drawing/2014/chart" uri="{C3380CC4-5D6E-409C-BE32-E72D297353CC}">
                <c16:uniqueId val="{00000005-EFBB-A942-A3A3-F90B4AA8E168}"/>
              </c:ext>
            </c:extLst>
          </c:dPt>
          <c:dPt>
            <c:idx val="3"/>
            <c:bubble3D val="0"/>
            <c:spPr>
              <a:solidFill>
                <a:srgbClr val="34A853"/>
              </a:solidFill>
            </c:spPr>
            <c:extLst>
              <c:ext xmlns:c16="http://schemas.microsoft.com/office/drawing/2014/chart" uri="{C3380CC4-5D6E-409C-BE32-E72D297353CC}">
                <c16:uniqueId val="{00000007-EFBB-A942-A3A3-F90B4AA8E168}"/>
              </c:ext>
            </c:extLst>
          </c:dPt>
          <c:dPt>
            <c:idx val="4"/>
            <c:bubble3D val="0"/>
            <c:spPr>
              <a:solidFill>
                <a:srgbClr val="FF6D01"/>
              </a:solidFill>
            </c:spPr>
            <c:extLst>
              <c:ext xmlns:c16="http://schemas.microsoft.com/office/drawing/2014/chart" uri="{C3380CC4-5D6E-409C-BE32-E72D297353CC}">
                <c16:uniqueId val="{00000009-EFBB-A942-A3A3-F90B4AA8E168}"/>
              </c:ext>
            </c:extLst>
          </c:dPt>
          <c:dPt>
            <c:idx val="5"/>
            <c:bubble3D val="0"/>
            <c:spPr>
              <a:solidFill>
                <a:srgbClr val="46BDC6"/>
              </a:solidFill>
            </c:spPr>
            <c:extLst>
              <c:ext xmlns:c16="http://schemas.microsoft.com/office/drawing/2014/chart" uri="{C3380CC4-5D6E-409C-BE32-E72D297353CC}">
                <c16:uniqueId val="{0000000B-EFBB-A942-A3A3-F90B4AA8E168}"/>
              </c:ext>
            </c:extLst>
          </c:dPt>
          <c:dPt>
            <c:idx val="6"/>
            <c:bubble3D val="0"/>
            <c:spPr>
              <a:solidFill>
                <a:srgbClr val="7BAAF7"/>
              </a:solidFill>
            </c:spPr>
            <c:extLst>
              <c:ext xmlns:c16="http://schemas.microsoft.com/office/drawing/2014/chart" uri="{C3380CC4-5D6E-409C-BE32-E72D297353CC}">
                <c16:uniqueId val="{0000000D-EFBB-A942-A3A3-F90B4AA8E168}"/>
              </c:ext>
            </c:extLst>
          </c:dPt>
          <c:dPt>
            <c:idx val="7"/>
            <c:bubble3D val="0"/>
            <c:spPr>
              <a:solidFill>
                <a:srgbClr val="F07B72"/>
              </a:solidFill>
            </c:spPr>
            <c:extLst>
              <c:ext xmlns:c16="http://schemas.microsoft.com/office/drawing/2014/chart" uri="{C3380CC4-5D6E-409C-BE32-E72D297353CC}">
                <c16:uniqueId val="{0000000F-EFBB-A942-A3A3-F90B4AA8E168}"/>
              </c:ext>
            </c:extLst>
          </c:dPt>
          <c:dPt>
            <c:idx val="8"/>
            <c:bubble3D val="0"/>
            <c:spPr>
              <a:solidFill>
                <a:srgbClr val="FCD04F"/>
              </a:solidFill>
            </c:spPr>
            <c:extLst>
              <c:ext xmlns:c16="http://schemas.microsoft.com/office/drawing/2014/chart" uri="{C3380CC4-5D6E-409C-BE32-E72D297353CC}">
                <c16:uniqueId val="{00000011-EFBB-A942-A3A3-F90B4AA8E168}"/>
              </c:ext>
            </c:extLst>
          </c:dPt>
          <c:dPt>
            <c:idx val="9"/>
            <c:bubble3D val="0"/>
            <c:spPr>
              <a:solidFill>
                <a:srgbClr val="71C287"/>
              </a:solidFill>
            </c:spPr>
            <c:extLst>
              <c:ext xmlns:c16="http://schemas.microsoft.com/office/drawing/2014/chart" uri="{C3380CC4-5D6E-409C-BE32-E72D297353CC}">
                <c16:uniqueId val="{00000013-EFBB-A942-A3A3-F90B4AA8E168}"/>
              </c:ext>
            </c:extLst>
          </c:dPt>
          <c:dPt>
            <c:idx val="10"/>
            <c:bubble3D val="0"/>
            <c:spPr>
              <a:solidFill>
                <a:srgbClr val="FF994D"/>
              </a:solidFill>
            </c:spPr>
            <c:extLst>
              <c:ext xmlns:c16="http://schemas.microsoft.com/office/drawing/2014/chart" uri="{C3380CC4-5D6E-409C-BE32-E72D297353CC}">
                <c16:uniqueId val="{00000015-EFBB-A942-A3A3-F90B4AA8E168}"/>
              </c:ext>
            </c:extLst>
          </c:dPt>
          <c:dPt>
            <c:idx val="11"/>
            <c:bubble3D val="0"/>
            <c:spPr>
              <a:solidFill>
                <a:srgbClr val="7ED1D7"/>
              </a:solidFill>
            </c:spPr>
            <c:extLst>
              <c:ext xmlns:c16="http://schemas.microsoft.com/office/drawing/2014/chart" uri="{C3380CC4-5D6E-409C-BE32-E72D297353CC}">
                <c16:uniqueId val="{00000017-EFBB-A942-A3A3-F90B4AA8E168}"/>
              </c:ext>
            </c:extLst>
          </c:dPt>
          <c:cat>
            <c:strRef>
              <c:f>Area!$A$2:$A$13</c:f>
              <c:strCache>
                <c:ptCount val="12"/>
                <c:pt idx="0">
                  <c:v>Testing</c:v>
                </c:pt>
                <c:pt idx="1">
                  <c:v>Mitigation</c:v>
                </c:pt>
                <c:pt idx="2">
                  <c:v>Benchmarking</c:v>
                </c:pt>
                <c:pt idx="3">
                  <c:v>Analysis</c:v>
                </c:pt>
                <c:pt idx="4">
                  <c:v>Auditing</c:v>
                </c:pt>
                <c:pt idx="5">
                  <c:v>Debugging</c:v>
                </c:pt>
                <c:pt idx="6">
                  <c:v>Data and Datasets</c:v>
                </c:pt>
                <c:pt idx="7">
                  <c:v>Design</c:v>
                </c:pt>
                <c:pt idx="8">
                  <c:v>Empirical studies </c:v>
                </c:pt>
                <c:pt idx="9">
                  <c:v>Verification</c:v>
                </c:pt>
                <c:pt idx="10">
                  <c:v>Requirements/Formalization</c:v>
                </c:pt>
                <c:pt idx="11">
                  <c:v>Tooling</c:v>
                </c:pt>
              </c:strCache>
            </c:strRef>
          </c:cat>
          <c:val>
            <c:numRef>
              <c:f>Area!$D$2:$D$13</c:f>
              <c:numCache>
                <c:formatCode>General</c:formatCode>
                <c:ptCount val="12"/>
                <c:pt idx="0">
                  <c:v>20</c:v>
                </c:pt>
                <c:pt idx="1">
                  <c:v>14</c:v>
                </c:pt>
                <c:pt idx="2">
                  <c:v>3</c:v>
                </c:pt>
                <c:pt idx="3">
                  <c:v>4</c:v>
                </c:pt>
                <c:pt idx="4">
                  <c:v>2</c:v>
                </c:pt>
                <c:pt idx="5">
                  <c:v>8</c:v>
                </c:pt>
                <c:pt idx="6">
                  <c:v>30</c:v>
                </c:pt>
                <c:pt idx="7">
                  <c:v>15</c:v>
                </c:pt>
                <c:pt idx="8">
                  <c:v>22</c:v>
                </c:pt>
                <c:pt idx="9">
                  <c:v>12</c:v>
                </c:pt>
                <c:pt idx="10">
                  <c:v>4</c:v>
                </c:pt>
                <c:pt idx="11">
                  <c:v>18</c:v>
                </c:pt>
              </c:numCache>
            </c:numRef>
          </c:val>
          <c:extLst>
            <c:ext xmlns:c16="http://schemas.microsoft.com/office/drawing/2014/chart" uri="{C3380CC4-5D6E-409C-BE32-E72D297353CC}">
              <c16:uniqueId val="{00000018-EFBB-A942-A3A3-F90B4AA8E168}"/>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bar"/>
        <c:grouping val="clustered"/>
        <c:varyColors val="1"/>
        <c:ser>
          <c:idx val="0"/>
          <c:order val="0"/>
          <c:spPr>
            <a:solidFill>
              <a:srgbClr val="4285F4"/>
            </a:solidFill>
            <a:ln cmpd="sng">
              <a:solidFill>
                <a:srgbClr val="000000"/>
              </a:solidFill>
            </a:ln>
          </c:spPr>
          <c:invertIfNegative val="1"/>
          <c:cat>
            <c:strRef>
              <c:f>Area!$A$19:$A$24</c:f>
              <c:strCache>
                <c:ptCount val="6"/>
                <c:pt idx="0">
                  <c:v>Software Validation</c:v>
                </c:pt>
                <c:pt idx="1">
                  <c:v>Software Verification</c:v>
                </c:pt>
                <c:pt idx="2">
                  <c:v>Empirical Studies</c:v>
                </c:pt>
                <c:pt idx="3">
                  <c:v>Datasets</c:v>
                </c:pt>
                <c:pt idx="4">
                  <c:v>Tools</c:v>
                </c:pt>
                <c:pt idx="5">
                  <c:v>Fair Design</c:v>
                </c:pt>
              </c:strCache>
            </c:strRef>
          </c:cat>
          <c:val>
            <c:numRef>
              <c:f>Area!$B$19:$B$24</c:f>
              <c:numCache>
                <c:formatCode>General</c:formatCode>
                <c:ptCount val="6"/>
                <c:pt idx="0">
                  <c:v>47</c:v>
                </c:pt>
                <c:pt idx="1">
                  <c:v>12</c:v>
                </c:pt>
                <c:pt idx="2">
                  <c:v>22</c:v>
                </c:pt>
                <c:pt idx="3">
                  <c:v>30</c:v>
                </c:pt>
                <c:pt idx="4">
                  <c:v>18</c:v>
                </c:pt>
                <c:pt idx="5">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46B-884B-8619-A3C2EB770325}"/>
            </c:ext>
          </c:extLst>
        </c:ser>
        <c:dLbls>
          <c:showLegendKey val="0"/>
          <c:showVal val="0"/>
          <c:showCatName val="0"/>
          <c:showSerName val="0"/>
          <c:showPercent val="0"/>
          <c:showBubbleSize val="0"/>
        </c:dLbls>
        <c:gapWidth val="150"/>
        <c:axId val="1233150943"/>
        <c:axId val="519641993"/>
      </c:barChart>
      <c:catAx>
        <c:axId val="1233150943"/>
        <c:scaling>
          <c:orientation val="maxMin"/>
        </c:scaling>
        <c:delete val="0"/>
        <c:axPos val="l"/>
        <c:title>
          <c:tx>
            <c:rich>
              <a:bodyPr/>
              <a:lstStyle/>
              <a:p>
                <a:pPr lvl="0">
                  <a:defRPr b="0">
                    <a:solidFill>
                      <a:srgbClr val="000000"/>
                    </a:solidFill>
                    <a:latin typeface="+mn-lt"/>
                  </a:defRPr>
                </a:pPr>
                <a:r>
                  <a:rPr lang="en-GB" b="0">
                    <a:solidFill>
                      <a:srgbClr val="000000"/>
                    </a:solidFill>
                    <a:latin typeface="+mn-lt"/>
                  </a:rPr>
                  <a:t>Categories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519641993"/>
        <c:crosses val="autoZero"/>
        <c:auto val="1"/>
        <c:lblAlgn val="ctr"/>
        <c:lblOffset val="100"/>
        <c:noMultiLvlLbl val="1"/>
      </c:catAx>
      <c:valAx>
        <c:axId val="51964199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233150943"/>
        <c:crosses val="max"/>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'Datasets + Tasks'!$H$1</c:f>
              <c:strCache>
                <c:ptCount val="1"/>
                <c:pt idx="0">
                  <c:v>#Datasets</c:v>
                </c:pt>
              </c:strCache>
            </c:strRef>
          </c:tx>
          <c:spPr>
            <a:solidFill>
              <a:srgbClr val="4285F4"/>
            </a:solidFill>
            <a:ln cmpd="sng">
              <a:solidFill>
                <a:srgbClr val="000000"/>
              </a:solidFill>
            </a:ln>
          </c:spPr>
          <c:invertIfNegative val="1"/>
          <c:cat>
            <c:strRef>
              <c:f>'Datasets + Tasks'!$G$2:$G$11</c:f>
              <c:strCache>
                <c:ptCount val="10"/>
                <c:pt idx="0">
                  <c:v>CV</c:v>
                </c:pt>
                <c:pt idx="1">
                  <c:v>Education</c:v>
                </c:pt>
                <c:pt idx="2">
                  <c:v>Finance</c:v>
                </c:pt>
                <c:pt idx="3">
                  <c:v>Legal</c:v>
                </c:pt>
                <c:pt idx="4">
                  <c:v>Medical</c:v>
                </c:pt>
                <c:pt idx="5">
                  <c:v>NLP</c:v>
                </c:pt>
                <c:pt idx="6">
                  <c:v>Other (HR)</c:v>
                </c:pt>
                <c:pt idx="7">
                  <c:v>Other (rentals)</c:v>
                </c:pt>
                <c:pt idx="8">
                  <c:v>Other (shipwreck)</c:v>
                </c:pt>
                <c:pt idx="9">
                  <c:v>SE</c:v>
                </c:pt>
              </c:strCache>
            </c:strRef>
          </c:cat>
          <c:val>
            <c:numRef>
              <c:f>'Datasets + Tasks'!$H$2:$H$11</c:f>
              <c:numCache>
                <c:formatCode>General</c:formatCode>
                <c:ptCount val="10"/>
                <c:pt idx="0">
                  <c:v>7</c:v>
                </c:pt>
                <c:pt idx="1">
                  <c:v>2</c:v>
                </c:pt>
                <c:pt idx="2">
                  <c:v>6</c:v>
                </c:pt>
                <c:pt idx="3">
                  <c:v>3</c:v>
                </c:pt>
                <c:pt idx="4">
                  <c:v>5</c:v>
                </c:pt>
                <c:pt idx="5">
                  <c:v>12</c:v>
                </c:pt>
                <c:pt idx="6">
                  <c:v>1</c:v>
                </c:pt>
                <c:pt idx="7">
                  <c:v>1</c:v>
                </c:pt>
                <c:pt idx="8">
                  <c:v>1</c:v>
                </c:pt>
                <c:pt idx="9">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CA-C54B-B012-01D70EAAE8A4}"/>
            </c:ext>
          </c:extLst>
        </c:ser>
        <c:ser>
          <c:idx val="1"/>
          <c:order val="1"/>
          <c:tx>
            <c:strRef>
              <c:f>'Datasets + Tasks'!$I$1</c:f>
              <c:strCache>
                <c:ptCount val="1"/>
                <c:pt idx="0">
                  <c:v>#Publications</c:v>
                </c:pt>
              </c:strCache>
            </c:strRef>
          </c:tx>
          <c:spPr>
            <a:solidFill>
              <a:srgbClr val="EA4335"/>
            </a:solidFill>
            <a:ln cmpd="sng">
              <a:solidFill>
                <a:srgbClr val="000000"/>
              </a:solidFill>
            </a:ln>
          </c:spPr>
          <c:invertIfNegative val="1"/>
          <c:cat>
            <c:strRef>
              <c:f>'Datasets + Tasks'!$G$2:$G$11</c:f>
              <c:strCache>
                <c:ptCount val="10"/>
                <c:pt idx="0">
                  <c:v>CV</c:v>
                </c:pt>
                <c:pt idx="1">
                  <c:v>Education</c:v>
                </c:pt>
                <c:pt idx="2">
                  <c:v>Finance</c:v>
                </c:pt>
                <c:pt idx="3">
                  <c:v>Legal</c:v>
                </c:pt>
                <c:pt idx="4">
                  <c:v>Medical</c:v>
                </c:pt>
                <c:pt idx="5">
                  <c:v>NLP</c:v>
                </c:pt>
                <c:pt idx="6">
                  <c:v>Other (HR)</c:v>
                </c:pt>
                <c:pt idx="7">
                  <c:v>Other (rentals)</c:v>
                </c:pt>
                <c:pt idx="8">
                  <c:v>Other (shipwreck)</c:v>
                </c:pt>
                <c:pt idx="9">
                  <c:v>SE</c:v>
                </c:pt>
              </c:strCache>
            </c:strRef>
          </c:cat>
          <c:val>
            <c:numRef>
              <c:f>'Datasets + Tasks'!$I$2:$I$11</c:f>
              <c:numCache>
                <c:formatCode>General</c:formatCode>
                <c:ptCount val="10"/>
                <c:pt idx="0">
                  <c:v>10</c:v>
                </c:pt>
                <c:pt idx="1">
                  <c:v>3</c:v>
                </c:pt>
                <c:pt idx="2">
                  <c:v>54</c:v>
                </c:pt>
                <c:pt idx="3">
                  <c:v>10</c:v>
                </c:pt>
                <c:pt idx="4">
                  <c:v>11</c:v>
                </c:pt>
                <c:pt idx="5">
                  <c:v>10</c:v>
                </c:pt>
                <c:pt idx="6">
                  <c:v>1</c:v>
                </c:pt>
                <c:pt idx="7">
                  <c:v>1</c:v>
                </c:pt>
                <c:pt idx="8">
                  <c:v>2</c:v>
                </c:pt>
                <c:pt idx="9">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DCA-C54B-B012-01D70EAAE8A4}"/>
            </c:ext>
          </c:extLst>
        </c:ser>
        <c:ser>
          <c:idx val="2"/>
          <c:order val="2"/>
          <c:tx>
            <c:strRef>
              <c:f>'Datasets + Tasks'!$J$1</c:f>
              <c:strCache>
                <c:ptCount val="1"/>
                <c:pt idx="0">
                  <c:v>#Tasks</c:v>
                </c:pt>
              </c:strCache>
            </c:strRef>
          </c:tx>
          <c:spPr>
            <a:solidFill>
              <a:srgbClr val="FBBC04"/>
            </a:solidFill>
            <a:ln cmpd="sng">
              <a:solidFill>
                <a:srgbClr val="000000"/>
              </a:solidFill>
            </a:ln>
          </c:spPr>
          <c:invertIfNegative val="1"/>
          <c:cat>
            <c:strRef>
              <c:f>'Datasets + Tasks'!$G$2:$G$11</c:f>
              <c:strCache>
                <c:ptCount val="10"/>
                <c:pt idx="0">
                  <c:v>CV</c:v>
                </c:pt>
                <c:pt idx="1">
                  <c:v>Education</c:v>
                </c:pt>
                <c:pt idx="2">
                  <c:v>Finance</c:v>
                </c:pt>
                <c:pt idx="3">
                  <c:v>Legal</c:v>
                </c:pt>
                <c:pt idx="4">
                  <c:v>Medical</c:v>
                </c:pt>
                <c:pt idx="5">
                  <c:v>NLP</c:v>
                </c:pt>
                <c:pt idx="6">
                  <c:v>Other (HR)</c:v>
                </c:pt>
                <c:pt idx="7">
                  <c:v>Other (rentals)</c:v>
                </c:pt>
                <c:pt idx="8">
                  <c:v>Other (shipwreck)</c:v>
                </c:pt>
                <c:pt idx="9">
                  <c:v>SE</c:v>
                </c:pt>
              </c:strCache>
            </c:strRef>
          </c:cat>
          <c:val>
            <c:numRef>
              <c:f>'Datasets + Tasks'!$J$2:$J$11</c:f>
              <c:numCache>
                <c:formatCode>General</c:formatCode>
                <c:ptCount val="10"/>
                <c:pt idx="0">
                  <c:v>2</c:v>
                </c:pt>
                <c:pt idx="1">
                  <c:v>1</c:v>
                </c:pt>
                <c:pt idx="2">
                  <c:v>4</c:v>
                </c:pt>
                <c:pt idx="3">
                  <c:v>3</c:v>
                </c:pt>
                <c:pt idx="4">
                  <c:v>5</c:v>
                </c:pt>
                <c:pt idx="5">
                  <c:v>6</c:v>
                </c:pt>
                <c:pt idx="6">
                  <c:v>1</c:v>
                </c:pt>
                <c:pt idx="7">
                  <c:v>1</c:v>
                </c:pt>
                <c:pt idx="8">
                  <c:v>1</c:v>
                </c:pt>
                <c:pt idx="9">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DCA-C54B-B012-01D70EAAE8A4}"/>
            </c:ext>
          </c:extLst>
        </c:ser>
        <c:dLbls>
          <c:showLegendKey val="0"/>
          <c:showVal val="0"/>
          <c:showCatName val="0"/>
          <c:showSerName val="0"/>
          <c:showPercent val="0"/>
          <c:showBubbleSize val="0"/>
        </c:dLbls>
        <c:gapWidth val="150"/>
        <c:overlap val="100"/>
        <c:axId val="839083187"/>
        <c:axId val="359642963"/>
      </c:barChart>
      <c:catAx>
        <c:axId val="83908318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Task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359642963"/>
        <c:crosses val="autoZero"/>
        <c:auto val="1"/>
        <c:lblAlgn val="ctr"/>
        <c:lblOffset val="100"/>
        <c:noMultiLvlLbl val="1"/>
      </c:catAx>
      <c:valAx>
        <c:axId val="3596429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839083187"/>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tx>
            <c:strRef>
              <c:f>'Datasets + Tasks'!$H$1</c:f>
              <c:strCache>
                <c:ptCount val="1"/>
                <c:pt idx="0">
                  <c:v>#Datasets</c:v>
                </c:pt>
              </c:strCache>
            </c:strRef>
          </c:tx>
          <c:dPt>
            <c:idx val="0"/>
            <c:bubble3D val="0"/>
            <c:spPr>
              <a:solidFill>
                <a:srgbClr val="4285F4"/>
              </a:solidFill>
            </c:spPr>
            <c:extLst>
              <c:ext xmlns:c16="http://schemas.microsoft.com/office/drawing/2014/chart" uri="{C3380CC4-5D6E-409C-BE32-E72D297353CC}">
                <c16:uniqueId val="{00000001-C869-6946-81A4-EFF9A76823B3}"/>
              </c:ext>
            </c:extLst>
          </c:dPt>
          <c:dPt>
            <c:idx val="1"/>
            <c:bubble3D val="0"/>
            <c:spPr>
              <a:solidFill>
                <a:srgbClr val="EA4335"/>
              </a:solidFill>
            </c:spPr>
            <c:extLst>
              <c:ext xmlns:c16="http://schemas.microsoft.com/office/drawing/2014/chart" uri="{C3380CC4-5D6E-409C-BE32-E72D297353CC}">
                <c16:uniqueId val="{00000003-C869-6946-81A4-EFF9A76823B3}"/>
              </c:ext>
            </c:extLst>
          </c:dPt>
          <c:dPt>
            <c:idx val="2"/>
            <c:bubble3D val="0"/>
            <c:spPr>
              <a:solidFill>
                <a:srgbClr val="FBBC04"/>
              </a:solidFill>
            </c:spPr>
            <c:extLst>
              <c:ext xmlns:c16="http://schemas.microsoft.com/office/drawing/2014/chart" uri="{C3380CC4-5D6E-409C-BE32-E72D297353CC}">
                <c16:uniqueId val="{00000005-C869-6946-81A4-EFF9A76823B3}"/>
              </c:ext>
            </c:extLst>
          </c:dPt>
          <c:dPt>
            <c:idx val="3"/>
            <c:bubble3D val="0"/>
            <c:spPr>
              <a:solidFill>
                <a:srgbClr val="34A853"/>
              </a:solidFill>
            </c:spPr>
            <c:extLst>
              <c:ext xmlns:c16="http://schemas.microsoft.com/office/drawing/2014/chart" uri="{C3380CC4-5D6E-409C-BE32-E72D297353CC}">
                <c16:uniqueId val="{00000007-C869-6946-81A4-EFF9A76823B3}"/>
              </c:ext>
            </c:extLst>
          </c:dPt>
          <c:dPt>
            <c:idx val="4"/>
            <c:bubble3D val="0"/>
            <c:spPr>
              <a:solidFill>
                <a:srgbClr val="FF6D01"/>
              </a:solidFill>
            </c:spPr>
            <c:extLst>
              <c:ext xmlns:c16="http://schemas.microsoft.com/office/drawing/2014/chart" uri="{C3380CC4-5D6E-409C-BE32-E72D297353CC}">
                <c16:uniqueId val="{00000009-C869-6946-81A4-EFF9A76823B3}"/>
              </c:ext>
            </c:extLst>
          </c:dPt>
          <c:dPt>
            <c:idx val="5"/>
            <c:bubble3D val="0"/>
            <c:spPr>
              <a:solidFill>
                <a:srgbClr val="46BDC6"/>
              </a:solidFill>
            </c:spPr>
            <c:extLst>
              <c:ext xmlns:c16="http://schemas.microsoft.com/office/drawing/2014/chart" uri="{C3380CC4-5D6E-409C-BE32-E72D297353CC}">
                <c16:uniqueId val="{0000000B-C869-6946-81A4-EFF9A76823B3}"/>
              </c:ext>
            </c:extLst>
          </c:dPt>
          <c:dPt>
            <c:idx val="6"/>
            <c:bubble3D val="0"/>
            <c:spPr>
              <a:solidFill>
                <a:srgbClr val="7BAAF7"/>
              </a:solidFill>
            </c:spPr>
            <c:extLst>
              <c:ext xmlns:c16="http://schemas.microsoft.com/office/drawing/2014/chart" uri="{C3380CC4-5D6E-409C-BE32-E72D297353CC}">
                <c16:uniqueId val="{0000000D-C869-6946-81A4-EFF9A76823B3}"/>
              </c:ext>
            </c:extLst>
          </c:dPt>
          <c:dPt>
            <c:idx val="7"/>
            <c:bubble3D val="0"/>
            <c:spPr>
              <a:solidFill>
                <a:srgbClr val="F07B72"/>
              </a:solidFill>
            </c:spPr>
            <c:extLst>
              <c:ext xmlns:c16="http://schemas.microsoft.com/office/drawing/2014/chart" uri="{C3380CC4-5D6E-409C-BE32-E72D297353CC}">
                <c16:uniqueId val="{0000000F-C869-6946-81A4-EFF9A76823B3}"/>
              </c:ext>
            </c:extLst>
          </c:dPt>
          <c:dPt>
            <c:idx val="8"/>
            <c:bubble3D val="0"/>
            <c:spPr>
              <a:solidFill>
                <a:srgbClr val="FCD04F"/>
              </a:solidFill>
            </c:spPr>
            <c:extLst>
              <c:ext xmlns:c16="http://schemas.microsoft.com/office/drawing/2014/chart" uri="{C3380CC4-5D6E-409C-BE32-E72D297353CC}">
                <c16:uniqueId val="{00000011-C869-6946-81A4-EFF9A76823B3}"/>
              </c:ext>
            </c:extLst>
          </c:dPt>
          <c:dPt>
            <c:idx val="9"/>
            <c:bubble3D val="0"/>
            <c:spPr>
              <a:solidFill>
                <a:srgbClr val="71C287"/>
              </a:solidFill>
            </c:spPr>
            <c:extLst>
              <c:ext xmlns:c16="http://schemas.microsoft.com/office/drawing/2014/chart" uri="{C3380CC4-5D6E-409C-BE32-E72D297353CC}">
                <c16:uniqueId val="{00000013-C869-6946-81A4-EFF9A76823B3}"/>
              </c:ext>
            </c:extLst>
          </c:dPt>
          <c:cat>
            <c:strRef>
              <c:f>'Datasets + Tasks'!$G$2:$G$11</c:f>
              <c:strCache>
                <c:ptCount val="10"/>
                <c:pt idx="0">
                  <c:v>CV</c:v>
                </c:pt>
                <c:pt idx="1">
                  <c:v>Education</c:v>
                </c:pt>
                <c:pt idx="2">
                  <c:v>Finance</c:v>
                </c:pt>
                <c:pt idx="3">
                  <c:v>Legal</c:v>
                </c:pt>
                <c:pt idx="4">
                  <c:v>Medical</c:v>
                </c:pt>
                <c:pt idx="5">
                  <c:v>NLP</c:v>
                </c:pt>
                <c:pt idx="6">
                  <c:v>Other (HR)</c:v>
                </c:pt>
                <c:pt idx="7">
                  <c:v>Other (rentals)</c:v>
                </c:pt>
                <c:pt idx="8">
                  <c:v>Other (shipwreck)</c:v>
                </c:pt>
                <c:pt idx="9">
                  <c:v>SE</c:v>
                </c:pt>
              </c:strCache>
            </c:strRef>
          </c:cat>
          <c:val>
            <c:numRef>
              <c:f>'Datasets + Tasks'!$H$2:$H$11</c:f>
              <c:numCache>
                <c:formatCode>General</c:formatCode>
                <c:ptCount val="10"/>
                <c:pt idx="0">
                  <c:v>7</c:v>
                </c:pt>
                <c:pt idx="1">
                  <c:v>2</c:v>
                </c:pt>
                <c:pt idx="2">
                  <c:v>6</c:v>
                </c:pt>
                <c:pt idx="3">
                  <c:v>3</c:v>
                </c:pt>
                <c:pt idx="4">
                  <c:v>5</c:v>
                </c:pt>
                <c:pt idx="5">
                  <c:v>12</c:v>
                </c:pt>
                <c:pt idx="6">
                  <c:v>1</c:v>
                </c:pt>
                <c:pt idx="7">
                  <c:v>1</c:v>
                </c:pt>
                <c:pt idx="8">
                  <c:v>1</c:v>
                </c:pt>
                <c:pt idx="9">
                  <c:v>4</c:v>
                </c:pt>
              </c:numCache>
            </c:numRef>
          </c:val>
          <c:extLst>
            <c:ext xmlns:c16="http://schemas.microsoft.com/office/drawing/2014/chart" uri="{C3380CC4-5D6E-409C-BE32-E72D297353CC}">
              <c16:uniqueId val="{00000014-C869-6946-81A4-EFF9A76823B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'Datasets + Tasks'!$I$1</c:f>
              <c:strCache>
                <c:ptCount val="1"/>
                <c:pt idx="0">
                  <c:v>#Publications</c:v>
                </c:pt>
              </c:strCache>
            </c:strRef>
          </c:tx>
          <c:spPr>
            <a:solidFill>
              <a:srgbClr val="4285F4"/>
            </a:solidFill>
            <a:ln cmpd="sng">
              <a:solidFill>
                <a:srgbClr val="000000"/>
              </a:solidFill>
            </a:ln>
          </c:spPr>
          <c:invertIfNegative val="1"/>
          <c:cat>
            <c:strRef>
              <c:f>'Datasets + Tasks'!$G$2:$G$11</c:f>
              <c:strCache>
                <c:ptCount val="10"/>
                <c:pt idx="0">
                  <c:v>CV</c:v>
                </c:pt>
                <c:pt idx="1">
                  <c:v>Education</c:v>
                </c:pt>
                <c:pt idx="2">
                  <c:v>Finance</c:v>
                </c:pt>
                <c:pt idx="3">
                  <c:v>Legal</c:v>
                </c:pt>
                <c:pt idx="4">
                  <c:v>Medical</c:v>
                </c:pt>
                <c:pt idx="5">
                  <c:v>NLP</c:v>
                </c:pt>
                <c:pt idx="6">
                  <c:v>Other (HR)</c:v>
                </c:pt>
                <c:pt idx="7">
                  <c:v>Other (rentals)</c:v>
                </c:pt>
                <c:pt idx="8">
                  <c:v>Other (shipwreck)</c:v>
                </c:pt>
                <c:pt idx="9">
                  <c:v>SE</c:v>
                </c:pt>
              </c:strCache>
            </c:strRef>
          </c:cat>
          <c:val>
            <c:numRef>
              <c:f>'Datasets + Tasks'!$I$2:$I$11</c:f>
              <c:numCache>
                <c:formatCode>General</c:formatCode>
                <c:ptCount val="10"/>
                <c:pt idx="0">
                  <c:v>10</c:v>
                </c:pt>
                <c:pt idx="1">
                  <c:v>3</c:v>
                </c:pt>
                <c:pt idx="2">
                  <c:v>54</c:v>
                </c:pt>
                <c:pt idx="3">
                  <c:v>10</c:v>
                </c:pt>
                <c:pt idx="4">
                  <c:v>11</c:v>
                </c:pt>
                <c:pt idx="5">
                  <c:v>10</c:v>
                </c:pt>
                <c:pt idx="6">
                  <c:v>1</c:v>
                </c:pt>
                <c:pt idx="7">
                  <c:v>1</c:v>
                </c:pt>
                <c:pt idx="8">
                  <c:v>2</c:v>
                </c:pt>
                <c:pt idx="9">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88B-C741-ABFC-FD55E030D9CA}"/>
            </c:ext>
          </c:extLst>
        </c:ser>
        <c:dLbls>
          <c:showLegendKey val="0"/>
          <c:showVal val="0"/>
          <c:showCatName val="0"/>
          <c:showSerName val="0"/>
          <c:showPercent val="0"/>
          <c:showBubbleSize val="0"/>
        </c:dLbls>
        <c:gapWidth val="150"/>
        <c:axId val="1449928273"/>
        <c:axId val="230500799"/>
      </c:barChart>
      <c:catAx>
        <c:axId val="1449928273"/>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Task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230500799"/>
        <c:crosses val="autoZero"/>
        <c:auto val="1"/>
        <c:lblAlgn val="ctr"/>
        <c:lblOffset val="100"/>
        <c:noMultiLvlLbl val="1"/>
      </c:catAx>
      <c:valAx>
        <c:axId val="2305007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449928273"/>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'Datasets + Tasks'!$J$1</c:f>
              <c:strCache>
                <c:ptCount val="1"/>
                <c:pt idx="0">
                  <c:v>#Tasks</c:v>
                </c:pt>
              </c:strCache>
            </c:strRef>
          </c:tx>
          <c:spPr>
            <a:solidFill>
              <a:srgbClr val="4285F4"/>
            </a:solidFill>
            <a:ln cmpd="sng">
              <a:solidFill>
                <a:srgbClr val="000000"/>
              </a:solidFill>
            </a:ln>
          </c:spPr>
          <c:invertIfNegative val="1"/>
          <c:cat>
            <c:strRef>
              <c:f>'Datasets + Tasks'!$G$2:$G$11</c:f>
              <c:strCache>
                <c:ptCount val="10"/>
                <c:pt idx="0">
                  <c:v>CV</c:v>
                </c:pt>
                <c:pt idx="1">
                  <c:v>Education</c:v>
                </c:pt>
                <c:pt idx="2">
                  <c:v>Finance</c:v>
                </c:pt>
                <c:pt idx="3">
                  <c:v>Legal</c:v>
                </c:pt>
                <c:pt idx="4">
                  <c:v>Medical</c:v>
                </c:pt>
                <c:pt idx="5">
                  <c:v>NLP</c:v>
                </c:pt>
                <c:pt idx="6">
                  <c:v>Other (HR)</c:v>
                </c:pt>
                <c:pt idx="7">
                  <c:v>Other (rentals)</c:v>
                </c:pt>
                <c:pt idx="8">
                  <c:v>Other (shipwreck)</c:v>
                </c:pt>
                <c:pt idx="9">
                  <c:v>SE</c:v>
                </c:pt>
              </c:strCache>
            </c:strRef>
          </c:cat>
          <c:val>
            <c:numRef>
              <c:f>'Datasets + Tasks'!$J$2:$J$11</c:f>
              <c:numCache>
                <c:formatCode>General</c:formatCode>
                <c:ptCount val="10"/>
                <c:pt idx="0">
                  <c:v>2</c:v>
                </c:pt>
                <c:pt idx="1">
                  <c:v>1</c:v>
                </c:pt>
                <c:pt idx="2">
                  <c:v>4</c:v>
                </c:pt>
                <c:pt idx="3">
                  <c:v>3</c:v>
                </c:pt>
                <c:pt idx="4">
                  <c:v>5</c:v>
                </c:pt>
                <c:pt idx="5">
                  <c:v>6</c:v>
                </c:pt>
                <c:pt idx="6">
                  <c:v>1</c:v>
                </c:pt>
                <c:pt idx="7">
                  <c:v>1</c:v>
                </c:pt>
                <c:pt idx="8">
                  <c:v>1</c:v>
                </c:pt>
                <c:pt idx="9">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E2E-4E4E-A329-D01D9CCEE89A}"/>
            </c:ext>
          </c:extLst>
        </c:ser>
        <c:dLbls>
          <c:showLegendKey val="0"/>
          <c:showVal val="0"/>
          <c:showCatName val="0"/>
          <c:showSerName val="0"/>
          <c:showPercent val="0"/>
          <c:showBubbleSize val="0"/>
        </c:dLbls>
        <c:gapWidth val="150"/>
        <c:axId val="1445656382"/>
        <c:axId val="1271929089"/>
      </c:barChart>
      <c:catAx>
        <c:axId val="1445656382"/>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Task Category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271929089"/>
        <c:crosses val="autoZero"/>
        <c:auto val="1"/>
        <c:lblAlgn val="ctr"/>
        <c:lblOffset val="100"/>
        <c:noMultiLvlLbl val="1"/>
      </c:catAx>
      <c:valAx>
        <c:axId val="12719290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445656382"/>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'Datasets + Tasks'!$O$1</c:f>
              <c:strCache>
                <c:ptCount val="1"/>
                <c:pt idx="0">
                  <c:v>#Datasets</c:v>
                </c:pt>
              </c:strCache>
            </c:strRef>
          </c:tx>
          <c:dPt>
            <c:idx val="0"/>
            <c:bubble3D val="0"/>
            <c:spPr>
              <a:solidFill>
                <a:srgbClr val="4285F4"/>
              </a:solidFill>
            </c:spPr>
            <c:extLst>
              <c:ext xmlns:c16="http://schemas.microsoft.com/office/drawing/2014/chart" uri="{C3380CC4-5D6E-409C-BE32-E72D297353CC}">
                <c16:uniqueId val="{00000001-3DAC-AE47-B795-47E335769CDB}"/>
              </c:ext>
            </c:extLst>
          </c:dPt>
          <c:dPt>
            <c:idx val="1"/>
            <c:bubble3D val="0"/>
            <c:spPr>
              <a:solidFill>
                <a:srgbClr val="EA4335"/>
              </a:solidFill>
            </c:spPr>
            <c:extLst>
              <c:ext xmlns:c16="http://schemas.microsoft.com/office/drawing/2014/chart" uri="{C3380CC4-5D6E-409C-BE32-E72D297353CC}">
                <c16:uniqueId val="{00000003-3DAC-AE47-B795-47E335769CDB}"/>
              </c:ext>
            </c:extLst>
          </c:dPt>
          <c:dPt>
            <c:idx val="2"/>
            <c:bubble3D val="0"/>
            <c:spPr>
              <a:solidFill>
                <a:srgbClr val="FBBC04"/>
              </a:solidFill>
            </c:spPr>
            <c:extLst>
              <c:ext xmlns:c16="http://schemas.microsoft.com/office/drawing/2014/chart" uri="{C3380CC4-5D6E-409C-BE32-E72D297353CC}">
                <c16:uniqueId val="{00000005-3DAC-AE47-B795-47E335769CDB}"/>
              </c:ext>
            </c:extLst>
          </c:dPt>
          <c:dPt>
            <c:idx val="3"/>
            <c:bubble3D val="0"/>
            <c:spPr>
              <a:solidFill>
                <a:srgbClr val="34A853"/>
              </a:solidFill>
            </c:spPr>
            <c:extLst>
              <c:ext xmlns:c16="http://schemas.microsoft.com/office/drawing/2014/chart" uri="{C3380CC4-5D6E-409C-BE32-E72D297353CC}">
                <c16:uniqueId val="{00000007-3DAC-AE47-B795-47E335769CDB}"/>
              </c:ext>
            </c:extLst>
          </c:dPt>
          <c:dPt>
            <c:idx val="4"/>
            <c:bubble3D val="0"/>
            <c:spPr>
              <a:solidFill>
                <a:srgbClr val="FF6D01"/>
              </a:solidFill>
            </c:spPr>
            <c:extLst>
              <c:ext xmlns:c16="http://schemas.microsoft.com/office/drawing/2014/chart" uri="{C3380CC4-5D6E-409C-BE32-E72D297353CC}">
                <c16:uniqueId val="{00000009-3DAC-AE47-B795-47E335769CDB}"/>
              </c:ext>
            </c:extLst>
          </c:dPt>
          <c:dPt>
            <c:idx val="5"/>
            <c:bubble3D val="0"/>
            <c:spPr>
              <a:solidFill>
                <a:srgbClr val="46BDC6"/>
              </a:solidFill>
            </c:spPr>
            <c:extLst>
              <c:ext xmlns:c16="http://schemas.microsoft.com/office/drawing/2014/chart" uri="{C3380CC4-5D6E-409C-BE32-E72D297353CC}">
                <c16:uniqueId val="{0000000B-3DAC-AE47-B795-47E335769CDB}"/>
              </c:ext>
            </c:extLst>
          </c:dPt>
          <c:dPt>
            <c:idx val="6"/>
            <c:bubble3D val="0"/>
            <c:spPr>
              <a:solidFill>
                <a:srgbClr val="7BAAF7"/>
              </a:solidFill>
            </c:spPr>
            <c:extLst>
              <c:ext xmlns:c16="http://schemas.microsoft.com/office/drawing/2014/chart" uri="{C3380CC4-5D6E-409C-BE32-E72D297353CC}">
                <c16:uniqueId val="{0000000D-3DAC-AE47-B795-47E335769CDB}"/>
              </c:ext>
            </c:extLst>
          </c:dPt>
          <c:dPt>
            <c:idx val="7"/>
            <c:bubble3D val="0"/>
            <c:spPr>
              <a:solidFill>
                <a:srgbClr val="F07B72"/>
              </a:solidFill>
            </c:spPr>
            <c:extLst>
              <c:ext xmlns:c16="http://schemas.microsoft.com/office/drawing/2014/chart" uri="{C3380CC4-5D6E-409C-BE32-E72D297353CC}">
                <c16:uniqueId val="{0000000F-3DAC-AE47-B795-47E335769CDB}"/>
              </c:ext>
            </c:extLst>
          </c:dPt>
          <c:dPt>
            <c:idx val="8"/>
            <c:bubble3D val="0"/>
            <c:spPr>
              <a:solidFill>
                <a:srgbClr val="FCD04F"/>
              </a:solidFill>
            </c:spPr>
            <c:extLst>
              <c:ext xmlns:c16="http://schemas.microsoft.com/office/drawing/2014/chart" uri="{C3380CC4-5D6E-409C-BE32-E72D297353CC}">
                <c16:uniqueId val="{00000011-3DAC-AE47-B795-47E335769CDB}"/>
              </c:ext>
            </c:extLst>
          </c:dPt>
          <c:dPt>
            <c:idx val="9"/>
            <c:bubble3D val="0"/>
            <c:spPr>
              <a:solidFill>
                <a:srgbClr val="71C287"/>
              </a:solidFill>
            </c:spPr>
            <c:extLst>
              <c:ext xmlns:c16="http://schemas.microsoft.com/office/drawing/2014/chart" uri="{C3380CC4-5D6E-409C-BE32-E72D297353CC}">
                <c16:uniqueId val="{00000013-3DAC-AE47-B795-47E335769CDB}"/>
              </c:ext>
            </c:extLst>
          </c:dPt>
          <c:dPt>
            <c:idx val="10"/>
            <c:bubble3D val="0"/>
            <c:spPr>
              <a:solidFill>
                <a:srgbClr val="FF994D"/>
              </a:solidFill>
            </c:spPr>
            <c:extLst>
              <c:ext xmlns:c16="http://schemas.microsoft.com/office/drawing/2014/chart" uri="{C3380CC4-5D6E-409C-BE32-E72D297353CC}">
                <c16:uniqueId val="{00000015-3DAC-AE47-B795-47E335769CDB}"/>
              </c:ext>
            </c:extLst>
          </c:dPt>
          <c:dPt>
            <c:idx val="11"/>
            <c:bubble3D val="0"/>
            <c:spPr>
              <a:solidFill>
                <a:srgbClr val="7ED1D7"/>
              </a:solidFill>
            </c:spPr>
            <c:extLst>
              <c:ext xmlns:c16="http://schemas.microsoft.com/office/drawing/2014/chart" uri="{C3380CC4-5D6E-409C-BE32-E72D297353CC}">
                <c16:uniqueId val="{00000017-3DAC-AE47-B795-47E335769CDB}"/>
              </c:ext>
            </c:extLst>
          </c:dPt>
          <c:dPt>
            <c:idx val="12"/>
            <c:bubble3D val="0"/>
            <c:spPr>
              <a:solidFill>
                <a:srgbClr val="B3CEFB"/>
              </a:solidFill>
            </c:spPr>
            <c:extLst>
              <c:ext xmlns:c16="http://schemas.microsoft.com/office/drawing/2014/chart" uri="{C3380CC4-5D6E-409C-BE32-E72D297353CC}">
                <c16:uniqueId val="{00000019-3DAC-AE47-B795-47E335769CDB}"/>
              </c:ext>
            </c:extLst>
          </c:dPt>
          <c:dPt>
            <c:idx val="13"/>
            <c:bubble3D val="0"/>
            <c:spPr>
              <a:solidFill>
                <a:srgbClr val="F7B4AE"/>
              </a:solidFill>
            </c:spPr>
            <c:extLst>
              <c:ext xmlns:c16="http://schemas.microsoft.com/office/drawing/2014/chart" uri="{C3380CC4-5D6E-409C-BE32-E72D297353CC}">
                <c16:uniqueId val="{0000001B-3DAC-AE47-B795-47E335769CDB}"/>
              </c:ext>
            </c:extLst>
          </c:dPt>
          <c:dPt>
            <c:idx val="14"/>
            <c:bubble3D val="0"/>
            <c:spPr>
              <a:solidFill>
                <a:srgbClr val="FDE49B"/>
              </a:solidFill>
            </c:spPr>
            <c:extLst>
              <c:ext xmlns:c16="http://schemas.microsoft.com/office/drawing/2014/chart" uri="{C3380CC4-5D6E-409C-BE32-E72D297353CC}">
                <c16:uniqueId val="{0000001D-3DAC-AE47-B795-47E335769CDB}"/>
              </c:ext>
            </c:extLst>
          </c:dPt>
          <c:dPt>
            <c:idx val="15"/>
            <c:bubble3D val="0"/>
            <c:spPr>
              <a:solidFill>
                <a:srgbClr val="AEDCBA"/>
              </a:solidFill>
            </c:spPr>
            <c:extLst>
              <c:ext xmlns:c16="http://schemas.microsoft.com/office/drawing/2014/chart" uri="{C3380CC4-5D6E-409C-BE32-E72D297353CC}">
                <c16:uniqueId val="{0000001F-3DAC-AE47-B795-47E335769CDB}"/>
              </c:ext>
            </c:extLst>
          </c:dPt>
          <c:dPt>
            <c:idx val="16"/>
            <c:bubble3D val="0"/>
            <c:spPr>
              <a:solidFill>
                <a:srgbClr val="FFC599"/>
              </a:solidFill>
            </c:spPr>
            <c:extLst>
              <c:ext xmlns:c16="http://schemas.microsoft.com/office/drawing/2014/chart" uri="{C3380CC4-5D6E-409C-BE32-E72D297353CC}">
                <c16:uniqueId val="{00000021-3DAC-AE47-B795-47E335769CDB}"/>
              </c:ext>
            </c:extLst>
          </c:dPt>
          <c:dPt>
            <c:idx val="17"/>
            <c:bubble3D val="0"/>
            <c:spPr>
              <a:solidFill>
                <a:srgbClr val="B5E5E8"/>
              </a:solidFill>
            </c:spPr>
            <c:extLst>
              <c:ext xmlns:c16="http://schemas.microsoft.com/office/drawing/2014/chart" uri="{C3380CC4-5D6E-409C-BE32-E72D297353CC}">
                <c16:uniqueId val="{00000023-3DAC-AE47-B795-47E335769CDB}"/>
              </c:ext>
            </c:extLst>
          </c:dPt>
          <c:dPt>
            <c:idx val="18"/>
            <c:bubble3D val="0"/>
            <c:spPr>
              <a:solidFill>
                <a:srgbClr val="ECF3FE"/>
              </a:solidFill>
            </c:spPr>
            <c:extLst>
              <c:ext xmlns:c16="http://schemas.microsoft.com/office/drawing/2014/chart" uri="{C3380CC4-5D6E-409C-BE32-E72D297353CC}">
                <c16:uniqueId val="{00000025-3DAC-AE47-B795-47E335769CDB}"/>
              </c:ext>
            </c:extLst>
          </c:dPt>
          <c:dPt>
            <c:idx val="19"/>
            <c:bubble3D val="0"/>
            <c:spPr>
              <a:solidFill>
                <a:srgbClr val="FDECEB"/>
              </a:solidFill>
            </c:spPr>
            <c:extLst>
              <c:ext xmlns:c16="http://schemas.microsoft.com/office/drawing/2014/chart" uri="{C3380CC4-5D6E-409C-BE32-E72D297353CC}">
                <c16:uniqueId val="{00000027-3DAC-AE47-B795-47E335769CDB}"/>
              </c:ext>
            </c:extLst>
          </c:dPt>
          <c:dPt>
            <c:idx val="20"/>
            <c:bubble3D val="0"/>
            <c:spPr>
              <a:solidFill>
                <a:srgbClr val="FFF8E6"/>
              </a:solidFill>
            </c:spPr>
            <c:extLst>
              <c:ext xmlns:c16="http://schemas.microsoft.com/office/drawing/2014/chart" uri="{C3380CC4-5D6E-409C-BE32-E72D297353CC}">
                <c16:uniqueId val="{00000029-3DAC-AE47-B795-47E335769CDB}"/>
              </c:ext>
            </c:extLst>
          </c:dPt>
          <c:dPt>
            <c:idx val="21"/>
            <c:bubble3D val="0"/>
            <c:spPr>
              <a:solidFill>
                <a:srgbClr val="EBF6EE"/>
              </a:solidFill>
            </c:spPr>
            <c:extLst>
              <c:ext xmlns:c16="http://schemas.microsoft.com/office/drawing/2014/chart" uri="{C3380CC4-5D6E-409C-BE32-E72D297353CC}">
                <c16:uniqueId val="{0000002B-3DAC-AE47-B795-47E335769CDB}"/>
              </c:ext>
            </c:extLst>
          </c:dPt>
          <c:dPt>
            <c:idx val="22"/>
            <c:bubble3D val="0"/>
            <c:spPr>
              <a:solidFill>
                <a:srgbClr val="FFF0E6"/>
              </a:solidFill>
            </c:spPr>
            <c:extLst>
              <c:ext xmlns:c16="http://schemas.microsoft.com/office/drawing/2014/chart" uri="{C3380CC4-5D6E-409C-BE32-E72D297353CC}">
                <c16:uniqueId val="{0000002D-3DAC-AE47-B795-47E335769CDB}"/>
              </c:ext>
            </c:extLst>
          </c:dPt>
          <c:dPt>
            <c:idx val="23"/>
            <c:bubble3D val="0"/>
            <c:spPr>
              <a:solidFill>
                <a:srgbClr val="EDF8F9"/>
              </a:solidFill>
            </c:spPr>
            <c:extLst>
              <c:ext xmlns:c16="http://schemas.microsoft.com/office/drawing/2014/chart" uri="{C3380CC4-5D6E-409C-BE32-E72D297353CC}">
                <c16:uniqueId val="{0000002F-3DAC-AE47-B795-47E335769CDB}"/>
              </c:ext>
            </c:extLst>
          </c:dPt>
          <c:dPt>
            <c:idx val="24"/>
            <c:bubble3D val="0"/>
            <c:spPr>
              <a:solidFill>
                <a:srgbClr val="251701"/>
              </a:solidFill>
            </c:spPr>
            <c:extLst>
              <c:ext xmlns:c16="http://schemas.microsoft.com/office/drawing/2014/chart" uri="{C3380CC4-5D6E-409C-BE32-E72D297353CC}">
                <c16:uniqueId val="{00000031-3DAC-AE47-B795-47E335769CDB}"/>
              </c:ext>
            </c:extLst>
          </c:dPt>
          <c:cat>
            <c:strRef>
              <c:f>'Datasets + Tasks'!$N$2:$N$26</c:f>
              <c:strCache>
                <c:ptCount val="25"/>
                <c:pt idx="0">
                  <c:v>academic performance</c:v>
                </c:pt>
                <c:pt idx="1">
                  <c:v>arrests</c:v>
                </c:pt>
                <c:pt idx="2">
                  <c:v>ASR</c:v>
                </c:pt>
                <c:pt idx="3">
                  <c:v>cancer risk</c:v>
                </c:pt>
                <c:pt idx="4">
                  <c:v>car rentals</c:v>
                </c:pt>
                <c:pt idx="5">
                  <c:v>CoRef</c:v>
                </c:pt>
                <c:pt idx="6">
                  <c:v>credit default</c:v>
                </c:pt>
                <c:pt idx="7">
                  <c:v>disease </c:v>
                </c:pt>
                <c:pt idx="8">
                  <c:v>face detection</c:v>
                </c:pt>
                <c:pt idx="9">
                  <c:v>fraud</c:v>
                </c:pt>
                <c:pt idx="10">
                  <c:v>heart disease</c:v>
                </c:pt>
                <c:pt idx="11">
                  <c:v>heart failure</c:v>
                </c:pt>
                <c:pt idx="12">
                  <c:v>hiring</c:v>
                </c:pt>
                <c:pt idx="13">
                  <c:v>image recognition</c:v>
                </c:pt>
                <c:pt idx="14">
                  <c:v>income</c:v>
                </c:pt>
                <c:pt idx="15">
                  <c:v>machine translation</c:v>
                </c:pt>
                <c:pt idx="16">
                  <c:v>medical expenditure</c:v>
                </c:pt>
                <c:pt idx="17">
                  <c:v>MLM</c:v>
                </c:pt>
                <c:pt idx="18">
                  <c:v>potential buyers </c:v>
                </c:pt>
                <c:pt idx="19">
                  <c:v>Program</c:v>
                </c:pt>
                <c:pt idx="20">
                  <c:v>Recidivism</c:v>
                </c:pt>
                <c:pt idx="21">
                  <c:v>sentiment analysis</c:v>
                </c:pt>
                <c:pt idx="22">
                  <c:v>shipwreck survival</c:v>
                </c:pt>
                <c:pt idx="23">
                  <c:v>toxicity</c:v>
                </c:pt>
                <c:pt idx="24">
                  <c:v>US executions</c:v>
                </c:pt>
              </c:strCache>
            </c:strRef>
          </c:cat>
          <c:val>
            <c:numRef>
              <c:f>'Datasets + Tasks'!$O$2:$O$26</c:f>
              <c:numCache>
                <c:formatCode>General</c:formatCode>
                <c:ptCount val="25"/>
                <c:pt idx="0">
                  <c:v>2</c:v>
                </c:pt>
                <c:pt idx="1">
                  <c:v>1</c:v>
                </c:pt>
                <c:pt idx="2">
                  <c:v>4</c:v>
                </c:pt>
                <c:pt idx="3">
                  <c:v>1</c:v>
                </c:pt>
                <c:pt idx="4">
                  <c:v>1</c:v>
                </c:pt>
                <c:pt idx="5">
                  <c:v>1</c:v>
                </c:pt>
                <c:pt idx="6">
                  <c:v>3</c:v>
                </c:pt>
                <c:pt idx="7">
                  <c:v>1</c:v>
                </c:pt>
                <c:pt idx="8">
                  <c:v>3</c:v>
                </c:pt>
                <c:pt idx="9">
                  <c:v>1</c:v>
                </c:pt>
                <c:pt idx="10">
                  <c:v>1</c:v>
                </c:pt>
                <c:pt idx="11">
                  <c:v>1</c:v>
                </c:pt>
                <c:pt idx="12">
                  <c:v>1</c:v>
                </c:pt>
                <c:pt idx="13">
                  <c:v>4</c:v>
                </c:pt>
                <c:pt idx="14">
                  <c:v>1</c:v>
                </c:pt>
                <c:pt idx="15">
                  <c:v>1</c:v>
                </c:pt>
                <c:pt idx="16">
                  <c:v>1</c:v>
                </c:pt>
                <c:pt idx="17">
                  <c:v>1</c:v>
                </c:pt>
                <c:pt idx="18">
                  <c:v>1</c:v>
                </c:pt>
                <c:pt idx="19">
                  <c:v>4</c:v>
                </c:pt>
                <c:pt idx="20">
                  <c:v>1</c:v>
                </c:pt>
                <c:pt idx="21">
                  <c:v>3</c:v>
                </c:pt>
                <c:pt idx="22">
                  <c:v>1</c:v>
                </c:pt>
                <c:pt idx="23">
                  <c:v>2</c:v>
                </c:pt>
                <c:pt idx="24">
                  <c:v>1</c:v>
                </c:pt>
              </c:numCache>
            </c:numRef>
          </c:val>
          <c:extLst>
            <c:ext xmlns:c16="http://schemas.microsoft.com/office/drawing/2014/chart" uri="{C3380CC4-5D6E-409C-BE32-E72D297353CC}">
              <c16:uniqueId val="{00000032-3DAC-AE47-B795-47E335769CDB}"/>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doughnutChart>
        <c:varyColors val="1"/>
        <c:ser>
          <c:idx val="0"/>
          <c:order val="0"/>
          <c:tx>
            <c:strRef>
              <c:f>'Datasets + Tasks'!$P$1</c:f>
              <c:strCache>
                <c:ptCount val="1"/>
                <c:pt idx="0">
                  <c:v>#Publications</c:v>
                </c:pt>
              </c:strCache>
            </c:strRef>
          </c:tx>
          <c:dPt>
            <c:idx val="0"/>
            <c:bubble3D val="0"/>
            <c:spPr>
              <a:solidFill>
                <a:srgbClr val="4285F4"/>
              </a:solidFill>
            </c:spPr>
            <c:extLst>
              <c:ext xmlns:c16="http://schemas.microsoft.com/office/drawing/2014/chart" uri="{C3380CC4-5D6E-409C-BE32-E72D297353CC}">
                <c16:uniqueId val="{00000001-AA30-6D4D-8C5C-8D50103D8BC1}"/>
              </c:ext>
            </c:extLst>
          </c:dPt>
          <c:dPt>
            <c:idx val="1"/>
            <c:bubble3D val="0"/>
            <c:spPr>
              <a:solidFill>
                <a:srgbClr val="EA4335"/>
              </a:solidFill>
            </c:spPr>
            <c:extLst>
              <c:ext xmlns:c16="http://schemas.microsoft.com/office/drawing/2014/chart" uri="{C3380CC4-5D6E-409C-BE32-E72D297353CC}">
                <c16:uniqueId val="{00000003-AA30-6D4D-8C5C-8D50103D8BC1}"/>
              </c:ext>
            </c:extLst>
          </c:dPt>
          <c:dPt>
            <c:idx val="2"/>
            <c:bubble3D val="0"/>
            <c:spPr>
              <a:solidFill>
                <a:srgbClr val="FBBC04"/>
              </a:solidFill>
            </c:spPr>
            <c:extLst>
              <c:ext xmlns:c16="http://schemas.microsoft.com/office/drawing/2014/chart" uri="{C3380CC4-5D6E-409C-BE32-E72D297353CC}">
                <c16:uniqueId val="{00000005-AA30-6D4D-8C5C-8D50103D8BC1}"/>
              </c:ext>
            </c:extLst>
          </c:dPt>
          <c:dPt>
            <c:idx val="3"/>
            <c:bubble3D val="0"/>
            <c:spPr>
              <a:solidFill>
                <a:srgbClr val="34A853"/>
              </a:solidFill>
            </c:spPr>
            <c:extLst>
              <c:ext xmlns:c16="http://schemas.microsoft.com/office/drawing/2014/chart" uri="{C3380CC4-5D6E-409C-BE32-E72D297353CC}">
                <c16:uniqueId val="{00000007-AA30-6D4D-8C5C-8D50103D8BC1}"/>
              </c:ext>
            </c:extLst>
          </c:dPt>
          <c:dPt>
            <c:idx val="4"/>
            <c:bubble3D val="0"/>
            <c:spPr>
              <a:solidFill>
                <a:srgbClr val="FF6D01"/>
              </a:solidFill>
            </c:spPr>
            <c:extLst>
              <c:ext xmlns:c16="http://schemas.microsoft.com/office/drawing/2014/chart" uri="{C3380CC4-5D6E-409C-BE32-E72D297353CC}">
                <c16:uniqueId val="{00000009-AA30-6D4D-8C5C-8D50103D8BC1}"/>
              </c:ext>
            </c:extLst>
          </c:dPt>
          <c:dPt>
            <c:idx val="5"/>
            <c:bubble3D val="0"/>
            <c:spPr>
              <a:solidFill>
                <a:srgbClr val="46BDC6"/>
              </a:solidFill>
            </c:spPr>
            <c:extLst>
              <c:ext xmlns:c16="http://schemas.microsoft.com/office/drawing/2014/chart" uri="{C3380CC4-5D6E-409C-BE32-E72D297353CC}">
                <c16:uniqueId val="{0000000B-AA30-6D4D-8C5C-8D50103D8BC1}"/>
              </c:ext>
            </c:extLst>
          </c:dPt>
          <c:dPt>
            <c:idx val="6"/>
            <c:bubble3D val="0"/>
            <c:spPr>
              <a:solidFill>
                <a:srgbClr val="7BAAF7"/>
              </a:solidFill>
            </c:spPr>
            <c:extLst>
              <c:ext xmlns:c16="http://schemas.microsoft.com/office/drawing/2014/chart" uri="{C3380CC4-5D6E-409C-BE32-E72D297353CC}">
                <c16:uniqueId val="{0000000D-AA30-6D4D-8C5C-8D50103D8BC1}"/>
              </c:ext>
            </c:extLst>
          </c:dPt>
          <c:dPt>
            <c:idx val="7"/>
            <c:bubble3D val="0"/>
            <c:spPr>
              <a:solidFill>
                <a:srgbClr val="F07B72"/>
              </a:solidFill>
            </c:spPr>
            <c:extLst>
              <c:ext xmlns:c16="http://schemas.microsoft.com/office/drawing/2014/chart" uri="{C3380CC4-5D6E-409C-BE32-E72D297353CC}">
                <c16:uniqueId val="{0000000F-AA30-6D4D-8C5C-8D50103D8BC1}"/>
              </c:ext>
            </c:extLst>
          </c:dPt>
          <c:dPt>
            <c:idx val="8"/>
            <c:bubble3D val="0"/>
            <c:spPr>
              <a:solidFill>
                <a:srgbClr val="FCD04F"/>
              </a:solidFill>
            </c:spPr>
            <c:extLst>
              <c:ext xmlns:c16="http://schemas.microsoft.com/office/drawing/2014/chart" uri="{C3380CC4-5D6E-409C-BE32-E72D297353CC}">
                <c16:uniqueId val="{00000011-AA30-6D4D-8C5C-8D50103D8BC1}"/>
              </c:ext>
            </c:extLst>
          </c:dPt>
          <c:dPt>
            <c:idx val="9"/>
            <c:bubble3D val="0"/>
            <c:spPr>
              <a:solidFill>
                <a:srgbClr val="71C287"/>
              </a:solidFill>
            </c:spPr>
            <c:extLst>
              <c:ext xmlns:c16="http://schemas.microsoft.com/office/drawing/2014/chart" uri="{C3380CC4-5D6E-409C-BE32-E72D297353CC}">
                <c16:uniqueId val="{00000013-AA30-6D4D-8C5C-8D50103D8BC1}"/>
              </c:ext>
            </c:extLst>
          </c:dPt>
          <c:dPt>
            <c:idx val="10"/>
            <c:bubble3D val="0"/>
            <c:spPr>
              <a:solidFill>
                <a:srgbClr val="FF994D"/>
              </a:solidFill>
            </c:spPr>
            <c:extLst>
              <c:ext xmlns:c16="http://schemas.microsoft.com/office/drawing/2014/chart" uri="{C3380CC4-5D6E-409C-BE32-E72D297353CC}">
                <c16:uniqueId val="{00000015-AA30-6D4D-8C5C-8D50103D8BC1}"/>
              </c:ext>
            </c:extLst>
          </c:dPt>
          <c:dPt>
            <c:idx val="11"/>
            <c:bubble3D val="0"/>
            <c:spPr>
              <a:solidFill>
                <a:srgbClr val="7ED1D7"/>
              </a:solidFill>
            </c:spPr>
            <c:extLst>
              <c:ext xmlns:c16="http://schemas.microsoft.com/office/drawing/2014/chart" uri="{C3380CC4-5D6E-409C-BE32-E72D297353CC}">
                <c16:uniqueId val="{00000017-AA30-6D4D-8C5C-8D50103D8BC1}"/>
              </c:ext>
            </c:extLst>
          </c:dPt>
          <c:dPt>
            <c:idx val="12"/>
            <c:bubble3D val="0"/>
            <c:spPr>
              <a:solidFill>
                <a:srgbClr val="B3CEFB"/>
              </a:solidFill>
            </c:spPr>
            <c:extLst>
              <c:ext xmlns:c16="http://schemas.microsoft.com/office/drawing/2014/chart" uri="{C3380CC4-5D6E-409C-BE32-E72D297353CC}">
                <c16:uniqueId val="{00000019-AA30-6D4D-8C5C-8D50103D8BC1}"/>
              </c:ext>
            </c:extLst>
          </c:dPt>
          <c:dPt>
            <c:idx val="13"/>
            <c:bubble3D val="0"/>
            <c:spPr>
              <a:solidFill>
                <a:srgbClr val="F7B4AE"/>
              </a:solidFill>
            </c:spPr>
            <c:extLst>
              <c:ext xmlns:c16="http://schemas.microsoft.com/office/drawing/2014/chart" uri="{C3380CC4-5D6E-409C-BE32-E72D297353CC}">
                <c16:uniqueId val="{0000001B-AA30-6D4D-8C5C-8D50103D8BC1}"/>
              </c:ext>
            </c:extLst>
          </c:dPt>
          <c:dPt>
            <c:idx val="14"/>
            <c:bubble3D val="0"/>
            <c:spPr>
              <a:solidFill>
                <a:srgbClr val="FDE49B"/>
              </a:solidFill>
            </c:spPr>
            <c:extLst>
              <c:ext xmlns:c16="http://schemas.microsoft.com/office/drawing/2014/chart" uri="{C3380CC4-5D6E-409C-BE32-E72D297353CC}">
                <c16:uniqueId val="{0000001D-AA30-6D4D-8C5C-8D50103D8BC1}"/>
              </c:ext>
            </c:extLst>
          </c:dPt>
          <c:dPt>
            <c:idx val="15"/>
            <c:bubble3D val="0"/>
            <c:spPr>
              <a:solidFill>
                <a:srgbClr val="AEDCBA"/>
              </a:solidFill>
            </c:spPr>
            <c:extLst>
              <c:ext xmlns:c16="http://schemas.microsoft.com/office/drawing/2014/chart" uri="{C3380CC4-5D6E-409C-BE32-E72D297353CC}">
                <c16:uniqueId val="{0000001F-AA30-6D4D-8C5C-8D50103D8BC1}"/>
              </c:ext>
            </c:extLst>
          </c:dPt>
          <c:dPt>
            <c:idx val="16"/>
            <c:bubble3D val="0"/>
            <c:spPr>
              <a:solidFill>
                <a:srgbClr val="FFC599"/>
              </a:solidFill>
            </c:spPr>
            <c:extLst>
              <c:ext xmlns:c16="http://schemas.microsoft.com/office/drawing/2014/chart" uri="{C3380CC4-5D6E-409C-BE32-E72D297353CC}">
                <c16:uniqueId val="{00000021-AA30-6D4D-8C5C-8D50103D8BC1}"/>
              </c:ext>
            </c:extLst>
          </c:dPt>
          <c:dPt>
            <c:idx val="17"/>
            <c:bubble3D val="0"/>
            <c:spPr>
              <a:solidFill>
                <a:srgbClr val="B5E5E8"/>
              </a:solidFill>
            </c:spPr>
            <c:extLst>
              <c:ext xmlns:c16="http://schemas.microsoft.com/office/drawing/2014/chart" uri="{C3380CC4-5D6E-409C-BE32-E72D297353CC}">
                <c16:uniqueId val="{00000023-AA30-6D4D-8C5C-8D50103D8BC1}"/>
              </c:ext>
            </c:extLst>
          </c:dPt>
          <c:dPt>
            <c:idx val="18"/>
            <c:bubble3D val="0"/>
            <c:spPr>
              <a:solidFill>
                <a:srgbClr val="ECF3FE"/>
              </a:solidFill>
            </c:spPr>
            <c:extLst>
              <c:ext xmlns:c16="http://schemas.microsoft.com/office/drawing/2014/chart" uri="{C3380CC4-5D6E-409C-BE32-E72D297353CC}">
                <c16:uniqueId val="{00000025-AA30-6D4D-8C5C-8D50103D8BC1}"/>
              </c:ext>
            </c:extLst>
          </c:dPt>
          <c:dPt>
            <c:idx val="19"/>
            <c:bubble3D val="0"/>
            <c:spPr>
              <a:solidFill>
                <a:srgbClr val="FDECEB"/>
              </a:solidFill>
            </c:spPr>
            <c:extLst>
              <c:ext xmlns:c16="http://schemas.microsoft.com/office/drawing/2014/chart" uri="{C3380CC4-5D6E-409C-BE32-E72D297353CC}">
                <c16:uniqueId val="{00000027-AA30-6D4D-8C5C-8D50103D8BC1}"/>
              </c:ext>
            </c:extLst>
          </c:dPt>
          <c:dPt>
            <c:idx val="20"/>
            <c:bubble3D val="0"/>
            <c:spPr>
              <a:solidFill>
                <a:srgbClr val="FFF8E6"/>
              </a:solidFill>
            </c:spPr>
            <c:extLst>
              <c:ext xmlns:c16="http://schemas.microsoft.com/office/drawing/2014/chart" uri="{C3380CC4-5D6E-409C-BE32-E72D297353CC}">
                <c16:uniqueId val="{00000029-AA30-6D4D-8C5C-8D50103D8BC1}"/>
              </c:ext>
            </c:extLst>
          </c:dPt>
          <c:dPt>
            <c:idx val="21"/>
            <c:bubble3D val="0"/>
            <c:spPr>
              <a:solidFill>
                <a:srgbClr val="EBF6EE"/>
              </a:solidFill>
            </c:spPr>
            <c:extLst>
              <c:ext xmlns:c16="http://schemas.microsoft.com/office/drawing/2014/chart" uri="{C3380CC4-5D6E-409C-BE32-E72D297353CC}">
                <c16:uniqueId val="{0000002B-AA30-6D4D-8C5C-8D50103D8BC1}"/>
              </c:ext>
            </c:extLst>
          </c:dPt>
          <c:dPt>
            <c:idx val="22"/>
            <c:bubble3D val="0"/>
            <c:spPr>
              <a:solidFill>
                <a:srgbClr val="FFF0E6"/>
              </a:solidFill>
            </c:spPr>
            <c:extLst>
              <c:ext xmlns:c16="http://schemas.microsoft.com/office/drawing/2014/chart" uri="{C3380CC4-5D6E-409C-BE32-E72D297353CC}">
                <c16:uniqueId val="{0000002D-AA30-6D4D-8C5C-8D50103D8BC1}"/>
              </c:ext>
            </c:extLst>
          </c:dPt>
          <c:dPt>
            <c:idx val="23"/>
            <c:bubble3D val="0"/>
            <c:spPr>
              <a:solidFill>
                <a:srgbClr val="EDF8F9"/>
              </a:solidFill>
            </c:spPr>
            <c:extLst>
              <c:ext xmlns:c16="http://schemas.microsoft.com/office/drawing/2014/chart" uri="{C3380CC4-5D6E-409C-BE32-E72D297353CC}">
                <c16:uniqueId val="{0000002F-AA30-6D4D-8C5C-8D50103D8BC1}"/>
              </c:ext>
            </c:extLst>
          </c:dPt>
          <c:dPt>
            <c:idx val="24"/>
            <c:bubble3D val="0"/>
            <c:spPr>
              <a:solidFill>
                <a:srgbClr val="251701"/>
              </a:solidFill>
            </c:spPr>
            <c:extLst>
              <c:ext xmlns:c16="http://schemas.microsoft.com/office/drawing/2014/chart" uri="{C3380CC4-5D6E-409C-BE32-E72D297353CC}">
                <c16:uniqueId val="{00000031-AA30-6D4D-8C5C-8D50103D8BC1}"/>
              </c:ext>
            </c:extLst>
          </c:dPt>
          <c:dPt>
            <c:idx val="25"/>
            <c:bubble3D val="0"/>
            <c:spPr>
              <a:solidFill>
                <a:srgbClr val="032527"/>
              </a:solidFill>
            </c:spPr>
            <c:extLst>
              <c:ext xmlns:c16="http://schemas.microsoft.com/office/drawing/2014/chart" uri="{C3380CC4-5D6E-409C-BE32-E72D297353CC}">
                <c16:uniqueId val="{00000033-AA30-6D4D-8C5C-8D50103D8BC1}"/>
              </c:ext>
            </c:extLst>
          </c:dPt>
          <c:dPt>
            <c:idx val="26"/>
            <c:bubble3D val="0"/>
            <c:extLst>
              <c:ext xmlns:c16="http://schemas.microsoft.com/office/drawing/2014/chart" uri="{C3380CC4-5D6E-409C-BE32-E72D297353CC}">
                <c16:uniqueId val="{00000034-AA30-6D4D-8C5C-8D50103D8BC1}"/>
              </c:ext>
            </c:extLst>
          </c:dPt>
          <c:cat>
            <c:strRef>
              <c:f>'Datasets + Tasks'!$N$2:$N$28</c:f>
              <c:strCache>
                <c:ptCount val="26"/>
                <c:pt idx="0">
                  <c:v>academic performance</c:v>
                </c:pt>
                <c:pt idx="1">
                  <c:v>arrests</c:v>
                </c:pt>
                <c:pt idx="2">
                  <c:v>ASR</c:v>
                </c:pt>
                <c:pt idx="3">
                  <c:v>cancer risk</c:v>
                </c:pt>
                <c:pt idx="4">
                  <c:v>car rentals</c:v>
                </c:pt>
                <c:pt idx="5">
                  <c:v>CoRef</c:v>
                </c:pt>
                <c:pt idx="6">
                  <c:v>credit default</c:v>
                </c:pt>
                <c:pt idx="7">
                  <c:v>disease </c:v>
                </c:pt>
                <c:pt idx="8">
                  <c:v>face detection</c:v>
                </c:pt>
                <c:pt idx="9">
                  <c:v>fraud</c:v>
                </c:pt>
                <c:pt idx="10">
                  <c:v>heart disease</c:v>
                </c:pt>
                <c:pt idx="11">
                  <c:v>heart failure</c:v>
                </c:pt>
                <c:pt idx="12">
                  <c:v>hiring</c:v>
                </c:pt>
                <c:pt idx="13">
                  <c:v>image recognition</c:v>
                </c:pt>
                <c:pt idx="14">
                  <c:v>income</c:v>
                </c:pt>
                <c:pt idx="15">
                  <c:v>machine translation</c:v>
                </c:pt>
                <c:pt idx="16">
                  <c:v>medical expenditure</c:v>
                </c:pt>
                <c:pt idx="17">
                  <c:v>MLM</c:v>
                </c:pt>
                <c:pt idx="18">
                  <c:v>potential buyers </c:v>
                </c:pt>
                <c:pt idx="19">
                  <c:v>Program</c:v>
                </c:pt>
                <c:pt idx="20">
                  <c:v>Recidivism</c:v>
                </c:pt>
                <c:pt idx="21">
                  <c:v>sentiment analysis</c:v>
                </c:pt>
                <c:pt idx="22">
                  <c:v>shipwreck survival</c:v>
                </c:pt>
                <c:pt idx="23">
                  <c:v>toxicity</c:v>
                </c:pt>
                <c:pt idx="24">
                  <c:v>US executions</c:v>
                </c:pt>
                <c:pt idx="25">
                  <c:v>CoRef</c:v>
                </c:pt>
              </c:strCache>
            </c:strRef>
          </c:cat>
          <c:val>
            <c:numRef>
              <c:f>'Datasets + Tasks'!$P$2:$P$28</c:f>
              <c:numCache>
                <c:formatCode>General</c:formatCode>
                <c:ptCount val="27"/>
                <c:pt idx="0">
                  <c:v>3</c:v>
                </c:pt>
                <c:pt idx="1">
                  <c:v>1</c:v>
                </c:pt>
                <c:pt idx="2">
                  <c:v>4</c:v>
                </c:pt>
                <c:pt idx="3">
                  <c:v>1</c:v>
                </c:pt>
                <c:pt idx="4">
                  <c:v>1</c:v>
                </c:pt>
                <c:pt idx="5">
                  <c:v>1</c:v>
                </c:pt>
                <c:pt idx="6">
                  <c:v>23</c:v>
                </c:pt>
                <c:pt idx="7">
                  <c:v>1</c:v>
                </c:pt>
                <c:pt idx="8">
                  <c:v>4</c:v>
                </c:pt>
                <c:pt idx="9">
                  <c:v>1</c:v>
                </c:pt>
                <c:pt idx="10">
                  <c:v>3</c:v>
                </c:pt>
                <c:pt idx="11">
                  <c:v>1</c:v>
                </c:pt>
                <c:pt idx="12">
                  <c:v>1</c:v>
                </c:pt>
                <c:pt idx="13">
                  <c:v>6</c:v>
                </c:pt>
                <c:pt idx="14">
                  <c:v>19</c:v>
                </c:pt>
                <c:pt idx="15">
                  <c:v>2</c:v>
                </c:pt>
                <c:pt idx="16">
                  <c:v>5</c:v>
                </c:pt>
                <c:pt idx="17">
                  <c:v>1</c:v>
                </c:pt>
                <c:pt idx="18">
                  <c:v>11</c:v>
                </c:pt>
                <c:pt idx="19">
                  <c:v>4</c:v>
                </c:pt>
                <c:pt idx="20">
                  <c:v>8</c:v>
                </c:pt>
                <c:pt idx="21">
                  <c:v>2</c:v>
                </c:pt>
                <c:pt idx="22">
                  <c:v>2</c:v>
                </c:pt>
                <c:pt idx="23">
                  <c:v>2</c:v>
                </c:pt>
                <c:pt idx="24">
                  <c:v>1</c:v>
                </c:pt>
                <c:pt idx="25">
                  <c:v>1</c:v>
                </c:pt>
              </c:numCache>
            </c:numRef>
          </c:val>
          <c:extLst>
            <c:ext xmlns:c16="http://schemas.microsoft.com/office/drawing/2014/chart" uri="{C3380CC4-5D6E-409C-BE32-E72D297353CC}">
              <c16:uniqueId val="{00000035-AA30-6D4D-8C5C-8D50103D8BC1}"/>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stacked"/>
        <c:varyColors val="1"/>
        <c:ser>
          <c:idx val="0"/>
          <c:order val="0"/>
          <c:tx>
            <c:strRef>
              <c:f>'Datasets + Tasks'!$O$1</c:f>
              <c:strCache>
                <c:ptCount val="1"/>
                <c:pt idx="0">
                  <c:v>#Datasets</c:v>
                </c:pt>
              </c:strCache>
            </c:strRef>
          </c:tx>
          <c:spPr>
            <a:solidFill>
              <a:srgbClr val="4285F4"/>
            </a:solidFill>
            <a:ln cmpd="sng">
              <a:solidFill>
                <a:srgbClr val="000000"/>
              </a:solidFill>
            </a:ln>
          </c:spPr>
          <c:invertIfNegative val="1"/>
          <c:cat>
            <c:strRef>
              <c:f>'Datasets + Tasks'!$N$2:$N$28</c:f>
              <c:strCache>
                <c:ptCount val="26"/>
                <c:pt idx="0">
                  <c:v>academic performance</c:v>
                </c:pt>
                <c:pt idx="1">
                  <c:v>arrests</c:v>
                </c:pt>
                <c:pt idx="2">
                  <c:v>ASR</c:v>
                </c:pt>
                <c:pt idx="3">
                  <c:v>cancer risk</c:v>
                </c:pt>
                <c:pt idx="4">
                  <c:v>car rentals</c:v>
                </c:pt>
                <c:pt idx="5">
                  <c:v>CoRef</c:v>
                </c:pt>
                <c:pt idx="6">
                  <c:v>credit default</c:v>
                </c:pt>
                <c:pt idx="7">
                  <c:v>disease </c:v>
                </c:pt>
                <c:pt idx="8">
                  <c:v>face detection</c:v>
                </c:pt>
                <c:pt idx="9">
                  <c:v>fraud</c:v>
                </c:pt>
                <c:pt idx="10">
                  <c:v>heart disease</c:v>
                </c:pt>
                <c:pt idx="11">
                  <c:v>heart failure</c:v>
                </c:pt>
                <c:pt idx="12">
                  <c:v>hiring</c:v>
                </c:pt>
                <c:pt idx="13">
                  <c:v>image recognition</c:v>
                </c:pt>
                <c:pt idx="14">
                  <c:v>income</c:v>
                </c:pt>
                <c:pt idx="15">
                  <c:v>machine translation</c:v>
                </c:pt>
                <c:pt idx="16">
                  <c:v>medical expenditure</c:v>
                </c:pt>
                <c:pt idx="17">
                  <c:v>MLM</c:v>
                </c:pt>
                <c:pt idx="18">
                  <c:v>potential buyers </c:v>
                </c:pt>
                <c:pt idx="19">
                  <c:v>Program</c:v>
                </c:pt>
                <c:pt idx="20">
                  <c:v>Recidivism</c:v>
                </c:pt>
                <c:pt idx="21">
                  <c:v>sentiment analysis</c:v>
                </c:pt>
                <c:pt idx="22">
                  <c:v>shipwreck survival</c:v>
                </c:pt>
                <c:pt idx="23">
                  <c:v>toxicity</c:v>
                </c:pt>
                <c:pt idx="24">
                  <c:v>US executions</c:v>
                </c:pt>
                <c:pt idx="25">
                  <c:v>CoRef</c:v>
                </c:pt>
              </c:strCache>
            </c:strRef>
          </c:cat>
          <c:val>
            <c:numRef>
              <c:f>'Datasets + Tasks'!$O$2:$O$28</c:f>
              <c:numCache>
                <c:formatCode>General</c:formatCode>
                <c:ptCount val="27"/>
                <c:pt idx="0">
                  <c:v>2</c:v>
                </c:pt>
                <c:pt idx="1">
                  <c:v>1</c:v>
                </c:pt>
                <c:pt idx="2">
                  <c:v>4</c:v>
                </c:pt>
                <c:pt idx="3">
                  <c:v>1</c:v>
                </c:pt>
                <c:pt idx="4">
                  <c:v>1</c:v>
                </c:pt>
                <c:pt idx="5">
                  <c:v>1</c:v>
                </c:pt>
                <c:pt idx="6">
                  <c:v>3</c:v>
                </c:pt>
                <c:pt idx="7">
                  <c:v>1</c:v>
                </c:pt>
                <c:pt idx="8">
                  <c:v>3</c:v>
                </c:pt>
                <c:pt idx="9">
                  <c:v>1</c:v>
                </c:pt>
                <c:pt idx="10">
                  <c:v>1</c:v>
                </c:pt>
                <c:pt idx="11">
                  <c:v>1</c:v>
                </c:pt>
                <c:pt idx="12">
                  <c:v>1</c:v>
                </c:pt>
                <c:pt idx="13">
                  <c:v>4</c:v>
                </c:pt>
                <c:pt idx="14">
                  <c:v>1</c:v>
                </c:pt>
                <c:pt idx="15">
                  <c:v>1</c:v>
                </c:pt>
                <c:pt idx="16">
                  <c:v>1</c:v>
                </c:pt>
                <c:pt idx="17">
                  <c:v>1</c:v>
                </c:pt>
                <c:pt idx="18">
                  <c:v>1</c:v>
                </c:pt>
                <c:pt idx="19">
                  <c:v>4</c:v>
                </c:pt>
                <c:pt idx="20">
                  <c:v>1</c:v>
                </c:pt>
                <c:pt idx="21">
                  <c:v>3</c:v>
                </c:pt>
                <c:pt idx="22">
                  <c:v>1</c:v>
                </c:pt>
                <c:pt idx="23">
                  <c:v>2</c:v>
                </c:pt>
                <c:pt idx="24">
                  <c:v>1</c:v>
                </c:pt>
                <c:pt idx="25">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F3E-964A-A83C-22B6A489B2F4}"/>
            </c:ext>
          </c:extLst>
        </c:ser>
        <c:ser>
          <c:idx val="1"/>
          <c:order val="1"/>
          <c:tx>
            <c:strRef>
              <c:f>'Datasets + Tasks'!$P$1</c:f>
              <c:strCache>
                <c:ptCount val="1"/>
                <c:pt idx="0">
                  <c:v>#Publications</c:v>
                </c:pt>
              </c:strCache>
            </c:strRef>
          </c:tx>
          <c:spPr>
            <a:solidFill>
              <a:srgbClr val="EA4335"/>
            </a:solidFill>
            <a:ln cmpd="sng">
              <a:solidFill>
                <a:srgbClr val="000000"/>
              </a:solidFill>
            </a:ln>
          </c:spPr>
          <c:invertIfNegative val="1"/>
          <c:cat>
            <c:strRef>
              <c:f>'Datasets + Tasks'!$N$2:$N$28</c:f>
              <c:strCache>
                <c:ptCount val="26"/>
                <c:pt idx="0">
                  <c:v>academic performance</c:v>
                </c:pt>
                <c:pt idx="1">
                  <c:v>arrests</c:v>
                </c:pt>
                <c:pt idx="2">
                  <c:v>ASR</c:v>
                </c:pt>
                <c:pt idx="3">
                  <c:v>cancer risk</c:v>
                </c:pt>
                <c:pt idx="4">
                  <c:v>car rentals</c:v>
                </c:pt>
                <c:pt idx="5">
                  <c:v>CoRef</c:v>
                </c:pt>
                <c:pt idx="6">
                  <c:v>credit default</c:v>
                </c:pt>
                <c:pt idx="7">
                  <c:v>disease </c:v>
                </c:pt>
                <c:pt idx="8">
                  <c:v>face detection</c:v>
                </c:pt>
                <c:pt idx="9">
                  <c:v>fraud</c:v>
                </c:pt>
                <c:pt idx="10">
                  <c:v>heart disease</c:v>
                </c:pt>
                <c:pt idx="11">
                  <c:v>heart failure</c:v>
                </c:pt>
                <c:pt idx="12">
                  <c:v>hiring</c:v>
                </c:pt>
                <c:pt idx="13">
                  <c:v>image recognition</c:v>
                </c:pt>
                <c:pt idx="14">
                  <c:v>income</c:v>
                </c:pt>
                <c:pt idx="15">
                  <c:v>machine translation</c:v>
                </c:pt>
                <c:pt idx="16">
                  <c:v>medical expenditure</c:v>
                </c:pt>
                <c:pt idx="17">
                  <c:v>MLM</c:v>
                </c:pt>
                <c:pt idx="18">
                  <c:v>potential buyers </c:v>
                </c:pt>
                <c:pt idx="19">
                  <c:v>Program</c:v>
                </c:pt>
                <c:pt idx="20">
                  <c:v>Recidivism</c:v>
                </c:pt>
                <c:pt idx="21">
                  <c:v>sentiment analysis</c:v>
                </c:pt>
                <c:pt idx="22">
                  <c:v>shipwreck survival</c:v>
                </c:pt>
                <c:pt idx="23">
                  <c:v>toxicity</c:v>
                </c:pt>
                <c:pt idx="24">
                  <c:v>US executions</c:v>
                </c:pt>
                <c:pt idx="25">
                  <c:v>CoRef</c:v>
                </c:pt>
              </c:strCache>
            </c:strRef>
          </c:cat>
          <c:val>
            <c:numRef>
              <c:f>'Datasets + Tasks'!$P$2:$P$28</c:f>
              <c:numCache>
                <c:formatCode>General</c:formatCode>
                <c:ptCount val="27"/>
                <c:pt idx="0">
                  <c:v>3</c:v>
                </c:pt>
                <c:pt idx="1">
                  <c:v>1</c:v>
                </c:pt>
                <c:pt idx="2">
                  <c:v>4</c:v>
                </c:pt>
                <c:pt idx="3">
                  <c:v>1</c:v>
                </c:pt>
                <c:pt idx="4">
                  <c:v>1</c:v>
                </c:pt>
                <c:pt idx="5">
                  <c:v>1</c:v>
                </c:pt>
                <c:pt idx="6">
                  <c:v>23</c:v>
                </c:pt>
                <c:pt idx="7">
                  <c:v>1</c:v>
                </c:pt>
                <c:pt idx="8">
                  <c:v>4</c:v>
                </c:pt>
                <c:pt idx="9">
                  <c:v>1</c:v>
                </c:pt>
                <c:pt idx="10">
                  <c:v>3</c:v>
                </c:pt>
                <c:pt idx="11">
                  <c:v>1</c:v>
                </c:pt>
                <c:pt idx="12">
                  <c:v>1</c:v>
                </c:pt>
                <c:pt idx="13">
                  <c:v>6</c:v>
                </c:pt>
                <c:pt idx="14">
                  <c:v>19</c:v>
                </c:pt>
                <c:pt idx="15">
                  <c:v>2</c:v>
                </c:pt>
                <c:pt idx="16">
                  <c:v>5</c:v>
                </c:pt>
                <c:pt idx="17">
                  <c:v>1</c:v>
                </c:pt>
                <c:pt idx="18">
                  <c:v>11</c:v>
                </c:pt>
                <c:pt idx="19">
                  <c:v>4</c:v>
                </c:pt>
                <c:pt idx="20">
                  <c:v>8</c:v>
                </c:pt>
                <c:pt idx="21">
                  <c:v>2</c:v>
                </c:pt>
                <c:pt idx="22">
                  <c:v>2</c:v>
                </c:pt>
                <c:pt idx="23">
                  <c:v>2</c:v>
                </c:pt>
                <c:pt idx="24">
                  <c:v>1</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F3E-964A-A83C-22B6A489B2F4}"/>
            </c:ext>
          </c:extLst>
        </c:ser>
        <c:dLbls>
          <c:showLegendKey val="0"/>
          <c:showVal val="0"/>
          <c:showCatName val="0"/>
          <c:showSerName val="0"/>
          <c:showPercent val="0"/>
          <c:showBubbleSize val="0"/>
        </c:dLbls>
        <c:gapWidth val="150"/>
        <c:overlap val="100"/>
        <c:axId val="571887383"/>
        <c:axId val="2057882706"/>
      </c:barChart>
      <c:catAx>
        <c:axId val="571887383"/>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Prediction Task</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2057882706"/>
        <c:crosses val="autoZero"/>
        <c:auto val="1"/>
        <c:lblAlgn val="ctr"/>
        <c:lblOffset val="100"/>
        <c:noMultiLvlLbl val="1"/>
      </c:catAx>
      <c:valAx>
        <c:axId val="20578827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DE"/>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571887383"/>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'Datasets + Tasks'!$B$1</c:f>
              <c:strCache>
                <c:ptCount val="1"/>
                <c:pt idx="0">
                  <c:v>#Publications</c:v>
                </c:pt>
              </c:strCache>
            </c:strRef>
          </c:tx>
          <c:spPr>
            <a:solidFill>
              <a:srgbClr val="4285F4"/>
            </a:solidFill>
            <a:ln cmpd="sng">
              <a:solidFill>
                <a:srgbClr val="000000"/>
              </a:solidFill>
            </a:ln>
          </c:spPr>
          <c:invertIfNegative val="1"/>
          <c:cat>
            <c:strRef>
              <c:f>'Datasets + Tasks'!$A$2:$A$40</c:f>
              <c:strCache>
                <c:ptCount val="39"/>
                <c:pt idx="0">
                  <c:v>Adult Census</c:v>
                </c:pt>
                <c:pt idx="1">
                  <c:v>COMPAS</c:v>
                </c:pt>
                <c:pt idx="2">
                  <c:v>German Credit</c:v>
                </c:pt>
                <c:pt idx="3">
                  <c:v>Bank Marketing</c:v>
                </c:pt>
                <c:pt idx="4">
                  <c:v>MEPS</c:v>
                </c:pt>
                <c:pt idx="5">
                  <c:v>Default Credit</c:v>
                </c:pt>
                <c:pt idx="6">
                  <c:v>Heart Health</c:v>
                </c:pt>
                <c:pt idx="7">
                  <c:v>Heart Failure</c:v>
                </c:pt>
                <c:pt idx="8">
                  <c:v>Student Performance</c:v>
                </c:pt>
                <c:pt idx="9">
                  <c:v>Twitter</c:v>
                </c:pt>
                <c:pt idx="10">
                  <c:v>Home Credit</c:v>
                </c:pt>
                <c:pt idx="11">
                  <c:v>Titanic ML</c:v>
                </c:pt>
                <c:pt idx="12">
                  <c:v>IMDB</c:v>
                </c:pt>
                <c:pt idx="13">
                  <c:v>ClbA-IN</c:v>
                </c:pt>
                <c:pt idx="14">
                  <c:v>Wiki Comment</c:v>
                </c:pt>
                <c:pt idx="15">
                  <c:v>Jigsaw Comments</c:v>
                </c:pt>
                <c:pt idx="16">
                  <c:v>UK Biobank</c:v>
                </c:pt>
                <c:pt idx="17">
                  <c:v>PPB</c:v>
                </c:pt>
                <c:pt idx="18">
                  <c:v>LFW</c:v>
                </c:pt>
                <c:pt idx="19">
                  <c:v>Chicago Strategic Subject List (SSL)</c:v>
                </c:pt>
                <c:pt idx="20">
                  <c:v>Lipton</c:v>
                </c:pt>
                <c:pt idx="21">
                  <c:v>Law School</c:v>
                </c:pt>
                <c:pt idx="22">
                  <c:v>News Commentary</c:v>
                </c:pt>
                <c:pt idx="23">
                  <c:v>COCO</c:v>
                </c:pt>
                <c:pt idx="24">
                  <c:v>imSitu</c:v>
                </c:pt>
                <c:pt idx="25">
                  <c:v>CIFAR</c:v>
                </c:pt>
                <c:pt idx="26">
                  <c:v>ImageNet</c:v>
                </c:pt>
                <c:pt idx="27">
                  <c:v>US Executions</c:v>
                </c:pt>
                <c:pt idx="28">
                  <c:v>Fraud Detection</c:v>
                </c:pt>
                <c:pt idx="29">
                  <c:v>Raw Car Rentals</c:v>
                </c:pt>
                <c:pt idx="30">
                  <c:v>Cervical Cancer</c:v>
                </c:pt>
                <c:pt idx="31">
                  <c:v>Bug2Commit</c:v>
                </c:pt>
                <c:pt idx="32">
                  <c:v>Diff Review</c:v>
                </c:pt>
                <c:pt idx="33">
                  <c:v>Code AutoComplete</c:v>
                </c:pt>
                <c:pt idx="34">
                  <c:v>Oncall Recommendation</c:v>
                </c:pt>
                <c:pt idx="35">
                  <c:v>Speech Accent Archive</c:v>
                </c:pt>
                <c:pt idx="36">
                  <c:v>RAVDESS</c:v>
                </c:pt>
                <c:pt idx="37">
                  <c:v>Multi speaker Corpora of the English Accents in the British Isles</c:v>
                </c:pt>
                <c:pt idx="38">
                  <c:v>Nigerian English speech dataset</c:v>
                </c:pt>
              </c:strCache>
            </c:strRef>
          </c:cat>
          <c:val>
            <c:numRef>
              <c:f>'Datasets + Tasks'!$B$2:$B$40</c:f>
              <c:numCache>
                <c:formatCode>General</c:formatCode>
                <c:ptCount val="39"/>
                <c:pt idx="0">
                  <c:v>19</c:v>
                </c:pt>
                <c:pt idx="1">
                  <c:v>8</c:v>
                </c:pt>
                <c:pt idx="2">
                  <c:v>17</c:v>
                </c:pt>
                <c:pt idx="3">
                  <c:v>11</c:v>
                </c:pt>
                <c:pt idx="4">
                  <c:v>5</c:v>
                </c:pt>
                <c:pt idx="5">
                  <c:v>3</c:v>
                </c:pt>
                <c:pt idx="6">
                  <c:v>3</c:v>
                </c:pt>
                <c:pt idx="7">
                  <c:v>1</c:v>
                </c:pt>
                <c:pt idx="8">
                  <c:v>2</c:v>
                </c:pt>
                <c:pt idx="9">
                  <c:v>1</c:v>
                </c:pt>
                <c:pt idx="10">
                  <c:v>3</c:v>
                </c:pt>
                <c:pt idx="11">
                  <c:v>2</c:v>
                </c:pt>
                <c:pt idx="12">
                  <c:v>1</c:v>
                </c:pt>
                <c:pt idx="13">
                  <c:v>1</c:v>
                </c:pt>
                <c:pt idx="14">
                  <c:v>1</c:v>
                </c:pt>
                <c:pt idx="15">
                  <c:v>1</c:v>
                </c:pt>
                <c:pt idx="16">
                  <c:v>1</c:v>
                </c:pt>
                <c:pt idx="17">
                  <c:v>1</c:v>
                </c:pt>
                <c:pt idx="18">
                  <c:v>2</c:v>
                </c:pt>
                <c:pt idx="19">
                  <c:v>1</c:v>
                </c:pt>
                <c:pt idx="20">
                  <c:v>1</c:v>
                </c:pt>
                <c:pt idx="21">
                  <c:v>1</c:v>
                </c:pt>
                <c:pt idx="22">
                  <c:v>2</c:v>
                </c:pt>
                <c:pt idx="23">
                  <c:v>2</c:v>
                </c:pt>
                <c:pt idx="24">
                  <c:v>1</c:v>
                </c:pt>
                <c:pt idx="25">
                  <c:v>2</c:v>
                </c:pt>
                <c:pt idx="26">
                  <c:v>1</c:v>
                </c:pt>
                <c:pt idx="27">
                  <c:v>1</c:v>
                </c:pt>
                <c:pt idx="28">
                  <c:v>1</c:v>
                </c:pt>
                <c:pt idx="29">
                  <c:v>1</c:v>
                </c:pt>
                <c:pt idx="30">
                  <c:v>1</c:v>
                </c:pt>
                <c:pt idx="31">
                  <c:v>1</c:v>
                </c:pt>
                <c:pt idx="32">
                  <c:v>1</c:v>
                </c:pt>
                <c:pt idx="33">
                  <c:v>1</c:v>
                </c:pt>
                <c:pt idx="34">
                  <c:v>1</c:v>
                </c:pt>
                <c:pt idx="35">
                  <c:v>1</c:v>
                </c:pt>
                <c:pt idx="36">
                  <c:v>1</c:v>
                </c:pt>
                <c:pt idx="37">
                  <c:v>1</c:v>
                </c:pt>
                <c:pt idx="3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492-544A-92DE-30FB6313B204}"/>
            </c:ext>
          </c:extLst>
        </c:ser>
        <c:dLbls>
          <c:showLegendKey val="0"/>
          <c:showVal val="0"/>
          <c:showCatName val="0"/>
          <c:showSerName val="0"/>
          <c:showPercent val="0"/>
          <c:showBubbleSize val="0"/>
        </c:dLbls>
        <c:gapWidth val="150"/>
        <c:axId val="267374358"/>
        <c:axId val="121085884"/>
      </c:barChart>
      <c:catAx>
        <c:axId val="267374358"/>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Datasets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21085884"/>
        <c:crosses val="autoZero"/>
        <c:auto val="1"/>
        <c:lblAlgn val="ctr"/>
        <c:lblOffset val="100"/>
        <c:noMultiLvlLbl val="1"/>
      </c:catAx>
      <c:valAx>
        <c:axId val="121085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#Publications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267374358"/>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oneCellAnchor>
    <xdr:from>
      <xdr:col>0</xdr:col>
      <xdr:colOff>0</xdr:colOff>
      <xdr:row>45</xdr:row>
      <xdr:rowOff>9525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619125</xdr:colOff>
      <xdr:row>13</xdr:row>
      <xdr:rowOff>95250</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666750</xdr:colOff>
      <xdr:row>32</xdr:row>
      <xdr:rowOff>114300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619125</xdr:colOff>
      <xdr:row>51</xdr:row>
      <xdr:rowOff>133350</xdr:rowOff>
    </xdr:from>
    <xdr:ext cx="5715000" cy="353377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666750</xdr:colOff>
      <xdr:row>71</xdr:row>
      <xdr:rowOff>19050</xdr:rowOff>
    </xdr:from>
    <xdr:ext cx="5715000" cy="3533775"/>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16</xdr:col>
      <xdr:colOff>600075</xdr:colOff>
      <xdr:row>8</xdr:row>
      <xdr:rowOff>76200</xdr:rowOff>
    </xdr:from>
    <xdr:ext cx="5715000" cy="3533775"/>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16</xdr:col>
      <xdr:colOff>600075</xdr:colOff>
      <xdr:row>27</xdr:row>
      <xdr:rowOff>57150</xdr:rowOff>
    </xdr:from>
    <xdr:ext cx="5715000" cy="3533775"/>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12</xdr:col>
      <xdr:colOff>514350</xdr:colOff>
      <xdr:row>29</xdr:row>
      <xdr:rowOff>47625</xdr:rowOff>
    </xdr:from>
    <xdr:ext cx="5715000" cy="3533775"/>
    <xdr:graphicFrame macro="">
      <xdr:nvGraphicFramePr>
        <xdr:cNvPr id="9" name="Chart 8"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0</xdr:col>
      <xdr:colOff>0</xdr:colOff>
      <xdr:row>64</xdr:row>
      <xdr:rowOff>57150</xdr:rowOff>
    </xdr:from>
    <xdr:ext cx="5715000" cy="3533775"/>
    <xdr:graphicFrame macro="">
      <xdr:nvGraphicFramePr>
        <xdr:cNvPr id="10" name="Chart 9" title="Chart">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22</xdr:col>
      <xdr:colOff>942975</xdr:colOff>
      <xdr:row>4</xdr:row>
      <xdr:rowOff>76200</xdr:rowOff>
    </xdr:from>
    <xdr:ext cx="5715000" cy="4333875"/>
    <xdr:graphicFrame macro="">
      <xdr:nvGraphicFramePr>
        <xdr:cNvPr id="11" name="Chart 10" title="Chart">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23</xdr:col>
      <xdr:colOff>142875</xdr:colOff>
      <xdr:row>28</xdr:row>
      <xdr:rowOff>47625</xdr:rowOff>
    </xdr:from>
    <xdr:ext cx="6877050" cy="5191125"/>
    <xdr:graphicFrame macro="">
      <xdr:nvGraphicFramePr>
        <xdr:cNvPr id="12" name="Chart 11" title="Chart">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838200</xdr:colOff>
      <xdr:row>18</xdr:row>
      <xdr:rowOff>57150</xdr:rowOff>
    </xdr:from>
    <xdr:ext cx="5715000" cy="3533775"/>
    <xdr:graphicFrame macro="">
      <xdr:nvGraphicFramePr>
        <xdr:cNvPr id="12" name="Chart 12" title="Char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838200</xdr:colOff>
      <xdr:row>0</xdr:row>
      <xdr:rowOff>0</xdr:rowOff>
    </xdr:from>
    <xdr:ext cx="5715000" cy="3533775"/>
    <xdr:graphicFrame macro="">
      <xdr:nvGraphicFramePr>
        <xdr:cNvPr id="13" name="Chart 13"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295275</xdr:colOff>
      <xdr:row>0</xdr:row>
      <xdr:rowOff>0</xdr:rowOff>
    </xdr:from>
    <xdr:ext cx="5715000" cy="3533775"/>
    <xdr:graphicFrame macro="">
      <xdr:nvGraphicFramePr>
        <xdr:cNvPr id="14" name="Chart 14" title="Chart">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238125</xdr:colOff>
      <xdr:row>18</xdr:row>
      <xdr:rowOff>104775</xdr:rowOff>
    </xdr:from>
    <xdr:ext cx="5715000" cy="3533775"/>
    <xdr:graphicFrame macro="">
      <xdr:nvGraphicFramePr>
        <xdr:cNvPr id="15" name="Chart 15" title="Char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809625</xdr:colOff>
      <xdr:row>23</xdr:row>
      <xdr:rowOff>171450</xdr:rowOff>
    </xdr:from>
    <xdr:ext cx="6800850" cy="3533775"/>
    <xdr:graphicFrame macro="">
      <xdr:nvGraphicFramePr>
        <xdr:cNvPr id="16" name="Chart 16" title="Chart">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95250</xdr:colOff>
      <xdr:row>0</xdr:row>
      <xdr:rowOff>95250</xdr:rowOff>
    </xdr:from>
    <xdr:ext cx="5715000" cy="3533775"/>
    <xdr:graphicFrame macro="">
      <xdr:nvGraphicFramePr>
        <xdr:cNvPr id="17" name="Chart 17" title="Chart">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514350</xdr:colOff>
      <xdr:row>20</xdr:row>
      <xdr:rowOff>171450</xdr:rowOff>
    </xdr:from>
    <xdr:ext cx="5715000" cy="3533775"/>
    <xdr:graphicFrame macro="">
      <xdr:nvGraphicFramePr>
        <xdr:cNvPr id="18" name="Chart 18" title="Chart">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809625</xdr:colOff>
      <xdr:row>43</xdr:row>
      <xdr:rowOff>123825</xdr:rowOff>
    </xdr:from>
    <xdr:ext cx="6800850" cy="3533775"/>
    <xdr:graphicFrame macro="">
      <xdr:nvGraphicFramePr>
        <xdr:cNvPr id="19" name="Chart 19" title="Chart">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5"/>
  <sheetViews>
    <sheetView workbookViewId="0">
      <selection activeCell="L30" sqref="L30"/>
    </sheetView>
  </sheetViews>
  <sheetFormatPr baseColWidth="10" defaultColWidth="12.6640625" defaultRowHeight="15.75" customHeight="1"/>
  <cols>
    <col min="1" max="1" width="19.6640625" customWidth="1"/>
    <col min="4" max="4" width="16.1640625" customWidth="1"/>
    <col min="11" max="11" width="34.1640625" customWidth="1"/>
    <col min="13" max="14" width="25.83203125" customWidth="1"/>
  </cols>
  <sheetData>
    <row r="1" spans="1:17" ht="15.75" customHeight="1">
      <c r="A1" s="1" t="s">
        <v>0</v>
      </c>
      <c r="B1" s="1" t="s">
        <v>1</v>
      </c>
      <c r="C1" s="1"/>
      <c r="D1" s="1" t="s">
        <v>2</v>
      </c>
      <c r="E1" s="1" t="s">
        <v>3</v>
      </c>
      <c r="G1" s="1" t="s">
        <v>3</v>
      </c>
      <c r="H1" s="1" t="s">
        <v>4</v>
      </c>
      <c r="I1" s="1" t="s">
        <v>1</v>
      </c>
      <c r="J1" s="1" t="s">
        <v>5</v>
      </c>
      <c r="K1" s="1" t="s">
        <v>6</v>
      </c>
      <c r="L1" s="1"/>
      <c r="M1" s="1"/>
      <c r="N1" s="1" t="s">
        <v>2</v>
      </c>
      <c r="O1" s="1" t="s">
        <v>4</v>
      </c>
      <c r="P1" s="1" t="s">
        <v>1</v>
      </c>
      <c r="Q1" s="1"/>
    </row>
    <row r="2" spans="1:17" ht="15.75" customHeight="1">
      <c r="A2" s="2" t="s">
        <v>7</v>
      </c>
      <c r="B2" s="2">
        <v>19</v>
      </c>
      <c r="D2" s="2" t="s">
        <v>8</v>
      </c>
      <c r="E2" s="2" t="s">
        <v>9</v>
      </c>
      <c r="G2" s="3" t="str">
        <f ca="1">IFERROR(__xludf.DUMMYFUNCTION("SORT(UNIQUE(E2:E43))"),"CV")</f>
        <v>CV</v>
      </c>
      <c r="H2" s="3">
        <f t="shared" ref="H2:H11" ca="1" si="0">COUNTIF(E$2:E$43, G2)</f>
        <v>7</v>
      </c>
      <c r="I2" s="3">
        <f t="shared" ref="I2:I11" ca="1" si="1">SUMIF(E$2:E$40, G2, B$2:B$40)</f>
        <v>10</v>
      </c>
      <c r="J2" s="2">
        <v>2</v>
      </c>
      <c r="K2" s="2" t="s">
        <v>10</v>
      </c>
      <c r="N2" s="3" t="str">
        <f ca="1">IFERROR(__xludf.DUMMYFUNCTION("SORT(UNIQUE(D2:D43))"),"academic performance")</f>
        <v>academic performance</v>
      </c>
      <c r="O2" s="3">
        <f t="shared" ref="O2:O26" ca="1" si="2">COUNTIF(D$2:D$43, N2)</f>
        <v>2</v>
      </c>
      <c r="P2" s="3">
        <f t="shared" ref="P2:P6" ca="1" si="3">SUMIF(D$2:D$40, N2, B$2:B$40)</f>
        <v>3</v>
      </c>
    </row>
    <row r="3" spans="1:17" ht="15.75" customHeight="1">
      <c r="A3" s="2" t="s">
        <v>11</v>
      </c>
      <c r="B3" s="2">
        <v>8</v>
      </c>
      <c r="C3" s="2"/>
      <c r="D3" s="2" t="s">
        <v>12</v>
      </c>
      <c r="E3" s="2" t="s">
        <v>13</v>
      </c>
      <c r="G3" s="3" t="str">
        <f ca="1">IFERROR(__xludf.DUMMYFUNCTION("""COMPUTED_VALUE"""),"Education")</f>
        <v>Education</v>
      </c>
      <c r="H3" s="3">
        <f t="shared" ca="1" si="0"/>
        <v>2</v>
      </c>
      <c r="I3" s="3">
        <f t="shared" ca="1" si="1"/>
        <v>3</v>
      </c>
      <c r="J3" s="2">
        <v>1</v>
      </c>
      <c r="K3" s="2" t="s">
        <v>14</v>
      </c>
      <c r="N3" s="3" t="str">
        <f ca="1">IFERROR(__xludf.DUMMYFUNCTION("""COMPUTED_VALUE"""),"arrests")</f>
        <v>arrests</v>
      </c>
      <c r="O3" s="3">
        <f t="shared" ca="1" si="2"/>
        <v>1</v>
      </c>
      <c r="P3" s="3">
        <f t="shared" ca="1" si="3"/>
        <v>1</v>
      </c>
    </row>
    <row r="4" spans="1:17" ht="15.75" customHeight="1">
      <c r="A4" s="2" t="s">
        <v>15</v>
      </c>
      <c r="B4" s="2">
        <v>17</v>
      </c>
      <c r="D4" s="2" t="s">
        <v>16</v>
      </c>
      <c r="E4" s="2" t="s">
        <v>9</v>
      </c>
      <c r="G4" s="3" t="str">
        <f ca="1">IFERROR(__xludf.DUMMYFUNCTION("""COMPUTED_VALUE"""),"Finance")</f>
        <v>Finance</v>
      </c>
      <c r="H4" s="3">
        <f t="shared" ca="1" si="0"/>
        <v>6</v>
      </c>
      <c r="I4" s="3">
        <f t="shared" ca="1" si="1"/>
        <v>54</v>
      </c>
      <c r="J4" s="2">
        <v>4</v>
      </c>
      <c r="K4" s="2" t="s">
        <v>17</v>
      </c>
      <c r="N4" s="3" t="str">
        <f ca="1">IFERROR(__xludf.DUMMYFUNCTION("""COMPUTED_VALUE"""),"ASR")</f>
        <v>ASR</v>
      </c>
      <c r="O4" s="3">
        <f t="shared" ca="1" si="2"/>
        <v>4</v>
      </c>
      <c r="P4" s="3">
        <f t="shared" ca="1" si="3"/>
        <v>4</v>
      </c>
    </row>
    <row r="5" spans="1:17" ht="15.75" customHeight="1">
      <c r="A5" s="2" t="s">
        <v>18</v>
      </c>
      <c r="B5" s="2">
        <v>11</v>
      </c>
      <c r="D5" s="2" t="s">
        <v>19</v>
      </c>
      <c r="E5" s="2" t="s">
        <v>9</v>
      </c>
      <c r="G5" s="3" t="str">
        <f ca="1">IFERROR(__xludf.DUMMYFUNCTION("""COMPUTED_VALUE"""),"Legal")</f>
        <v>Legal</v>
      </c>
      <c r="H5" s="3">
        <f t="shared" ca="1" si="0"/>
        <v>3</v>
      </c>
      <c r="I5" s="3">
        <f t="shared" ca="1" si="1"/>
        <v>10</v>
      </c>
      <c r="J5" s="2">
        <v>3</v>
      </c>
      <c r="K5" s="2" t="s">
        <v>20</v>
      </c>
      <c r="N5" s="3" t="str">
        <f ca="1">IFERROR(__xludf.DUMMYFUNCTION("""COMPUTED_VALUE"""),"cancer risk")</f>
        <v>cancer risk</v>
      </c>
      <c r="O5" s="3">
        <f t="shared" ca="1" si="2"/>
        <v>1</v>
      </c>
      <c r="P5" s="3">
        <f t="shared" ca="1" si="3"/>
        <v>1</v>
      </c>
    </row>
    <row r="6" spans="1:17" ht="15.75" customHeight="1">
      <c r="A6" s="2" t="s">
        <v>21</v>
      </c>
      <c r="B6" s="3">
        <f>4+1</f>
        <v>5</v>
      </c>
      <c r="D6" s="2" t="s">
        <v>22</v>
      </c>
      <c r="E6" s="2" t="s">
        <v>23</v>
      </c>
      <c r="G6" s="3" t="str">
        <f ca="1">IFERROR(__xludf.DUMMYFUNCTION("""COMPUTED_VALUE"""),"Medical")</f>
        <v>Medical</v>
      </c>
      <c r="H6" s="3">
        <f t="shared" ca="1" si="0"/>
        <v>5</v>
      </c>
      <c r="I6" s="3">
        <f t="shared" ca="1" si="1"/>
        <v>11</v>
      </c>
      <c r="J6" s="2">
        <v>5</v>
      </c>
      <c r="K6" s="2" t="s">
        <v>24</v>
      </c>
      <c r="N6" s="3" t="str">
        <f ca="1">IFERROR(__xludf.DUMMYFUNCTION("""COMPUTED_VALUE"""),"car rentals")</f>
        <v>car rentals</v>
      </c>
      <c r="O6" s="3">
        <f t="shared" ca="1" si="2"/>
        <v>1</v>
      </c>
      <c r="P6" s="3">
        <f t="shared" ca="1" si="3"/>
        <v>1</v>
      </c>
    </row>
    <row r="7" spans="1:17" ht="15.75" customHeight="1">
      <c r="A7" s="2" t="s">
        <v>25</v>
      </c>
      <c r="B7" s="2">
        <v>3</v>
      </c>
      <c r="D7" s="2" t="s">
        <v>16</v>
      </c>
      <c r="E7" s="2" t="s">
        <v>9</v>
      </c>
      <c r="G7" s="3" t="str">
        <f ca="1">IFERROR(__xludf.DUMMYFUNCTION("""COMPUTED_VALUE"""),"NLP")</f>
        <v>NLP</v>
      </c>
      <c r="H7" s="3">
        <f t="shared" ca="1" si="0"/>
        <v>12</v>
      </c>
      <c r="I7" s="3">
        <f t="shared" ca="1" si="1"/>
        <v>10</v>
      </c>
      <c r="J7" s="2">
        <v>6</v>
      </c>
      <c r="K7" s="2" t="s">
        <v>26</v>
      </c>
      <c r="N7" s="3" t="str">
        <f ca="1">IFERROR(__xludf.DUMMYFUNCTION("""COMPUTED_VALUE"""),"CoRef")</f>
        <v>CoRef</v>
      </c>
      <c r="O7" s="3">
        <f t="shared" ca="1" si="2"/>
        <v>1</v>
      </c>
      <c r="P7" s="2">
        <v>1</v>
      </c>
    </row>
    <row r="8" spans="1:17" ht="15.75" customHeight="1">
      <c r="A8" s="2" t="s">
        <v>27</v>
      </c>
      <c r="B8" s="2">
        <v>3</v>
      </c>
      <c r="D8" s="2" t="s">
        <v>28</v>
      </c>
      <c r="E8" s="2" t="s">
        <v>23</v>
      </c>
      <c r="G8" s="3" t="str">
        <f ca="1">IFERROR(__xludf.DUMMYFUNCTION("""COMPUTED_VALUE"""),"Other (HR)")</f>
        <v>Other (HR)</v>
      </c>
      <c r="H8" s="3">
        <f t="shared" ca="1" si="0"/>
        <v>1</v>
      </c>
      <c r="I8" s="3">
        <f t="shared" ca="1" si="1"/>
        <v>1</v>
      </c>
      <c r="J8" s="2">
        <v>1</v>
      </c>
      <c r="K8" s="2" t="s">
        <v>29</v>
      </c>
      <c r="N8" s="3" t="str">
        <f ca="1">IFERROR(__xludf.DUMMYFUNCTION("""COMPUTED_VALUE"""),"credit default")</f>
        <v>credit default</v>
      </c>
      <c r="O8" s="3">
        <f t="shared" ca="1" si="2"/>
        <v>3</v>
      </c>
      <c r="P8" s="3">
        <f t="shared" ref="P8:P18" ca="1" si="4">SUMIF(D$2:D$40, N8, B$2:B$40)</f>
        <v>23</v>
      </c>
    </row>
    <row r="9" spans="1:17" ht="15.75" customHeight="1">
      <c r="A9" s="2" t="s">
        <v>30</v>
      </c>
      <c r="B9" s="2">
        <v>1</v>
      </c>
      <c r="D9" s="2" t="s">
        <v>31</v>
      </c>
      <c r="E9" s="2" t="s">
        <v>23</v>
      </c>
      <c r="G9" s="3" t="str">
        <f ca="1">IFERROR(__xludf.DUMMYFUNCTION("""COMPUTED_VALUE"""),"Other (rentals)")</f>
        <v>Other (rentals)</v>
      </c>
      <c r="H9" s="3">
        <f t="shared" ca="1" si="0"/>
        <v>1</v>
      </c>
      <c r="I9" s="3">
        <f t="shared" ca="1" si="1"/>
        <v>1</v>
      </c>
      <c r="J9" s="2">
        <v>1</v>
      </c>
      <c r="K9" s="2" t="s">
        <v>32</v>
      </c>
      <c r="N9" s="3" t="str">
        <f ca="1">IFERROR(__xludf.DUMMYFUNCTION("""COMPUTED_VALUE"""),"disease ")</f>
        <v xml:space="preserve">disease </v>
      </c>
      <c r="O9" s="3">
        <f t="shared" ca="1" si="2"/>
        <v>1</v>
      </c>
      <c r="P9" s="3">
        <f t="shared" ca="1" si="4"/>
        <v>1</v>
      </c>
    </row>
    <row r="10" spans="1:17" ht="15.75" customHeight="1">
      <c r="A10" s="2" t="s">
        <v>33</v>
      </c>
      <c r="B10" s="2">
        <v>2</v>
      </c>
      <c r="D10" s="2" t="s">
        <v>14</v>
      </c>
      <c r="E10" s="2" t="s">
        <v>34</v>
      </c>
      <c r="G10" s="3" t="str">
        <f ca="1">IFERROR(__xludf.DUMMYFUNCTION("""COMPUTED_VALUE"""),"Other (shipwreck)")</f>
        <v>Other (shipwreck)</v>
      </c>
      <c r="H10" s="3">
        <f t="shared" ca="1" si="0"/>
        <v>1</v>
      </c>
      <c r="I10" s="3">
        <f t="shared" ca="1" si="1"/>
        <v>2</v>
      </c>
      <c r="J10" s="2">
        <v>1</v>
      </c>
      <c r="K10" s="2" t="s">
        <v>35</v>
      </c>
      <c r="N10" s="3" t="str">
        <f ca="1">IFERROR(__xludf.DUMMYFUNCTION("""COMPUTED_VALUE"""),"face detection")</f>
        <v>face detection</v>
      </c>
      <c r="O10" s="3">
        <f t="shared" ca="1" si="2"/>
        <v>3</v>
      </c>
      <c r="P10" s="3">
        <f t="shared" ca="1" si="4"/>
        <v>4</v>
      </c>
    </row>
    <row r="11" spans="1:17" ht="15.75" customHeight="1">
      <c r="A11" s="2" t="s">
        <v>36</v>
      </c>
      <c r="B11" s="2">
        <v>1</v>
      </c>
      <c r="D11" s="2" t="s">
        <v>37</v>
      </c>
      <c r="E11" s="2" t="s">
        <v>38</v>
      </c>
      <c r="G11" s="3" t="str">
        <f ca="1">IFERROR(__xludf.DUMMYFUNCTION("""COMPUTED_VALUE"""),"SE")</f>
        <v>SE</v>
      </c>
      <c r="H11" s="3">
        <f t="shared" ca="1" si="0"/>
        <v>4</v>
      </c>
      <c r="I11" s="3">
        <f t="shared" ca="1" si="1"/>
        <v>4</v>
      </c>
      <c r="J11" s="2">
        <v>4</v>
      </c>
      <c r="K11" s="2" t="s">
        <v>39</v>
      </c>
      <c r="N11" s="3" t="str">
        <f ca="1">IFERROR(__xludf.DUMMYFUNCTION("""COMPUTED_VALUE"""),"fraud")</f>
        <v>fraud</v>
      </c>
      <c r="O11" s="3">
        <f t="shared" ca="1" si="2"/>
        <v>1</v>
      </c>
      <c r="P11" s="3">
        <f t="shared" ca="1" si="4"/>
        <v>1</v>
      </c>
    </row>
    <row r="12" spans="1:17" ht="15.75" customHeight="1">
      <c r="A12" s="2" t="s">
        <v>40</v>
      </c>
      <c r="B12" s="2">
        <v>3</v>
      </c>
      <c r="D12" s="2" t="s">
        <v>16</v>
      </c>
      <c r="E12" s="2" t="s">
        <v>9</v>
      </c>
      <c r="G12" s="1" t="s">
        <v>41</v>
      </c>
      <c r="H12" s="4">
        <f t="shared" ref="H12:J12" ca="1" si="5">SUM(H2:H11)</f>
        <v>42</v>
      </c>
      <c r="I12" s="4">
        <f t="shared" ca="1" si="5"/>
        <v>106</v>
      </c>
      <c r="J12" s="4">
        <f t="shared" si="5"/>
        <v>28</v>
      </c>
      <c r="K12" s="4"/>
      <c r="L12" s="4"/>
      <c r="N12" s="3" t="str">
        <f ca="1">IFERROR(__xludf.DUMMYFUNCTION("""COMPUTED_VALUE"""),"heart disease")</f>
        <v>heart disease</v>
      </c>
      <c r="O12" s="3">
        <f t="shared" ca="1" si="2"/>
        <v>1</v>
      </c>
      <c r="P12" s="3">
        <f t="shared" ca="1" si="4"/>
        <v>3</v>
      </c>
    </row>
    <row r="13" spans="1:17" ht="15.75" customHeight="1">
      <c r="A13" s="2" t="s">
        <v>42</v>
      </c>
      <c r="B13" s="2">
        <v>2</v>
      </c>
      <c r="D13" s="2" t="s">
        <v>35</v>
      </c>
      <c r="E13" s="2" t="s">
        <v>43</v>
      </c>
      <c r="N13" s="3" t="str">
        <f ca="1">IFERROR(__xludf.DUMMYFUNCTION("""COMPUTED_VALUE"""),"heart failure")</f>
        <v>heart failure</v>
      </c>
      <c r="O13" s="3">
        <f t="shared" ca="1" si="2"/>
        <v>1</v>
      </c>
      <c r="P13" s="3">
        <f t="shared" ca="1" si="4"/>
        <v>1</v>
      </c>
    </row>
    <row r="14" spans="1:17" ht="15.75" customHeight="1">
      <c r="A14" s="2" t="s">
        <v>44</v>
      </c>
      <c r="B14" s="2">
        <v>1</v>
      </c>
      <c r="C14" s="2"/>
      <c r="D14" s="2" t="s">
        <v>37</v>
      </c>
      <c r="E14" s="2" t="s">
        <v>38</v>
      </c>
      <c r="N14" s="3" t="str">
        <f ca="1">IFERROR(__xludf.DUMMYFUNCTION("""COMPUTED_VALUE"""),"hiring")</f>
        <v>hiring</v>
      </c>
      <c r="O14" s="3">
        <f t="shared" ca="1" si="2"/>
        <v>1</v>
      </c>
      <c r="P14" s="3">
        <f t="shared" ca="1" si="4"/>
        <v>1</v>
      </c>
    </row>
    <row r="15" spans="1:17" ht="15.75" customHeight="1">
      <c r="A15" s="2" t="s">
        <v>45</v>
      </c>
      <c r="B15" s="2">
        <v>1</v>
      </c>
      <c r="D15" s="2" t="s">
        <v>46</v>
      </c>
      <c r="E15" s="2" t="s">
        <v>47</v>
      </c>
      <c r="N15" s="3" t="str">
        <f ca="1">IFERROR(__xludf.DUMMYFUNCTION("""COMPUTED_VALUE"""),"image recognition")</f>
        <v>image recognition</v>
      </c>
      <c r="O15" s="3">
        <f t="shared" ca="1" si="2"/>
        <v>4</v>
      </c>
      <c r="P15" s="3">
        <f t="shared" ca="1" si="4"/>
        <v>6</v>
      </c>
    </row>
    <row r="16" spans="1:17" ht="15.75" customHeight="1">
      <c r="A16" s="2" t="s">
        <v>48</v>
      </c>
      <c r="B16" s="2">
        <v>1</v>
      </c>
      <c r="D16" s="2" t="s">
        <v>49</v>
      </c>
      <c r="E16" s="2" t="s">
        <v>38</v>
      </c>
      <c r="N16" s="3" t="str">
        <f ca="1">IFERROR(__xludf.DUMMYFUNCTION("""COMPUTED_VALUE"""),"income")</f>
        <v>income</v>
      </c>
      <c r="O16" s="3">
        <f t="shared" ca="1" si="2"/>
        <v>1</v>
      </c>
      <c r="P16" s="3">
        <f t="shared" ca="1" si="4"/>
        <v>19</v>
      </c>
    </row>
    <row r="17" spans="1:16" ht="15.75" customHeight="1">
      <c r="A17" s="2" t="s">
        <v>50</v>
      </c>
      <c r="B17" s="2">
        <v>1</v>
      </c>
      <c r="D17" s="2" t="s">
        <v>49</v>
      </c>
      <c r="E17" s="2" t="s">
        <v>38</v>
      </c>
      <c r="N17" s="3" t="str">
        <f ca="1">IFERROR(__xludf.DUMMYFUNCTION("""COMPUTED_VALUE"""),"machine translation")</f>
        <v>machine translation</v>
      </c>
      <c r="O17" s="3">
        <f t="shared" ca="1" si="2"/>
        <v>1</v>
      </c>
      <c r="P17" s="3">
        <f t="shared" ca="1" si="4"/>
        <v>2</v>
      </c>
    </row>
    <row r="18" spans="1:16" ht="15.75" customHeight="1">
      <c r="A18" s="2" t="s">
        <v>51</v>
      </c>
      <c r="B18" s="2">
        <v>1</v>
      </c>
      <c r="D18" s="2" t="s">
        <v>52</v>
      </c>
      <c r="E18" s="2" t="s">
        <v>23</v>
      </c>
      <c r="N18" s="3" t="str">
        <f ca="1">IFERROR(__xludf.DUMMYFUNCTION("""COMPUTED_VALUE"""),"medical expenditure")</f>
        <v>medical expenditure</v>
      </c>
      <c r="O18" s="3">
        <f t="shared" ca="1" si="2"/>
        <v>1</v>
      </c>
      <c r="P18" s="3">
        <f t="shared" ca="1" si="4"/>
        <v>5</v>
      </c>
    </row>
    <row r="19" spans="1:16" ht="15.75" customHeight="1">
      <c r="A19" s="2" t="s">
        <v>53</v>
      </c>
      <c r="B19" s="2">
        <v>1</v>
      </c>
      <c r="D19" s="2" t="s">
        <v>46</v>
      </c>
      <c r="E19" s="2" t="s">
        <v>47</v>
      </c>
      <c r="N19" s="3" t="str">
        <f ca="1">IFERROR(__xludf.DUMMYFUNCTION("""COMPUTED_VALUE"""),"MLM")</f>
        <v>MLM</v>
      </c>
      <c r="O19" s="3">
        <f t="shared" ca="1" si="2"/>
        <v>1</v>
      </c>
      <c r="P19" s="2">
        <v>1</v>
      </c>
    </row>
    <row r="20" spans="1:16" ht="15.75" customHeight="1">
      <c r="A20" s="2" t="s">
        <v>54</v>
      </c>
      <c r="B20" s="2">
        <v>2</v>
      </c>
      <c r="D20" s="2" t="s">
        <v>46</v>
      </c>
      <c r="E20" s="2" t="s">
        <v>47</v>
      </c>
      <c r="G20" s="1"/>
      <c r="N20" s="3" t="str">
        <f ca="1">IFERROR(__xludf.DUMMYFUNCTION("""COMPUTED_VALUE"""),"potential buyers ")</f>
        <v xml:space="preserve">potential buyers </v>
      </c>
      <c r="O20" s="3">
        <f t="shared" ca="1" si="2"/>
        <v>1</v>
      </c>
      <c r="P20" s="3">
        <f t="shared" ref="P20:P26" ca="1" si="6">SUMIF(D$2:D$40, N20, B$2:B$40)</f>
        <v>11</v>
      </c>
    </row>
    <row r="21" spans="1:16" ht="15.75" customHeight="1">
      <c r="A21" s="2" t="s">
        <v>55</v>
      </c>
      <c r="B21" s="2">
        <v>1</v>
      </c>
      <c r="D21" s="2" t="s">
        <v>56</v>
      </c>
      <c r="E21" s="2" t="s">
        <v>13</v>
      </c>
      <c r="N21" s="3" t="str">
        <f ca="1">IFERROR(__xludf.DUMMYFUNCTION("""COMPUTED_VALUE"""),"Program")</f>
        <v>Program</v>
      </c>
      <c r="O21" s="3">
        <f t="shared" ca="1" si="2"/>
        <v>4</v>
      </c>
      <c r="P21" s="3">
        <f t="shared" ca="1" si="6"/>
        <v>4</v>
      </c>
    </row>
    <row r="22" spans="1:16" ht="15.75" customHeight="1">
      <c r="A22" s="2" t="s">
        <v>57</v>
      </c>
      <c r="B22" s="2">
        <v>1</v>
      </c>
      <c r="D22" s="2" t="s">
        <v>29</v>
      </c>
      <c r="E22" s="2" t="s">
        <v>58</v>
      </c>
      <c r="N22" s="3" t="str">
        <f ca="1">IFERROR(__xludf.DUMMYFUNCTION("""COMPUTED_VALUE"""),"Recidivism")</f>
        <v>Recidivism</v>
      </c>
      <c r="O22" s="3">
        <f t="shared" ca="1" si="2"/>
        <v>1</v>
      </c>
      <c r="P22" s="3">
        <f t="shared" ca="1" si="6"/>
        <v>8</v>
      </c>
    </row>
    <row r="23" spans="1:16" ht="15.75" customHeight="1">
      <c r="A23" s="2" t="s">
        <v>59</v>
      </c>
      <c r="B23" s="2">
        <v>1</v>
      </c>
      <c r="D23" s="2" t="s">
        <v>14</v>
      </c>
      <c r="E23" s="2" t="s">
        <v>34</v>
      </c>
      <c r="N23" s="3" t="str">
        <f ca="1">IFERROR(__xludf.DUMMYFUNCTION("""COMPUTED_VALUE"""),"sentiment analysis")</f>
        <v>sentiment analysis</v>
      </c>
      <c r="O23" s="3">
        <f t="shared" ca="1" si="2"/>
        <v>3</v>
      </c>
      <c r="P23" s="3">
        <f t="shared" ca="1" si="6"/>
        <v>2</v>
      </c>
    </row>
    <row r="24" spans="1:16" ht="15.75" customHeight="1">
      <c r="A24" s="2" t="s">
        <v>60</v>
      </c>
      <c r="B24" s="2">
        <v>2</v>
      </c>
      <c r="D24" s="2" t="s">
        <v>61</v>
      </c>
      <c r="E24" s="2" t="s">
        <v>38</v>
      </c>
      <c r="N24" s="3" t="str">
        <f ca="1">IFERROR(__xludf.DUMMYFUNCTION("""COMPUTED_VALUE"""),"shipwreck survival")</f>
        <v>shipwreck survival</v>
      </c>
      <c r="O24" s="3">
        <f t="shared" ca="1" si="2"/>
        <v>1</v>
      </c>
      <c r="P24" s="3">
        <f t="shared" ca="1" si="6"/>
        <v>2</v>
      </c>
    </row>
    <row r="25" spans="1:16" ht="15.75" customHeight="1">
      <c r="A25" s="2" t="s">
        <v>62</v>
      </c>
      <c r="B25" s="2">
        <v>2</v>
      </c>
      <c r="D25" s="2" t="s">
        <v>63</v>
      </c>
      <c r="E25" s="2" t="s">
        <v>47</v>
      </c>
      <c r="N25" s="3" t="str">
        <f ca="1">IFERROR(__xludf.DUMMYFUNCTION("""COMPUTED_VALUE"""),"toxicity")</f>
        <v>toxicity</v>
      </c>
      <c r="O25" s="3">
        <f t="shared" ca="1" si="2"/>
        <v>2</v>
      </c>
      <c r="P25" s="3">
        <f t="shared" ca="1" si="6"/>
        <v>2</v>
      </c>
    </row>
    <row r="26" spans="1:16" ht="15.75" customHeight="1">
      <c r="A26" s="2" t="s">
        <v>64</v>
      </c>
      <c r="B26" s="2">
        <v>1</v>
      </c>
      <c r="D26" s="2" t="s">
        <v>63</v>
      </c>
      <c r="E26" s="2" t="s">
        <v>47</v>
      </c>
      <c r="N26" s="3" t="str">
        <f ca="1">IFERROR(__xludf.DUMMYFUNCTION("""COMPUTED_VALUE"""),"US executions")</f>
        <v>US executions</v>
      </c>
      <c r="O26" s="3">
        <f t="shared" ca="1" si="2"/>
        <v>1</v>
      </c>
      <c r="P26" s="3">
        <f t="shared" ca="1" si="6"/>
        <v>1</v>
      </c>
    </row>
    <row r="27" spans="1:16" ht="15.75" customHeight="1">
      <c r="A27" s="2" t="s">
        <v>65</v>
      </c>
      <c r="B27" s="2">
        <v>2</v>
      </c>
      <c r="D27" s="2" t="s">
        <v>63</v>
      </c>
      <c r="E27" s="2" t="s">
        <v>47</v>
      </c>
      <c r="N27" s="29" t="s">
        <v>66</v>
      </c>
      <c r="O27" s="29">
        <v>0</v>
      </c>
      <c r="P27" s="29">
        <v>1</v>
      </c>
    </row>
    <row r="28" spans="1:16" ht="15.75" customHeight="1">
      <c r="A28" s="2" t="s">
        <v>67</v>
      </c>
      <c r="B28" s="2">
        <v>1</v>
      </c>
      <c r="D28" s="2" t="s">
        <v>63</v>
      </c>
      <c r="E28" s="2" t="s">
        <v>47</v>
      </c>
      <c r="M28" s="1"/>
      <c r="N28" s="29"/>
      <c r="O28" s="29"/>
      <c r="P28" s="29"/>
    </row>
    <row r="29" spans="1:16" ht="15.75" customHeight="1">
      <c r="A29" s="2" t="s">
        <v>68</v>
      </c>
      <c r="B29" s="2">
        <v>1</v>
      </c>
      <c r="D29" s="2" t="s">
        <v>69</v>
      </c>
      <c r="E29" s="2" t="s">
        <v>13</v>
      </c>
      <c r="N29" s="1" t="s">
        <v>70</v>
      </c>
      <c r="O29" s="4">
        <f t="shared" ref="O29:P29" ca="1" si="7">SUM(O2:O27)</f>
        <v>42</v>
      </c>
      <c r="P29" s="4">
        <f t="shared" ca="1" si="7"/>
        <v>109</v>
      </c>
    </row>
    <row r="30" spans="1:16" ht="15.75" customHeight="1">
      <c r="A30" s="2" t="s">
        <v>71</v>
      </c>
      <c r="B30" s="2">
        <v>1</v>
      </c>
      <c r="D30" s="2" t="s">
        <v>72</v>
      </c>
      <c r="E30" s="2" t="s">
        <v>9</v>
      </c>
    </row>
    <row r="31" spans="1:16" ht="15.75" customHeight="1">
      <c r="A31" s="2" t="s">
        <v>73</v>
      </c>
      <c r="B31" s="2">
        <v>1</v>
      </c>
      <c r="D31" s="2" t="s">
        <v>32</v>
      </c>
      <c r="E31" s="2" t="s">
        <v>74</v>
      </c>
    </row>
    <row r="32" spans="1:16" ht="15.75" customHeight="1">
      <c r="A32" s="2" t="s">
        <v>75</v>
      </c>
      <c r="B32" s="2">
        <v>1</v>
      </c>
      <c r="D32" s="2" t="s">
        <v>76</v>
      </c>
      <c r="E32" s="2" t="s">
        <v>23</v>
      </c>
    </row>
    <row r="33" spans="1:6" ht="15.75" customHeight="1">
      <c r="A33" s="2" t="s">
        <v>77</v>
      </c>
      <c r="B33" s="2">
        <v>1</v>
      </c>
      <c r="D33" s="2" t="s">
        <v>78</v>
      </c>
      <c r="E33" s="2" t="s">
        <v>79</v>
      </c>
    </row>
    <row r="34" spans="1:6" ht="15.75" customHeight="1">
      <c r="A34" s="2" t="s">
        <v>80</v>
      </c>
      <c r="B34" s="2">
        <v>1</v>
      </c>
      <c r="D34" s="2" t="s">
        <v>78</v>
      </c>
      <c r="E34" s="2" t="s">
        <v>79</v>
      </c>
    </row>
    <row r="35" spans="1:6" ht="15.75" customHeight="1">
      <c r="A35" s="2" t="s">
        <v>81</v>
      </c>
      <c r="B35" s="2">
        <v>1</v>
      </c>
      <c r="D35" s="2" t="s">
        <v>78</v>
      </c>
      <c r="E35" s="2" t="s">
        <v>79</v>
      </c>
    </row>
    <row r="36" spans="1:6" ht="15.75" customHeight="1">
      <c r="A36" s="2" t="s">
        <v>82</v>
      </c>
      <c r="B36" s="2">
        <v>1</v>
      </c>
      <c r="D36" s="2" t="s">
        <v>78</v>
      </c>
      <c r="E36" s="2" t="s">
        <v>79</v>
      </c>
    </row>
    <row r="37" spans="1:6" ht="15.75" customHeight="1">
      <c r="A37" s="2" t="s">
        <v>83</v>
      </c>
      <c r="B37" s="2">
        <v>1</v>
      </c>
      <c r="D37" s="2" t="s">
        <v>84</v>
      </c>
      <c r="E37" s="2" t="s">
        <v>38</v>
      </c>
    </row>
    <row r="38" spans="1:6" ht="15.75" customHeight="1">
      <c r="A38" s="2" t="s">
        <v>85</v>
      </c>
      <c r="B38" s="2">
        <v>1</v>
      </c>
      <c r="D38" s="2" t="s">
        <v>84</v>
      </c>
      <c r="E38" s="2" t="s">
        <v>38</v>
      </c>
    </row>
    <row r="39" spans="1:6" ht="15.75" customHeight="1">
      <c r="A39" s="2" t="s">
        <v>86</v>
      </c>
      <c r="B39" s="2">
        <v>1</v>
      </c>
      <c r="D39" s="2" t="s">
        <v>84</v>
      </c>
      <c r="E39" s="2" t="s">
        <v>38</v>
      </c>
    </row>
    <row r="40" spans="1:6" ht="15.75" customHeight="1">
      <c r="A40" s="2" t="s">
        <v>87</v>
      </c>
      <c r="B40" s="2">
        <v>1</v>
      </c>
      <c r="D40" s="2" t="s">
        <v>84</v>
      </c>
      <c r="E40" s="2" t="s">
        <v>38</v>
      </c>
    </row>
    <row r="41" spans="1:6" ht="15.75" customHeight="1">
      <c r="A41" s="29" t="s">
        <v>88</v>
      </c>
      <c r="B41" s="29">
        <v>0</v>
      </c>
      <c r="C41" s="29"/>
      <c r="D41" s="29" t="s">
        <v>66</v>
      </c>
      <c r="E41" s="29" t="s">
        <v>38</v>
      </c>
    </row>
    <row r="42" spans="1:6" ht="15.75" customHeight="1">
      <c r="A42" s="29" t="s">
        <v>88</v>
      </c>
      <c r="B42" s="29">
        <v>0</v>
      </c>
      <c r="C42" s="29"/>
      <c r="D42" s="29" t="s">
        <v>89</v>
      </c>
      <c r="E42" s="29" t="s">
        <v>38</v>
      </c>
    </row>
    <row r="43" spans="1:6" ht="15.75" customHeight="1">
      <c r="A43" s="29" t="s">
        <v>88</v>
      </c>
      <c r="B43" s="29">
        <v>0</v>
      </c>
      <c r="C43" s="29"/>
      <c r="D43" s="29" t="s">
        <v>37</v>
      </c>
      <c r="E43" s="29" t="s">
        <v>38</v>
      </c>
    </row>
    <row r="44" spans="1:6" ht="15.75" customHeight="1">
      <c r="A44" s="1" t="s">
        <v>90</v>
      </c>
      <c r="B44" s="4">
        <f>SUM(B2:B40)</f>
        <v>106</v>
      </c>
      <c r="F44" s="1"/>
    </row>
    <row r="45" spans="1:6" ht="15.75" customHeight="1">
      <c r="A45" s="1"/>
      <c r="B45"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B32"/>
  <sheetViews>
    <sheetView workbookViewId="0"/>
  </sheetViews>
  <sheetFormatPr baseColWidth="10" defaultColWidth="12.6640625" defaultRowHeight="15.75" customHeight="1"/>
  <cols>
    <col min="1" max="1" width="25.1640625" customWidth="1"/>
  </cols>
  <sheetData>
    <row r="2" spans="1:2" ht="15.75" customHeight="1">
      <c r="A2" s="1" t="s">
        <v>91</v>
      </c>
      <c r="B2" s="1" t="s">
        <v>1</v>
      </c>
    </row>
    <row r="3" spans="1:2" ht="15.75" customHeight="1">
      <c r="A3" s="2" t="s">
        <v>92</v>
      </c>
      <c r="B3" s="2">
        <v>14</v>
      </c>
    </row>
    <row r="4" spans="1:2" ht="15.75" customHeight="1">
      <c r="A4" s="2" t="s">
        <v>93</v>
      </c>
      <c r="B4" s="2">
        <v>17</v>
      </c>
    </row>
    <row r="5" spans="1:2" ht="15.75" customHeight="1">
      <c r="A5" s="2" t="s">
        <v>94</v>
      </c>
      <c r="B5" s="2">
        <v>4</v>
      </c>
    </row>
    <row r="6" spans="1:2" ht="15.75" customHeight="1">
      <c r="A6" s="2" t="s">
        <v>95</v>
      </c>
      <c r="B6" s="2">
        <v>3</v>
      </c>
    </row>
    <row r="7" spans="1:2" ht="15.75" customHeight="1">
      <c r="A7" s="2" t="s">
        <v>96</v>
      </c>
      <c r="B7" s="2">
        <v>1</v>
      </c>
    </row>
    <row r="8" spans="1:2" ht="15.75" customHeight="1">
      <c r="A8" s="5" t="s">
        <v>97</v>
      </c>
      <c r="B8" s="2">
        <v>1</v>
      </c>
    </row>
    <row r="9" spans="1:2" ht="15.75" customHeight="1">
      <c r="A9" s="1" t="s">
        <v>98</v>
      </c>
      <c r="B9" s="4">
        <f>SUM(B3:B8)</f>
        <v>40</v>
      </c>
    </row>
    <row r="13" spans="1:2" ht="15.75" customHeight="1">
      <c r="A13" s="1" t="s">
        <v>99</v>
      </c>
      <c r="B13" s="1" t="s">
        <v>1</v>
      </c>
    </row>
    <row r="14" spans="1:2" ht="15.75" customHeight="1">
      <c r="A14" s="2" t="s">
        <v>100</v>
      </c>
      <c r="B14" s="2">
        <v>24</v>
      </c>
    </row>
    <row r="15" spans="1:2" ht="15.75" customHeight="1">
      <c r="A15" s="2" t="s">
        <v>101</v>
      </c>
      <c r="B15" s="2">
        <v>21</v>
      </c>
    </row>
    <row r="16" spans="1:2" ht="15.75" customHeight="1">
      <c r="A16" s="2" t="s">
        <v>102</v>
      </c>
      <c r="B16" s="2">
        <v>15</v>
      </c>
    </row>
    <row r="17" spans="1:2" ht="15.75" customHeight="1">
      <c r="A17" s="2" t="s">
        <v>103</v>
      </c>
      <c r="B17" s="2">
        <v>6</v>
      </c>
    </row>
    <row r="18" spans="1:2" ht="15.75" customHeight="1">
      <c r="A18" s="2" t="s">
        <v>104</v>
      </c>
      <c r="B18" s="2">
        <v>2</v>
      </c>
    </row>
    <row r="19" spans="1:2" ht="15.75" customHeight="1">
      <c r="A19" s="2" t="s">
        <v>105</v>
      </c>
      <c r="B19" s="2">
        <v>2</v>
      </c>
    </row>
    <row r="20" spans="1:2" ht="15.75" customHeight="1">
      <c r="A20" s="2" t="s">
        <v>106</v>
      </c>
      <c r="B20" s="2">
        <v>2</v>
      </c>
    </row>
    <row r="21" spans="1:2" ht="15.75" customHeight="1">
      <c r="A21" s="2" t="s">
        <v>107</v>
      </c>
      <c r="B21" s="2">
        <v>1</v>
      </c>
    </row>
    <row r="22" spans="1:2" ht="15.75" customHeight="1">
      <c r="A22" s="2" t="s">
        <v>108</v>
      </c>
      <c r="B22" s="2">
        <v>1</v>
      </c>
    </row>
    <row r="23" spans="1:2" ht="15.75" customHeight="1">
      <c r="A23" s="2" t="s">
        <v>109</v>
      </c>
      <c r="B23" s="2">
        <v>1</v>
      </c>
    </row>
    <row r="24" spans="1:2" ht="15.75" customHeight="1">
      <c r="A24" s="5" t="s">
        <v>110</v>
      </c>
      <c r="B24" s="2">
        <v>1</v>
      </c>
    </row>
    <row r="25" spans="1:2" ht="15.75" customHeight="1">
      <c r="A25" s="2" t="s">
        <v>111</v>
      </c>
      <c r="B25" s="2">
        <v>1</v>
      </c>
    </row>
    <row r="26" spans="1:2" ht="15.75" customHeight="1">
      <c r="A26" s="5" t="s">
        <v>112</v>
      </c>
      <c r="B26" s="2">
        <v>1</v>
      </c>
    </row>
    <row r="27" spans="1:2" ht="15.75" customHeight="1">
      <c r="A27" s="2" t="s">
        <v>113</v>
      </c>
      <c r="B27" s="2">
        <v>1</v>
      </c>
    </row>
    <row r="28" spans="1:2" ht="15.75" customHeight="1">
      <c r="A28" s="2" t="s">
        <v>114</v>
      </c>
      <c r="B28" s="2">
        <v>1</v>
      </c>
    </row>
    <row r="29" spans="1:2" ht="15.75" customHeight="1">
      <c r="A29" s="2" t="s">
        <v>115</v>
      </c>
      <c r="B29" s="2">
        <v>1</v>
      </c>
    </row>
    <row r="30" spans="1:2" ht="15.75" customHeight="1">
      <c r="A30" s="2" t="s">
        <v>116</v>
      </c>
      <c r="B30" s="2">
        <v>1</v>
      </c>
    </row>
    <row r="31" spans="1:2" ht="15.75" customHeight="1">
      <c r="A31" s="5" t="s">
        <v>117</v>
      </c>
      <c r="B31" s="2">
        <v>1</v>
      </c>
    </row>
    <row r="32" spans="1:2" ht="15.75" customHeight="1">
      <c r="A32" s="1" t="s">
        <v>98</v>
      </c>
      <c r="B32" s="4">
        <f>SUM(B14:B31)</f>
        <v>83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0"/>
  <sheetViews>
    <sheetView workbookViewId="0">
      <selection activeCell="N8" sqref="N8"/>
    </sheetView>
  </sheetViews>
  <sheetFormatPr baseColWidth="10" defaultColWidth="12.6640625" defaultRowHeight="15.75" customHeight="1"/>
  <cols>
    <col min="1" max="1" width="16.1640625" customWidth="1"/>
  </cols>
  <sheetData>
    <row r="1" spans="1:4" ht="15.75" customHeight="1">
      <c r="A1" s="6" t="s">
        <v>118</v>
      </c>
      <c r="B1" s="6" t="s">
        <v>119</v>
      </c>
      <c r="C1" s="6" t="s">
        <v>120</v>
      </c>
      <c r="D1" s="1" t="s">
        <v>1</v>
      </c>
    </row>
    <row r="2" spans="1:4" ht="15.75" customHeight="1">
      <c r="A2" s="7" t="s">
        <v>121</v>
      </c>
      <c r="B2" s="29"/>
      <c r="C2" s="7">
        <v>20</v>
      </c>
      <c r="D2" s="3">
        <f t="shared" ref="D2:D13" si="0">B2+C2</f>
        <v>20</v>
      </c>
    </row>
    <row r="3" spans="1:4" ht="15.75" customHeight="1">
      <c r="A3" s="7" t="s">
        <v>122</v>
      </c>
      <c r="B3" s="29"/>
      <c r="C3" s="7">
        <v>14</v>
      </c>
      <c r="D3" s="3">
        <f t="shared" si="0"/>
        <v>14</v>
      </c>
    </row>
    <row r="4" spans="1:4" ht="15.75" customHeight="1">
      <c r="A4" s="7" t="s">
        <v>123</v>
      </c>
      <c r="B4" s="29"/>
      <c r="C4" s="7">
        <v>3</v>
      </c>
      <c r="D4" s="3">
        <f t="shared" si="0"/>
        <v>3</v>
      </c>
    </row>
    <row r="5" spans="1:4" ht="15.75" customHeight="1">
      <c r="A5" s="7" t="s">
        <v>124</v>
      </c>
      <c r="B5" s="29"/>
      <c r="C5" s="7">
        <v>4</v>
      </c>
      <c r="D5" s="3">
        <f t="shared" si="0"/>
        <v>4</v>
      </c>
    </row>
    <row r="6" spans="1:4" ht="15.75" customHeight="1">
      <c r="A6" s="7" t="s">
        <v>125</v>
      </c>
      <c r="B6" s="29"/>
      <c r="C6" s="7">
        <v>2</v>
      </c>
      <c r="D6" s="3">
        <f t="shared" si="0"/>
        <v>2</v>
      </c>
    </row>
    <row r="7" spans="1:4" ht="15.75" customHeight="1">
      <c r="A7" s="8" t="s">
        <v>126</v>
      </c>
      <c r="B7" s="29"/>
      <c r="C7" s="7">
        <v>8</v>
      </c>
      <c r="D7" s="3">
        <f t="shared" si="0"/>
        <v>8</v>
      </c>
    </row>
    <row r="8" spans="1:4" ht="15.75" customHeight="1">
      <c r="A8" s="8" t="s">
        <v>127</v>
      </c>
      <c r="B8" s="9">
        <v>30</v>
      </c>
      <c r="C8" s="8"/>
      <c r="D8" s="3">
        <f t="shared" si="0"/>
        <v>30</v>
      </c>
    </row>
    <row r="9" spans="1:4" ht="15.75" customHeight="1">
      <c r="A9" s="8" t="s">
        <v>128</v>
      </c>
      <c r="B9" s="9">
        <v>15</v>
      </c>
      <c r="C9" s="8"/>
      <c r="D9" s="3">
        <f t="shared" si="0"/>
        <v>15</v>
      </c>
    </row>
    <row r="10" spans="1:4" ht="15.75" customHeight="1">
      <c r="A10" s="8" t="s">
        <v>129</v>
      </c>
      <c r="B10" s="10">
        <v>22</v>
      </c>
      <c r="C10" s="8"/>
      <c r="D10" s="3">
        <f t="shared" si="0"/>
        <v>22</v>
      </c>
    </row>
    <row r="11" spans="1:4" ht="15.75" customHeight="1">
      <c r="A11" s="8" t="s">
        <v>130</v>
      </c>
      <c r="B11" s="9">
        <v>12</v>
      </c>
      <c r="C11" s="8"/>
      <c r="D11" s="3">
        <f t="shared" si="0"/>
        <v>12</v>
      </c>
    </row>
    <row r="12" spans="1:4" ht="15.75" customHeight="1">
      <c r="A12" s="7" t="s">
        <v>131</v>
      </c>
      <c r="B12" s="29"/>
      <c r="C12" s="7">
        <v>4</v>
      </c>
      <c r="D12" s="3">
        <f t="shared" si="0"/>
        <v>4</v>
      </c>
    </row>
    <row r="13" spans="1:4" ht="15.75" customHeight="1">
      <c r="A13" s="8" t="s">
        <v>132</v>
      </c>
      <c r="B13" s="9">
        <v>18</v>
      </c>
      <c r="C13" s="8"/>
      <c r="D13" s="3">
        <f t="shared" si="0"/>
        <v>18</v>
      </c>
    </row>
    <row r="14" spans="1:4" ht="15.75" customHeight="1">
      <c r="A14" s="8" t="s">
        <v>98</v>
      </c>
      <c r="B14" s="8">
        <f>SUM(B2:B13)</f>
        <v>97</v>
      </c>
      <c r="C14" s="8"/>
      <c r="D14" s="3">
        <f>SUM(D2:D13)</f>
        <v>152</v>
      </c>
    </row>
    <row r="15" spans="1:4" ht="15.75" customHeight="1">
      <c r="A15" s="8"/>
      <c r="B15" s="8"/>
      <c r="C15" s="8"/>
    </row>
    <row r="17" spans="1:2" ht="15.75" customHeight="1">
      <c r="A17" s="11" t="s">
        <v>133</v>
      </c>
      <c r="B17" s="6" t="s">
        <v>1</v>
      </c>
    </row>
    <row r="18" spans="1:2" ht="15.75" customHeight="1">
      <c r="A18" s="7" t="s">
        <v>134</v>
      </c>
      <c r="B18" s="9">
        <v>20</v>
      </c>
    </row>
    <row r="19" spans="1:2" ht="15.75" customHeight="1">
      <c r="A19" s="2" t="s">
        <v>135</v>
      </c>
      <c r="B19" s="3">
        <f>B27+B28</f>
        <v>47</v>
      </c>
    </row>
    <row r="20" spans="1:2" ht="15.75" customHeight="1">
      <c r="A20" s="7" t="s">
        <v>136</v>
      </c>
      <c r="B20" s="9">
        <v>12</v>
      </c>
    </row>
    <row r="21" spans="1:2" ht="15.75" customHeight="1">
      <c r="A21" s="7" t="s">
        <v>137</v>
      </c>
      <c r="B21" s="10">
        <v>22</v>
      </c>
    </row>
    <row r="22" spans="1:2" ht="15.75" customHeight="1">
      <c r="A22" s="7" t="s">
        <v>138</v>
      </c>
      <c r="B22" s="9">
        <v>30</v>
      </c>
    </row>
    <row r="23" spans="1:2" ht="15.75" customHeight="1">
      <c r="A23" s="7" t="s">
        <v>139</v>
      </c>
      <c r="B23" s="9">
        <v>18</v>
      </c>
    </row>
    <row r="24" spans="1:2" ht="15.75" customHeight="1">
      <c r="A24" s="7" t="s">
        <v>140</v>
      </c>
      <c r="B24" s="9">
        <v>15</v>
      </c>
    </row>
    <row r="25" spans="1:2" ht="15.75" customHeight="1">
      <c r="A25" s="8" t="s">
        <v>98</v>
      </c>
      <c r="B25" s="9">
        <f>SUM(B18:B24)</f>
        <v>164</v>
      </c>
    </row>
    <row r="26" spans="1:2" ht="15.75" customHeight="1">
      <c r="A26" s="8"/>
      <c r="B26" s="8"/>
    </row>
    <row r="27" spans="1:2" ht="15.75" customHeight="1">
      <c r="A27" s="29" t="s">
        <v>79</v>
      </c>
      <c r="B27" s="29">
        <v>30</v>
      </c>
    </row>
    <row r="28" spans="1:2" ht="15.75" customHeight="1">
      <c r="A28" s="29" t="s">
        <v>141</v>
      </c>
      <c r="B28" s="29">
        <v>17</v>
      </c>
    </row>
    <row r="29" spans="1:2" ht="15.75" customHeight="1">
      <c r="A29" s="8"/>
      <c r="B29" s="8"/>
    </row>
    <row r="30" spans="1:2" ht="15.75" customHeight="1">
      <c r="A30" s="8"/>
      <c r="B30" s="8"/>
    </row>
    <row r="31" spans="1:2" ht="15.75" customHeight="1">
      <c r="A31" s="8"/>
      <c r="B31" s="8"/>
    </row>
    <row r="32" spans="1:2" ht="15.75" customHeight="1">
      <c r="A32" s="8"/>
      <c r="B32" s="8"/>
    </row>
    <row r="33" spans="1:2" ht="15.75" customHeight="1">
      <c r="A33" s="8"/>
      <c r="B33" s="8"/>
    </row>
    <row r="34" spans="1:2" ht="15.75" customHeight="1">
      <c r="A34" s="8"/>
      <c r="B34" s="8"/>
    </row>
    <row r="35" spans="1:2" ht="15.75" customHeight="1">
      <c r="A35" s="8"/>
      <c r="B35" s="8"/>
    </row>
    <row r="36" spans="1:2" ht="15.75" customHeight="1">
      <c r="A36" s="8"/>
      <c r="B36" s="8"/>
    </row>
    <row r="37" spans="1:2" ht="15.75" customHeight="1">
      <c r="A37" s="8"/>
      <c r="B37" s="8"/>
    </row>
    <row r="38" spans="1:2" ht="15.75" customHeight="1">
      <c r="A38" s="8"/>
      <c r="B38" s="8"/>
    </row>
    <row r="39" spans="1:2" ht="15.75" customHeight="1">
      <c r="A39" s="8"/>
      <c r="B39" s="8"/>
    </row>
    <row r="40" spans="1:2" ht="15.75" customHeight="1">
      <c r="A40" s="8"/>
      <c r="B40"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34"/>
  <sheetViews>
    <sheetView workbookViewId="0">
      <selection activeCell="E49" sqref="E49"/>
    </sheetView>
  </sheetViews>
  <sheetFormatPr baseColWidth="10" defaultColWidth="12.6640625" defaultRowHeight="15.75" customHeight="1"/>
  <cols>
    <col min="3" max="3" width="41.33203125" customWidth="1"/>
    <col min="4" max="4" width="18.33203125" customWidth="1"/>
    <col min="5" max="5" width="51.1640625" customWidth="1"/>
    <col min="6" max="6" width="58.83203125" customWidth="1"/>
  </cols>
  <sheetData>
    <row r="1" spans="1:10" ht="15.75" customHeight="1">
      <c r="B1" s="11"/>
      <c r="C1" s="6"/>
      <c r="D1" s="8"/>
      <c r="I1" s="8"/>
    </row>
    <row r="2" spans="1:10" ht="15.75" customHeight="1">
      <c r="A2" s="1" t="s">
        <v>142</v>
      </c>
      <c r="B2" s="12" t="s">
        <v>143</v>
      </c>
      <c r="C2" s="6" t="s">
        <v>144</v>
      </c>
      <c r="D2" s="6" t="s">
        <v>145</v>
      </c>
      <c r="E2" s="1" t="s">
        <v>146</v>
      </c>
      <c r="F2" s="1" t="s">
        <v>147</v>
      </c>
      <c r="I2" s="8"/>
    </row>
    <row r="3" spans="1:10" ht="15.75" customHeight="1">
      <c r="A3" s="8" t="s">
        <v>148</v>
      </c>
      <c r="B3" s="8" t="s">
        <v>149</v>
      </c>
      <c r="C3" s="13" t="s">
        <v>150</v>
      </c>
      <c r="D3" s="8" t="s">
        <v>151</v>
      </c>
      <c r="E3" s="8" t="s">
        <v>152</v>
      </c>
      <c r="F3" s="8" t="s">
        <v>153</v>
      </c>
      <c r="G3" s="8" t="s">
        <v>154</v>
      </c>
      <c r="I3" s="8"/>
    </row>
    <row r="4" spans="1:10" ht="15.75" customHeight="1">
      <c r="A4" s="8" t="s">
        <v>148</v>
      </c>
      <c r="B4" s="8" t="s">
        <v>155</v>
      </c>
      <c r="C4" s="13" t="s">
        <v>156</v>
      </c>
      <c r="D4" s="8" t="s">
        <v>151</v>
      </c>
      <c r="E4" s="8" t="s">
        <v>157</v>
      </c>
      <c r="F4" s="8" t="s">
        <v>158</v>
      </c>
      <c r="G4" s="8" t="s">
        <v>159</v>
      </c>
      <c r="I4" s="8"/>
    </row>
    <row r="5" spans="1:10" ht="15.75" customHeight="1">
      <c r="A5" s="8" t="s">
        <v>148</v>
      </c>
      <c r="B5" s="29" t="s">
        <v>160</v>
      </c>
      <c r="C5" s="29" t="s">
        <v>161</v>
      </c>
      <c r="D5" s="8" t="s">
        <v>162</v>
      </c>
      <c r="E5" s="8" t="s">
        <v>163</v>
      </c>
      <c r="F5" s="8" t="s">
        <v>164</v>
      </c>
      <c r="G5" s="8" t="s">
        <v>165</v>
      </c>
      <c r="I5" s="8"/>
    </row>
    <row r="6" spans="1:10" ht="15.75" customHeight="1">
      <c r="A6" s="8" t="s">
        <v>148</v>
      </c>
      <c r="B6" s="29" t="s">
        <v>166</v>
      </c>
      <c r="C6" s="29" t="s">
        <v>167</v>
      </c>
      <c r="D6" s="8" t="s">
        <v>162</v>
      </c>
      <c r="E6" s="8" t="s">
        <v>168</v>
      </c>
      <c r="F6" s="8" t="s">
        <v>169</v>
      </c>
      <c r="G6" s="8" t="s">
        <v>170</v>
      </c>
      <c r="I6" s="8"/>
    </row>
    <row r="7" spans="1:10" ht="15.75" customHeight="1">
      <c r="A7" s="8" t="s">
        <v>148</v>
      </c>
      <c r="B7" s="29" t="s">
        <v>171</v>
      </c>
      <c r="C7" s="29" t="s">
        <v>172</v>
      </c>
      <c r="D7" s="29" t="s">
        <v>162</v>
      </c>
      <c r="E7" s="29" t="s">
        <v>173</v>
      </c>
      <c r="F7" s="29" t="s">
        <v>174</v>
      </c>
      <c r="G7" s="29" t="s">
        <v>175</v>
      </c>
      <c r="H7" s="29"/>
      <c r="I7" s="29"/>
      <c r="J7" s="29"/>
    </row>
    <row r="8" spans="1:10" ht="15.75" customHeight="1">
      <c r="A8" s="8" t="s">
        <v>148</v>
      </c>
      <c r="B8" s="29" t="s">
        <v>176</v>
      </c>
      <c r="C8" s="29" t="s">
        <v>177</v>
      </c>
      <c r="D8" s="29" t="s">
        <v>121</v>
      </c>
      <c r="E8" s="29" t="s">
        <v>178</v>
      </c>
      <c r="F8" s="29" t="s">
        <v>179</v>
      </c>
      <c r="G8" s="29" t="s">
        <v>180</v>
      </c>
      <c r="H8" s="29"/>
      <c r="I8" s="29"/>
      <c r="J8" s="29"/>
    </row>
    <row r="9" spans="1:10" ht="15.75" customHeight="1">
      <c r="A9" s="8" t="s">
        <v>148</v>
      </c>
      <c r="B9" s="29" t="s">
        <v>181</v>
      </c>
      <c r="C9" s="29" t="s">
        <v>182</v>
      </c>
      <c r="D9" s="29" t="s">
        <v>183</v>
      </c>
      <c r="E9" s="29" t="s">
        <v>184</v>
      </c>
      <c r="F9" s="29" t="s">
        <v>185</v>
      </c>
      <c r="G9" s="29" t="s">
        <v>186</v>
      </c>
      <c r="H9" s="29"/>
      <c r="I9" s="29"/>
      <c r="J9" s="29"/>
    </row>
    <row r="10" spans="1:10" ht="15.75" customHeight="1">
      <c r="A10" s="8" t="s">
        <v>148</v>
      </c>
      <c r="B10" s="29" t="s">
        <v>187</v>
      </c>
      <c r="C10" s="29" t="s">
        <v>188</v>
      </c>
      <c r="D10" s="29" t="s">
        <v>189</v>
      </c>
      <c r="E10" s="29" t="s">
        <v>190</v>
      </c>
      <c r="F10" s="29" t="s">
        <v>191</v>
      </c>
      <c r="G10" s="29"/>
      <c r="H10" s="29"/>
      <c r="I10" s="29"/>
      <c r="J10" s="29"/>
    </row>
    <row r="11" spans="1:10" ht="15.75" customHeight="1">
      <c r="A11" s="8" t="s">
        <v>148</v>
      </c>
      <c r="B11" s="29" t="s">
        <v>192</v>
      </c>
      <c r="C11" s="29" t="s">
        <v>193</v>
      </c>
      <c r="D11" s="29" t="s">
        <v>189</v>
      </c>
      <c r="E11" s="29" t="s">
        <v>190</v>
      </c>
      <c r="F11" s="29" t="s">
        <v>191</v>
      </c>
      <c r="G11" s="29"/>
      <c r="H11" s="29"/>
      <c r="I11" s="29"/>
      <c r="J11" s="29"/>
    </row>
    <row r="12" spans="1:10" ht="15.75" customHeight="1">
      <c r="A12" s="8" t="s">
        <v>148</v>
      </c>
      <c r="B12" s="29" t="s">
        <v>194</v>
      </c>
      <c r="C12" s="29" t="s">
        <v>195</v>
      </c>
      <c r="D12" s="29" t="s">
        <v>189</v>
      </c>
      <c r="E12" s="29" t="s">
        <v>190</v>
      </c>
      <c r="F12" s="29" t="s">
        <v>191</v>
      </c>
      <c r="G12" s="29"/>
      <c r="H12" s="29"/>
      <c r="I12" s="29"/>
      <c r="J12" s="29"/>
    </row>
    <row r="13" spans="1:10" ht="15.75" customHeight="1">
      <c r="A13" s="8" t="s">
        <v>148</v>
      </c>
      <c r="B13" s="29" t="s">
        <v>196</v>
      </c>
      <c r="C13" s="29" t="s">
        <v>197</v>
      </c>
      <c r="D13" s="29" t="s">
        <v>198</v>
      </c>
      <c r="E13" s="29" t="s">
        <v>199</v>
      </c>
      <c r="F13" s="29" t="s">
        <v>200</v>
      </c>
      <c r="G13" s="29" t="s">
        <v>201</v>
      </c>
      <c r="H13" s="29"/>
      <c r="I13" s="29"/>
      <c r="J13" s="29"/>
    </row>
    <row r="14" spans="1:10" ht="15.75" customHeight="1">
      <c r="A14" s="8" t="s">
        <v>148</v>
      </c>
      <c r="B14" s="29" t="s">
        <v>202</v>
      </c>
      <c r="C14" s="29" t="s">
        <v>203</v>
      </c>
      <c r="D14" s="29" t="s">
        <v>198</v>
      </c>
      <c r="E14" s="29" t="s">
        <v>204</v>
      </c>
      <c r="F14" s="29" t="s">
        <v>205</v>
      </c>
      <c r="G14" s="29" t="s">
        <v>206</v>
      </c>
      <c r="H14" s="29"/>
      <c r="I14" s="29"/>
      <c r="J14" s="29"/>
    </row>
    <row r="15" spans="1:10" ht="15.75" customHeight="1">
      <c r="A15" s="8" t="s">
        <v>148</v>
      </c>
      <c r="B15" s="29" t="s">
        <v>207</v>
      </c>
      <c r="C15" s="29" t="s">
        <v>208</v>
      </c>
      <c r="D15" s="29" t="s">
        <v>209</v>
      </c>
      <c r="E15" s="29" t="s">
        <v>210</v>
      </c>
      <c r="F15" s="29" t="s">
        <v>211</v>
      </c>
      <c r="G15" s="29" t="s">
        <v>212</v>
      </c>
      <c r="H15" s="29"/>
      <c r="I15" s="29"/>
      <c r="J15" s="29"/>
    </row>
    <row r="16" spans="1:10" ht="15.75" customHeight="1">
      <c r="A16" s="8" t="s">
        <v>148</v>
      </c>
      <c r="B16" s="29" t="s">
        <v>213</v>
      </c>
      <c r="C16" s="29" t="s">
        <v>214</v>
      </c>
      <c r="D16" s="29" t="s">
        <v>215</v>
      </c>
      <c r="E16" s="29" t="s">
        <v>216</v>
      </c>
      <c r="F16" s="29" t="s">
        <v>217</v>
      </c>
      <c r="G16" s="29" t="s">
        <v>218</v>
      </c>
      <c r="H16" s="29"/>
      <c r="I16" s="29"/>
      <c r="J16" s="29"/>
    </row>
    <row r="17" spans="1:10" ht="15.75" customHeight="1">
      <c r="A17" s="8" t="s">
        <v>148</v>
      </c>
      <c r="B17" s="29" t="s">
        <v>219</v>
      </c>
      <c r="C17" s="29" t="s">
        <v>220</v>
      </c>
      <c r="D17" s="29" t="s">
        <v>215</v>
      </c>
      <c r="E17" s="29" t="s">
        <v>221</v>
      </c>
      <c r="F17" s="29" t="s">
        <v>222</v>
      </c>
      <c r="G17" s="29" t="s">
        <v>223</v>
      </c>
      <c r="H17" s="29"/>
      <c r="I17" s="29"/>
      <c r="J17" s="29"/>
    </row>
    <row r="18" spans="1:10" ht="15.75" customHeight="1">
      <c r="A18" s="8" t="s">
        <v>148</v>
      </c>
      <c r="B18" s="29" t="s">
        <v>224</v>
      </c>
      <c r="C18" s="29" t="s">
        <v>225</v>
      </c>
      <c r="D18" s="29" t="s">
        <v>215</v>
      </c>
      <c r="E18" s="29" t="s">
        <v>226</v>
      </c>
      <c r="F18" s="29" t="s">
        <v>227</v>
      </c>
      <c r="G18" s="29" t="s">
        <v>228</v>
      </c>
      <c r="H18" s="29"/>
      <c r="I18" s="29"/>
      <c r="J18" s="29"/>
    </row>
    <row r="19" spans="1:10" ht="15.75" customHeight="1">
      <c r="A19" s="8" t="s">
        <v>148</v>
      </c>
      <c r="B19" s="29" t="s">
        <v>229</v>
      </c>
      <c r="C19" s="29" t="s">
        <v>230</v>
      </c>
      <c r="D19" s="29" t="s">
        <v>231</v>
      </c>
      <c r="E19" s="29" t="s">
        <v>232</v>
      </c>
      <c r="F19" s="29" t="s">
        <v>233</v>
      </c>
      <c r="G19" s="29" t="s">
        <v>234</v>
      </c>
      <c r="H19" s="29"/>
      <c r="I19" s="29"/>
      <c r="J19" s="29"/>
    </row>
    <row r="20" spans="1:10" ht="15.75" customHeight="1">
      <c r="A20" s="8" t="s">
        <v>148</v>
      </c>
      <c r="B20" s="29" t="s">
        <v>235</v>
      </c>
      <c r="C20" s="29" t="s">
        <v>236</v>
      </c>
      <c r="D20" s="29" t="s">
        <v>237</v>
      </c>
      <c r="E20" s="29" t="s">
        <v>238</v>
      </c>
      <c r="F20" s="29" t="s">
        <v>239</v>
      </c>
      <c r="G20" s="29" t="s">
        <v>240</v>
      </c>
      <c r="H20" s="29"/>
      <c r="I20" s="29"/>
      <c r="J20" s="29"/>
    </row>
    <row r="21" spans="1:10" ht="15.75" customHeight="1">
      <c r="A21" s="8" t="s">
        <v>148</v>
      </c>
      <c r="B21" s="29" t="s">
        <v>241</v>
      </c>
      <c r="C21" s="29" t="s">
        <v>242</v>
      </c>
      <c r="D21" s="29" t="s">
        <v>126</v>
      </c>
      <c r="E21" s="29" t="s">
        <v>243</v>
      </c>
      <c r="F21" s="29" t="s">
        <v>244</v>
      </c>
      <c r="G21" s="29"/>
      <c r="H21" s="29"/>
      <c r="I21" s="29"/>
      <c r="J21" s="29"/>
    </row>
    <row r="22" spans="1:10" ht="15.75" customHeight="1">
      <c r="A22" s="8" t="s">
        <v>245</v>
      </c>
      <c r="B22" s="29" t="s">
        <v>246</v>
      </c>
      <c r="C22" s="29" t="s">
        <v>247</v>
      </c>
      <c r="D22" s="29" t="s">
        <v>162</v>
      </c>
      <c r="E22" s="29" t="s">
        <v>248</v>
      </c>
      <c r="F22" s="29" t="s">
        <v>249</v>
      </c>
      <c r="G22" s="29"/>
      <c r="H22" s="29"/>
      <c r="I22" s="29"/>
      <c r="J22" s="29"/>
    </row>
    <row r="23" spans="1:10" ht="15.75" customHeight="1">
      <c r="A23" s="8" t="s">
        <v>245</v>
      </c>
      <c r="B23" s="29" t="s">
        <v>246</v>
      </c>
      <c r="C23" s="29" t="s">
        <v>250</v>
      </c>
      <c r="D23" s="29" t="s">
        <v>162</v>
      </c>
      <c r="E23" s="29" t="s">
        <v>248</v>
      </c>
      <c r="F23" s="29" t="s">
        <v>249</v>
      </c>
      <c r="G23" s="29"/>
      <c r="H23" s="29"/>
      <c r="I23" s="29"/>
      <c r="J23" s="29"/>
    </row>
    <row r="24" spans="1:10" ht="15.75" customHeight="1">
      <c r="A24" s="8" t="s">
        <v>245</v>
      </c>
      <c r="B24" s="29" t="s">
        <v>251</v>
      </c>
      <c r="C24" s="29" t="s">
        <v>252</v>
      </c>
      <c r="D24" s="29" t="s">
        <v>162</v>
      </c>
      <c r="E24" s="29" t="s">
        <v>253</v>
      </c>
      <c r="F24" s="29" t="s">
        <v>254</v>
      </c>
      <c r="G24" s="29" t="s">
        <v>255</v>
      </c>
      <c r="H24" s="29"/>
      <c r="I24" s="29"/>
      <c r="J24" s="29"/>
    </row>
    <row r="25" spans="1:10" ht="15.75" customHeight="1">
      <c r="A25" s="8" t="s">
        <v>245</v>
      </c>
      <c r="B25" s="29" t="s">
        <v>246</v>
      </c>
      <c r="C25" s="29" t="s">
        <v>256</v>
      </c>
      <c r="D25" s="29" t="s">
        <v>198</v>
      </c>
      <c r="E25" s="29" t="s">
        <v>257</v>
      </c>
      <c r="F25" s="29" t="s">
        <v>258</v>
      </c>
      <c r="G25" s="29" t="s">
        <v>259</v>
      </c>
      <c r="H25" s="29"/>
      <c r="I25" s="29"/>
      <c r="J25" s="29"/>
    </row>
    <row r="26" spans="1:10" ht="15.75" customHeight="1">
      <c r="A26" s="8" t="s">
        <v>245</v>
      </c>
      <c r="B26" s="29" t="s">
        <v>260</v>
      </c>
      <c r="C26" s="29" t="s">
        <v>261</v>
      </c>
      <c r="D26" s="29" t="s">
        <v>262</v>
      </c>
      <c r="E26" s="29" t="s">
        <v>263</v>
      </c>
      <c r="F26" s="29" t="s">
        <v>264</v>
      </c>
      <c r="G26" s="29" t="s">
        <v>265</v>
      </c>
      <c r="H26" s="29"/>
      <c r="I26" s="29"/>
      <c r="J26" s="29"/>
    </row>
    <row r="27" spans="1:10" ht="15.75" customHeight="1">
      <c r="A27" s="8" t="s">
        <v>245</v>
      </c>
      <c r="B27" s="29" t="s">
        <v>266</v>
      </c>
      <c r="C27" s="29" t="s">
        <v>267</v>
      </c>
      <c r="D27" s="29" t="s">
        <v>268</v>
      </c>
      <c r="E27" s="29" t="s">
        <v>269</v>
      </c>
      <c r="F27" s="29" t="s">
        <v>270</v>
      </c>
      <c r="G27" s="29" t="s">
        <v>271</v>
      </c>
      <c r="H27" s="29"/>
      <c r="I27" s="29"/>
      <c r="J27" s="29"/>
    </row>
    <row r="28" spans="1:10" ht="15.75" customHeight="1">
      <c r="A28" s="8" t="s">
        <v>272</v>
      </c>
      <c r="B28" s="29" t="s">
        <v>273</v>
      </c>
      <c r="C28" s="29" t="s">
        <v>274</v>
      </c>
      <c r="D28" s="29" t="s">
        <v>215</v>
      </c>
      <c r="E28" s="29" t="s">
        <v>275</v>
      </c>
      <c r="F28" s="29" t="s">
        <v>276</v>
      </c>
      <c r="G28" s="29" t="s">
        <v>277</v>
      </c>
      <c r="H28" s="29"/>
      <c r="I28" s="29"/>
      <c r="J28" s="29"/>
    </row>
    <row r="29" spans="1:10" ht="15.75" customHeight="1">
      <c r="A29" s="8" t="s">
        <v>272</v>
      </c>
      <c r="B29" s="29" t="s">
        <v>278</v>
      </c>
      <c r="C29" s="29" t="s">
        <v>279</v>
      </c>
      <c r="D29" s="29" t="s">
        <v>280</v>
      </c>
      <c r="E29" s="29" t="s">
        <v>281</v>
      </c>
      <c r="F29" s="29" t="s">
        <v>282</v>
      </c>
      <c r="G29" s="29" t="s">
        <v>283</v>
      </c>
      <c r="H29" s="29"/>
      <c r="I29" s="29"/>
      <c r="J29" s="29"/>
    </row>
    <row r="30" spans="1:10" ht="15.75" customHeight="1">
      <c r="A30" s="8" t="s">
        <v>272</v>
      </c>
      <c r="B30" s="8" t="s">
        <v>278</v>
      </c>
      <c r="C30" s="29" t="s">
        <v>284</v>
      </c>
      <c r="D30" s="29" t="s">
        <v>280</v>
      </c>
      <c r="E30" s="29" t="s">
        <v>285</v>
      </c>
      <c r="F30" s="29" t="s">
        <v>286</v>
      </c>
      <c r="G30" s="29" t="s">
        <v>287</v>
      </c>
      <c r="H30" s="29"/>
      <c r="I30" s="29"/>
      <c r="J30" s="29"/>
    </row>
    <row r="31" spans="1:10" ht="15.75" customHeight="1">
      <c r="C31" s="29"/>
      <c r="D31" s="29"/>
      <c r="E31" s="29"/>
      <c r="F31" s="29"/>
      <c r="G31" s="29"/>
      <c r="H31" s="29"/>
      <c r="I31" s="29"/>
      <c r="J31" s="29"/>
    </row>
    <row r="32" spans="1:10" ht="15.75" customHeight="1">
      <c r="A32" s="8" t="s">
        <v>288</v>
      </c>
      <c r="B32" s="13" t="s">
        <v>289</v>
      </c>
      <c r="C32" s="29" t="s">
        <v>290</v>
      </c>
      <c r="D32" s="29" t="s">
        <v>291</v>
      </c>
      <c r="E32" s="29" t="s">
        <v>292</v>
      </c>
      <c r="F32" s="29"/>
      <c r="G32" s="29"/>
      <c r="H32" s="29"/>
      <c r="I32" s="29"/>
      <c r="J32" s="29"/>
    </row>
    <row r="33" spans="1:10" ht="15.75" customHeight="1">
      <c r="A33" s="8" t="s">
        <v>288</v>
      </c>
      <c r="B33" s="8" t="s">
        <v>293</v>
      </c>
      <c r="C33" s="29" t="s">
        <v>294</v>
      </c>
      <c r="D33" s="29" t="s">
        <v>124</v>
      </c>
      <c r="E33" s="29" t="s">
        <v>295</v>
      </c>
      <c r="F33" s="29" t="s">
        <v>296</v>
      </c>
      <c r="G33" s="29" t="s">
        <v>297</v>
      </c>
      <c r="H33" s="29"/>
      <c r="I33" s="29"/>
      <c r="J33" s="29"/>
    </row>
    <row r="34" spans="1:10" ht="15.75" customHeight="1">
      <c r="A34" s="8" t="s">
        <v>288</v>
      </c>
      <c r="B34" s="8" t="s">
        <v>298</v>
      </c>
      <c r="C34" s="29" t="s">
        <v>299</v>
      </c>
      <c r="D34" s="29" t="s">
        <v>124</v>
      </c>
      <c r="E34" s="29" t="s">
        <v>300</v>
      </c>
      <c r="F34" s="29"/>
      <c r="G34" s="29"/>
      <c r="H34" s="29"/>
      <c r="I34" s="29"/>
      <c r="J3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P40"/>
  <sheetViews>
    <sheetView tabSelected="1" workbookViewId="0">
      <pane xSplit="2" ySplit="3" topLeftCell="C4" activePane="bottomRight" state="frozen"/>
      <selection pane="topRight" activeCell="D1" sqref="D1"/>
      <selection pane="bottomLeft" activeCell="A4" sqref="A4"/>
      <selection pane="bottomRight" activeCell="A12" sqref="A12:XFD12"/>
    </sheetView>
  </sheetViews>
  <sheetFormatPr baseColWidth="10" defaultColWidth="12.6640625" defaultRowHeight="15.75" customHeight="1"/>
  <cols>
    <col min="2" max="2" width="63.1640625" customWidth="1"/>
    <col min="20" max="20" width="19.33203125" customWidth="1"/>
    <col min="23" max="23" width="43.83203125" customWidth="1"/>
    <col min="24" max="24" width="42.83203125" customWidth="1"/>
    <col min="25" max="25" width="43.6640625" customWidth="1"/>
    <col min="26" max="26" width="63.6640625" customWidth="1"/>
    <col min="29" max="29" width="48.83203125" customWidth="1"/>
  </cols>
  <sheetData>
    <row r="1" spans="1:35" ht="15.75" customHeight="1">
      <c r="A1" s="15" t="s">
        <v>544</v>
      </c>
    </row>
    <row r="2" spans="1:35" ht="15.75" customHeight="1">
      <c r="B2" s="8"/>
      <c r="C2" s="8"/>
      <c r="D2" s="8"/>
      <c r="E2" s="8"/>
      <c r="F2" s="8"/>
      <c r="G2" s="8"/>
      <c r="H2" s="11" t="s">
        <v>301</v>
      </c>
      <c r="I2" s="8"/>
      <c r="J2" s="11" t="s">
        <v>302</v>
      </c>
      <c r="K2" s="11" t="s">
        <v>303</v>
      </c>
      <c r="L2" s="8"/>
      <c r="M2" s="8"/>
      <c r="N2" s="8"/>
      <c r="O2" s="8"/>
      <c r="P2" s="8"/>
      <c r="Q2" s="8"/>
      <c r="R2" s="11" t="s">
        <v>304</v>
      </c>
      <c r="S2" s="11" t="s">
        <v>305</v>
      </c>
      <c r="T2" s="11" t="s">
        <v>306</v>
      </c>
      <c r="U2" s="15" t="s">
        <v>307</v>
      </c>
      <c r="V2" s="8"/>
      <c r="W2" s="8"/>
      <c r="X2" s="8"/>
      <c r="Y2" s="8"/>
      <c r="Z2" s="8"/>
      <c r="AA2" s="8"/>
      <c r="AB2" s="8"/>
      <c r="AC2" s="8"/>
      <c r="AD2" s="8"/>
      <c r="AE2" s="8"/>
      <c r="AF2" s="8"/>
      <c r="AG2" s="8"/>
      <c r="AH2" s="8"/>
      <c r="AI2" s="8"/>
    </row>
    <row r="3" spans="1:35" ht="15.75" customHeight="1">
      <c r="A3" s="17" t="s">
        <v>308</v>
      </c>
      <c r="B3" s="16" t="s">
        <v>309</v>
      </c>
      <c r="C3" s="16" t="s">
        <v>310</v>
      </c>
      <c r="D3" s="16" t="s">
        <v>311</v>
      </c>
      <c r="E3" s="16" t="s">
        <v>312</v>
      </c>
      <c r="F3" s="16" t="s">
        <v>313</v>
      </c>
      <c r="G3" s="16" t="s">
        <v>314</v>
      </c>
      <c r="H3" s="16" t="s">
        <v>315</v>
      </c>
      <c r="I3" s="16" t="s">
        <v>316</v>
      </c>
      <c r="J3" s="16" t="s">
        <v>317</v>
      </c>
      <c r="K3" s="16" t="s">
        <v>318</v>
      </c>
      <c r="L3" s="16" t="s">
        <v>319</v>
      </c>
      <c r="M3" s="16" t="s">
        <v>138</v>
      </c>
      <c r="N3" s="16" t="s">
        <v>320</v>
      </c>
      <c r="O3" s="16" t="s">
        <v>321</v>
      </c>
      <c r="P3" s="16" t="s">
        <v>322</v>
      </c>
      <c r="Q3" s="16" t="s">
        <v>323</v>
      </c>
      <c r="R3" s="16" t="s">
        <v>324</v>
      </c>
      <c r="S3" s="18" t="s">
        <v>325</v>
      </c>
      <c r="T3" s="16"/>
      <c r="U3" s="16" t="s">
        <v>326</v>
      </c>
      <c r="V3" s="16" t="s">
        <v>327</v>
      </c>
      <c r="W3" s="16" t="s">
        <v>328</v>
      </c>
      <c r="X3" s="16" t="s">
        <v>329</v>
      </c>
      <c r="Y3" s="16" t="s">
        <v>330</v>
      </c>
      <c r="Z3" s="16" t="s">
        <v>331</v>
      </c>
      <c r="AA3" s="16" t="s">
        <v>332</v>
      </c>
      <c r="AB3" s="16" t="s">
        <v>333</v>
      </c>
      <c r="AC3" s="19" t="s">
        <v>334</v>
      </c>
      <c r="AD3" s="8"/>
      <c r="AE3" s="8"/>
      <c r="AF3" s="8"/>
      <c r="AG3" s="8"/>
      <c r="AH3" s="8"/>
      <c r="AI3" s="8"/>
    </row>
    <row r="4" spans="1:35" ht="15.75" customHeight="1">
      <c r="A4" s="8" t="s">
        <v>335</v>
      </c>
      <c r="B4" s="11" t="s">
        <v>336</v>
      </c>
      <c r="C4" s="9">
        <v>2020</v>
      </c>
      <c r="D4" s="8" t="s">
        <v>337</v>
      </c>
      <c r="E4" s="8" t="s">
        <v>338</v>
      </c>
      <c r="F4" s="7">
        <v>3</v>
      </c>
      <c r="G4" s="7" t="s">
        <v>339</v>
      </c>
      <c r="H4" s="7" t="s">
        <v>340</v>
      </c>
      <c r="I4" s="7" t="s">
        <v>341</v>
      </c>
      <c r="J4" s="7" t="s">
        <v>341</v>
      </c>
      <c r="K4" s="7" t="s">
        <v>342</v>
      </c>
      <c r="L4" s="7">
        <v>3</v>
      </c>
      <c r="M4" s="7" t="s">
        <v>343</v>
      </c>
      <c r="N4" s="2">
        <v>13</v>
      </c>
      <c r="O4" s="2" t="s">
        <v>344</v>
      </c>
      <c r="P4" s="7">
        <v>3</v>
      </c>
      <c r="Q4" s="7" t="s">
        <v>345</v>
      </c>
      <c r="R4" s="7" t="s">
        <v>346</v>
      </c>
      <c r="S4" s="7" t="s">
        <v>347</v>
      </c>
      <c r="T4" s="2" t="s">
        <v>348</v>
      </c>
      <c r="U4" s="7" t="s">
        <v>349</v>
      </c>
      <c r="V4" s="7" t="s">
        <v>350</v>
      </c>
      <c r="W4" s="7" t="s">
        <v>351</v>
      </c>
      <c r="X4" s="7" t="s">
        <v>352</v>
      </c>
      <c r="Y4" s="7" t="s">
        <v>353</v>
      </c>
      <c r="Z4" s="7" t="s">
        <v>354</v>
      </c>
      <c r="AA4" s="8"/>
      <c r="AB4" s="8"/>
      <c r="AC4" s="6" t="s">
        <v>355</v>
      </c>
      <c r="AD4" s="8"/>
      <c r="AE4" s="8"/>
      <c r="AF4" s="8"/>
      <c r="AG4" s="8"/>
      <c r="AH4" s="8"/>
      <c r="AI4" s="8"/>
    </row>
    <row r="5" spans="1:35" ht="15.75" customHeight="1">
      <c r="A5" s="8" t="s">
        <v>356</v>
      </c>
      <c r="B5" s="8" t="s">
        <v>357</v>
      </c>
      <c r="C5" s="9">
        <v>2019</v>
      </c>
      <c r="D5" s="8" t="s">
        <v>358</v>
      </c>
      <c r="E5" s="7" t="s">
        <v>359</v>
      </c>
      <c r="F5" s="7">
        <v>5</v>
      </c>
      <c r="G5" s="7" t="s">
        <v>360</v>
      </c>
      <c r="H5" s="7" t="s">
        <v>340</v>
      </c>
      <c r="I5" s="7">
        <v>3</v>
      </c>
      <c r="J5" s="7" t="s">
        <v>361</v>
      </c>
      <c r="K5" s="7" t="s">
        <v>342</v>
      </c>
      <c r="L5" s="7">
        <v>3</v>
      </c>
      <c r="M5" s="7" t="s">
        <v>343</v>
      </c>
      <c r="N5" s="7">
        <v>4</v>
      </c>
      <c r="O5" s="7" t="s">
        <v>362</v>
      </c>
      <c r="P5" s="7">
        <v>3</v>
      </c>
      <c r="Q5" s="7" t="s">
        <v>345</v>
      </c>
      <c r="R5" s="7" t="s">
        <v>346</v>
      </c>
      <c r="S5" s="7" t="s">
        <v>363</v>
      </c>
      <c r="T5" s="7" t="s">
        <v>364</v>
      </c>
      <c r="U5" s="7" t="s">
        <v>349</v>
      </c>
      <c r="V5" s="7" t="s">
        <v>350</v>
      </c>
      <c r="W5" s="7" t="s">
        <v>365</v>
      </c>
      <c r="X5" s="7" t="s">
        <v>366</v>
      </c>
      <c r="Y5" s="7" t="s">
        <v>367</v>
      </c>
      <c r="Z5" s="7" t="s">
        <v>368</v>
      </c>
      <c r="AA5" s="8"/>
      <c r="AB5" s="8"/>
      <c r="AC5" s="8"/>
      <c r="AD5" s="8"/>
      <c r="AE5" s="8"/>
      <c r="AF5" s="8"/>
      <c r="AG5" s="8"/>
      <c r="AH5" s="8"/>
      <c r="AI5" s="8"/>
    </row>
    <row r="6" spans="1:35" ht="15.75" customHeight="1">
      <c r="A6" s="8" t="s">
        <v>369</v>
      </c>
      <c r="B6" s="6" t="s">
        <v>370</v>
      </c>
      <c r="C6" s="9">
        <v>2017</v>
      </c>
      <c r="D6" s="8" t="s">
        <v>371</v>
      </c>
      <c r="E6" s="8" t="s">
        <v>372</v>
      </c>
      <c r="F6" s="7">
        <v>3</v>
      </c>
      <c r="G6" s="7" t="s">
        <v>373</v>
      </c>
      <c r="H6" s="7" t="s">
        <v>340</v>
      </c>
      <c r="I6" s="7">
        <v>2</v>
      </c>
      <c r="J6" s="7" t="s">
        <v>374</v>
      </c>
      <c r="K6" s="7" t="s">
        <v>342</v>
      </c>
      <c r="L6" s="7">
        <v>6</v>
      </c>
      <c r="M6" s="7" t="s">
        <v>375</v>
      </c>
      <c r="N6" s="7">
        <v>3</v>
      </c>
      <c r="O6" s="7" t="s">
        <v>376</v>
      </c>
      <c r="P6" s="7">
        <v>2</v>
      </c>
      <c r="Q6" s="7" t="s">
        <v>377</v>
      </c>
      <c r="R6" s="7" t="s">
        <v>346</v>
      </c>
      <c r="S6" s="7" t="s">
        <v>378</v>
      </c>
      <c r="T6" s="7" t="s">
        <v>379</v>
      </c>
      <c r="U6" s="7" t="s">
        <v>349</v>
      </c>
      <c r="V6" s="7" t="s">
        <v>350</v>
      </c>
      <c r="W6" s="7" t="s">
        <v>380</v>
      </c>
      <c r="X6" s="7" t="s">
        <v>381</v>
      </c>
      <c r="Y6" s="7" t="s">
        <v>382</v>
      </c>
      <c r="Z6" s="7" t="s">
        <v>383</v>
      </c>
      <c r="AA6" s="8"/>
      <c r="AB6" s="8"/>
      <c r="AC6" s="20" t="s">
        <v>384</v>
      </c>
      <c r="AD6" s="8"/>
      <c r="AE6" s="8"/>
      <c r="AF6" s="8"/>
      <c r="AG6" s="8"/>
      <c r="AH6" s="8"/>
      <c r="AI6" s="8"/>
    </row>
    <row r="7" spans="1:35" ht="15.75" customHeight="1">
      <c r="A7" s="8" t="s">
        <v>385</v>
      </c>
      <c r="B7" s="8" t="s">
        <v>386</v>
      </c>
      <c r="C7" s="9">
        <v>2021</v>
      </c>
      <c r="D7" s="8" t="s">
        <v>387</v>
      </c>
      <c r="E7" s="8" t="s">
        <v>387</v>
      </c>
      <c r="F7" s="9">
        <v>1</v>
      </c>
      <c r="G7" s="8" t="s">
        <v>388</v>
      </c>
      <c r="H7" s="7" t="s">
        <v>340</v>
      </c>
      <c r="I7" s="9">
        <v>3</v>
      </c>
      <c r="J7" s="8" t="s">
        <v>389</v>
      </c>
      <c r="K7" s="8" t="s">
        <v>342</v>
      </c>
      <c r="L7" s="9">
        <v>6</v>
      </c>
      <c r="M7" s="8" t="s">
        <v>390</v>
      </c>
      <c r="N7" s="8"/>
      <c r="O7" s="8" t="s">
        <v>391</v>
      </c>
      <c r="P7" s="9">
        <v>3</v>
      </c>
      <c r="Q7" s="8" t="s">
        <v>392</v>
      </c>
      <c r="R7" s="8" t="s">
        <v>162</v>
      </c>
      <c r="S7" s="7" t="s">
        <v>393</v>
      </c>
      <c r="T7" s="2" t="s">
        <v>394</v>
      </c>
      <c r="U7" s="8" t="s">
        <v>395</v>
      </c>
      <c r="V7" s="8" t="s">
        <v>148</v>
      </c>
      <c r="W7" s="8" t="s">
        <v>168</v>
      </c>
      <c r="X7" s="8" t="s">
        <v>169</v>
      </c>
      <c r="Y7" s="8" t="s">
        <v>170</v>
      </c>
      <c r="Z7" s="21" t="s">
        <v>396</v>
      </c>
      <c r="AA7" s="8"/>
      <c r="AB7" s="8"/>
      <c r="AC7" s="8"/>
      <c r="AD7" s="8"/>
      <c r="AE7" s="8"/>
      <c r="AF7" s="8"/>
      <c r="AG7" s="8"/>
      <c r="AH7" s="8"/>
      <c r="AI7" s="8"/>
    </row>
    <row r="8" spans="1:35" ht="15.75" customHeight="1">
      <c r="A8" s="8" t="s">
        <v>397</v>
      </c>
      <c r="B8" s="11" t="s">
        <v>398</v>
      </c>
      <c r="C8" s="9">
        <v>2020</v>
      </c>
      <c r="D8" s="8" t="s">
        <v>371</v>
      </c>
      <c r="E8" s="8" t="s">
        <v>371</v>
      </c>
      <c r="F8" s="7">
        <v>1</v>
      </c>
      <c r="G8" s="7" t="s">
        <v>399</v>
      </c>
      <c r="H8" s="7" t="s">
        <v>400</v>
      </c>
      <c r="I8" s="7">
        <v>2</v>
      </c>
      <c r="J8" s="7" t="s">
        <v>401</v>
      </c>
      <c r="K8" s="7" t="s">
        <v>402</v>
      </c>
      <c r="L8" s="7">
        <v>4</v>
      </c>
      <c r="M8" s="7" t="s">
        <v>403</v>
      </c>
      <c r="N8" s="7">
        <v>1</v>
      </c>
      <c r="O8" s="7" t="s">
        <v>404</v>
      </c>
      <c r="P8" s="7">
        <v>1</v>
      </c>
      <c r="Q8" s="7" t="s">
        <v>405</v>
      </c>
      <c r="R8" s="8" t="s">
        <v>162</v>
      </c>
      <c r="S8" s="7" t="s">
        <v>393</v>
      </c>
      <c r="T8" s="7" t="s">
        <v>406</v>
      </c>
      <c r="U8" s="8" t="s">
        <v>395</v>
      </c>
      <c r="V8" s="7" t="s">
        <v>148</v>
      </c>
      <c r="W8" s="7" t="s">
        <v>407</v>
      </c>
      <c r="X8" s="7" t="s">
        <v>408</v>
      </c>
      <c r="Y8" s="7" t="s">
        <v>409</v>
      </c>
      <c r="Z8" s="7" t="s">
        <v>410</v>
      </c>
      <c r="AA8" s="8"/>
      <c r="AB8" s="8"/>
      <c r="AC8" s="6" t="s">
        <v>404</v>
      </c>
      <c r="AD8" s="8"/>
      <c r="AE8" s="8"/>
      <c r="AF8" s="8"/>
      <c r="AG8" s="8"/>
      <c r="AH8" s="8"/>
      <c r="AI8" s="8"/>
    </row>
    <row r="9" spans="1:35" ht="15.75" customHeight="1">
      <c r="A9" s="8" t="s">
        <v>411</v>
      </c>
      <c r="B9" s="11" t="s">
        <v>412</v>
      </c>
      <c r="C9" s="9">
        <v>2019</v>
      </c>
      <c r="D9" s="7" t="s">
        <v>413</v>
      </c>
      <c r="E9" s="7" t="s">
        <v>413</v>
      </c>
      <c r="F9" s="7">
        <v>2</v>
      </c>
      <c r="G9" s="7" t="s">
        <v>414</v>
      </c>
      <c r="H9" s="7" t="s">
        <v>340</v>
      </c>
      <c r="I9" s="7">
        <v>1</v>
      </c>
      <c r="J9" s="7" t="s">
        <v>8</v>
      </c>
      <c r="K9" s="7" t="s">
        <v>342</v>
      </c>
      <c r="L9" s="7">
        <v>1</v>
      </c>
      <c r="M9" s="7" t="s">
        <v>415</v>
      </c>
      <c r="N9" s="7">
        <v>2</v>
      </c>
      <c r="O9" s="7" t="s">
        <v>416</v>
      </c>
      <c r="P9" s="7">
        <v>3</v>
      </c>
      <c r="Q9" s="7" t="s">
        <v>417</v>
      </c>
      <c r="R9" s="7" t="s">
        <v>418</v>
      </c>
      <c r="S9" s="7" t="s">
        <v>393</v>
      </c>
      <c r="T9" s="7" t="s">
        <v>419</v>
      </c>
      <c r="U9" s="8" t="s">
        <v>395</v>
      </c>
      <c r="V9" s="7" t="s">
        <v>148</v>
      </c>
      <c r="W9" s="30" t="s">
        <v>547</v>
      </c>
      <c r="X9" s="7" t="s">
        <v>420</v>
      </c>
      <c r="Y9" s="7" t="s">
        <v>421</v>
      </c>
      <c r="Z9" s="7" t="s">
        <v>422</v>
      </c>
      <c r="AA9" s="8"/>
      <c r="AB9" s="8"/>
      <c r="AC9" s="7" t="s">
        <v>423</v>
      </c>
      <c r="AD9" s="8"/>
      <c r="AE9" s="8"/>
      <c r="AF9" s="8"/>
      <c r="AG9" s="8"/>
      <c r="AH9" s="8"/>
      <c r="AI9" s="8"/>
    </row>
    <row r="10" spans="1:35" ht="15.75" customHeight="1">
      <c r="A10" s="8" t="s">
        <v>424</v>
      </c>
      <c r="B10" s="8" t="s">
        <v>425</v>
      </c>
      <c r="C10" s="9">
        <v>2021</v>
      </c>
      <c r="D10" s="8" t="s">
        <v>426</v>
      </c>
      <c r="E10" s="8" t="s">
        <v>427</v>
      </c>
      <c r="F10" s="7">
        <v>1</v>
      </c>
      <c r="G10" s="7" t="s">
        <v>399</v>
      </c>
      <c r="H10" s="7" t="s">
        <v>340</v>
      </c>
      <c r="I10" s="7">
        <v>1</v>
      </c>
      <c r="J10" s="7" t="s">
        <v>428</v>
      </c>
      <c r="K10" s="7" t="s">
        <v>402</v>
      </c>
      <c r="L10" s="7">
        <v>1</v>
      </c>
      <c r="M10" s="7" t="s">
        <v>44</v>
      </c>
      <c r="N10" s="7">
        <v>1</v>
      </c>
      <c r="O10" s="7" t="s">
        <v>429</v>
      </c>
      <c r="P10" s="7">
        <v>1</v>
      </c>
      <c r="Q10" s="8" t="s">
        <v>100</v>
      </c>
      <c r="R10" s="8" t="s">
        <v>162</v>
      </c>
      <c r="S10" s="7" t="s">
        <v>393</v>
      </c>
      <c r="T10" s="7" t="s">
        <v>430</v>
      </c>
      <c r="U10" s="8" t="s">
        <v>395</v>
      </c>
      <c r="V10" s="7" t="s">
        <v>148</v>
      </c>
      <c r="W10" s="7" t="s">
        <v>431</v>
      </c>
      <c r="X10" s="7" t="s">
        <v>432</v>
      </c>
      <c r="Y10" s="7" t="s">
        <v>433</v>
      </c>
      <c r="Z10" s="8"/>
      <c r="AA10" s="8"/>
      <c r="AB10" s="8"/>
      <c r="AC10" s="8"/>
      <c r="AD10" s="8"/>
      <c r="AE10" s="8"/>
      <c r="AF10" s="8"/>
      <c r="AG10" s="8"/>
      <c r="AH10" s="8"/>
      <c r="AI10" s="8"/>
    </row>
    <row r="11" spans="1:35" ht="15.75" customHeight="1">
      <c r="A11" s="8" t="s">
        <v>434</v>
      </c>
      <c r="B11" s="8" t="s">
        <v>435</v>
      </c>
      <c r="C11" s="9">
        <v>2017</v>
      </c>
      <c r="D11" s="8" t="s">
        <v>436</v>
      </c>
      <c r="E11" s="8" t="s">
        <v>436</v>
      </c>
      <c r="F11" s="9">
        <v>1</v>
      </c>
      <c r="G11" s="7" t="s">
        <v>437</v>
      </c>
      <c r="H11" s="7" t="s">
        <v>340</v>
      </c>
      <c r="I11" s="7">
        <v>3</v>
      </c>
      <c r="J11" s="7" t="s">
        <v>438</v>
      </c>
      <c r="K11" s="7" t="s">
        <v>342</v>
      </c>
      <c r="L11" s="9">
        <v>1</v>
      </c>
      <c r="M11" s="7" t="s">
        <v>415</v>
      </c>
      <c r="N11" s="7">
        <v>1</v>
      </c>
      <c r="O11" s="8" t="s">
        <v>439</v>
      </c>
      <c r="P11" s="7">
        <v>1</v>
      </c>
      <c r="Q11" s="8" t="s">
        <v>100</v>
      </c>
      <c r="R11" s="7" t="s">
        <v>440</v>
      </c>
      <c r="S11" s="7" t="s">
        <v>393</v>
      </c>
      <c r="T11" s="7" t="s">
        <v>441</v>
      </c>
      <c r="U11" s="8" t="s">
        <v>395</v>
      </c>
      <c r="V11" s="7" t="s">
        <v>148</v>
      </c>
      <c r="W11" s="8" t="s">
        <v>442</v>
      </c>
      <c r="X11" s="7" t="s">
        <v>443</v>
      </c>
      <c r="Y11" s="8" t="s">
        <v>444</v>
      </c>
      <c r="Z11" s="8" t="s">
        <v>445</v>
      </c>
      <c r="AA11" s="8"/>
      <c r="AB11" s="8"/>
      <c r="AC11" s="8"/>
      <c r="AD11" s="8"/>
      <c r="AE11" s="8"/>
      <c r="AF11" s="8"/>
      <c r="AG11" s="8"/>
      <c r="AH11" s="8"/>
      <c r="AI11" s="8"/>
    </row>
    <row r="12" spans="1:35" ht="15.75" customHeight="1">
      <c r="A12" s="13" t="s">
        <v>446</v>
      </c>
      <c r="B12" s="8" t="s">
        <v>447</v>
      </c>
      <c r="C12" s="9">
        <v>2020</v>
      </c>
      <c r="D12" s="22" t="s">
        <v>448</v>
      </c>
      <c r="E12" s="23" t="s">
        <v>449</v>
      </c>
      <c r="F12" s="7">
        <v>1</v>
      </c>
      <c r="G12" s="7" t="s">
        <v>450</v>
      </c>
      <c r="H12" s="7" t="s">
        <v>340</v>
      </c>
      <c r="I12" s="8"/>
      <c r="J12" s="8"/>
      <c r="K12" s="8"/>
      <c r="L12" s="8"/>
      <c r="M12" s="8"/>
      <c r="N12" s="8"/>
      <c r="O12" s="8"/>
      <c r="P12" s="8"/>
      <c r="Q12" s="8"/>
      <c r="R12" s="7" t="s">
        <v>451</v>
      </c>
      <c r="S12" s="7" t="s">
        <v>452</v>
      </c>
      <c r="T12" s="7" t="s">
        <v>453</v>
      </c>
      <c r="U12" s="7" t="s">
        <v>395</v>
      </c>
      <c r="V12" s="7" t="s">
        <v>454</v>
      </c>
      <c r="W12" s="2" t="s">
        <v>455</v>
      </c>
      <c r="X12" s="7" t="s">
        <v>456</v>
      </c>
      <c r="Y12" s="7" t="s">
        <v>457</v>
      </c>
      <c r="Z12" s="8"/>
      <c r="AA12" s="8"/>
      <c r="AB12" s="8"/>
      <c r="AC12" s="8"/>
      <c r="AD12" s="8"/>
      <c r="AE12" s="8"/>
      <c r="AF12" s="8"/>
      <c r="AG12" s="8"/>
      <c r="AH12" s="8"/>
      <c r="AI12" s="8"/>
    </row>
    <row r="13" spans="1:35" ht="15.75" customHeight="1">
      <c r="A13" s="8" t="s">
        <v>458</v>
      </c>
      <c r="B13" s="8" t="s">
        <v>459</v>
      </c>
      <c r="C13" s="9">
        <v>2020</v>
      </c>
      <c r="D13" s="8" t="s">
        <v>460</v>
      </c>
      <c r="E13" s="8" t="s">
        <v>461</v>
      </c>
      <c r="F13" s="7">
        <v>1</v>
      </c>
      <c r="G13" s="7" t="s">
        <v>462</v>
      </c>
      <c r="H13" s="8"/>
      <c r="I13" s="8"/>
      <c r="J13" s="8"/>
      <c r="K13" s="8"/>
      <c r="L13" s="8"/>
      <c r="M13" s="8"/>
      <c r="N13" s="8"/>
      <c r="O13" s="8"/>
      <c r="P13" s="8"/>
      <c r="Q13" s="8"/>
      <c r="R13" s="7" t="s">
        <v>463</v>
      </c>
      <c r="S13" s="7" t="s">
        <v>393</v>
      </c>
      <c r="T13" s="7" t="s">
        <v>464</v>
      </c>
      <c r="U13" s="7" t="s">
        <v>395</v>
      </c>
      <c r="V13" s="7" t="s">
        <v>148</v>
      </c>
      <c r="W13" s="7" t="s">
        <v>465</v>
      </c>
      <c r="X13" s="7" t="s">
        <v>466</v>
      </c>
      <c r="Y13" s="7" t="s">
        <v>467</v>
      </c>
      <c r="Z13" s="8"/>
      <c r="AA13" s="8"/>
      <c r="AB13" s="8"/>
      <c r="AC13" s="8"/>
      <c r="AD13" s="8"/>
      <c r="AE13" s="8"/>
      <c r="AF13" s="8"/>
      <c r="AG13" s="8"/>
      <c r="AH13" s="8"/>
      <c r="AI13" s="8"/>
    </row>
    <row r="14" spans="1:35" ht="15.75" customHeight="1">
      <c r="A14" s="8" t="s">
        <v>468</v>
      </c>
      <c r="B14" s="8" t="s">
        <v>469</v>
      </c>
      <c r="C14" s="9">
        <v>2019</v>
      </c>
      <c r="D14" s="8" t="s">
        <v>436</v>
      </c>
      <c r="E14" s="8" t="s">
        <v>436</v>
      </c>
      <c r="F14" s="7">
        <v>1</v>
      </c>
      <c r="G14" s="7" t="s">
        <v>470</v>
      </c>
      <c r="H14" s="8"/>
      <c r="I14" s="8"/>
      <c r="J14" s="8"/>
      <c r="K14" s="8"/>
      <c r="L14" s="8"/>
      <c r="M14" s="8"/>
      <c r="N14" s="8"/>
      <c r="O14" s="8"/>
      <c r="P14" s="8"/>
      <c r="Q14" s="8"/>
      <c r="R14" s="7" t="s">
        <v>471</v>
      </c>
      <c r="S14" s="7" t="s">
        <v>393</v>
      </c>
      <c r="T14" s="7" t="s">
        <v>472</v>
      </c>
      <c r="U14" s="7" t="s">
        <v>395</v>
      </c>
      <c r="V14" s="7" t="s">
        <v>148</v>
      </c>
      <c r="W14" s="7" t="s">
        <v>473</v>
      </c>
      <c r="X14" s="7" t="s">
        <v>474</v>
      </c>
      <c r="Y14" s="7" t="s">
        <v>475</v>
      </c>
      <c r="Z14" s="8"/>
      <c r="AA14" s="8"/>
      <c r="AB14" s="8"/>
      <c r="AC14" s="8"/>
      <c r="AD14" s="8"/>
      <c r="AE14" s="8"/>
      <c r="AF14" s="8"/>
      <c r="AG14" s="8"/>
      <c r="AH14" s="8"/>
      <c r="AI14" s="8"/>
    </row>
    <row r="15" spans="1:35" ht="15.75" customHeight="1">
      <c r="A15" s="8" t="s">
        <v>476</v>
      </c>
      <c r="B15" s="8" t="s">
        <v>477</v>
      </c>
      <c r="C15" s="9">
        <v>2021</v>
      </c>
      <c r="D15" s="8" t="s">
        <v>478</v>
      </c>
      <c r="E15" s="8" t="s">
        <v>478</v>
      </c>
      <c r="F15" s="7">
        <v>1</v>
      </c>
      <c r="G15" s="7" t="s">
        <v>470</v>
      </c>
      <c r="H15" s="8"/>
      <c r="I15" s="8"/>
      <c r="J15" s="8"/>
      <c r="K15" s="8"/>
      <c r="L15" s="8"/>
      <c r="M15" s="8"/>
      <c r="N15" s="8"/>
      <c r="O15" s="8"/>
      <c r="P15" s="8"/>
      <c r="Q15" s="8"/>
      <c r="R15" s="7" t="s">
        <v>479</v>
      </c>
      <c r="S15" s="7" t="s">
        <v>378</v>
      </c>
      <c r="T15" s="7" t="s">
        <v>480</v>
      </c>
      <c r="U15" s="7" t="s">
        <v>395</v>
      </c>
      <c r="V15" s="7" t="s">
        <v>148</v>
      </c>
      <c r="W15" s="7" t="s">
        <v>481</v>
      </c>
      <c r="X15" s="7" t="s">
        <v>482</v>
      </c>
      <c r="Y15" s="8"/>
      <c r="Z15" s="8"/>
      <c r="AA15" s="8"/>
      <c r="AB15" s="8"/>
      <c r="AC15" s="8"/>
      <c r="AD15" s="8"/>
      <c r="AE15" s="8"/>
      <c r="AF15" s="8"/>
      <c r="AG15" s="8"/>
      <c r="AH15" s="8"/>
      <c r="AI15" s="8"/>
    </row>
    <row r="16" spans="1:35" ht="15.75" customHeight="1">
      <c r="A16" s="8" t="s">
        <v>483</v>
      </c>
      <c r="B16" s="8" t="s">
        <v>484</v>
      </c>
      <c r="C16" s="2">
        <v>2020</v>
      </c>
      <c r="D16" s="2" t="s">
        <v>485</v>
      </c>
      <c r="E16" s="2" t="s">
        <v>485</v>
      </c>
      <c r="F16" s="2">
        <v>1</v>
      </c>
      <c r="G16" s="2" t="s">
        <v>388</v>
      </c>
      <c r="R16" s="2" t="s">
        <v>486</v>
      </c>
      <c r="S16" s="2" t="s">
        <v>393</v>
      </c>
      <c r="T16" s="2" t="s">
        <v>487</v>
      </c>
      <c r="U16" s="7" t="s">
        <v>395</v>
      </c>
      <c r="V16" s="2" t="s">
        <v>148</v>
      </c>
      <c r="W16" s="2" t="s">
        <v>488</v>
      </c>
      <c r="X16" s="2" t="s">
        <v>489</v>
      </c>
      <c r="Y16" s="2" t="s">
        <v>490</v>
      </c>
    </row>
    <row r="17" spans="1:42" ht="15.75" customHeight="1">
      <c r="A17" s="2" t="s">
        <v>491</v>
      </c>
      <c r="B17" s="2" t="s">
        <v>492</v>
      </c>
      <c r="C17" s="2">
        <v>2012</v>
      </c>
      <c r="D17" s="2" t="s">
        <v>493</v>
      </c>
      <c r="E17" s="2" t="s">
        <v>493</v>
      </c>
      <c r="F17" s="2">
        <v>1</v>
      </c>
      <c r="G17" s="2" t="s">
        <v>494</v>
      </c>
      <c r="R17" s="2" t="s">
        <v>495</v>
      </c>
      <c r="S17" s="2" t="s">
        <v>393</v>
      </c>
      <c r="T17" s="2" t="s">
        <v>496</v>
      </c>
      <c r="V17" s="2" t="s">
        <v>148</v>
      </c>
      <c r="W17" s="2" t="s">
        <v>497</v>
      </c>
      <c r="X17" s="2" t="s">
        <v>498</v>
      </c>
    </row>
    <row r="18" spans="1:42" ht="15.75" customHeight="1">
      <c r="A18" s="31" t="s">
        <v>546</v>
      </c>
      <c r="B18" s="2" t="s">
        <v>499</v>
      </c>
      <c r="C18" s="2">
        <v>2020</v>
      </c>
      <c r="D18" s="2" t="s">
        <v>500</v>
      </c>
      <c r="E18" s="2" t="s">
        <v>500</v>
      </c>
      <c r="F18" s="2">
        <v>2</v>
      </c>
      <c r="G18" s="7" t="s">
        <v>399</v>
      </c>
      <c r="R18" s="2" t="s">
        <v>198</v>
      </c>
      <c r="S18" s="2" t="s">
        <v>393</v>
      </c>
      <c r="T18" s="2" t="s">
        <v>501</v>
      </c>
      <c r="U18" s="8" t="s">
        <v>395</v>
      </c>
      <c r="V18" s="8" t="s">
        <v>148</v>
      </c>
      <c r="W18" s="2" t="s">
        <v>502</v>
      </c>
      <c r="X18" s="2" t="s">
        <v>503</v>
      </c>
    </row>
    <row r="19" spans="1:42" ht="15.75" customHeight="1">
      <c r="A19" s="31" t="s">
        <v>224</v>
      </c>
      <c r="B19" s="2" t="s">
        <v>504</v>
      </c>
      <c r="C19" s="24">
        <v>2022</v>
      </c>
      <c r="D19" s="13" t="s">
        <v>505</v>
      </c>
      <c r="E19" s="13" t="s">
        <v>505</v>
      </c>
      <c r="F19" s="24">
        <v>2</v>
      </c>
      <c r="G19" s="13" t="s">
        <v>506</v>
      </c>
      <c r="H19" s="13" t="s">
        <v>340</v>
      </c>
      <c r="I19" s="9">
        <v>18</v>
      </c>
      <c r="J19" s="8" t="s">
        <v>507</v>
      </c>
      <c r="K19" s="8" t="s">
        <v>508</v>
      </c>
      <c r="L19" s="9">
        <v>3</v>
      </c>
      <c r="M19" s="8" t="s">
        <v>509</v>
      </c>
      <c r="N19" s="9">
        <v>2</v>
      </c>
      <c r="O19" s="8" t="s">
        <v>510</v>
      </c>
      <c r="P19" s="9">
        <v>4</v>
      </c>
      <c r="Q19" s="8" t="s">
        <v>511</v>
      </c>
      <c r="R19" s="8" t="s">
        <v>215</v>
      </c>
      <c r="S19" s="7" t="s">
        <v>393</v>
      </c>
      <c r="T19" s="7" t="s">
        <v>512</v>
      </c>
      <c r="U19" s="8" t="s">
        <v>395</v>
      </c>
      <c r="V19" s="8" t="s">
        <v>148</v>
      </c>
      <c r="W19" s="8" t="s">
        <v>226</v>
      </c>
      <c r="X19" s="8" t="s">
        <v>227</v>
      </c>
      <c r="Y19" s="8" t="s">
        <v>228</v>
      </c>
      <c r="Z19" s="14" t="s">
        <v>513</v>
      </c>
      <c r="AA19" s="25"/>
      <c r="AB19" s="25"/>
      <c r="AC19" s="25"/>
      <c r="AD19" s="25"/>
      <c r="AE19" s="25"/>
    </row>
    <row r="20" spans="1:42" ht="15.75" customHeight="1">
      <c r="A20" s="2" t="s">
        <v>514</v>
      </c>
      <c r="B20" s="2" t="s">
        <v>515</v>
      </c>
      <c r="C20" s="2">
        <v>2018</v>
      </c>
      <c r="D20" s="2" t="s">
        <v>338</v>
      </c>
      <c r="E20" s="2" t="s">
        <v>338</v>
      </c>
      <c r="F20" s="2">
        <v>1</v>
      </c>
      <c r="G20" s="2" t="s">
        <v>516</v>
      </c>
      <c r="R20" s="2" t="s">
        <v>495</v>
      </c>
      <c r="S20" s="7" t="s">
        <v>393</v>
      </c>
      <c r="T20" s="2" t="s">
        <v>517</v>
      </c>
      <c r="U20" s="8" t="s">
        <v>395</v>
      </c>
      <c r="V20" s="8" t="s">
        <v>148</v>
      </c>
      <c r="W20" s="2" t="s">
        <v>518</v>
      </c>
      <c r="X20" s="2" t="s">
        <v>519</v>
      </c>
    </row>
    <row r="21" spans="1:42" ht="15.75" customHeight="1">
      <c r="A21" s="2" t="s">
        <v>520</v>
      </c>
      <c r="B21" s="2" t="s">
        <v>521</v>
      </c>
      <c r="C21" s="2">
        <v>2018</v>
      </c>
      <c r="D21" s="26" t="s">
        <v>522</v>
      </c>
      <c r="E21" s="26" t="s">
        <v>522</v>
      </c>
      <c r="F21" s="2">
        <v>1</v>
      </c>
      <c r="G21" s="2" t="s">
        <v>523</v>
      </c>
      <c r="R21" s="2" t="s">
        <v>524</v>
      </c>
      <c r="S21" s="2" t="s">
        <v>393</v>
      </c>
      <c r="T21" s="2" t="s">
        <v>525</v>
      </c>
      <c r="U21" s="2" t="s">
        <v>395</v>
      </c>
      <c r="V21" s="2" t="s">
        <v>148</v>
      </c>
      <c r="W21" s="2" t="s">
        <v>526</v>
      </c>
      <c r="X21" s="2" t="s">
        <v>527</v>
      </c>
    </row>
    <row r="22" spans="1:42" ht="15.75" customHeight="1">
      <c r="A22" s="2" t="s">
        <v>194</v>
      </c>
      <c r="B22" s="2" t="s">
        <v>528</v>
      </c>
      <c r="C22" s="9">
        <v>2017</v>
      </c>
      <c r="D22" s="8" t="s">
        <v>426</v>
      </c>
      <c r="E22" s="8" t="s">
        <v>426</v>
      </c>
      <c r="F22" s="9">
        <v>2</v>
      </c>
      <c r="G22" s="8" t="s">
        <v>529</v>
      </c>
      <c r="H22" s="8" t="s">
        <v>340</v>
      </c>
      <c r="I22" s="9">
        <v>8</v>
      </c>
      <c r="J22" s="8" t="s">
        <v>530</v>
      </c>
      <c r="K22" s="8" t="s">
        <v>342</v>
      </c>
      <c r="L22" s="9">
        <v>2</v>
      </c>
      <c r="M22" s="8" t="s">
        <v>531</v>
      </c>
      <c r="N22" s="9">
        <v>1</v>
      </c>
      <c r="O22" s="8" t="s">
        <v>94</v>
      </c>
      <c r="P22" s="9">
        <v>2</v>
      </c>
      <c r="Q22" s="8" t="s">
        <v>377</v>
      </c>
      <c r="R22" s="8" t="s">
        <v>189</v>
      </c>
      <c r="S22" s="7" t="s">
        <v>393</v>
      </c>
      <c r="T22" s="7" t="s">
        <v>532</v>
      </c>
      <c r="U22" s="8" t="s">
        <v>395</v>
      </c>
      <c r="V22" s="8" t="s">
        <v>148</v>
      </c>
      <c r="W22" s="8" t="s">
        <v>190</v>
      </c>
      <c r="X22" s="14" t="s">
        <v>191</v>
      </c>
      <c r="Y22" s="8"/>
      <c r="Z22" s="14" t="s">
        <v>533</v>
      </c>
      <c r="AA22" s="25"/>
      <c r="AB22" s="25"/>
      <c r="AC22" s="25"/>
      <c r="AD22" s="25"/>
      <c r="AE22" s="25"/>
      <c r="AF22" s="25"/>
      <c r="AG22" s="25"/>
      <c r="AH22" s="25"/>
      <c r="AI22" s="25"/>
      <c r="AJ22" s="25"/>
      <c r="AK22" s="25"/>
      <c r="AL22" s="25"/>
      <c r="AM22" s="25"/>
      <c r="AN22" s="25"/>
      <c r="AO22" s="8"/>
      <c r="AP22" s="8"/>
    </row>
    <row r="23" spans="1:42" ht="15.75" customHeight="1">
      <c r="A23" s="2" t="s">
        <v>534</v>
      </c>
      <c r="B23" s="2" t="s">
        <v>535</v>
      </c>
      <c r="C23" s="2">
        <v>2017</v>
      </c>
      <c r="D23" s="2" t="s">
        <v>536</v>
      </c>
      <c r="E23" s="2" t="s">
        <v>536</v>
      </c>
      <c r="F23" s="2">
        <v>1</v>
      </c>
      <c r="G23" s="2" t="s">
        <v>537</v>
      </c>
      <c r="R23" s="2" t="s">
        <v>538</v>
      </c>
      <c r="S23" s="2" t="s">
        <v>539</v>
      </c>
      <c r="T23" s="2" t="s">
        <v>540</v>
      </c>
      <c r="U23" s="8" t="s">
        <v>395</v>
      </c>
      <c r="V23" s="2" t="s">
        <v>454</v>
      </c>
      <c r="W23" s="2" t="s">
        <v>541</v>
      </c>
      <c r="X23" s="2" t="s">
        <v>542</v>
      </c>
      <c r="AJ23" s="8"/>
      <c r="AK23" s="8"/>
      <c r="AL23" s="8"/>
      <c r="AM23" s="8"/>
      <c r="AN23" s="8"/>
      <c r="AO23" s="8"/>
      <c r="AP23" s="8"/>
    </row>
    <row r="24" spans="1:42" ht="15.75" customHeight="1">
      <c r="A24" s="29"/>
      <c r="B24" s="29"/>
      <c r="AJ24" s="8"/>
      <c r="AK24" s="8"/>
      <c r="AL24" s="8"/>
      <c r="AM24" s="8"/>
      <c r="AN24" s="8"/>
      <c r="AO24" s="8"/>
      <c r="AP24" s="8"/>
    </row>
    <row r="25" spans="1:42" ht="15.75" customHeight="1">
      <c r="A25" s="29"/>
      <c r="B25" s="29"/>
      <c r="AJ25" s="21"/>
      <c r="AK25" s="21"/>
      <c r="AL25" s="21"/>
      <c r="AM25" s="21"/>
      <c r="AN25" s="21"/>
      <c r="AO25" s="21"/>
      <c r="AP25" s="21"/>
    </row>
    <row r="26" spans="1:42" ht="15.75" customHeight="1">
      <c r="A26" s="30" t="s">
        <v>545</v>
      </c>
      <c r="B26" s="29"/>
      <c r="AJ26" s="21"/>
      <c r="AK26" s="21"/>
      <c r="AL26" s="21"/>
      <c r="AM26" s="21"/>
      <c r="AN26" s="21"/>
      <c r="AO26" s="21"/>
      <c r="AP26" s="21"/>
    </row>
    <row r="27" spans="1:42" ht="15.75" customHeight="1">
      <c r="B27" s="8"/>
      <c r="C27" s="8"/>
      <c r="D27" s="13"/>
      <c r="E27" s="11"/>
      <c r="F27" s="8"/>
      <c r="G27" s="8"/>
      <c r="H27" s="11"/>
      <c r="I27" s="8"/>
      <c r="J27" s="8"/>
      <c r="K27" s="8"/>
      <c r="L27" s="8"/>
      <c r="M27" s="11"/>
      <c r="N27" s="27"/>
      <c r="O27" s="8"/>
    </row>
    <row r="28" spans="1:42" ht="15.75" customHeight="1">
      <c r="A28" s="17" t="s">
        <v>308</v>
      </c>
      <c r="B28" s="16" t="s">
        <v>309</v>
      </c>
      <c r="C28" s="29"/>
      <c r="D28" s="29"/>
      <c r="E28" s="29"/>
      <c r="F28" s="29"/>
      <c r="G28" s="29"/>
      <c r="H28" s="29"/>
      <c r="I28" s="29"/>
      <c r="J28" s="29"/>
      <c r="K28" s="29"/>
      <c r="L28" s="29"/>
      <c r="M28" s="29"/>
      <c r="N28" s="29"/>
      <c r="O28" s="8"/>
    </row>
    <row r="29" spans="1:42" ht="15.75" customHeight="1">
      <c r="A29" s="8" t="s">
        <v>335</v>
      </c>
      <c r="B29" s="28" t="s">
        <v>336</v>
      </c>
      <c r="C29" s="2"/>
      <c r="D29" s="2"/>
      <c r="E29" s="2"/>
      <c r="G29" s="2"/>
      <c r="H29" s="2"/>
      <c r="I29" s="2"/>
      <c r="J29" s="2"/>
    </row>
    <row r="30" spans="1:42" ht="15.75" customHeight="1">
      <c r="A30" s="8" t="s">
        <v>356</v>
      </c>
      <c r="B30" s="28" t="s">
        <v>357</v>
      </c>
    </row>
    <row r="31" spans="1:42" ht="15.75" customHeight="1">
      <c r="A31" s="8" t="s">
        <v>369</v>
      </c>
      <c r="B31" s="28" t="s">
        <v>543</v>
      </c>
    </row>
    <row r="32" spans="1:42" ht="15.75" customHeight="1">
      <c r="A32" s="8" t="s">
        <v>385</v>
      </c>
      <c r="B32" s="28" t="s">
        <v>386</v>
      </c>
    </row>
    <row r="33" spans="1:6" ht="15.75" customHeight="1">
      <c r="A33" s="8" t="s">
        <v>397</v>
      </c>
      <c r="B33" s="28" t="s">
        <v>398</v>
      </c>
    </row>
    <row r="34" spans="1:6" ht="15.75" customHeight="1">
      <c r="A34" s="8" t="s">
        <v>411</v>
      </c>
      <c r="B34" s="28" t="s">
        <v>412</v>
      </c>
    </row>
    <row r="35" spans="1:6" ht="15.75" customHeight="1">
      <c r="A35" s="8" t="s">
        <v>424</v>
      </c>
      <c r="B35" s="28" t="s">
        <v>425</v>
      </c>
    </row>
    <row r="36" spans="1:6" ht="15.75" customHeight="1">
      <c r="A36" s="8" t="s">
        <v>434</v>
      </c>
      <c r="B36" s="28" t="s">
        <v>435</v>
      </c>
    </row>
    <row r="37" spans="1:6" ht="15.75" customHeight="1">
      <c r="A37" s="13" t="s">
        <v>446</v>
      </c>
      <c r="B37" s="28" t="s">
        <v>447</v>
      </c>
    </row>
    <row r="38" spans="1:6" ht="15.75" customHeight="1">
      <c r="A38" s="8" t="s">
        <v>458</v>
      </c>
      <c r="B38" s="28" t="s">
        <v>459</v>
      </c>
    </row>
    <row r="39" spans="1:6" ht="15.75" customHeight="1">
      <c r="A39" s="8" t="s">
        <v>468</v>
      </c>
      <c r="B39" s="28" t="s">
        <v>469</v>
      </c>
    </row>
    <row r="40" spans="1:6" ht="15.75" customHeight="1">
      <c r="A40" s="8" t="s">
        <v>476</v>
      </c>
      <c r="B40" s="28" t="s">
        <v>477</v>
      </c>
      <c r="F40" s="8"/>
    </row>
  </sheetData>
  <conditionalFormatting sqref="A1">
    <cfRule type="expression" dxfId="0" priority="1">
      <formula>COUNTIF(#REF!,A1)&gt;1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Datasets + Tasks</vt:lpstr>
      <vt:lpstr>Bias + Fairness Metrics</vt:lpstr>
      <vt:lpstr>Area</vt:lpstr>
      <vt:lpstr>Details of SE Pubs (access lev)</vt:lpstr>
      <vt:lpstr>Tooling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2022-05-03T19:02:43Z</dcterms:modified>
</cp:coreProperties>
</file>