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codeName="ThisWorkbook"/>
  <bookViews>
    <workbookView xWindow="-108" yWindow="-108" windowWidth="23256" windowHeight="12720" xr2:uid="{00000000-000D-0000-FFFF-FFFF00000000}"/>
  </bookViews>
  <sheets>
    <sheet name="Start" sheetId="2" r:id="rId1"/>
    <sheet name="Channel marketing budget" sheetId="1" r:id="rId2"/>
  </sheets>
  <definedNames>
    <definedName name="_xlnm.Print_Titles" localSheetId="1">'Channel marketing budget'!$4:$4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71" i="1" l="1"/>
  <c r="Q25" i="1"/>
  <c r="Q26" i="1"/>
  <c r="Q27" i="1"/>
  <c r="F6" i="1"/>
  <c r="Q31" i="1"/>
  <c r="Q32" i="1"/>
  <c r="Q33" i="1"/>
  <c r="Q22" i="1"/>
  <c r="Q23" i="1"/>
  <c r="Q24" i="1"/>
  <c r="Q15" i="1"/>
  <c r="Q17" i="1"/>
  <c r="Q38" i="1"/>
  <c r="Q39" i="1"/>
  <c r="Q40" i="1"/>
  <c r="Q46" i="1"/>
  <c r="Q47" i="1"/>
  <c r="Q54" i="1"/>
  <c r="Q55" i="1"/>
  <c r="Q60" i="1"/>
  <c r="Q61" i="1"/>
  <c r="Q62" i="1"/>
  <c r="Q4" i="1"/>
  <c r="I9" i="1"/>
  <c r="E69" i="1"/>
  <c r="F69" i="1"/>
  <c r="G69" i="1"/>
  <c r="H69" i="1"/>
  <c r="I69" i="1"/>
  <c r="J69" i="1"/>
  <c r="K69" i="1"/>
  <c r="L69" i="1"/>
  <c r="M69" i="1"/>
  <c r="N69" i="1"/>
  <c r="O69" i="1"/>
  <c r="D69" i="1"/>
  <c r="E63" i="1"/>
  <c r="F63" i="1"/>
  <c r="G63" i="1"/>
  <c r="H63" i="1"/>
  <c r="I63" i="1"/>
  <c r="J63" i="1"/>
  <c r="K63" i="1"/>
  <c r="L63" i="1"/>
  <c r="M63" i="1"/>
  <c r="N63" i="1"/>
  <c r="O63" i="1"/>
  <c r="D63" i="1"/>
  <c r="E34" i="1"/>
  <c r="F34" i="1"/>
  <c r="G34" i="1"/>
  <c r="H34" i="1"/>
  <c r="I34" i="1"/>
  <c r="J34" i="1"/>
  <c r="K34" i="1"/>
  <c r="L34" i="1"/>
  <c r="M34" i="1"/>
  <c r="N34" i="1"/>
  <c r="O34" i="1"/>
  <c r="D34" i="1"/>
  <c r="D41" i="1"/>
  <c r="D42" i="1"/>
  <c r="Q68" i="1"/>
  <c r="Q67" i="1"/>
  <c r="Q66" i="1"/>
  <c r="N6" i="1"/>
  <c r="O56" i="1"/>
  <c r="O57" i="1" s="1"/>
  <c r="N56" i="1"/>
  <c r="N57" i="1" s="1"/>
  <c r="M56" i="1"/>
  <c r="M57" i="1" s="1"/>
  <c r="L56" i="1"/>
  <c r="L57" i="1" s="1"/>
  <c r="K56" i="1"/>
  <c r="K57" i="1" s="1"/>
  <c r="J56" i="1"/>
  <c r="J57" i="1" s="1"/>
  <c r="I56" i="1"/>
  <c r="I57" i="1" s="1"/>
  <c r="H56" i="1"/>
  <c r="H57" i="1" s="1"/>
  <c r="G56" i="1"/>
  <c r="G57" i="1" s="1"/>
  <c r="F56" i="1"/>
  <c r="F57" i="1" s="1"/>
  <c r="E56" i="1"/>
  <c r="E57" i="1" s="1"/>
  <c r="D56" i="1"/>
  <c r="D57" i="1" s="1"/>
  <c r="O49" i="1"/>
  <c r="O50" i="1" s="1"/>
  <c r="N49" i="1"/>
  <c r="N50" i="1" s="1"/>
  <c r="M49" i="1"/>
  <c r="M50" i="1" s="1"/>
  <c r="L49" i="1"/>
  <c r="L50" i="1" s="1"/>
  <c r="K49" i="1"/>
  <c r="K50" i="1" s="1"/>
  <c r="J49" i="1"/>
  <c r="J50" i="1" s="1"/>
  <c r="I49" i="1"/>
  <c r="I50" i="1" s="1"/>
  <c r="H49" i="1"/>
  <c r="H50" i="1" s="1"/>
  <c r="G49" i="1"/>
  <c r="G50" i="1" s="1"/>
  <c r="F49" i="1"/>
  <c r="F50" i="1" s="1"/>
  <c r="E49" i="1"/>
  <c r="E50" i="1" s="1"/>
  <c r="D49" i="1"/>
  <c r="D50" i="1" s="1"/>
  <c r="O42" i="1"/>
  <c r="N42" i="1"/>
  <c r="M42" i="1"/>
  <c r="L42" i="1"/>
  <c r="K42" i="1"/>
  <c r="J42" i="1"/>
  <c r="I42" i="1"/>
  <c r="H42" i="1"/>
  <c r="G42" i="1"/>
  <c r="F42" i="1"/>
  <c r="E42" i="1"/>
  <c r="O41" i="1"/>
  <c r="N41" i="1"/>
  <c r="M41" i="1"/>
  <c r="L41" i="1"/>
  <c r="K41" i="1"/>
  <c r="J41" i="1"/>
  <c r="I41" i="1"/>
  <c r="H41" i="1"/>
  <c r="G41" i="1"/>
  <c r="F41" i="1"/>
  <c r="E41" i="1"/>
  <c r="O21" i="1"/>
  <c r="O28" i="1" s="1"/>
  <c r="N21" i="1"/>
  <c r="N28" i="1" s="1"/>
  <c r="M21" i="1"/>
  <c r="M28" i="1" s="1"/>
  <c r="L21" i="1"/>
  <c r="L28" i="1" s="1"/>
  <c r="K21" i="1"/>
  <c r="K28" i="1" s="1"/>
  <c r="J21" i="1"/>
  <c r="J28" i="1" s="1"/>
  <c r="I21" i="1"/>
  <c r="I28" i="1" s="1"/>
  <c r="H21" i="1"/>
  <c r="H28" i="1" s="1"/>
  <c r="G21" i="1"/>
  <c r="G28" i="1" s="1"/>
  <c r="F21" i="1"/>
  <c r="F28" i="1" s="1"/>
  <c r="E21" i="1"/>
  <c r="E28" i="1" s="1"/>
  <c r="D21" i="1"/>
  <c r="D28" i="1" s="1"/>
  <c r="O16" i="1"/>
  <c r="N16" i="1"/>
  <c r="M16" i="1"/>
  <c r="L16" i="1"/>
  <c r="K16" i="1"/>
  <c r="J16" i="1"/>
  <c r="I16" i="1"/>
  <c r="H16" i="1"/>
  <c r="G16" i="1"/>
  <c r="F16" i="1"/>
  <c r="E16" i="1"/>
  <c r="D16" i="1"/>
  <c r="O14" i="1"/>
  <c r="N14" i="1"/>
  <c r="M14" i="1"/>
  <c r="L14" i="1"/>
  <c r="L18" i="1" s="1"/>
  <c r="K14" i="1"/>
  <c r="K18" i="1" s="1"/>
  <c r="J14" i="1"/>
  <c r="I14" i="1"/>
  <c r="H14" i="1"/>
  <c r="G14" i="1"/>
  <c r="F14" i="1"/>
  <c r="E14" i="1"/>
  <c r="D14" i="1"/>
  <c r="D18" i="1" s="1"/>
  <c r="O9" i="1"/>
  <c r="N9" i="1"/>
  <c r="M9" i="1"/>
  <c r="L9" i="1"/>
  <c r="K9" i="1"/>
  <c r="J9" i="1"/>
  <c r="H9" i="1"/>
  <c r="G9" i="1"/>
  <c r="F9" i="1"/>
  <c r="E9" i="1"/>
  <c r="D9" i="1"/>
  <c r="O7" i="1"/>
  <c r="O8" i="1" s="1"/>
  <c r="N7" i="1"/>
  <c r="N8" i="1" s="1"/>
  <c r="M7" i="1"/>
  <c r="M8" i="1" s="1"/>
  <c r="L7" i="1"/>
  <c r="L8" i="1" s="1"/>
  <c r="K7" i="1"/>
  <c r="K8" i="1" s="1"/>
  <c r="J7" i="1"/>
  <c r="J8" i="1" s="1"/>
  <c r="I7" i="1"/>
  <c r="I8" i="1" s="1"/>
  <c r="H7" i="1"/>
  <c r="H8" i="1" s="1"/>
  <c r="G7" i="1"/>
  <c r="G8" i="1" s="1"/>
  <c r="F7" i="1"/>
  <c r="F8" i="1" s="1"/>
  <c r="E7" i="1"/>
  <c r="E8" i="1" s="1"/>
  <c r="D7" i="1"/>
  <c r="D8" i="1" s="1"/>
  <c r="O6" i="1"/>
  <c r="M6" i="1"/>
  <c r="L6" i="1"/>
  <c r="K6" i="1"/>
  <c r="J6" i="1"/>
  <c r="I6" i="1"/>
  <c r="H6" i="1"/>
  <c r="G6" i="1"/>
  <c r="E6" i="1"/>
  <c r="D6" i="1"/>
  <c r="O18" i="1" l="1"/>
  <c r="G18" i="1"/>
  <c r="M18" i="1"/>
  <c r="E18" i="1"/>
  <c r="E35" i="1" s="1"/>
  <c r="I18" i="1"/>
  <c r="F18" i="1"/>
  <c r="N18" i="1"/>
  <c r="N35" i="1" s="1"/>
  <c r="J18" i="1"/>
  <c r="J35" i="1" s="1"/>
  <c r="H18" i="1"/>
  <c r="H35" i="1" s="1"/>
  <c r="I10" i="1"/>
  <c r="Q48" i="1"/>
  <c r="M43" i="1"/>
  <c r="Q69" i="1"/>
  <c r="N43" i="1"/>
  <c r="D35" i="1"/>
  <c r="J10" i="1"/>
  <c r="G43" i="1"/>
  <c r="E43" i="1"/>
  <c r="I43" i="1"/>
  <c r="G10" i="1"/>
  <c r="M10" i="1"/>
  <c r="Q9" i="1"/>
  <c r="Q63" i="1"/>
  <c r="H43" i="1"/>
  <c r="E10" i="1"/>
  <c r="O35" i="1"/>
  <c r="K43" i="1"/>
  <c r="O43" i="1"/>
  <c r="Q49" i="1"/>
  <c r="Q50" i="1" s="1"/>
  <c r="G35" i="1"/>
  <c r="O10" i="1"/>
  <c r="F35" i="1"/>
  <c r="N10" i="1"/>
  <c r="F10" i="1"/>
  <c r="L10" i="1"/>
  <c r="J43" i="1"/>
  <c r="M35" i="1"/>
  <c r="M71" i="1" s="1"/>
  <c r="Q42" i="1"/>
  <c r="Q34" i="1"/>
  <c r="D43" i="1"/>
  <c r="K10" i="1"/>
  <c r="Q21" i="1"/>
  <c r="Q28" i="1" s="1"/>
  <c r="L43" i="1"/>
  <c r="Q56" i="1"/>
  <c r="Q57" i="1" s="1"/>
  <c r="I35" i="1"/>
  <c r="Q16" i="1"/>
  <c r="Q14" i="1"/>
  <c r="H10" i="1"/>
  <c r="L35" i="1"/>
  <c r="D10" i="1"/>
  <c r="Q8" i="1"/>
  <c r="K35" i="1"/>
  <c r="F43" i="1"/>
  <c r="Q41" i="1"/>
  <c r="H71" i="1" l="1"/>
  <c r="I71" i="1"/>
  <c r="N71" i="1"/>
  <c r="G71" i="1"/>
  <c r="O71" i="1"/>
  <c r="E71" i="1"/>
  <c r="L71" i="1"/>
  <c r="Q10" i="1"/>
  <c r="J71" i="1"/>
  <c r="K71" i="1"/>
  <c r="F71" i="1"/>
  <c r="Q18" i="1"/>
  <c r="Q43" i="1"/>
  <c r="D71" i="1"/>
  <c r="Q35" i="1" l="1"/>
</calcChain>
</file>

<file path=xl/sharedStrings.xml><?xml version="1.0" encoding="utf-8"?>
<sst xmlns="http://schemas.openxmlformats.org/spreadsheetml/2006/main" count="202" uniqueCount="86">
  <si>
    <t>Rate</t>
  </si>
  <si>
    <t>Total</t>
  </si>
  <si>
    <t>Commission</t>
  </si>
  <si>
    <t>Training</t>
  </si>
  <si>
    <t>Hosting</t>
  </si>
  <si>
    <t>Material</t>
  </si>
  <si>
    <t>Postage</t>
  </si>
  <si>
    <t>Communication</t>
  </si>
  <si>
    <t>Promotions</t>
  </si>
  <si>
    <t>Discounts</t>
  </si>
  <si>
    <t>Communications</t>
  </si>
  <si>
    <t>Travel</t>
  </si>
  <si>
    <t>Infrastructure (computer, telephone, etc.)</t>
  </si>
  <si>
    <t>PERSONNEL (% OF TOTAL SALES)</t>
  </si>
  <si>
    <t>ANTICIPATED SALES TOTAL $(000)</t>
  </si>
  <si>
    <t>DIRECT MARKETING (% OF TOTAL SALES)</t>
  </si>
  <si>
    <t>AGENT/BROKER (% OF TOTAL SALES)</t>
  </si>
  <si>
    <t>DISTRIBUTORS (% OF TOTAL SALES)</t>
  </si>
  <si>
    <t>RETAILER (% OF TOTAL SALES)</t>
  </si>
  <si>
    <t>CUSTOMER ACQUISITION &amp; RETENTION (CAR)</t>
  </si>
  <si>
    <t>OTHER EXPENSES</t>
  </si>
  <si>
    <t>TOTAL MARKETING BUDGET:</t>
  </si>
  <si>
    <t>750</t>
  </si>
  <si>
    <t>200</t>
  </si>
  <si>
    <t>500</t>
  </si>
  <si>
    <t>1,500</t>
  </si>
  <si>
    <t>1,200</t>
  </si>
  <si>
    <t>1,800</t>
  </si>
  <si>
    <t>2,000</t>
  </si>
  <si>
    <t xml:space="preserve"> </t>
  </si>
  <si>
    <t>ABOUT THIS TEMPLATE</t>
  </si>
  <si>
    <t>Note: </t>
  </si>
  <si>
    <t>Additional instructions have been provided in column A in CHANNEL MARKETING BUDGET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</si>
  <si>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</si>
  <si>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Enter details in Personnel table starting in cell at right. Personnel Total for each month is auto calculated at the table-end and annual Total in cell Q9. Sparkline is updated in cell S9. Next instruction is in cell A10.</t>
  </si>
  <si>
    <t>DIRECT MARKETING ITEMS</t>
  </si>
  <si>
    <t>INTERNET MARKETING ITEMS</t>
  </si>
  <si>
    <t>INTERNET MARKETING (% OF DIRECT SALES)</t>
  </si>
  <si>
    <t>DIRECT MAIL ITEMS</t>
  </si>
  <si>
    <t>DIRECT MAIL (% OF DIRECT SALES)</t>
  </si>
  <si>
    <t>AGENT/BROKER ITEMS</t>
  </si>
  <si>
    <t>DISTRIBUTORS ITEMS</t>
  </si>
  <si>
    <t>RETAIL ITEMS</t>
  </si>
  <si>
    <t>CUSTOMER ACQUISTION &amp; RETENTION (CAR) ITEMS</t>
  </si>
  <si>
    <t>OTHER EXPENSE ITEMS</t>
  </si>
  <si>
    <t>Use this template to create a channel marketing budget.</t>
  </si>
  <si>
    <t>Enter anticipated sales for each month and other details in tables.</t>
  </si>
  <si>
    <t>Totals are auto-calculated and sparklines are updated.</t>
  </si>
  <si>
    <t>Telemarketing (% of direct sales)</t>
  </si>
  <si>
    <t>Human resources - headcount</t>
  </si>
  <si>
    <t>Infrastructure support</t>
  </si>
  <si>
    <t>Telemarketing total $(000)</t>
  </si>
  <si>
    <t>Website development (one-time cost)</t>
  </si>
  <si>
    <t>Support &amp; maintenance</t>
  </si>
  <si>
    <t>Social platform 1</t>
  </si>
  <si>
    <t>Social platform 2</t>
  </si>
  <si>
    <t>Social platform 3</t>
  </si>
  <si>
    <t>Human resources - cost</t>
  </si>
  <si>
    <t>Direct mail total $(000)</t>
  </si>
  <si>
    <t>Direct marketing total $(000)</t>
  </si>
  <si>
    <t>Commission (% of agent's sales)</t>
  </si>
  <si>
    <t>Commission/discounts (% of distributors' sales)</t>
  </si>
  <si>
    <t>Commission/discounts (% of retail sales)</t>
  </si>
  <si>
    <t>Human resources</t>
  </si>
  <si>
    <t>Promotions/coupons</t>
  </si>
  <si>
    <t>Channel support</t>
  </si>
  <si>
    <t>May</t>
  </si>
  <si>
    <t>Personnel total $(000)</t>
  </si>
  <si>
    <t>Distributor total $(000)</t>
  </si>
  <si>
    <t>Agent/broker total $(000)</t>
  </si>
  <si>
    <t>Internet marketing total $(000)</t>
  </si>
  <si>
    <t>Retailer total $(000)</t>
  </si>
  <si>
    <t>CAR total $(000)</t>
  </si>
  <si>
    <t>Other expenses total $(000)</t>
  </si>
  <si>
    <t>Jan</t>
  </si>
  <si>
    <t>Feb</t>
  </si>
  <si>
    <t>Mar</t>
  </si>
  <si>
    <t>Apr</t>
  </si>
  <si>
    <t>Jun</t>
  </si>
  <si>
    <t>Jul</t>
  </si>
  <si>
    <t>Aug</t>
  </si>
  <si>
    <t>Sep</t>
  </si>
  <si>
    <t>Oct</t>
  </si>
  <si>
    <t>Dec</t>
  </si>
  <si>
    <t>Nov</t>
  </si>
  <si>
    <t>CHANNEL MARKETING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</si>
</sst>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4" x14ac:knownFonts="1">
    <font>
      <sz val="10"/>
      <color theme="1" tint="0.14993743705557422"/>
      <name val="Franklin Gothic Book"/>
      <family val="2"/>
      <scheme val="minor"/>
    </font>
    <font>
      <sz val="11"/>
      <color theme="1" tint="0.14999847407452621"/>
      <name val="Franklin Gothic Book"/>
      <family val="2"/>
      <scheme val="minor"/>
    </font>
    <font>
      <sz val="10"/>
      <color theme="1" tint="0.14999847407452621"/>
      <name val="Franklin Gothic Book"/>
      <family val="2"/>
      <scheme val="minor"/>
    </font>
    <font>
      <sz val="11.5"/>
      <color theme="1" tint="0.14999847407452621"/>
      <name val="Franklin Gothic Book"/>
      <family val="2"/>
      <scheme val="minor"/>
    </font>
    <font>
      <sz val="11"/>
      <color theme="4"/>
      <name val="Franklin Gothic Medium"/>
      <family val="2"/>
      <scheme val="major"/>
    </font>
    <font>
      <sz val="11.5"/>
      <color theme="4"/>
      <name val="Franklin Gothic Book"/>
      <family val="2"/>
      <scheme val="minor"/>
    </font>
    <font>
      <sz val="11"/>
      <color theme="0"/>
      <name val="Franklin Gothic Medium"/>
      <family val="2"/>
      <scheme val="major"/>
    </font>
    <font>
      <b/>
      <sz val="26"/>
      <color theme="4"/>
      <name val="Franklin Gothic Medium"/>
      <family val="2"/>
      <scheme val="major"/>
    </font>
    <font>
      <sz val="11"/>
      <color theme="3"/>
      <name val="Franklin Gothic Medium"/>
      <family val="2"/>
      <scheme val="major"/>
    </font>
    <font>
      <sz val="11"/>
      <color theme="0"/>
      <name val="Franklin Gothic Book"/>
      <family val="2"/>
      <scheme val="minor"/>
    </font>
    <font>
      <sz val="10"/>
      <color theme="0"/>
      <name val="Franklin Gothic Book"/>
      <family val="2"/>
      <scheme val="minor"/>
    </font>
    <font>
      <sz val="11.5"/>
      <color theme="0"/>
      <name val="Franklin Gothic Book"/>
      <family val="2"/>
      <scheme val="minor"/>
    </font>
    <font>
      <b/>
      <sz val="48"/>
      <color rgb="FF12355B"/>
      <name val="Franklin Gothic Medium"/>
      <family val="2"/>
      <scheme val="major"/>
    </font>
    <font>
      <sz val="12"/>
      <color theme="1" tint="0.14999847407452621"/>
      <name val="Franklin Gothic Book"/>
      <family val="2"/>
      <scheme val="minor"/>
    </font>
    <font>
      <b/>
      <sz val="13"/>
      <color theme="0"/>
      <name val="Franklin Gothic Medium"/>
      <family val="2"/>
      <scheme val="major"/>
    </font>
    <font>
      <b/>
      <sz val="12"/>
      <color theme="0"/>
      <name val="Franklin Gothic Medium"/>
      <family val="2"/>
      <scheme val="major"/>
    </font>
    <font>
      <b/>
      <sz val="13"/>
      <color rgb="FFE2F0FD"/>
      <name val="Franklin Gothic Medium"/>
      <family val="2"/>
      <scheme val="major"/>
    </font>
    <font>
      <b/>
      <sz val="13"/>
      <color theme="2"/>
      <name val="Franklin Gothic Medium"/>
      <family val="2"/>
      <scheme val="major"/>
    </font>
    <font>
      <b/>
      <sz val="12"/>
      <color theme="2"/>
      <name val="Franklin Gothic Medium"/>
      <family val="2"/>
      <scheme val="major"/>
    </font>
    <font>
      <sz val="11"/>
      <color theme="1" tint="0.14999847407452621"/>
      <name val="Franklin Gothic Medium"/>
      <family val="2"/>
      <scheme val="major"/>
    </font>
    <font>
      <b/>
      <sz val="13"/>
      <color rgb="FF12355B"/>
      <name val="Franklin Gothic Book"/>
      <family val="2"/>
      <scheme val="minor"/>
    </font>
    <font>
      <b/>
      <sz val="12"/>
      <color rgb="FF12355B"/>
      <name val="Franklin Gothic Book"/>
      <family val="2"/>
      <scheme val="minor"/>
    </font>
    <font>
      <sz val="11"/>
      <color theme="4"/>
      <name val="Franklin Gothic Book"/>
      <family val="2"/>
      <scheme val="minor"/>
    </font>
    <font>
      <sz val="11"/>
      <color theme="9"/>
      <name val="Franklin Gothic Book"/>
      <family val="2"/>
      <scheme val="minor"/>
    </font>
    <font>
      <b/>
      <sz val="12"/>
      <color rgb="FF1B335A"/>
      <name val="Franklin Gothic Book"/>
      <family val="2"/>
      <scheme val="minor"/>
    </font>
    <font>
      <b/>
      <i/>
      <sz val="12"/>
      <color rgb="FF1B335A"/>
      <name val="Franklin Gothic Book"/>
      <family val="2"/>
      <scheme val="minor"/>
    </font>
    <font>
      <b/>
      <sz val="18"/>
      <color theme="0"/>
      <name val="Franklin Gothic Book"/>
      <family val="2"/>
      <scheme val="minor"/>
    </font>
    <font>
      <sz val="12"/>
      <color theme="3" tint="0.249977111117893"/>
      <name val="Franklin Gothic Book"/>
      <family val="2"/>
      <scheme val="minor"/>
    </font>
    <font>
      <sz val="12"/>
      <color theme="3" tint="0.34998626667073579"/>
      <name val="Franklin Gothic Book"/>
      <family val="2"/>
      <scheme val="minor"/>
    </font>
    <font>
      <b/>
      <sz val="18"/>
      <color theme="1" tint="0.14999847407452621"/>
      <name val="Franklin Gothic Book"/>
      <family val="2"/>
      <scheme val="minor"/>
    </font>
    <font>
      <sz val="12"/>
      <color rgb="FFF16C20"/>
      <name val="Franklin Gothic Book"/>
      <family val="2"/>
      <scheme val="minor"/>
    </font>
    <font>
      <b/>
      <sz val="13"/>
      <color rgb="FF1B335A"/>
      <name val="Franklin Gothic Book"/>
      <family val="2"/>
      <scheme val="minor"/>
    </font>
    <font>
      <sz val="12"/>
      <color rgb="FF1B335A"/>
      <name val="Franklin Gothic Book"/>
      <family val="2"/>
      <scheme val="minor"/>
    </font>
    <font>
      <b/>
      <i/>
      <sz val="13"/>
      <color rgb="FF1B335A"/>
      <name val="Franklin Gothic Book"/>
      <family val="2"/>
      <scheme val="minor"/>
    </font>
    <font>
      <b/>
      <sz val="14"/>
      <color rgb="FF1B335A"/>
      <name val="Franklin Gothic Book"/>
      <family val="2"/>
      <scheme val="minor"/>
    </font>
    <font>
      <sz val="12"/>
      <color theme="1" tint="0.249977111117893"/>
      <name val="Franklin Gothic Book"/>
      <family val="2"/>
      <scheme val="minor"/>
    </font>
    <font>
      <sz val="11"/>
      <color theme="3" tint="0.249977111117893"/>
      <name val="Franklin Gothic Book"/>
      <family val="2"/>
      <scheme val="minor"/>
    </font>
    <font>
      <sz val="11"/>
      <color rgb="FF00B050"/>
      <name val="Franklin Gothic Book"/>
      <family val="2"/>
      <scheme val="minor"/>
    </font>
    <font>
      <i/>
      <sz val="10"/>
      <color theme="1" tint="0.14999847407452621"/>
      <name val="Franklin Gothic Book"/>
      <family val="2"/>
      <scheme val="minor"/>
    </font>
    <font>
      <b/>
      <sz val="11"/>
      <color rgb="FF1B335A"/>
      <name val="Franklin Gothic Book"/>
      <family val="2"/>
      <scheme val="minor"/>
    </font>
    <font>
      <sz val="11"/>
      <color rgb="FF3595BA"/>
      <name val="Franklin Gothic Book"/>
      <family val="2"/>
      <scheme val="minor"/>
    </font>
    <font>
      <sz val="12"/>
      <color rgb="FF3180B9"/>
      <name val="Franklin Gothic Book"/>
      <family val="2"/>
      <scheme val="minor"/>
    </font>
    <font>
      <sz val="13"/>
      <color rgb="FF1B335A"/>
      <name val="Franklin Gothic Book"/>
      <family val="2"/>
      <scheme val="minor"/>
    </font>
    <font>
      <b/>
      <sz val="12"/>
      <color theme="3" tint="0.249977111117893"/>
      <name val="Franklin Gothic Book"/>
      <family val="2"/>
      <scheme val="minor"/>
    </font>
    <font>
      <sz val="12"/>
      <color rgb="FFA2B86C"/>
      <name val="Franklin Gothic Book"/>
      <family val="2"/>
      <scheme val="minor"/>
    </font>
    <font>
      <sz val="11"/>
      <color rgb="FFA2B86C"/>
      <name val="Franklin Gothic Book"/>
      <family val="2"/>
      <scheme val="minor"/>
    </font>
    <font>
      <b/>
      <sz val="12"/>
      <color rgb="FF38424C"/>
      <name val="Franklin Gothic Book"/>
      <family val="2"/>
      <scheme val="minor"/>
    </font>
    <font>
      <sz val="12"/>
      <color rgb="FF38424C"/>
      <name val="Franklin Gothic Book"/>
      <family val="2"/>
      <scheme val="minor"/>
    </font>
    <font>
      <sz val="12"/>
      <color rgb="FF2A897B"/>
      <name val="Franklin Gothic Book"/>
      <family val="2"/>
      <scheme val="minor"/>
    </font>
    <font>
      <b/>
      <sz val="12"/>
      <color rgb="FF2A897B"/>
      <name val="Franklin Gothic Book"/>
      <family val="2"/>
      <scheme val="minor"/>
    </font>
    <font>
      <sz val="12"/>
      <color rgb="FF3595BA"/>
      <name val="Franklin Gothic Book"/>
      <family val="2"/>
      <scheme val="minor"/>
    </font>
    <font>
      <sz val="12"/>
      <color rgb="FF3CACC2"/>
      <name val="Franklin Gothic Book"/>
      <family val="2"/>
      <scheme val="minor"/>
    </font>
    <font>
      <b/>
      <sz val="11.5"/>
      <color theme="4"/>
      <name val="Franklin Gothic Book"/>
      <family val="2"/>
      <scheme val="minor"/>
    </font>
    <font>
      <sz val="12"/>
      <color rgb="FF12355B"/>
      <name val="Franklin Gothic Medium"/>
      <family val="2"/>
      <scheme val="major"/>
    </font>
    <font>
      <b/>
      <sz val="13"/>
      <color rgb="FF12355B"/>
      <name val="Franklin Gothic Medium"/>
      <family val="2"/>
      <scheme val="major"/>
    </font>
    <font>
      <sz val="13"/>
      <color theme="1" tint="0.14999847407452621"/>
      <name val="Franklin Gothic Medium"/>
      <family val="2"/>
      <scheme val="major"/>
    </font>
    <font>
      <sz val="11.5"/>
      <color theme="0"/>
      <name val="Franklin Gothic Medium"/>
      <family val="2"/>
      <scheme val="major"/>
    </font>
    <font>
      <sz val="11.5"/>
      <color theme="1" tint="0.14999847407452621"/>
      <name val="Franklin Gothic Medium"/>
      <family val="2"/>
      <scheme val="major"/>
    </font>
    <font>
      <sz val="10"/>
      <color theme="1" tint="0.14999847407452621"/>
      <name val="Franklin Gothic Medium"/>
      <family val="2"/>
      <scheme val="major"/>
    </font>
    <font>
      <b/>
      <sz val="10"/>
      <color theme="0"/>
      <name val="Franklin Gothic Medium"/>
      <family val="2"/>
      <scheme val="major"/>
    </font>
    <font>
      <b/>
      <sz val="11.5"/>
      <color theme="0"/>
      <name val="Franklin Gothic Medium"/>
      <family val="2"/>
      <scheme val="major"/>
    </font>
    <font>
      <b/>
      <sz val="11"/>
      <color theme="0"/>
      <name val="Franklin Gothic Medium"/>
      <family val="2"/>
      <scheme val="major"/>
    </font>
    <font>
      <b/>
      <sz val="11"/>
      <color theme="1" tint="0.14999847407452621"/>
      <name val="Franklin Gothic Medium"/>
      <family val="2"/>
      <scheme val="major"/>
    </font>
    <font>
      <b/>
      <sz val="48"/>
      <color rgb="FF12355B"/>
      <name val="Arial"/>
      <family val="2"/>
    </font>
    <font>
      <sz val="13"/>
      <color theme="1" tint="0.14999847407452621"/>
      <name val="Arial"/>
      <family val="2"/>
    </font>
    <font>
      <b/>
      <sz val="16"/>
      <color theme="0"/>
      <name val="Franklin Gothic Book"/>
      <family val="2"/>
      <scheme val="minor"/>
    </font>
    <font>
      <sz val="11"/>
      <color theme="1" tint="0.14996795556505021"/>
      <name val="Franklin Gothic Book"/>
      <family val="2"/>
      <scheme val="minor"/>
    </font>
    <font>
      <b/>
      <sz val="11"/>
      <color theme="1" tint="0.14996795556505021"/>
      <name val="Franklin Gothic Book"/>
      <family val="2"/>
      <scheme val="minor"/>
    </font>
    <font>
      <sz val="8"/>
      <name val="Franklin Gothic Book"/>
      <family val="2"/>
      <scheme val="minor"/>
    </font>
    <font>
      <sz val="13"/>
      <color theme="5"/>
      <name val="Franklin Gothic Book"/>
      <family val="2"/>
      <scheme val="minor"/>
    </font>
    <font>
      <sz val="12"/>
      <color theme="5"/>
      <name val="Franklin Gothic Book"/>
      <family val="2"/>
      <scheme val="minor"/>
    </font>
    <font>
      <b/>
      <sz val="12"/>
      <color theme="5"/>
      <name val="Franklin Gothic Book"/>
      <family val="2"/>
      <scheme val="minor"/>
    </font>
    <font>
      <sz val="11"/>
      <color theme="5"/>
      <name val="Franklin Gothic Book"/>
      <family val="2"/>
      <scheme val="minor"/>
    </font>
    <font>
      <b/>
      <sz val="13"/>
      <color theme="5"/>
      <name val="Franklin Gothic Medium"/>
      <family val="2"/>
      <scheme val="major"/>
    </font>
  </fonts>
  <fills count="16">
    <fill>
      <patternFill patternType="none"/>
    </fill>
    <fill>
      <patternFill patternType="gray125"/>
    </fill>
    <fill>
      <patternFill patternType="solid">
        <fgColor theme="4" tint="0.79998168889431442"/>
        <bgColor indexed="64"/>
      </patternFill>
    </fill>
    <fill>
      <patternFill patternType="solid">
        <fgColor theme="4" tint="0.39994506668294322"/>
        <bgColor indexed="64"/>
      </patternFill>
    </fill>
    <fill>
      <patternFill patternType="solid">
        <fgColor theme="0"/>
        <bgColor indexed="64"/>
      </patternFill>
    </fill>
    <fill>
      <patternFill patternType="solid">
        <fgColor rgb="FFF8F8F8"/>
        <bgColor indexed="64"/>
      </patternFill>
    </fill>
    <fill>
      <patternFill patternType="solid">
        <fgColor rgb="FFF6F6F6"/>
        <bgColor indexed="64"/>
      </patternFill>
    </fill>
    <fill>
      <patternFill patternType="solid">
        <fgColor theme="1" tint="0.499984740745262"/>
        <bgColor indexed="64"/>
      </patternFill>
    </fill>
    <fill>
      <patternFill patternType="solid">
        <fgColor rgb="FF38424C"/>
        <bgColor indexed="64"/>
      </patternFill>
    </fill>
    <fill>
      <patternFill patternType="solid">
        <fgColor theme="2" tint="-4.9989318521683403E-2"/>
        <bgColor indexed="64"/>
      </patternFill>
    </fill>
    <fill>
      <patternFill patternType="solid">
        <fgColor rgb="FFE2F0FD"/>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4"/>
        <bgColor indexed="64"/>
      </patternFill>
    </fill>
  </fills>
  <borders count="7">
    <border>
      <left/>
      <right/>
      <top/>
      <bottom/>
      <diagonal/>
    </border>
    <border>
      <left/>
      <right/>
      <top/>
      <bottom style="medium">
        <color theme="4" tint="0.39994506668294322"/>
      </bottom>
      <diagonal/>
    </border>
    <border>
      <left/>
      <right/>
      <top/>
      <bottom style="medium">
        <color theme="4" tint="0.79998168889431442"/>
      </bottom>
      <diagonal/>
    </border>
    <border>
      <left style="thin">
        <color auto="1"/>
      </left>
      <right/>
      <top/>
      <bottom/>
      <diagonal/>
    </border>
    <border>
      <left/>
      <right/>
      <top style="thick">
        <color theme="0"/>
      </top>
      <bottom/>
      <diagonal/>
    </border>
    <border>
      <left/>
      <right/>
      <top/>
      <bottom style="medium">
        <color auto="1"/>
      </bottom>
      <diagonal/>
    </border>
    <border>
      <left/>
      <right/>
      <top/>
      <bottom style="thick">
        <color theme="0"/>
      </bottom>
      <diagonal/>
    </border>
  </borders>
  <cellStyleXfs count="5">
    <xf numFmtId="0" fontId="0" fillId="0" borderId="0"/>
    <xf numFmtId="0" fontId="7" fillId="0" borderId="0" applyNumberFormat="0" applyFont="0" applyFill="0" applyBorder="0" applyAlignment="0" applyProtection="0"/>
    <xf numFmtId="0" fontId="8" fillId="0" borderId="0" applyNumberFormat="0" applyFill="0" applyBorder="0" applyAlignment="0" applyProtection="0"/>
    <xf numFmtId="0" fontId="6" fillId="3" borderId="1" applyNumberFormat="0" applyProtection="0">
      <alignment vertical="center"/>
    </xf>
    <xf numFmtId="0" fontId="4" fillId="2" borderId="2" applyNumberFormat="0" applyProtection="0">
      <alignment vertical="center"/>
    </xf>
  </cellStyleXfs>
  <cellXfs count="197">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2" fillId="0" borderId="0" xfId="0" applyFont="1" applyAlignment="1">
      <alignment horizontal="right" vertical="center"/>
    </xf>
    <xf numFmtId="0" fontId="9" fillId="0" borderId="0" xfId="0" applyFont="1" applyAlignment="1">
      <alignment wrapText="1"/>
    </xf>
    <xf numFmtId="0" fontId="6"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 fillId="0" borderId="0" xfId="0" applyFont="1" applyAlignment="1">
      <alignment horizontal="left" indent="2"/>
    </xf>
    <xf numFmtId="0" fontId="6" fillId="0" borderId="0" xfId="0" applyFont="1" applyAlignment="1">
      <alignment horizontal="left" vertical="center" wrapText="1"/>
    </xf>
    <xf numFmtId="0" fontId="19" fillId="0" borderId="0" xfId="0" applyFont="1" applyAlignment="1">
      <alignment horizontal="left"/>
    </xf>
    <xf numFmtId="0" fontId="9" fillId="0" borderId="0" xfId="0" applyFont="1" applyAlignment="1">
      <alignment vertical="center" wrapText="1"/>
    </xf>
    <xf numFmtId="0" fontId="9" fillId="8" borderId="0" xfId="0" applyFont="1" applyFill="1" applyAlignment="1">
      <alignment vertical="center" wrapText="1"/>
    </xf>
    <xf numFmtId="3" fontId="23" fillId="8" borderId="0" xfId="0" applyNumberFormat="1" applyFont="1" applyFill="1" applyAlignment="1">
      <alignment horizontal="left" vertical="center" indent="2"/>
    </xf>
    <xf numFmtId="0" fontId="23" fillId="8" borderId="0" xfId="0" applyFont="1" applyFill="1" applyAlignment="1">
      <alignment horizontal="left" vertical="center" indent="2"/>
    </xf>
    <xf numFmtId="0" fontId="22" fillId="8" borderId="0" xfId="0" applyFont="1" applyFill="1"/>
    <xf numFmtId="0" fontId="22" fillId="0" borderId="0" xfId="0" applyFont="1"/>
    <xf numFmtId="0" fontId="26" fillId="0" borderId="0" xfId="0" applyFont="1" applyAlignment="1">
      <alignment wrapText="1"/>
    </xf>
    <xf numFmtId="0" fontId="29" fillId="0" borderId="0" xfId="0" applyFont="1"/>
    <xf numFmtId="4" fontId="30" fillId="6" borderId="0" xfId="0" applyNumberFormat="1" applyFont="1" applyFill="1" applyAlignment="1">
      <alignment horizontal="left" vertical="center" indent="2"/>
    </xf>
    <xf numFmtId="4" fontId="36" fillId="5" borderId="0" xfId="0" applyNumberFormat="1" applyFont="1" applyFill="1" applyAlignment="1">
      <alignment horizontal="left" vertical="center" indent="2"/>
    </xf>
    <xf numFmtId="4" fontId="37" fillId="5" borderId="0" xfId="0" applyNumberFormat="1" applyFont="1" applyFill="1" applyAlignment="1">
      <alignment horizontal="left" vertical="center" indent="2"/>
    </xf>
    <xf numFmtId="4" fontId="40" fillId="5" borderId="0" xfId="0" applyNumberFormat="1" applyFont="1" applyFill="1" applyAlignment="1">
      <alignment horizontal="left" vertical="center" indent="2"/>
    </xf>
    <xf numFmtId="4" fontId="24" fillId="5" borderId="0" xfId="0" applyNumberFormat="1" applyFont="1" applyFill="1" applyAlignment="1">
      <alignment horizontal="left" vertical="center" indent="2"/>
    </xf>
    <xf numFmtId="4" fontId="44" fillId="5" borderId="0" xfId="0" applyNumberFormat="1" applyFont="1" applyFill="1" applyAlignment="1">
      <alignment horizontal="left" vertical="center" indent="2"/>
    </xf>
    <xf numFmtId="4" fontId="45" fillId="5" borderId="0" xfId="0" applyNumberFormat="1" applyFont="1" applyFill="1" applyAlignment="1">
      <alignment horizontal="left" vertical="center" indent="2"/>
    </xf>
    <xf numFmtId="4" fontId="46" fillId="5" borderId="0" xfId="0" applyNumberFormat="1" applyFont="1" applyFill="1" applyAlignment="1">
      <alignment horizontal="left" vertical="center" indent="2"/>
    </xf>
    <xf numFmtId="4" fontId="47" fillId="5" borderId="0" xfId="0" applyNumberFormat="1" applyFont="1" applyFill="1" applyAlignment="1">
      <alignment horizontal="left" vertical="center" indent="2"/>
    </xf>
    <xf numFmtId="4" fontId="48" fillId="5" borderId="0" xfId="0" applyNumberFormat="1" applyFont="1" applyFill="1" applyAlignment="1">
      <alignment horizontal="left" vertical="center" indent="2"/>
    </xf>
    <xf numFmtId="4" fontId="50" fillId="5" borderId="0" xfId="0" applyNumberFormat="1" applyFont="1" applyFill="1" applyAlignment="1">
      <alignment horizontal="left" vertical="center" indent="2"/>
    </xf>
    <xf numFmtId="0" fontId="19" fillId="0" borderId="0" xfId="0" applyFont="1"/>
    <xf numFmtId="0" fontId="56" fillId="0" borderId="0" xfId="0" applyFont="1" applyAlignment="1">
      <alignment wrapText="1"/>
    </xf>
    <xf numFmtId="0" fontId="57" fillId="0" borderId="0" xfId="0" applyFont="1"/>
    <xf numFmtId="0" fontId="6" fillId="0" borderId="0" xfId="0" applyFont="1" applyAlignment="1">
      <alignment vertical="center" wrapText="1"/>
    </xf>
    <xf numFmtId="0" fontId="58" fillId="0" borderId="0" xfId="0" applyFont="1"/>
    <xf numFmtId="0" fontId="61" fillId="0" borderId="0" xfId="0" applyFont="1" applyAlignment="1">
      <alignment vertical="center" wrapText="1"/>
    </xf>
    <xf numFmtId="0" fontId="62" fillId="0" borderId="0" xfId="0" applyFont="1"/>
    <xf numFmtId="4" fontId="24" fillId="5" borderId="3" xfId="0" applyNumberFormat="1" applyFont="1" applyFill="1" applyBorder="1" applyAlignment="1">
      <alignment horizontal="center" vertical="center"/>
    </xf>
    <xf numFmtId="4" fontId="24" fillId="9" borderId="3" xfId="0" applyNumberFormat="1" applyFont="1" applyFill="1" applyBorder="1" applyAlignment="1">
      <alignment horizontal="center" vertical="center"/>
    </xf>
    <xf numFmtId="3" fontId="22" fillId="8" borderId="0" xfId="0" applyNumberFormat="1" applyFont="1" applyFill="1" applyAlignment="1">
      <alignment horizontal="center" vertical="center"/>
    </xf>
    <xf numFmtId="0" fontId="22" fillId="8" borderId="0" xfId="0" applyFont="1" applyFill="1" applyAlignment="1">
      <alignment horizontal="center"/>
    </xf>
    <xf numFmtId="4" fontId="28" fillId="7" borderId="0" xfId="0" applyNumberFormat="1" applyFont="1" applyFill="1" applyAlignment="1">
      <alignment horizontal="center"/>
    </xf>
    <xf numFmtId="4" fontId="24" fillId="6" borderId="3" xfId="0" applyNumberFormat="1" applyFont="1" applyFill="1" applyBorder="1" applyAlignment="1">
      <alignment horizontal="center" vertical="center"/>
    </xf>
    <xf numFmtId="4" fontId="32" fillId="6" borderId="0" xfId="0" applyNumberFormat="1" applyFont="1" applyFill="1" applyAlignment="1">
      <alignment horizontal="center"/>
    </xf>
    <xf numFmtId="0" fontId="27" fillId="5" borderId="0" xfId="0" applyFont="1" applyFill="1" applyAlignment="1">
      <alignment horizontal="center" vertical="center"/>
    </xf>
    <xf numFmtId="0" fontId="35" fillId="5" borderId="0" xfId="0" applyFont="1" applyFill="1" applyAlignment="1">
      <alignment horizontal="center" vertical="center"/>
    </xf>
    <xf numFmtId="4" fontId="27" fillId="5" borderId="3" xfId="0" applyNumberFormat="1" applyFont="1" applyFill="1" applyBorder="1" applyAlignment="1">
      <alignment horizontal="center" vertical="center"/>
    </xf>
    <xf numFmtId="4" fontId="35" fillId="5" borderId="0" xfId="0" applyNumberFormat="1" applyFont="1" applyFill="1" applyAlignment="1">
      <alignment horizontal="center" vertical="center"/>
    </xf>
    <xf numFmtId="4" fontId="27" fillId="5" borderId="0" xfId="0" applyNumberFormat="1" applyFont="1" applyFill="1" applyAlignment="1">
      <alignment horizontal="center" vertical="center"/>
    </xf>
    <xf numFmtId="0" fontId="41" fillId="5" borderId="0" xfId="0" applyFont="1" applyFill="1" applyAlignment="1">
      <alignment horizontal="center"/>
    </xf>
    <xf numFmtId="4" fontId="30" fillId="5" borderId="0" xfId="0" applyNumberFormat="1" applyFont="1" applyFill="1" applyAlignment="1">
      <alignment horizontal="center"/>
    </xf>
    <xf numFmtId="0" fontId="44" fillId="9" borderId="0" xfId="0" applyFont="1" applyFill="1" applyAlignment="1">
      <alignment horizontal="center" vertical="center"/>
    </xf>
    <xf numFmtId="9" fontId="43" fillId="5" borderId="0" xfId="0" applyNumberFormat="1" applyFont="1" applyFill="1" applyAlignment="1">
      <alignment horizontal="center" vertical="center"/>
    </xf>
    <xf numFmtId="4" fontId="46" fillId="5" borderId="3" xfId="0" applyNumberFormat="1" applyFont="1" applyFill="1" applyBorder="1" applyAlignment="1">
      <alignment horizontal="center" vertical="center"/>
    </xf>
    <xf numFmtId="0" fontId="1" fillId="0" borderId="0" xfId="0" applyFont="1" applyAlignment="1">
      <alignment horizontal="center"/>
    </xf>
    <xf numFmtId="2" fontId="1" fillId="0" borderId="0" xfId="0" applyNumberFormat="1" applyFont="1" applyAlignment="1">
      <alignment horizontal="center"/>
    </xf>
    <xf numFmtId="0" fontId="1" fillId="7" borderId="0" xfId="0" applyFont="1" applyFill="1" applyAlignment="1">
      <alignment horizontal="center"/>
    </xf>
    <xf numFmtId="4" fontId="52" fillId="4" borderId="3" xfId="0" applyNumberFormat="1" applyFont="1" applyFill="1" applyBorder="1" applyAlignment="1">
      <alignment horizontal="center"/>
    </xf>
    <xf numFmtId="0" fontId="55" fillId="10" borderId="0" xfId="0" applyFont="1" applyFill="1" applyAlignment="1">
      <alignment horizontal="center"/>
    </xf>
    <xf numFmtId="0" fontId="66" fillId="0" borderId="0" xfId="0" applyFont="1" applyAlignment="1">
      <alignment vertical="center" wrapText="1"/>
    </xf>
    <xf numFmtId="0" fontId="67" fillId="0" borderId="0" xfId="0" applyFont="1" applyAlignment="1">
      <alignment vertical="center" wrapText="1"/>
    </xf>
    <xf numFmtId="0" fontId="0" fillId="0" borderId="0" xfId="0" applyAlignment="1">
      <alignment vertical="center"/>
    </xf>
    <xf numFmtId="0" fontId="65" fillId="11" borderId="0" xfId="3" applyFont="1" applyFill="1" applyBorder="1" applyAlignment="1">
      <alignment horizontal="center" vertical="center"/>
    </xf>
    <xf numFmtId="0" fontId="31" fillId="5" borderId="5" xfId="3" applyFont="1" applyFill="1" applyBorder="1" applyAlignment="1">
      <alignment horizontal="left" vertical="center" indent="2"/>
    </xf>
    <xf numFmtId="0" fontId="39" fillId="5" borderId="5" xfId="3" applyFont="1" applyFill="1" applyBorder="1" applyAlignment="1">
      <alignment horizontal="center" vertical="center"/>
    </xf>
    <xf numFmtId="4" fontId="24" fillId="5" borderId="5" xfId="3" applyNumberFormat="1" applyFont="1" applyFill="1" applyBorder="1" applyAlignment="1">
      <alignment horizontal="center" vertical="center"/>
    </xf>
    <xf numFmtId="0" fontId="31" fillId="6" borderId="6" xfId="0" applyFont="1" applyFill="1" applyBorder="1" applyAlignment="1">
      <alignment horizontal="left" vertical="center" indent="2"/>
    </xf>
    <xf numFmtId="0" fontId="24" fillId="6" borderId="6" xfId="0" applyFont="1" applyFill="1" applyBorder="1" applyAlignment="1">
      <alignment horizontal="center" vertical="center"/>
    </xf>
    <xf numFmtId="4" fontId="24" fillId="6" borderId="6" xfId="0" applyNumberFormat="1" applyFont="1" applyFill="1" applyBorder="1" applyAlignment="1">
      <alignment horizontal="center" vertical="center"/>
    </xf>
    <xf numFmtId="0" fontId="31" fillId="5" borderId="6" xfId="0" applyFont="1" applyFill="1" applyBorder="1" applyAlignment="1">
      <alignment horizontal="left" vertical="center" indent="2"/>
    </xf>
    <xf numFmtId="0" fontId="24" fillId="5" borderId="6" xfId="0" applyFont="1" applyFill="1" applyBorder="1" applyAlignment="1">
      <alignment horizontal="center" vertical="center"/>
    </xf>
    <xf numFmtId="4" fontId="24" fillId="5" borderId="6" xfId="0" applyNumberFormat="1" applyFont="1" applyFill="1" applyBorder="1" applyAlignment="1">
      <alignment horizontal="center" vertical="center"/>
    </xf>
    <xf numFmtId="0" fontId="31" fillId="9" borderId="6" xfId="0" applyFont="1" applyFill="1" applyBorder="1" applyAlignment="1">
      <alignment horizontal="left" vertical="center" indent="2"/>
    </xf>
    <xf numFmtId="0" fontId="24" fillId="9" borderId="6" xfId="0" applyFont="1" applyFill="1" applyBorder="1" applyAlignment="1">
      <alignment horizontal="center" vertical="center"/>
    </xf>
    <xf numFmtId="4" fontId="24" fillId="9" borderId="6" xfId="0" applyNumberFormat="1" applyFont="1" applyFill="1" applyBorder="1" applyAlignment="1">
      <alignment horizontal="center" vertical="center"/>
    </xf>
    <xf numFmtId="0" fontId="69" fillId="6" borderId="0" xfId="0" applyFont="1" applyFill="1" applyAlignment="1">
      <alignment horizontal="left" vertical="center" indent="2"/>
    </xf>
    <xf numFmtId="0" fontId="70" fillId="6" borderId="0" xfId="0" applyFont="1" applyFill="1" applyAlignment="1">
      <alignment horizontal="center" vertical="center"/>
    </xf>
    <xf numFmtId="4" fontId="70" fillId="6" borderId="0" xfId="0" applyNumberFormat="1" applyFont="1" applyFill="1" applyAlignment="1">
      <alignment horizontal="center" vertical="center"/>
    </xf>
    <xf numFmtId="0" fontId="69" fillId="5" borderId="0" xfId="0" applyFont="1" applyFill="1" applyAlignment="1">
      <alignment horizontal="left" vertical="center" indent="2"/>
    </xf>
    <xf numFmtId="0" fontId="70" fillId="5" borderId="0" xfId="0" applyFont="1" applyFill="1" applyAlignment="1">
      <alignment horizontal="center" vertical="center"/>
    </xf>
    <xf numFmtId="9" fontId="70" fillId="5" borderId="0" xfId="0" applyNumberFormat="1" applyFont="1" applyFill="1" applyAlignment="1">
      <alignment horizontal="center" vertical="center"/>
    </xf>
    <xf numFmtId="4" fontId="71" fillId="5" borderId="3" xfId="0" applyNumberFormat="1" applyFont="1" applyFill="1" applyBorder="1" applyAlignment="1">
      <alignment horizontal="center" vertical="center"/>
    </xf>
    <xf numFmtId="0" fontId="72" fillId="5" borderId="0" xfId="0" applyFont="1" applyFill="1" applyAlignment="1">
      <alignment horizontal="center" vertical="center"/>
    </xf>
    <xf numFmtId="4" fontId="70" fillId="5" borderId="0" xfId="0" applyNumberFormat="1" applyFont="1" applyFill="1" applyAlignment="1">
      <alignment horizontal="center" vertical="center"/>
    </xf>
    <xf numFmtId="10" fontId="70" fillId="5" borderId="0" xfId="0" applyNumberFormat="1" applyFont="1" applyFill="1" applyAlignment="1">
      <alignment horizontal="center" vertical="center"/>
    </xf>
    <xf numFmtId="0" fontId="0" fillId="0" borderId="0" xfId="0" applyAlignment="1">
      <alignment horizontal="left" indent="2"/>
    </xf>
    <xf numFmtId="0" fontId="13" fillId="6" borderId="0" xfId="0" applyFont="1" applyFill="1" applyAlignment="1">
      <alignment horizontal="left" vertical="center" indent="2"/>
    </xf>
    <xf numFmtId="0" fontId="0" fillId="0" borderId="0" xfId="0" applyAlignment="1">
      <alignment horizontal="left" vertical="center" indent="2"/>
    </xf>
    <xf numFmtId="0" fontId="1" fillId="5" borderId="0" xfId="0" applyFont="1" applyFill="1" applyAlignment="1">
      <alignment horizontal="left" indent="2"/>
    </xf>
    <xf numFmtId="0" fontId="24" fillId="5" borderId="0" xfId="0" applyFont="1" applyFill="1" applyAlignment="1">
      <alignment horizontal="left" indent="2"/>
    </xf>
    <xf numFmtId="0" fontId="27" fillId="9" borderId="0" xfId="0" applyFont="1" applyFill="1" applyAlignment="1">
      <alignment horizontal="left" vertical="center" indent="2"/>
    </xf>
    <xf numFmtId="0" fontId="27" fillId="5" borderId="0" xfId="0" applyFont="1" applyFill="1" applyAlignment="1">
      <alignment horizontal="left" vertical="center" indent="2"/>
    </xf>
    <xf numFmtId="0" fontId="31" fillId="12" borderId="0" xfId="2" applyFont="1" applyFill="1" applyBorder="1" applyAlignment="1">
      <alignment horizontal="left" vertical="center" indent="2"/>
    </xf>
    <xf numFmtId="0" fontId="42" fillId="12" borderId="0" xfId="2" applyFont="1" applyFill="1" applyBorder="1" applyAlignment="1">
      <alignment horizontal="center" vertical="center"/>
    </xf>
    <xf numFmtId="9" fontId="31" fillId="12" borderId="0" xfId="0" applyNumberFormat="1" applyFont="1" applyFill="1" applyAlignment="1">
      <alignment horizontal="center" vertical="center"/>
    </xf>
    <xf numFmtId="0" fontId="42" fillId="12" borderId="0" xfId="0" applyFont="1" applyFill="1" applyAlignment="1">
      <alignment horizontal="center" vertical="center"/>
    </xf>
    <xf numFmtId="4" fontId="31" fillId="12" borderId="3" xfId="0" applyNumberFormat="1" applyFont="1" applyFill="1" applyBorder="1" applyAlignment="1">
      <alignment horizontal="center" vertical="center"/>
    </xf>
    <xf numFmtId="4" fontId="31" fillId="12" borderId="0" xfId="0" applyNumberFormat="1" applyFont="1" applyFill="1" applyAlignment="1">
      <alignment horizontal="left" vertical="center" indent="2"/>
    </xf>
    <xf numFmtId="0" fontId="33" fillId="12" borderId="0" xfId="0" applyFont="1" applyFill="1" applyAlignment="1">
      <alignment horizontal="center" vertical="center"/>
    </xf>
    <xf numFmtId="4" fontId="42" fillId="12" borderId="0" xfId="0" applyNumberFormat="1" applyFont="1" applyFill="1" applyAlignment="1">
      <alignment horizontal="center"/>
    </xf>
    <xf numFmtId="4" fontId="31" fillId="12" borderId="3" xfId="0" applyNumberFormat="1" applyFont="1" applyFill="1" applyBorder="1" applyAlignment="1">
      <alignment horizontal="center"/>
    </xf>
    <xf numFmtId="4" fontId="31" fillId="12" borderId="0" xfId="0" applyNumberFormat="1" applyFont="1" applyFill="1" applyAlignment="1">
      <alignment horizontal="left" indent="2"/>
    </xf>
    <xf numFmtId="4" fontId="31" fillId="12" borderId="0" xfId="0" applyNumberFormat="1" applyFont="1" applyFill="1" applyAlignment="1">
      <alignment horizontal="center" vertical="center"/>
    </xf>
    <xf numFmtId="4" fontId="42" fillId="12" borderId="0" xfId="0" applyNumberFormat="1" applyFont="1" applyFill="1" applyAlignment="1">
      <alignment horizontal="center" vertical="center"/>
    </xf>
    <xf numFmtId="0" fontId="31" fillId="12" borderId="0" xfId="0" applyFont="1" applyFill="1" applyAlignment="1">
      <alignment horizontal="left" vertical="center" indent="2"/>
    </xf>
    <xf numFmtId="0" fontId="31" fillId="12" borderId="0" xfId="0" applyFont="1" applyFill="1" applyAlignment="1">
      <alignment horizontal="center" vertical="center"/>
    </xf>
    <xf numFmtId="0" fontId="24" fillId="12" borderId="0" xfId="0" applyFont="1" applyFill="1" applyAlignment="1">
      <alignment horizontal="center" vertical="center"/>
    </xf>
    <xf numFmtId="4" fontId="39" fillId="12" borderId="3" xfId="0" applyNumberFormat="1" applyFont="1" applyFill="1" applyBorder="1" applyAlignment="1">
      <alignment horizontal="center" vertical="center"/>
    </xf>
    <xf numFmtId="0" fontId="25" fillId="12" borderId="0" xfId="0" applyFont="1" applyFill="1" applyAlignment="1">
      <alignment horizontal="left" vertical="center" indent="2"/>
    </xf>
    <xf numFmtId="4" fontId="24" fillId="12" borderId="0" xfId="0" applyNumberFormat="1" applyFont="1" applyFill="1" applyAlignment="1">
      <alignment horizontal="left" vertical="center" indent="2"/>
    </xf>
    <xf numFmtId="4" fontId="34" fillId="12" borderId="0" xfId="0" applyNumberFormat="1" applyFont="1" applyFill="1" applyAlignment="1">
      <alignment horizontal="left" vertical="center" indent="2"/>
    </xf>
    <xf numFmtId="0" fontId="24" fillId="12" borderId="0" xfId="2" applyFont="1" applyFill="1" applyBorder="1" applyAlignment="1">
      <alignment horizontal="left" vertical="center" indent="2"/>
    </xf>
    <xf numFmtId="0" fontId="25" fillId="12" borderId="0" xfId="0" applyFont="1" applyFill="1" applyAlignment="1">
      <alignment horizontal="center" vertical="center"/>
    </xf>
    <xf numFmtId="9" fontId="24" fillId="12" borderId="0" xfId="0" applyNumberFormat="1" applyFont="1" applyFill="1" applyAlignment="1">
      <alignment horizontal="center" vertical="center"/>
    </xf>
    <xf numFmtId="9" fontId="24" fillId="12" borderId="0" xfId="0" applyNumberFormat="1" applyFont="1" applyFill="1" applyAlignment="1">
      <alignment horizontal="center"/>
    </xf>
    <xf numFmtId="4" fontId="24" fillId="12" borderId="3" xfId="0" applyNumberFormat="1" applyFont="1" applyFill="1" applyBorder="1" applyAlignment="1">
      <alignment horizontal="center"/>
    </xf>
    <xf numFmtId="4" fontId="24" fillId="12" borderId="0" xfId="0" applyNumberFormat="1" applyFont="1" applyFill="1" applyAlignment="1">
      <alignment horizontal="center"/>
    </xf>
    <xf numFmtId="0" fontId="15" fillId="11" borderId="0" xfId="0" applyFont="1" applyFill="1" applyAlignment="1">
      <alignment horizontal="left" vertical="center" indent="2"/>
    </xf>
    <xf numFmtId="0" fontId="14" fillId="11" borderId="0" xfId="0" applyFont="1" applyFill="1" applyAlignment="1">
      <alignment horizontal="center" vertical="center"/>
    </xf>
    <xf numFmtId="0" fontId="16" fillId="11" borderId="0" xfId="1" applyFont="1" applyFill="1" applyBorder="1" applyAlignment="1">
      <alignment horizontal="center" vertical="center"/>
    </xf>
    <xf numFmtId="2" fontId="17" fillId="11" borderId="3" xfId="0" applyNumberFormat="1" applyFont="1" applyFill="1" applyBorder="1" applyAlignment="1">
      <alignment horizontal="center" vertical="center"/>
    </xf>
    <xf numFmtId="2" fontId="18" fillId="11" borderId="0" xfId="0" applyNumberFormat="1" applyFont="1" applyFill="1" applyAlignment="1">
      <alignment horizontal="left" vertical="center" indent="2"/>
    </xf>
    <xf numFmtId="0" fontId="14" fillId="11" borderId="0" xfId="0" applyFont="1" applyFill="1" applyAlignment="1">
      <alignment horizontal="left" vertical="center" indent="2"/>
    </xf>
    <xf numFmtId="9" fontId="14" fillId="11" borderId="0" xfId="0" applyNumberFormat="1" applyFont="1" applyFill="1" applyAlignment="1">
      <alignment horizontal="center" vertical="center"/>
    </xf>
    <xf numFmtId="4" fontId="14" fillId="11" borderId="3" xfId="0" applyNumberFormat="1" applyFont="1" applyFill="1" applyBorder="1" applyAlignment="1">
      <alignment horizontal="center" vertical="center"/>
    </xf>
    <xf numFmtId="4" fontId="14" fillId="11" borderId="0" xfId="0" applyNumberFormat="1" applyFont="1" applyFill="1" applyAlignment="1">
      <alignment horizontal="left" vertical="center" indent="2"/>
    </xf>
    <xf numFmtId="4" fontId="15" fillId="11" borderId="0" xfId="0" applyNumberFormat="1" applyFont="1" applyFill="1" applyAlignment="1">
      <alignment horizontal="left" vertical="center" indent="2"/>
    </xf>
    <xf numFmtId="0" fontId="59" fillId="11" borderId="0" xfId="0" applyFont="1" applyFill="1" applyAlignment="1">
      <alignment horizontal="center" vertical="center"/>
    </xf>
    <xf numFmtId="4" fontId="60" fillId="11" borderId="3" xfId="0" applyNumberFormat="1" applyFont="1" applyFill="1" applyBorder="1" applyAlignment="1">
      <alignment horizontal="center" vertical="center"/>
    </xf>
    <xf numFmtId="4" fontId="60" fillId="11" borderId="0" xfId="0" applyNumberFormat="1" applyFont="1" applyFill="1" applyAlignment="1">
      <alignment horizontal="left" vertical="center" indent="2"/>
    </xf>
    <xf numFmtId="0" fontId="17" fillId="11" borderId="0" xfId="0" applyFont="1" applyFill="1" applyAlignment="1">
      <alignment horizontal="left" vertical="center" indent="2"/>
    </xf>
    <xf numFmtId="0" fontId="17" fillId="11" borderId="0" xfId="0" applyFont="1" applyFill="1" applyAlignment="1">
      <alignment horizontal="center" vertical="center"/>
    </xf>
    <xf numFmtId="4" fontId="17" fillId="11" borderId="0" xfId="0" applyNumberFormat="1" applyFont="1" applyFill="1" applyAlignment="1">
      <alignment horizontal="center" vertical="center"/>
    </xf>
    <xf numFmtId="4" fontId="17" fillId="11" borderId="3" xfId="0" applyNumberFormat="1" applyFont="1" applyFill="1" applyBorder="1" applyAlignment="1">
      <alignment horizontal="center" vertical="center"/>
    </xf>
    <xf numFmtId="4" fontId="17" fillId="11" borderId="0" xfId="0" applyNumberFormat="1" applyFont="1" applyFill="1" applyAlignment="1">
      <alignment horizontal="left" vertical="center" indent="2"/>
    </xf>
    <xf numFmtId="9" fontId="17" fillId="11" borderId="0" xfId="0" applyNumberFormat="1" applyFont="1" applyFill="1" applyAlignment="1">
      <alignment horizontal="center"/>
    </xf>
    <xf numFmtId="4" fontId="17" fillId="11" borderId="3" xfId="0" applyNumberFormat="1" applyFont="1" applyFill="1" applyBorder="1" applyAlignment="1">
      <alignment horizontal="center"/>
    </xf>
    <xf numFmtId="4" fontId="17" fillId="11" borderId="0" xfId="0" applyNumberFormat="1" applyFont="1" applyFill="1" applyAlignment="1">
      <alignment horizontal="left" indent="2"/>
    </xf>
    <xf numFmtId="0" fontId="17" fillId="11" borderId="0" xfId="0" applyFont="1" applyFill="1" applyAlignment="1">
      <alignment horizontal="center"/>
    </xf>
    <xf numFmtId="0" fontId="69" fillId="13" borderId="0" xfId="0" applyFont="1" applyFill="1" applyAlignment="1">
      <alignment horizontal="left" vertical="center" indent="2"/>
    </xf>
    <xf numFmtId="0" fontId="72" fillId="13" borderId="0" xfId="0" applyFont="1" applyFill="1" applyAlignment="1">
      <alignment horizontal="center" vertical="center"/>
    </xf>
    <xf numFmtId="4" fontId="70" fillId="13" borderId="0" xfId="0" applyNumberFormat="1" applyFont="1" applyFill="1" applyAlignment="1">
      <alignment horizontal="center" vertical="center"/>
    </xf>
    <xf numFmtId="0" fontId="27" fillId="13" borderId="0" xfId="0" applyFont="1" applyFill="1" applyAlignment="1">
      <alignment horizontal="center" vertical="center"/>
    </xf>
    <xf numFmtId="4" fontId="24" fillId="13" borderId="3" xfId="0" applyNumberFormat="1" applyFont="1" applyFill="1" applyBorder="1" applyAlignment="1">
      <alignment horizontal="center" vertical="center"/>
    </xf>
    <xf numFmtId="4" fontId="50" fillId="13" borderId="0" xfId="0" applyNumberFormat="1" applyFont="1" applyFill="1" applyAlignment="1">
      <alignment horizontal="left" vertical="center" indent="2"/>
    </xf>
    <xf numFmtId="4" fontId="40" fillId="13" borderId="0" xfId="0" applyNumberFormat="1" applyFont="1" applyFill="1" applyAlignment="1">
      <alignment horizontal="left" vertical="center" indent="2"/>
    </xf>
    <xf numFmtId="0" fontId="31" fillId="13" borderId="6" xfId="0" applyFont="1" applyFill="1" applyBorder="1" applyAlignment="1">
      <alignment horizontal="left" vertical="center" indent="2"/>
    </xf>
    <xf numFmtId="0" fontId="39" fillId="13" borderId="6" xfId="0" applyFont="1" applyFill="1" applyBorder="1" applyAlignment="1">
      <alignment horizontal="center" vertical="center"/>
    </xf>
    <xf numFmtId="4" fontId="24" fillId="13" borderId="6" xfId="0" applyNumberFormat="1" applyFont="1" applyFill="1" applyBorder="1" applyAlignment="1">
      <alignment horizontal="center" vertical="center"/>
    </xf>
    <xf numFmtId="0" fontId="51" fillId="13" borderId="0" xfId="0" applyFont="1" applyFill="1" applyAlignment="1">
      <alignment horizontal="center" vertical="center"/>
    </xf>
    <xf numFmtId="0" fontId="51" fillId="13" borderId="0" xfId="0" applyFont="1" applyFill="1" applyAlignment="1">
      <alignment horizontal="left" vertical="center" indent="2"/>
    </xf>
    <xf numFmtId="0" fontId="0" fillId="13" borderId="0" xfId="0" applyFill="1" applyAlignment="1">
      <alignment horizontal="left" indent="2"/>
    </xf>
    <xf numFmtId="4" fontId="49" fillId="13" borderId="0" xfId="0" applyNumberFormat="1" applyFont="1" applyFill="1" applyAlignment="1">
      <alignment horizontal="center" vertical="center"/>
    </xf>
    <xf numFmtId="0" fontId="27" fillId="13" borderId="0" xfId="0" applyFont="1" applyFill="1" applyAlignment="1">
      <alignment horizontal="left" vertical="center" indent="2"/>
    </xf>
    <xf numFmtId="4" fontId="48" fillId="13" borderId="0" xfId="0" applyNumberFormat="1" applyFont="1" applyFill="1" applyAlignment="1">
      <alignment horizontal="left" vertical="center" indent="2"/>
    </xf>
    <xf numFmtId="10" fontId="70" fillId="13" borderId="0" xfId="0" applyNumberFormat="1" applyFont="1" applyFill="1" applyAlignment="1">
      <alignment horizontal="center" vertical="center"/>
    </xf>
    <xf numFmtId="0" fontId="70" fillId="13" borderId="0" xfId="0" applyFont="1" applyFill="1" applyAlignment="1">
      <alignment horizontal="center" vertical="center"/>
    </xf>
    <xf numFmtId="4" fontId="47" fillId="13" borderId="0" xfId="0" applyNumberFormat="1" applyFont="1" applyFill="1" applyAlignment="1">
      <alignment horizontal="left" vertical="center" indent="2"/>
    </xf>
    <xf numFmtId="4" fontId="27" fillId="13" borderId="0" xfId="0" applyNumberFormat="1" applyFont="1" applyFill="1" applyAlignment="1">
      <alignment horizontal="center" vertical="center"/>
    </xf>
    <xf numFmtId="0" fontId="24" fillId="13" borderId="3" xfId="0" applyFont="1" applyFill="1" applyBorder="1" applyAlignment="1">
      <alignment horizontal="center" vertical="center"/>
    </xf>
    <xf numFmtId="0" fontId="44" fillId="13" borderId="0" xfId="0" applyFont="1" applyFill="1" applyAlignment="1">
      <alignment horizontal="left" vertical="center" indent="2"/>
    </xf>
    <xf numFmtId="0" fontId="45" fillId="13" borderId="0" xfId="0" applyFont="1" applyFill="1" applyAlignment="1">
      <alignment horizontal="left" vertical="center" indent="2"/>
    </xf>
    <xf numFmtId="9" fontId="43" fillId="13" borderId="0" xfId="0" applyNumberFormat="1" applyFont="1" applyFill="1" applyAlignment="1">
      <alignment horizontal="center" vertical="center"/>
    </xf>
    <xf numFmtId="4" fontId="44" fillId="13" borderId="0" xfId="0" applyNumberFormat="1" applyFont="1" applyFill="1" applyAlignment="1">
      <alignment horizontal="left" vertical="center" indent="2"/>
    </xf>
    <xf numFmtId="4" fontId="45" fillId="13" borderId="0" xfId="0" applyNumberFormat="1" applyFont="1" applyFill="1" applyAlignment="1">
      <alignment horizontal="left" vertical="center" indent="2"/>
    </xf>
    <xf numFmtId="4" fontId="24" fillId="13" borderId="0" xfId="0" applyNumberFormat="1" applyFont="1" applyFill="1" applyAlignment="1">
      <alignment horizontal="left" vertical="center" indent="2"/>
    </xf>
    <xf numFmtId="0" fontId="24" fillId="13" borderId="6" xfId="0" applyFont="1" applyFill="1" applyBorder="1" applyAlignment="1">
      <alignment horizontal="center" vertical="center"/>
    </xf>
    <xf numFmtId="4" fontId="32" fillId="13" borderId="0" xfId="0" applyNumberFormat="1" applyFont="1" applyFill="1" applyAlignment="1">
      <alignment horizontal="center" vertical="center"/>
    </xf>
    <xf numFmtId="0" fontId="69" fillId="13" borderId="6" xfId="0" applyFont="1" applyFill="1" applyBorder="1" applyAlignment="1">
      <alignment horizontal="left" vertical="center" indent="2"/>
    </xf>
    <xf numFmtId="0" fontId="72" fillId="13" borderId="6" xfId="0" applyFont="1" applyFill="1" applyBorder="1" applyAlignment="1">
      <alignment horizontal="center" vertical="center"/>
    </xf>
    <xf numFmtId="4" fontId="70" fillId="13" borderId="6" xfId="0" applyNumberFormat="1" applyFont="1" applyFill="1" applyBorder="1" applyAlignment="1">
      <alignment horizontal="center" vertical="center"/>
    </xf>
    <xf numFmtId="4" fontId="71" fillId="13" borderId="3" xfId="0" applyNumberFormat="1" applyFont="1" applyFill="1" applyBorder="1" applyAlignment="1">
      <alignment horizontal="center" vertical="center"/>
    </xf>
    <xf numFmtId="0" fontId="35" fillId="13" borderId="0" xfId="0" applyFont="1" applyFill="1" applyAlignment="1">
      <alignment horizontal="center" vertical="center"/>
    </xf>
    <xf numFmtId="4" fontId="37" fillId="13" borderId="0" xfId="0" applyNumberFormat="1" applyFont="1" applyFill="1" applyAlignment="1">
      <alignment horizontal="left" vertical="center" indent="2"/>
    </xf>
    <xf numFmtId="0" fontId="32" fillId="13" borderId="0" xfId="0" applyFont="1" applyFill="1" applyAlignment="1">
      <alignment horizontal="center"/>
    </xf>
    <xf numFmtId="0" fontId="38" fillId="13" borderId="0" xfId="0" applyFont="1" applyFill="1" applyAlignment="1">
      <alignment horizontal="left" indent="2"/>
    </xf>
    <xf numFmtId="0" fontId="28" fillId="13" borderId="0" xfId="0" applyFont="1" applyFill="1" applyAlignment="1">
      <alignment horizontal="center"/>
    </xf>
    <xf numFmtId="4" fontId="28" fillId="13" borderId="3" xfId="0" applyNumberFormat="1" applyFont="1" applyFill="1" applyBorder="1" applyAlignment="1">
      <alignment horizontal="center"/>
    </xf>
    <xf numFmtId="4" fontId="28" fillId="13" borderId="0" xfId="0" applyNumberFormat="1" applyFont="1" applyFill="1" applyAlignment="1">
      <alignment horizontal="center"/>
    </xf>
    <xf numFmtId="4" fontId="30" fillId="13" borderId="0" xfId="0" applyNumberFormat="1" applyFont="1" applyFill="1" applyAlignment="1">
      <alignment horizontal="left" vertical="center" indent="2"/>
    </xf>
    <xf numFmtId="0" fontId="20" fillId="14" borderId="0" xfId="0" applyFont="1" applyFill="1" applyAlignment="1">
      <alignment horizontal="left" vertical="center" indent="2"/>
    </xf>
    <xf numFmtId="0" fontId="21" fillId="14" borderId="0" xfId="0" applyFont="1" applyFill="1" applyAlignment="1">
      <alignment horizontal="center" vertical="center"/>
    </xf>
    <xf numFmtId="3" fontId="20" fillId="14" borderId="0" xfId="0" applyNumberFormat="1" applyFont="1" applyFill="1" applyAlignment="1">
      <alignment horizontal="center" vertical="center"/>
    </xf>
    <xf numFmtId="0" fontId="20" fillId="14" borderId="0" xfId="0" applyFont="1" applyFill="1" applyAlignment="1">
      <alignment horizontal="center" vertical="center"/>
    </xf>
    <xf numFmtId="3" fontId="20" fillId="14" borderId="3" xfId="0" applyNumberFormat="1" applyFont="1" applyFill="1" applyBorder="1" applyAlignment="1">
      <alignment horizontal="center" vertical="center"/>
    </xf>
    <xf numFmtId="3" fontId="20" fillId="14" borderId="0" xfId="0" applyNumberFormat="1" applyFont="1" applyFill="1" applyAlignment="1">
      <alignment horizontal="left" vertical="center" indent="2"/>
    </xf>
    <xf numFmtId="0" fontId="53" fillId="14" borderId="0" xfId="0" applyFont="1" applyFill="1" applyAlignment="1">
      <alignment horizontal="center" vertical="center"/>
    </xf>
    <xf numFmtId="4" fontId="54" fillId="14" borderId="0" xfId="0" applyNumberFormat="1" applyFont="1" applyFill="1" applyAlignment="1">
      <alignment horizontal="center" vertical="center"/>
    </xf>
    <xf numFmtId="4" fontId="73" fillId="14" borderId="3" xfId="0" applyNumberFormat="1" applyFont="1" applyFill="1" applyBorder="1" applyAlignment="1">
      <alignment horizontal="center" vertical="center"/>
    </xf>
    <xf numFmtId="0" fontId="64" fillId="14" borderId="0" xfId="0" applyFont="1" applyFill="1" applyAlignment="1">
      <alignment horizontal="left" indent="2"/>
    </xf>
    <xf numFmtId="0" fontId="0" fillId="14" borderId="0" xfId="0" applyFill="1" applyAlignment="1">
      <alignment horizontal="left" indent="2"/>
    </xf>
    <xf numFmtId="0" fontId="12" fillId="15" borderId="0" xfId="1" applyFont="1" applyFill="1" applyBorder="1" applyAlignment="1">
      <alignment horizontal="left" vertical="center" indent="2"/>
    </xf>
    <xf numFmtId="0" fontId="12" fillId="15" borderId="6" xfId="1" applyFont="1" applyFill="1" applyBorder="1" applyAlignment="1">
      <alignment horizontal="center" vertical="center"/>
    </xf>
    <xf numFmtId="0" fontId="12" fillId="15" borderId="0" xfId="1" applyFont="1" applyFill="1" applyBorder="1" applyAlignment="1">
      <alignment horizontal="center" vertical="center"/>
    </xf>
    <xf numFmtId="0" fontId="63" fillId="15" borderId="4" xfId="1" applyFont="1" applyFill="1" applyBorder="1" applyAlignment="1">
      <alignment horizontal="center"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
    <dxf>
      <border diagonalUp="0" diagonalDown="0">
        <left/>
        <right/>
        <top/>
        <bottom style="thick">
          <color theme="0"/>
        </bottom>
        <vertical/>
        <horizontal/>
      </border>
    </dxf>
  </dxfs>
  <tableStyles count="1" defaultTableStyle="TableStyleMedium2" defaultPivotStyle="PivotStyleLight16">
    <tableStyle name="Table Style 1" pivot="0" count="1" xr9:uid="{02498DF3-1807-644C-8C56-E4A2EA881084}">
      <tableStyleElement type="totalRow" dxfId="0"/>
    </tableStyle>
  </tableStyles>
  <colors>
    <mruColors>
      <color rgb="FFE8E8E8"/>
      <color rgb="FFF8F8F8"/>
      <color rgb="FFC8F2FF"/>
      <color rgb="FF1B335A"/>
      <color rgb="FF38424C"/>
      <color rgb="FF79DDFF"/>
      <color rgb="FF12355B"/>
      <color rgb="FF3595BA"/>
      <color rgb="FFE2F0FD"/>
      <color rgb="FF2A89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theme/theme11.xml><?xml version="1.0" encoding="utf-8"?>
<a:theme xmlns:a="http://schemas.openxmlformats.org/drawingml/2006/main" name="Office Theme">
  <a:themeElements>
    <a:clrScheme name="Custom 22">
      <a:dk1>
        <a:srgbClr val="000000"/>
      </a:dk1>
      <a:lt1>
        <a:srgbClr val="FFFFFF"/>
      </a:lt1>
      <a:dk2>
        <a:srgbClr val="44546A"/>
      </a:dk2>
      <a:lt2>
        <a:srgbClr val="E7E6E6"/>
      </a:lt2>
      <a:accent1>
        <a:srgbClr val="C1F2FE"/>
      </a:accent1>
      <a:accent2>
        <a:srgbClr val="113459"/>
      </a:accent2>
      <a:accent3>
        <a:srgbClr val="77DDFE"/>
      </a:accent3>
      <a:accent4>
        <a:srgbClr val="E2F0FD"/>
      </a:accent4>
      <a:accent5>
        <a:srgbClr val="5DEBCC"/>
      </a:accent5>
      <a:accent6>
        <a:srgbClr val="EB65D0"/>
      </a:accent6>
      <a:hlink>
        <a:srgbClr val="0563C1"/>
      </a:hlink>
      <a:folHlink>
        <a:srgbClr val="954F72"/>
      </a:folHlink>
    </a:clrScheme>
    <a:fontScheme name="Custom 37">
      <a:majorFont>
        <a:latin typeface="Franklin Gothic Medium"/>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B1:B7"/>
  <sheetViews>
    <sheetView showGridLines="0" tabSelected="1" zoomScaleNormal="100" zoomScalePageLayoutView="130" workbookViewId="0"/>
  </sheetViews>
  <sheetFormatPr defaultColWidth="8.69921875" defaultRowHeight="13.8" x14ac:dyDescent="0.3"/>
  <cols>
    <col min="1" max="1" width="2.296875" customWidth="1"/>
    <col min="2" max="2" width="80.5" customWidth="1"/>
    <col min="3" max="3" width="2.5" customWidth="1"/>
  </cols>
  <sheetData>
    <row r="1" spans="2:2" s="63" customFormat="1" ht="49.95" customHeight="1" x14ac:dyDescent="0.3">
      <c r="B1" s="64" t="s">
        <v>30</v>
      </c>
    </row>
    <row r="2" spans="2:2" ht="30" customHeight="1" x14ac:dyDescent="0.3">
      <c r="B2" s="61" t="s">
        <v>45</v>
      </c>
    </row>
    <row r="3" spans="2:2" ht="30" customHeight="1" x14ac:dyDescent="0.3">
      <c r="B3" s="61" t="s">
        <v>46</v>
      </c>
    </row>
    <row r="4" spans="2:2" ht="30" customHeight="1" x14ac:dyDescent="0.3">
      <c r="B4" s="61" t="s">
        <v>47</v>
      </c>
    </row>
    <row r="5" spans="2:2" ht="35.25" customHeight="1" x14ac:dyDescent="0.3">
      <c r="B5" s="62" t="s">
        <v>31</v>
      </c>
    </row>
    <row r="6" spans="2:2" ht="45" x14ac:dyDescent="0.3">
      <c r="B6" s="61" t="s">
        <v>32</v>
      </c>
    </row>
    <row r="7" spans="2:2" ht="42.75" customHeight="1" x14ac:dyDescent="0.3">
      <c r="B7" s="61" t="s">
        <v>33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fitToPage="1"/>
  </sheetPr>
  <dimension ref="A1:T71"/>
  <sheetViews>
    <sheetView showGridLines="0" zoomScaleNormal="100" zoomScalePageLayoutView="92" workbookViewId="0"/>
  </sheetViews>
  <sheetFormatPr defaultColWidth="8.69921875" defaultRowHeight="19.5" customHeight="1" x14ac:dyDescent="0.35"/>
  <cols>
    <col min="1" max="1" width="2" style="6" customWidth="1"/>
    <col min="2" max="2" width="55.796875" style="10" customWidth="1"/>
    <col min="3" max="15" width="10.796875" style="56" customWidth="1"/>
    <col min="16" max="16" width="0.5" style="56" hidden="1" customWidth="1"/>
    <col min="17" max="17" width="15.796875" style="56" customWidth="1"/>
    <col min="18" max="19" width="20.796875" style="10" customWidth="1"/>
    <col min="20" max="20" width="2.296875" style="1" customWidth="1"/>
    <col min="21" max="16384" width="8.69921875" style="1"/>
  </cols>
  <sheetData>
    <row r="1" spans="1:20" ht="124.95" customHeight="1" thickBot="1" x14ac:dyDescent="0.4">
      <c r="B1" s="193"/>
      <c r="C1" s="194" t="s">
        <v>85</v>
      </c>
      <c r="D1" s="194"/>
      <c r="E1" s="194"/>
      <c r="F1" s="194"/>
      <c r="G1" s="194"/>
      <c r="H1" s="194"/>
      <c r="I1" s="194"/>
      <c r="J1" s="194"/>
      <c r="K1" s="194"/>
      <c r="L1" s="194"/>
      <c r="M1" s="194"/>
      <c r="N1" s="194"/>
      <c r="O1" s="194"/>
      <c r="P1" s="195"/>
      <c r="Q1" s="195"/>
      <c r="R1" s="195"/>
      <c r="S1" s="195"/>
    </row>
    <row r="2" spans="1:20" ht="30" customHeight="1" thickTop="1" x14ac:dyDescent="0.35">
      <c r="B2" s="193"/>
      <c r="C2" s="196"/>
      <c r="D2" s="196"/>
      <c r="E2" s="196"/>
      <c r="F2" s="196"/>
      <c r="G2" s="196"/>
      <c r="H2" s="196"/>
      <c r="I2" s="196"/>
      <c r="J2" s="196"/>
      <c r="K2" s="196"/>
      <c r="L2" s="196"/>
      <c r="M2" s="196"/>
      <c r="N2" s="196"/>
      <c r="O2" s="196"/>
      <c r="P2" s="195"/>
      <c r="Q2" s="195"/>
      <c r="R2" s="195"/>
      <c r="S2" s="195"/>
    </row>
    <row r="3" spans="1:20" s="12" customFormat="1" ht="49.95" customHeight="1" x14ac:dyDescent="0.35">
      <c r="A3" s="11"/>
      <c r="B3" s="119" t="s">
        <v>29</v>
      </c>
      <c r="C3" s="120" t="s">
        <v>0</v>
      </c>
      <c r="D3" s="120" t="s">
        <v>74</v>
      </c>
      <c r="E3" s="120" t="s">
        <v>75</v>
      </c>
      <c r="F3" s="120" t="s">
        <v>76</v>
      </c>
      <c r="G3" s="120" t="s">
        <v>77</v>
      </c>
      <c r="H3" s="120" t="s">
        <v>66</v>
      </c>
      <c r="I3" s="120" t="s">
        <v>78</v>
      </c>
      <c r="J3" s="120" t="s">
        <v>79</v>
      </c>
      <c r="K3" s="120" t="s">
        <v>80</v>
      </c>
      <c r="L3" s="120" t="s">
        <v>81</v>
      </c>
      <c r="M3" s="120" t="s">
        <v>82</v>
      </c>
      <c r="N3" s="120" t="s">
        <v>84</v>
      </c>
      <c r="O3" s="120" t="s">
        <v>83</v>
      </c>
      <c r="P3" s="121"/>
      <c r="Q3" s="122" t="s">
        <v>1</v>
      </c>
      <c r="R3" s="123"/>
      <c r="S3" s="123"/>
    </row>
    <row r="4" spans="1:20" s="2" customFormat="1" ht="49.95" customHeight="1" x14ac:dyDescent="0.3">
      <c r="A4" s="13"/>
      <c r="B4" s="182" t="s">
        <v>14</v>
      </c>
      <c r="C4" s="183" t="s">
        <v>29</v>
      </c>
      <c r="D4" s="184" t="s">
        <v>22</v>
      </c>
      <c r="E4" s="184" t="s">
        <v>23</v>
      </c>
      <c r="F4" s="184" t="s">
        <v>24</v>
      </c>
      <c r="G4" s="184" t="s">
        <v>25</v>
      </c>
      <c r="H4" s="184" t="s">
        <v>26</v>
      </c>
      <c r="I4" s="184">
        <v>1500</v>
      </c>
      <c r="J4" s="184">
        <v>1500</v>
      </c>
      <c r="K4" s="184" t="s">
        <v>27</v>
      </c>
      <c r="L4" s="184" t="s">
        <v>28</v>
      </c>
      <c r="M4" s="184">
        <v>2000</v>
      </c>
      <c r="N4" s="184">
        <v>2000</v>
      </c>
      <c r="O4" s="184">
        <v>2000</v>
      </c>
      <c r="P4" s="185"/>
      <c r="Q4" s="186">
        <f>SUM(D4:O4)</f>
        <v>9000</v>
      </c>
      <c r="R4" s="187"/>
      <c r="S4" s="187"/>
      <c r="T4" s="5"/>
    </row>
    <row r="5" spans="1:20" s="17" customFormat="1" ht="15" hidden="1" customHeight="1" x14ac:dyDescent="0.35">
      <c r="A5" s="14" t="s">
        <v>34</v>
      </c>
      <c r="B5"/>
      <c r="C5"/>
      <c r="D5"/>
      <c r="E5"/>
      <c r="F5"/>
      <c r="G5"/>
      <c r="H5"/>
      <c r="I5"/>
      <c r="J5"/>
      <c r="K5"/>
      <c r="L5"/>
      <c r="M5"/>
      <c r="N5"/>
      <c r="O5"/>
      <c r="P5" s="41"/>
      <c r="Q5" s="42"/>
      <c r="R5" s="16"/>
      <c r="S5" s="15"/>
    </row>
    <row r="6" spans="1:20" s="18" customFormat="1" ht="49.95" customHeight="1" x14ac:dyDescent="0.35">
      <c r="A6" s="6"/>
      <c r="B6" s="113" t="s">
        <v>13</v>
      </c>
      <c r="C6" s="114"/>
      <c r="D6" s="115">
        <f t="shared" ref="D6:O6" si="0">D12+D37+D45+D52</f>
        <v>1.1000000000000001</v>
      </c>
      <c r="E6" s="115">
        <f t="shared" si="0"/>
        <v>1.1000000000000001</v>
      </c>
      <c r="F6" s="115">
        <f t="shared" si="0"/>
        <v>1.1000000000000001</v>
      </c>
      <c r="G6" s="115">
        <f t="shared" si="0"/>
        <v>1.1000000000000001</v>
      </c>
      <c r="H6" s="115">
        <f t="shared" si="0"/>
        <v>1.1000000000000001</v>
      </c>
      <c r="I6" s="115">
        <f t="shared" si="0"/>
        <v>1.1000000000000001</v>
      </c>
      <c r="J6" s="115">
        <f t="shared" si="0"/>
        <v>1.1000000000000001</v>
      </c>
      <c r="K6" s="115">
        <f t="shared" si="0"/>
        <v>1.1000000000000001</v>
      </c>
      <c r="L6" s="115">
        <f t="shared" si="0"/>
        <v>0.85000000000000009</v>
      </c>
      <c r="M6" s="115">
        <f t="shared" si="0"/>
        <v>0.85000000000000009</v>
      </c>
      <c r="N6" s="115">
        <f t="shared" si="0"/>
        <v>0.85000000000000009</v>
      </c>
      <c r="O6" s="115">
        <f t="shared" si="0"/>
        <v>0.85000000000000009</v>
      </c>
      <c r="P6" s="116"/>
      <c r="Q6" s="117"/>
      <c r="R6" s="118"/>
      <c r="S6" s="118"/>
    </row>
    <row r="7" spans="1:20" s="20" customFormat="1" ht="49.95" customHeight="1" x14ac:dyDescent="0.5">
      <c r="A7" s="19"/>
      <c r="B7" s="141" t="s">
        <v>49</v>
      </c>
      <c r="C7" s="158">
        <v>5</v>
      </c>
      <c r="D7" s="158">
        <f t="shared" ref="D7:O7" si="1">+$C$7</f>
        <v>5</v>
      </c>
      <c r="E7" s="158">
        <f t="shared" si="1"/>
        <v>5</v>
      </c>
      <c r="F7" s="158">
        <f t="shared" si="1"/>
        <v>5</v>
      </c>
      <c r="G7" s="158">
        <f t="shared" si="1"/>
        <v>5</v>
      </c>
      <c r="H7" s="158">
        <f t="shared" si="1"/>
        <v>5</v>
      </c>
      <c r="I7" s="158">
        <f t="shared" si="1"/>
        <v>5</v>
      </c>
      <c r="J7" s="158">
        <f t="shared" si="1"/>
        <v>5</v>
      </c>
      <c r="K7" s="158">
        <f t="shared" si="1"/>
        <v>5</v>
      </c>
      <c r="L7" s="158">
        <f t="shared" si="1"/>
        <v>5</v>
      </c>
      <c r="M7" s="158">
        <f t="shared" si="1"/>
        <v>5</v>
      </c>
      <c r="N7" s="158">
        <f t="shared" si="1"/>
        <v>5</v>
      </c>
      <c r="O7" s="158">
        <f t="shared" si="1"/>
        <v>5</v>
      </c>
      <c r="P7" s="178"/>
      <c r="Q7" s="179"/>
      <c r="R7" s="180"/>
      <c r="S7" s="180"/>
    </row>
    <row r="8" spans="1:20" s="2" customFormat="1" ht="49.95" customHeight="1" x14ac:dyDescent="0.35">
      <c r="A8" s="8"/>
      <c r="B8" s="77" t="s">
        <v>57</v>
      </c>
      <c r="C8" s="78"/>
      <c r="D8" s="79">
        <f t="shared" ref="D8:O8" si="2">$C$7*D7</f>
        <v>25</v>
      </c>
      <c r="E8" s="79">
        <f t="shared" si="2"/>
        <v>25</v>
      </c>
      <c r="F8" s="79">
        <f t="shared" si="2"/>
        <v>25</v>
      </c>
      <c r="G8" s="79">
        <f t="shared" si="2"/>
        <v>25</v>
      </c>
      <c r="H8" s="79">
        <f t="shared" si="2"/>
        <v>25</v>
      </c>
      <c r="I8" s="79">
        <f t="shared" si="2"/>
        <v>25</v>
      </c>
      <c r="J8" s="79">
        <f t="shared" si="2"/>
        <v>25</v>
      </c>
      <c r="K8" s="79">
        <f t="shared" si="2"/>
        <v>25</v>
      </c>
      <c r="L8" s="79">
        <f t="shared" si="2"/>
        <v>25</v>
      </c>
      <c r="M8" s="79">
        <f t="shared" si="2"/>
        <v>25</v>
      </c>
      <c r="N8" s="79">
        <f t="shared" si="2"/>
        <v>25</v>
      </c>
      <c r="O8" s="79">
        <f t="shared" si="2"/>
        <v>25</v>
      </c>
      <c r="P8" s="43"/>
      <c r="Q8" s="44">
        <f>SUM('Channel marketing budget'!$D8:$O8)</f>
        <v>300</v>
      </c>
      <c r="R8" s="21"/>
      <c r="S8" s="21"/>
    </row>
    <row r="9" spans="1:20" s="2" customFormat="1" ht="49.95" customHeight="1" x14ac:dyDescent="0.35">
      <c r="A9" s="8"/>
      <c r="B9" s="141" t="s">
        <v>2</v>
      </c>
      <c r="C9" s="157">
        <v>1E-3</v>
      </c>
      <c r="D9" s="143">
        <f t="shared" ref="D9:O9" si="3">D4*$C$9</f>
        <v>0.75</v>
      </c>
      <c r="E9" s="143">
        <f t="shared" si="3"/>
        <v>0.2</v>
      </c>
      <c r="F9" s="143">
        <f t="shared" si="3"/>
        <v>0.5</v>
      </c>
      <c r="G9" s="143">
        <f t="shared" si="3"/>
        <v>1.5</v>
      </c>
      <c r="H9" s="143">
        <f t="shared" si="3"/>
        <v>1.2</v>
      </c>
      <c r="I9" s="143">
        <f t="shared" si="3"/>
        <v>1.5</v>
      </c>
      <c r="J9" s="143">
        <f t="shared" si="3"/>
        <v>1.5</v>
      </c>
      <c r="K9" s="143">
        <f t="shared" si="3"/>
        <v>1.8</v>
      </c>
      <c r="L9" s="143">
        <f t="shared" si="3"/>
        <v>2</v>
      </c>
      <c r="M9" s="143">
        <f t="shared" si="3"/>
        <v>2</v>
      </c>
      <c r="N9" s="143">
        <f t="shared" si="3"/>
        <v>2</v>
      </c>
      <c r="O9" s="143">
        <f t="shared" si="3"/>
        <v>2</v>
      </c>
      <c r="P9" s="180"/>
      <c r="Q9" s="145">
        <f>SUM('Channel marketing budget'!$D9:$O9)</f>
        <v>16.950000000000003</v>
      </c>
      <c r="R9" s="181"/>
      <c r="S9" s="181"/>
    </row>
    <row r="10" spans="1:20" s="2" customFormat="1" ht="49.95" customHeight="1" thickBot="1" x14ac:dyDescent="0.4">
      <c r="A10" s="8"/>
      <c r="B10" s="68" t="s">
        <v>67</v>
      </c>
      <c r="C10" s="69"/>
      <c r="D10" s="70">
        <f>SUM(D8:D9)</f>
        <v>25.75</v>
      </c>
      <c r="E10" s="70">
        <f t="shared" ref="E10:O10" si="4">SUM(E8:E9)</f>
        <v>25.2</v>
      </c>
      <c r="F10" s="70">
        <f t="shared" si="4"/>
        <v>25.5</v>
      </c>
      <c r="G10" s="70">
        <f t="shared" si="4"/>
        <v>26.5</v>
      </c>
      <c r="H10" s="70">
        <f t="shared" si="4"/>
        <v>26.2</v>
      </c>
      <c r="I10" s="70">
        <f t="shared" si="4"/>
        <v>26.5</v>
      </c>
      <c r="J10" s="70">
        <f t="shared" si="4"/>
        <v>26.5</v>
      </c>
      <c r="K10" s="70">
        <f t="shared" si="4"/>
        <v>26.8</v>
      </c>
      <c r="L10" s="70">
        <f t="shared" si="4"/>
        <v>27</v>
      </c>
      <c r="M10" s="70">
        <f t="shared" si="4"/>
        <v>27</v>
      </c>
      <c r="N10" s="70">
        <f t="shared" si="4"/>
        <v>27</v>
      </c>
      <c r="O10" s="70">
        <f t="shared" si="4"/>
        <v>27</v>
      </c>
      <c r="P10" s="45"/>
      <c r="Q10" s="44">
        <f>SUM(Q8:Q9)</f>
        <v>316.95</v>
      </c>
      <c r="R10" s="88"/>
      <c r="S10" s="89"/>
    </row>
    <row r="11" spans="1:20" s="38" customFormat="1" ht="49.95" customHeight="1" thickTop="1" x14ac:dyDescent="0.35">
      <c r="A11" s="37"/>
      <c r="B11" s="124" t="s">
        <v>35</v>
      </c>
      <c r="C11" s="120" t="s">
        <v>0</v>
      </c>
      <c r="D11" s="120" t="s">
        <v>74</v>
      </c>
      <c r="E11" s="120" t="s">
        <v>75</v>
      </c>
      <c r="F11" s="120" t="s">
        <v>76</v>
      </c>
      <c r="G11" s="120" t="s">
        <v>77</v>
      </c>
      <c r="H11" s="120" t="s">
        <v>66</v>
      </c>
      <c r="I11" s="120" t="s">
        <v>78</v>
      </c>
      <c r="J11" s="120" t="s">
        <v>79</v>
      </c>
      <c r="K11" s="120" t="s">
        <v>80</v>
      </c>
      <c r="L11" s="120" t="s">
        <v>81</v>
      </c>
      <c r="M11" s="120" t="s">
        <v>82</v>
      </c>
      <c r="N11" s="120" t="s">
        <v>84</v>
      </c>
      <c r="O11" s="120" t="s">
        <v>83</v>
      </c>
      <c r="P11" s="125"/>
      <c r="Q11" s="126"/>
      <c r="R11" s="127"/>
      <c r="S11" s="128"/>
    </row>
    <row r="12" spans="1:20" s="20" customFormat="1" ht="49.95" customHeight="1" x14ac:dyDescent="0.5">
      <c r="A12" s="19"/>
      <c r="B12" s="94" t="s">
        <v>15</v>
      </c>
      <c r="C12" s="100"/>
      <c r="D12" s="96">
        <v>1</v>
      </c>
      <c r="E12" s="96">
        <v>1</v>
      </c>
      <c r="F12" s="96">
        <v>0.75</v>
      </c>
      <c r="G12" s="96">
        <v>0.4</v>
      </c>
      <c r="H12" s="96">
        <v>0.33</v>
      </c>
      <c r="I12" s="96">
        <v>0.25</v>
      </c>
      <c r="J12" s="96">
        <v>0.2</v>
      </c>
      <c r="K12" s="96">
        <v>0.1</v>
      </c>
      <c r="L12" s="96">
        <v>0.05</v>
      </c>
      <c r="M12" s="96">
        <v>0.05</v>
      </c>
      <c r="N12" s="96">
        <v>0.05</v>
      </c>
      <c r="O12" s="96">
        <v>0.05</v>
      </c>
      <c r="P12" s="107"/>
      <c r="Q12" s="98"/>
      <c r="R12" s="99"/>
      <c r="S12" s="112"/>
    </row>
    <row r="13" spans="1:20" s="2" customFormat="1" ht="49.95" customHeight="1" x14ac:dyDescent="0.3">
      <c r="A13" s="8"/>
      <c r="B13" s="80" t="s">
        <v>48</v>
      </c>
      <c r="C13" s="81"/>
      <c r="D13" s="82">
        <v>1</v>
      </c>
      <c r="E13" s="82">
        <v>0.5</v>
      </c>
      <c r="F13" s="82">
        <v>0.5</v>
      </c>
      <c r="G13" s="82">
        <v>0.5</v>
      </c>
      <c r="H13" s="82">
        <v>0.5</v>
      </c>
      <c r="I13" s="82">
        <v>0.5</v>
      </c>
      <c r="J13" s="82">
        <v>0.5</v>
      </c>
      <c r="K13" s="82">
        <v>0.5</v>
      </c>
      <c r="L13" s="82">
        <v>0.5</v>
      </c>
      <c r="M13" s="82">
        <v>0.5</v>
      </c>
      <c r="N13" s="82">
        <v>0.5</v>
      </c>
      <c r="O13" s="82">
        <v>0.5</v>
      </c>
      <c r="P13" s="47"/>
      <c r="Q13" s="48"/>
      <c r="R13" s="22"/>
      <c r="S13" s="22"/>
    </row>
    <row r="14" spans="1:20" s="2" customFormat="1" ht="49.95" customHeight="1" x14ac:dyDescent="0.3">
      <c r="A14" s="8"/>
      <c r="B14" s="141" t="s">
        <v>49</v>
      </c>
      <c r="C14" s="158">
        <v>3</v>
      </c>
      <c r="D14" s="158">
        <f t="shared" ref="D14:O14" si="5">$C$14*D13</f>
        <v>3</v>
      </c>
      <c r="E14" s="158">
        <f t="shared" si="5"/>
        <v>1.5</v>
      </c>
      <c r="F14" s="158">
        <f t="shared" si="5"/>
        <v>1.5</v>
      </c>
      <c r="G14" s="158">
        <f t="shared" si="5"/>
        <v>1.5</v>
      </c>
      <c r="H14" s="158">
        <f t="shared" si="5"/>
        <v>1.5</v>
      </c>
      <c r="I14" s="158">
        <f t="shared" si="5"/>
        <v>1.5</v>
      </c>
      <c r="J14" s="158">
        <f t="shared" si="5"/>
        <v>1.5</v>
      </c>
      <c r="K14" s="158">
        <f t="shared" si="5"/>
        <v>1.5</v>
      </c>
      <c r="L14" s="158">
        <f t="shared" si="5"/>
        <v>1.5</v>
      </c>
      <c r="M14" s="158">
        <f t="shared" si="5"/>
        <v>1.5</v>
      </c>
      <c r="N14" s="158">
        <f t="shared" si="5"/>
        <v>1.5</v>
      </c>
      <c r="O14" s="158">
        <f t="shared" si="5"/>
        <v>1.5</v>
      </c>
      <c r="P14" s="174"/>
      <c r="Q14" s="145">
        <f>SUM('Channel marketing budget'!$D14:$O14)</f>
        <v>19.5</v>
      </c>
      <c r="R14" s="175"/>
      <c r="S14" s="175"/>
    </row>
    <row r="15" spans="1:20" s="2" customFormat="1" ht="49.95" customHeight="1" x14ac:dyDescent="0.3">
      <c r="A15" s="8"/>
      <c r="B15" s="80" t="s">
        <v>50</v>
      </c>
      <c r="C15" s="81"/>
      <c r="D15" s="81">
        <v>25</v>
      </c>
      <c r="E15" s="81">
        <v>10</v>
      </c>
      <c r="F15" s="81">
        <v>25</v>
      </c>
      <c r="G15" s="81">
        <v>10</v>
      </c>
      <c r="H15" s="81">
        <v>25</v>
      </c>
      <c r="I15" s="81">
        <v>10</v>
      </c>
      <c r="J15" s="81">
        <v>25</v>
      </c>
      <c r="K15" s="81">
        <v>10</v>
      </c>
      <c r="L15" s="81">
        <v>25</v>
      </c>
      <c r="M15" s="81">
        <v>10</v>
      </c>
      <c r="N15" s="81">
        <v>25</v>
      </c>
      <c r="O15" s="81">
        <v>10</v>
      </c>
      <c r="P15" s="47"/>
      <c r="Q15" s="39">
        <f>SUM('Channel marketing budget'!$D15:$O15)</f>
        <v>210</v>
      </c>
      <c r="R15" s="23"/>
      <c r="S15" s="23"/>
    </row>
    <row r="16" spans="1:20" s="2" customFormat="1" ht="49.95" customHeight="1" x14ac:dyDescent="0.3">
      <c r="A16" s="8"/>
      <c r="B16" s="141" t="s">
        <v>2</v>
      </c>
      <c r="C16" s="157">
        <v>1E-3</v>
      </c>
      <c r="D16" s="143">
        <f t="shared" ref="D16:O16" si="6">$C$16*D4*D12*D13</f>
        <v>0.75</v>
      </c>
      <c r="E16" s="143">
        <f t="shared" si="6"/>
        <v>0.1</v>
      </c>
      <c r="F16" s="143">
        <f t="shared" si="6"/>
        <v>0.1875</v>
      </c>
      <c r="G16" s="143">
        <f t="shared" si="6"/>
        <v>0.30000000000000004</v>
      </c>
      <c r="H16" s="143">
        <f t="shared" si="6"/>
        <v>0.19800000000000001</v>
      </c>
      <c r="I16" s="143">
        <f t="shared" si="6"/>
        <v>0.1875</v>
      </c>
      <c r="J16" s="143">
        <f t="shared" si="6"/>
        <v>0.15000000000000002</v>
      </c>
      <c r="K16" s="143">
        <f t="shared" si="6"/>
        <v>9.0000000000000011E-2</v>
      </c>
      <c r="L16" s="143">
        <f t="shared" si="6"/>
        <v>0.05</v>
      </c>
      <c r="M16" s="143">
        <f t="shared" si="6"/>
        <v>0.05</v>
      </c>
      <c r="N16" s="143">
        <f t="shared" si="6"/>
        <v>0.05</v>
      </c>
      <c r="O16" s="143">
        <f t="shared" si="6"/>
        <v>0.05</v>
      </c>
      <c r="P16" s="174"/>
      <c r="Q16" s="145">
        <f>SUM('Channel marketing budget'!$D16:$O16)</f>
        <v>2.1629999999999998</v>
      </c>
      <c r="R16" s="175"/>
      <c r="S16" s="175"/>
    </row>
    <row r="17" spans="1:19" s="2" customFormat="1" ht="49.95" customHeight="1" x14ac:dyDescent="0.3">
      <c r="A17" s="8"/>
      <c r="B17" s="80" t="s">
        <v>3</v>
      </c>
      <c r="C17" s="81"/>
      <c r="D17" s="81">
        <v>25</v>
      </c>
      <c r="E17" s="81">
        <v>10</v>
      </c>
      <c r="F17" s="81">
        <v>25</v>
      </c>
      <c r="G17" s="81">
        <v>10</v>
      </c>
      <c r="H17" s="81">
        <v>25</v>
      </c>
      <c r="I17" s="81">
        <v>10</v>
      </c>
      <c r="J17" s="81">
        <v>25</v>
      </c>
      <c r="K17" s="81">
        <v>10</v>
      </c>
      <c r="L17" s="81">
        <v>25</v>
      </c>
      <c r="M17" s="81">
        <v>10</v>
      </c>
      <c r="N17" s="81">
        <v>25</v>
      </c>
      <c r="O17" s="81">
        <v>10</v>
      </c>
      <c r="P17" s="49"/>
      <c r="Q17" s="39">
        <f>SUM('Channel marketing budget'!$D17:$O17)</f>
        <v>210</v>
      </c>
      <c r="R17" s="23"/>
      <c r="S17" s="23"/>
    </row>
    <row r="18" spans="1:19" s="4" customFormat="1" ht="49.95" customHeight="1" thickBot="1" x14ac:dyDescent="0.4">
      <c r="A18" s="9"/>
      <c r="B18" s="148" t="s">
        <v>51</v>
      </c>
      <c r="C18" s="168"/>
      <c r="D18" s="150">
        <f>SUM(D14:D17)</f>
        <v>53.75</v>
      </c>
      <c r="E18" s="150">
        <f>SUM(E14:E17)</f>
        <v>21.6</v>
      </c>
      <c r="F18" s="150">
        <f t="shared" ref="F18:O18" si="7">SUM(F14:F17)</f>
        <v>51.6875</v>
      </c>
      <c r="G18" s="150">
        <f t="shared" si="7"/>
        <v>21.8</v>
      </c>
      <c r="H18" s="150">
        <f t="shared" si="7"/>
        <v>51.698</v>
      </c>
      <c r="I18" s="150">
        <f t="shared" si="7"/>
        <v>21.6875</v>
      </c>
      <c r="J18" s="150">
        <f t="shared" si="7"/>
        <v>51.65</v>
      </c>
      <c r="K18" s="150">
        <f t="shared" si="7"/>
        <v>21.59</v>
      </c>
      <c r="L18" s="150">
        <f t="shared" si="7"/>
        <v>51.55</v>
      </c>
      <c r="M18" s="150">
        <f t="shared" si="7"/>
        <v>21.55</v>
      </c>
      <c r="N18" s="150">
        <f t="shared" si="7"/>
        <v>51.55</v>
      </c>
      <c r="O18" s="150">
        <f t="shared" si="7"/>
        <v>21.55</v>
      </c>
      <c r="P18" s="176"/>
      <c r="Q18" s="145">
        <f>SUM(Q14:Q17)</f>
        <v>441.66300000000001</v>
      </c>
      <c r="R18" s="177"/>
      <c r="S18" s="153"/>
    </row>
    <row r="19" spans="1:19" s="36" customFormat="1" ht="49.95" customHeight="1" thickTop="1" x14ac:dyDescent="0.3">
      <c r="A19" s="35"/>
      <c r="B19" s="124" t="s">
        <v>36</v>
      </c>
      <c r="C19" s="120" t="s">
        <v>0</v>
      </c>
      <c r="D19" s="120" t="s">
        <v>74</v>
      </c>
      <c r="E19" s="120" t="s">
        <v>75</v>
      </c>
      <c r="F19" s="120" t="s">
        <v>76</v>
      </c>
      <c r="G19" s="120" t="s">
        <v>77</v>
      </c>
      <c r="H19" s="120" t="s">
        <v>66</v>
      </c>
      <c r="I19" s="120" t="s">
        <v>78</v>
      </c>
      <c r="J19" s="120" t="s">
        <v>79</v>
      </c>
      <c r="K19" s="120" t="s">
        <v>80</v>
      </c>
      <c r="L19" s="120" t="s">
        <v>81</v>
      </c>
      <c r="M19" s="120" t="s">
        <v>82</v>
      </c>
      <c r="N19" s="120" t="s">
        <v>84</v>
      </c>
      <c r="O19" s="120" t="s">
        <v>83</v>
      </c>
      <c r="P19" s="129"/>
      <c r="Q19" s="130"/>
      <c r="R19" s="131"/>
      <c r="S19" s="131"/>
    </row>
    <row r="20" spans="1:19" s="2" customFormat="1" ht="49.95" customHeight="1" x14ac:dyDescent="0.3">
      <c r="A20" s="8"/>
      <c r="B20" s="106" t="s">
        <v>37</v>
      </c>
      <c r="C20" s="107"/>
      <c r="D20" s="96">
        <v>0.25</v>
      </c>
      <c r="E20" s="96">
        <v>0.25</v>
      </c>
      <c r="F20" s="96">
        <v>0.25</v>
      </c>
      <c r="G20" s="96">
        <v>0.25</v>
      </c>
      <c r="H20" s="96">
        <v>0.25</v>
      </c>
      <c r="I20" s="96">
        <v>0.25</v>
      </c>
      <c r="J20" s="96">
        <v>0.25</v>
      </c>
      <c r="K20" s="96">
        <v>0.25</v>
      </c>
      <c r="L20" s="96">
        <v>0.25</v>
      </c>
      <c r="M20" s="96">
        <v>0.25</v>
      </c>
      <c r="N20" s="96">
        <v>0.25</v>
      </c>
      <c r="O20" s="96">
        <v>0.25</v>
      </c>
      <c r="P20" s="108"/>
      <c r="Q20" s="109"/>
      <c r="R20" s="110"/>
      <c r="S20" s="111"/>
    </row>
    <row r="21" spans="1:19" s="2" customFormat="1" ht="49.95" customHeight="1" x14ac:dyDescent="0.3">
      <c r="A21" s="8"/>
      <c r="B21" s="141" t="s">
        <v>49</v>
      </c>
      <c r="C21" s="158">
        <v>1</v>
      </c>
      <c r="D21" s="158">
        <f t="shared" ref="D21:O21" si="8">$C$21*D20</f>
        <v>0.25</v>
      </c>
      <c r="E21" s="158">
        <f t="shared" si="8"/>
        <v>0.25</v>
      </c>
      <c r="F21" s="158">
        <f t="shared" si="8"/>
        <v>0.25</v>
      </c>
      <c r="G21" s="158">
        <f t="shared" si="8"/>
        <v>0.25</v>
      </c>
      <c r="H21" s="158">
        <f t="shared" si="8"/>
        <v>0.25</v>
      </c>
      <c r="I21" s="158">
        <f t="shared" si="8"/>
        <v>0.25</v>
      </c>
      <c r="J21" s="158">
        <f t="shared" si="8"/>
        <v>0.25</v>
      </c>
      <c r="K21" s="158">
        <f t="shared" si="8"/>
        <v>0.25</v>
      </c>
      <c r="L21" s="158">
        <f t="shared" si="8"/>
        <v>0.25</v>
      </c>
      <c r="M21" s="158">
        <f t="shared" si="8"/>
        <v>0.25</v>
      </c>
      <c r="N21" s="158">
        <f t="shared" si="8"/>
        <v>0.25</v>
      </c>
      <c r="O21" s="158">
        <f t="shared" si="8"/>
        <v>0.25</v>
      </c>
      <c r="P21" s="144"/>
      <c r="Q21" s="173">
        <f>SUM('Channel marketing budget'!$D21:$O21)</f>
        <v>3</v>
      </c>
      <c r="R21" s="147"/>
      <c r="S21" s="147"/>
    </row>
    <row r="22" spans="1:19" s="2" customFormat="1" ht="49.95" customHeight="1" x14ac:dyDescent="0.3">
      <c r="A22" s="8"/>
      <c r="B22" s="80" t="s">
        <v>52</v>
      </c>
      <c r="C22" s="81"/>
      <c r="D22" s="81">
        <v>500</v>
      </c>
      <c r="E22" s="81"/>
      <c r="F22" s="81"/>
      <c r="G22" s="81"/>
      <c r="H22" s="81"/>
      <c r="I22" s="81"/>
      <c r="J22" s="81"/>
      <c r="K22" s="81"/>
      <c r="L22" s="81"/>
      <c r="M22" s="81"/>
      <c r="N22" s="81"/>
      <c r="O22" s="81"/>
      <c r="P22" s="46"/>
      <c r="Q22" s="83">
        <f>SUM('Channel marketing budget'!$D22:$O22)</f>
        <v>500</v>
      </c>
      <c r="R22" s="24"/>
      <c r="S22" s="24"/>
    </row>
    <row r="23" spans="1:19" s="2" customFormat="1" ht="49.95" customHeight="1" x14ac:dyDescent="0.3">
      <c r="A23" s="8"/>
      <c r="B23" s="141" t="s">
        <v>4</v>
      </c>
      <c r="C23" s="158"/>
      <c r="D23" s="158">
        <v>10</v>
      </c>
      <c r="E23" s="158">
        <v>10</v>
      </c>
      <c r="F23" s="158">
        <v>10</v>
      </c>
      <c r="G23" s="158">
        <v>10</v>
      </c>
      <c r="H23" s="158">
        <v>10</v>
      </c>
      <c r="I23" s="158">
        <v>10</v>
      </c>
      <c r="J23" s="158">
        <v>10</v>
      </c>
      <c r="K23" s="158">
        <v>10</v>
      </c>
      <c r="L23" s="158">
        <v>10</v>
      </c>
      <c r="M23" s="158">
        <v>10</v>
      </c>
      <c r="N23" s="158">
        <v>10</v>
      </c>
      <c r="O23" s="158">
        <v>10</v>
      </c>
      <c r="P23" s="160"/>
      <c r="Q23" s="173">
        <f>SUM('Channel marketing budget'!$D23:$O23)</f>
        <v>120</v>
      </c>
      <c r="R23" s="147"/>
      <c r="S23" s="147"/>
    </row>
    <row r="24" spans="1:19" s="2" customFormat="1" ht="49.95" customHeight="1" x14ac:dyDescent="0.3">
      <c r="A24" s="8"/>
      <c r="B24" s="80" t="s">
        <v>53</v>
      </c>
      <c r="C24" s="81"/>
      <c r="D24" s="81">
        <v>25</v>
      </c>
      <c r="E24" s="81"/>
      <c r="F24" s="81"/>
      <c r="G24" s="81"/>
      <c r="H24" s="81"/>
      <c r="I24" s="81"/>
      <c r="J24" s="81"/>
      <c r="K24" s="81"/>
      <c r="L24" s="81"/>
      <c r="M24" s="81"/>
      <c r="N24" s="81">
        <v>25</v>
      </c>
      <c r="O24" s="81"/>
      <c r="P24" s="50"/>
      <c r="Q24" s="83">
        <f>SUM('Channel marketing budget'!$D24:$O24)</f>
        <v>50</v>
      </c>
      <c r="R24" s="24"/>
      <c r="S24" s="24"/>
    </row>
    <row r="25" spans="1:19" s="2" customFormat="1" ht="49.95" customHeight="1" x14ac:dyDescent="0.3">
      <c r="A25" s="8"/>
      <c r="B25" s="141" t="s">
        <v>54</v>
      </c>
      <c r="C25" s="158"/>
      <c r="D25" s="158"/>
      <c r="E25" s="158">
        <v>100</v>
      </c>
      <c r="F25" s="158"/>
      <c r="G25" s="158">
        <v>100</v>
      </c>
      <c r="H25" s="158"/>
      <c r="I25" s="158">
        <v>100</v>
      </c>
      <c r="J25" s="158"/>
      <c r="K25" s="158">
        <v>100</v>
      </c>
      <c r="L25" s="158"/>
      <c r="M25" s="158">
        <v>100</v>
      </c>
      <c r="N25" s="158"/>
      <c r="O25" s="158">
        <v>100</v>
      </c>
      <c r="P25" s="160"/>
      <c r="Q25" s="173">
        <f>SUM('Channel marketing budget'!$D25:$O25)</f>
        <v>600</v>
      </c>
      <c r="R25" s="147"/>
      <c r="S25" s="147"/>
    </row>
    <row r="26" spans="1:19" s="2" customFormat="1" ht="49.95" customHeight="1" x14ac:dyDescent="0.3">
      <c r="A26" s="8"/>
      <c r="B26" s="80" t="s">
        <v>55</v>
      </c>
      <c r="C26" s="81"/>
      <c r="D26" s="81">
        <v>100</v>
      </c>
      <c r="E26" s="81"/>
      <c r="F26" s="81">
        <v>100</v>
      </c>
      <c r="G26" s="81"/>
      <c r="H26" s="81">
        <v>100</v>
      </c>
      <c r="I26" s="81"/>
      <c r="J26" s="81">
        <v>100</v>
      </c>
      <c r="K26" s="81"/>
      <c r="L26" s="81">
        <v>100</v>
      </c>
      <c r="M26" s="81"/>
      <c r="N26" s="81">
        <v>100</v>
      </c>
      <c r="O26" s="81"/>
      <c r="P26" s="50"/>
      <c r="Q26" s="83">
        <f>SUM('Channel marketing budget'!$D26:$O26)</f>
        <v>600</v>
      </c>
      <c r="R26" s="24"/>
      <c r="S26" s="24"/>
    </row>
    <row r="27" spans="1:19" s="4" customFormat="1" ht="49.95" customHeight="1" x14ac:dyDescent="0.35">
      <c r="A27" s="9"/>
      <c r="B27" s="141" t="s">
        <v>56</v>
      </c>
      <c r="C27" s="158"/>
      <c r="D27" s="158"/>
      <c r="E27" s="158">
        <v>100</v>
      </c>
      <c r="F27" s="158"/>
      <c r="G27" s="158">
        <v>100</v>
      </c>
      <c r="H27" s="158">
        <v>100</v>
      </c>
      <c r="I27" s="158"/>
      <c r="J27" s="158"/>
      <c r="K27" s="158"/>
      <c r="L27" s="158">
        <v>100</v>
      </c>
      <c r="M27" s="158">
        <v>100</v>
      </c>
      <c r="N27" s="158"/>
      <c r="O27" s="158">
        <v>100</v>
      </c>
      <c r="P27" s="160"/>
      <c r="Q27" s="173">
        <f>SUM('Channel marketing budget'!$D27:$O27)</f>
        <v>600</v>
      </c>
      <c r="R27" s="147"/>
      <c r="S27" s="147"/>
    </row>
    <row r="28" spans="1:19" s="4" customFormat="1" ht="49.95" customHeight="1" thickBot="1" x14ac:dyDescent="0.4">
      <c r="A28" s="9"/>
      <c r="B28" s="71" t="s">
        <v>70</v>
      </c>
      <c r="C28" s="72"/>
      <c r="D28" s="73">
        <f t="shared" ref="D28:O28" si="9">SUM(D21:D24)</f>
        <v>535.25</v>
      </c>
      <c r="E28" s="73">
        <f t="shared" si="9"/>
        <v>10.25</v>
      </c>
      <c r="F28" s="73">
        <f t="shared" si="9"/>
        <v>10.25</v>
      </c>
      <c r="G28" s="73">
        <f t="shared" si="9"/>
        <v>10.25</v>
      </c>
      <c r="H28" s="73">
        <f t="shared" si="9"/>
        <v>10.25</v>
      </c>
      <c r="I28" s="73">
        <f t="shared" si="9"/>
        <v>10.25</v>
      </c>
      <c r="J28" s="73">
        <f t="shared" si="9"/>
        <v>10.25</v>
      </c>
      <c r="K28" s="73">
        <f t="shared" si="9"/>
        <v>10.25</v>
      </c>
      <c r="L28" s="73">
        <f t="shared" si="9"/>
        <v>10.25</v>
      </c>
      <c r="M28" s="73">
        <f t="shared" si="9"/>
        <v>10.25</v>
      </c>
      <c r="N28" s="73">
        <f t="shared" si="9"/>
        <v>35.25</v>
      </c>
      <c r="O28" s="73">
        <f t="shared" si="9"/>
        <v>10.25</v>
      </c>
      <c r="P28" s="51"/>
      <c r="Q28" s="39">
        <f>SUM(Q21:Q24)</f>
        <v>673</v>
      </c>
      <c r="R28" s="90"/>
      <c r="S28" s="87"/>
    </row>
    <row r="29" spans="1:19" s="36" customFormat="1" ht="49.95" customHeight="1" thickTop="1" x14ac:dyDescent="0.3">
      <c r="A29" s="35"/>
      <c r="B29" s="124" t="s">
        <v>38</v>
      </c>
      <c r="C29" s="120" t="s">
        <v>0</v>
      </c>
      <c r="D29" s="120" t="s">
        <v>74</v>
      </c>
      <c r="E29" s="120" t="s">
        <v>75</v>
      </c>
      <c r="F29" s="120" t="s">
        <v>76</v>
      </c>
      <c r="G29" s="120" t="s">
        <v>77</v>
      </c>
      <c r="H29" s="120" t="s">
        <v>66</v>
      </c>
      <c r="I29" s="120" t="s">
        <v>78</v>
      </c>
      <c r="J29" s="120" t="s">
        <v>79</v>
      </c>
      <c r="K29" s="120" t="s">
        <v>80</v>
      </c>
      <c r="L29" s="120" t="s">
        <v>81</v>
      </c>
      <c r="M29" s="120" t="s">
        <v>82</v>
      </c>
      <c r="N29" s="120" t="s">
        <v>84</v>
      </c>
      <c r="O29" s="120" t="s">
        <v>83</v>
      </c>
      <c r="P29" s="120"/>
      <c r="Q29" s="126"/>
      <c r="R29" s="127"/>
      <c r="S29" s="127"/>
    </row>
    <row r="30" spans="1:19" s="2" customFormat="1" ht="49.95" customHeight="1" x14ac:dyDescent="0.3">
      <c r="A30" s="8"/>
      <c r="B30" s="106" t="s">
        <v>39</v>
      </c>
      <c r="C30" s="107"/>
      <c r="D30" s="96"/>
      <c r="E30" s="96"/>
      <c r="F30" s="96"/>
      <c r="G30" s="96"/>
      <c r="H30" s="96"/>
      <c r="I30" s="96"/>
      <c r="J30" s="96"/>
      <c r="K30" s="96"/>
      <c r="L30" s="96"/>
      <c r="M30" s="96"/>
      <c r="N30" s="96"/>
      <c r="O30" s="96"/>
      <c r="P30" s="107"/>
      <c r="Q30" s="98"/>
      <c r="R30" s="99"/>
      <c r="S30" s="99"/>
    </row>
    <row r="31" spans="1:19" s="2" customFormat="1" ht="49.95" customHeight="1" x14ac:dyDescent="0.3">
      <c r="A31" s="8"/>
      <c r="B31" s="80" t="s">
        <v>57</v>
      </c>
      <c r="C31" s="84"/>
      <c r="D31" s="81"/>
      <c r="E31" s="81"/>
      <c r="F31" s="81"/>
      <c r="G31" s="81"/>
      <c r="H31" s="81"/>
      <c r="I31" s="81"/>
      <c r="J31" s="81"/>
      <c r="K31" s="81"/>
      <c r="L31" s="81"/>
      <c r="M31" s="81"/>
      <c r="N31" s="81"/>
      <c r="O31" s="81"/>
      <c r="P31" s="50"/>
      <c r="Q31" s="39">
        <f>SUM('Channel marketing budget'!$D31:$O31)</f>
        <v>0</v>
      </c>
      <c r="R31" s="25"/>
      <c r="S31" s="25"/>
    </row>
    <row r="32" spans="1:19" s="4" customFormat="1" ht="49.95" customHeight="1" x14ac:dyDescent="0.35">
      <c r="A32" s="9"/>
      <c r="B32" s="141" t="s">
        <v>5</v>
      </c>
      <c r="C32" s="142"/>
      <c r="D32" s="158">
        <v>1000</v>
      </c>
      <c r="E32" s="158">
        <v>1000</v>
      </c>
      <c r="F32" s="158">
        <v>1000</v>
      </c>
      <c r="G32" s="158">
        <v>1000</v>
      </c>
      <c r="H32" s="158">
        <v>1000</v>
      </c>
      <c r="I32" s="158">
        <v>1000</v>
      </c>
      <c r="J32" s="158">
        <v>1000</v>
      </c>
      <c r="K32" s="158">
        <v>1000</v>
      </c>
      <c r="L32" s="158">
        <v>1000</v>
      </c>
      <c r="M32" s="158">
        <v>1000</v>
      </c>
      <c r="N32" s="158">
        <v>1000</v>
      </c>
      <c r="O32" s="158">
        <v>1000</v>
      </c>
      <c r="P32" s="160"/>
      <c r="Q32" s="145">
        <f>SUM('Channel marketing budget'!$D32:$O32)</f>
        <v>12000</v>
      </c>
      <c r="R32" s="167"/>
      <c r="S32" s="167"/>
    </row>
    <row r="33" spans="1:19" s="3" customFormat="1" ht="49.95" customHeight="1" x14ac:dyDescent="0.35">
      <c r="A33" s="9"/>
      <c r="B33" s="80" t="s">
        <v>6</v>
      </c>
      <c r="C33" s="84"/>
      <c r="D33" s="81">
        <v>250</v>
      </c>
      <c r="E33" s="81">
        <v>250</v>
      </c>
      <c r="F33" s="81">
        <v>250</v>
      </c>
      <c r="G33" s="81">
        <v>250</v>
      </c>
      <c r="H33" s="81">
        <v>250</v>
      </c>
      <c r="I33" s="81">
        <v>250</v>
      </c>
      <c r="J33" s="81">
        <v>250</v>
      </c>
      <c r="K33" s="81">
        <v>250</v>
      </c>
      <c r="L33" s="81">
        <v>250</v>
      </c>
      <c r="M33" s="81">
        <v>250</v>
      </c>
      <c r="N33" s="81">
        <v>250</v>
      </c>
      <c r="O33" s="81">
        <v>250</v>
      </c>
      <c r="P33" s="50"/>
      <c r="Q33" s="39">
        <f>SUM('Channel marketing budget'!$D33:$O33)</f>
        <v>3000</v>
      </c>
      <c r="R33" s="25"/>
      <c r="S33" s="25"/>
    </row>
    <row r="34" spans="1:19" s="3" customFormat="1" ht="49.95" customHeight="1" thickBot="1" x14ac:dyDescent="0.4">
      <c r="A34" s="9"/>
      <c r="B34" s="170" t="s">
        <v>58</v>
      </c>
      <c r="C34" s="171"/>
      <c r="D34" s="172">
        <f>SUM(D31:D33)</f>
        <v>1250</v>
      </c>
      <c r="E34" s="172">
        <f t="shared" ref="E34:O34" si="10">SUM(E31:E33)</f>
        <v>1250</v>
      </c>
      <c r="F34" s="172">
        <f t="shared" si="10"/>
        <v>1250</v>
      </c>
      <c r="G34" s="172">
        <f t="shared" si="10"/>
        <v>1250</v>
      </c>
      <c r="H34" s="172">
        <f t="shared" si="10"/>
        <v>1250</v>
      </c>
      <c r="I34" s="172">
        <f t="shared" si="10"/>
        <v>1250</v>
      </c>
      <c r="J34" s="172">
        <f t="shared" si="10"/>
        <v>1250</v>
      </c>
      <c r="K34" s="172">
        <f t="shared" si="10"/>
        <v>1250</v>
      </c>
      <c r="L34" s="172">
        <f t="shared" si="10"/>
        <v>1250</v>
      </c>
      <c r="M34" s="172">
        <f t="shared" si="10"/>
        <v>1250</v>
      </c>
      <c r="N34" s="172">
        <f t="shared" si="10"/>
        <v>1250</v>
      </c>
      <c r="O34" s="172">
        <f t="shared" si="10"/>
        <v>1250</v>
      </c>
      <c r="P34" s="144"/>
      <c r="Q34" s="145">
        <f>SUM(Q31:Q33)</f>
        <v>15000</v>
      </c>
      <c r="R34" s="167"/>
      <c r="S34" s="167"/>
    </row>
    <row r="35" spans="1:19" s="2" customFormat="1" ht="49.95" customHeight="1" thickTop="1" thickBot="1" x14ac:dyDescent="0.4">
      <c r="A35" s="13"/>
      <c r="B35" s="65" t="s">
        <v>59</v>
      </c>
      <c r="C35" s="66"/>
      <c r="D35" s="67">
        <f>SUM('Channel marketing budget'!$D$34,'Channel marketing budget'!$D$28,'Channel marketing budget'!$D$18)</f>
        <v>1839</v>
      </c>
      <c r="E35" s="67">
        <f>SUM('Channel marketing budget'!$E$34,'Channel marketing budget'!$E$28,'Channel marketing budget'!$E$18)</f>
        <v>1281.8499999999999</v>
      </c>
      <c r="F35" s="67">
        <f>SUM('Channel marketing budget'!$F$34,'Channel marketing budget'!$F$28,'Channel marketing budget'!$F$18)</f>
        <v>1311.9375</v>
      </c>
      <c r="G35" s="67">
        <f>SUM('Channel marketing budget'!$G$34,'Channel marketing budget'!$G$28,'Channel marketing budget'!$G$18)</f>
        <v>1282.05</v>
      </c>
      <c r="H35" s="67">
        <f>SUM('Channel marketing budget'!$H$34,'Channel marketing budget'!$H$28,'Channel marketing budget'!$H$18)</f>
        <v>1311.9480000000001</v>
      </c>
      <c r="I35" s="67">
        <f>SUM('Channel marketing budget'!$I$34,'Channel marketing budget'!$I$28,'Channel marketing budget'!$I$18)</f>
        <v>1281.9375</v>
      </c>
      <c r="J35" s="67">
        <f>SUM('Channel marketing budget'!$J$34,'Channel marketing budget'!$J$28,'Channel marketing budget'!$J$18)</f>
        <v>1311.9</v>
      </c>
      <c r="K35" s="67">
        <f>SUM('Channel marketing budget'!$K$34,'Channel marketing budget'!$K$28,'Channel marketing budget'!$K$18)</f>
        <v>1281.8399999999999</v>
      </c>
      <c r="L35" s="67">
        <f>SUM('Channel marketing budget'!$L$34,'Channel marketing budget'!$L$28,'Channel marketing budget'!$L$18)</f>
        <v>1311.8</v>
      </c>
      <c r="M35" s="67">
        <f>SUM('Channel marketing budget'!$M$34,'Channel marketing budget'!$M$28,'Channel marketing budget'!$M$18)</f>
        <v>1281.8</v>
      </c>
      <c r="N35" s="67">
        <f>SUM('Channel marketing budget'!$N$34,'Channel marketing budget'!$N$28,'Channel marketing budget'!$N$18)</f>
        <v>1336.8</v>
      </c>
      <c r="O35" s="67">
        <f>SUM('Channel marketing budget'!$O$34,'Channel marketing budget'!$O$28,'Channel marketing budget'!$O$18)</f>
        <v>1281.8</v>
      </c>
      <c r="P35" s="52"/>
      <c r="Q35" s="39">
        <f>SUM(Q34,Q28,Q18,Q10)</f>
        <v>16431.613000000001</v>
      </c>
      <c r="R35" s="91"/>
      <c r="S35" s="87"/>
    </row>
    <row r="36" spans="1:19" s="36" customFormat="1" ht="49.95" customHeight="1" x14ac:dyDescent="0.3">
      <c r="A36" s="35"/>
      <c r="B36" s="132" t="s">
        <v>40</v>
      </c>
      <c r="C36" s="133" t="s">
        <v>0</v>
      </c>
      <c r="D36" s="120" t="s">
        <v>74</v>
      </c>
      <c r="E36" s="120" t="s">
        <v>75</v>
      </c>
      <c r="F36" s="120" t="s">
        <v>76</v>
      </c>
      <c r="G36" s="120" t="s">
        <v>77</v>
      </c>
      <c r="H36" s="120" t="s">
        <v>66</v>
      </c>
      <c r="I36" s="120" t="s">
        <v>78</v>
      </c>
      <c r="J36" s="120" t="s">
        <v>79</v>
      </c>
      <c r="K36" s="120" t="s">
        <v>80</v>
      </c>
      <c r="L36" s="120" t="s">
        <v>81</v>
      </c>
      <c r="M36" s="120" t="s">
        <v>82</v>
      </c>
      <c r="N36" s="120" t="s">
        <v>84</v>
      </c>
      <c r="O36" s="120" t="s">
        <v>83</v>
      </c>
      <c r="P36" s="134"/>
      <c r="Q36" s="135"/>
      <c r="R36" s="134"/>
      <c r="S36" s="134"/>
    </row>
    <row r="37" spans="1:19" s="2" customFormat="1" ht="49.95" customHeight="1" x14ac:dyDescent="0.3">
      <c r="A37" s="8"/>
      <c r="B37" s="94" t="s">
        <v>16</v>
      </c>
      <c r="C37" s="100"/>
      <c r="D37" s="96">
        <v>0.1</v>
      </c>
      <c r="E37" s="96">
        <v>0.1</v>
      </c>
      <c r="F37" s="96">
        <v>0.1</v>
      </c>
      <c r="G37" s="96">
        <v>0.1</v>
      </c>
      <c r="H37" s="96">
        <v>0.1</v>
      </c>
      <c r="I37" s="96">
        <v>0.1</v>
      </c>
      <c r="J37" s="96">
        <v>0.1</v>
      </c>
      <c r="K37" s="96">
        <v>0.1</v>
      </c>
      <c r="L37" s="96">
        <v>0.1</v>
      </c>
      <c r="M37" s="96">
        <v>0.1</v>
      </c>
      <c r="N37" s="96">
        <v>0.1</v>
      </c>
      <c r="O37" s="96">
        <v>0.1</v>
      </c>
      <c r="P37" s="105"/>
      <c r="Q37" s="98"/>
      <c r="R37" s="104"/>
      <c r="S37" s="104"/>
    </row>
    <row r="38" spans="1:19" s="2" customFormat="1" ht="49.95" customHeight="1" x14ac:dyDescent="0.3">
      <c r="A38" s="8"/>
      <c r="B38" s="80" t="s">
        <v>7</v>
      </c>
      <c r="C38" s="81"/>
      <c r="D38" s="81">
        <v>50</v>
      </c>
      <c r="E38" s="81">
        <v>50</v>
      </c>
      <c r="F38" s="81">
        <v>50</v>
      </c>
      <c r="G38" s="81">
        <v>50</v>
      </c>
      <c r="H38" s="81">
        <v>50</v>
      </c>
      <c r="I38" s="81">
        <v>50</v>
      </c>
      <c r="J38" s="81">
        <v>50</v>
      </c>
      <c r="K38" s="81">
        <v>50</v>
      </c>
      <c r="L38" s="81">
        <v>50</v>
      </c>
      <c r="M38" s="81">
        <v>50</v>
      </c>
      <c r="N38" s="81">
        <v>50</v>
      </c>
      <c r="O38" s="81">
        <v>50</v>
      </c>
      <c r="P38" s="46"/>
      <c r="Q38" s="39">
        <f>SUM('Channel marketing budget'!$D38:$O38)</f>
        <v>600</v>
      </c>
      <c r="R38" s="25"/>
      <c r="S38" s="25"/>
    </row>
    <row r="39" spans="1:19" s="2" customFormat="1" ht="49.95" customHeight="1" x14ac:dyDescent="0.3">
      <c r="A39" s="8"/>
      <c r="B39" s="141" t="s">
        <v>3</v>
      </c>
      <c r="C39" s="158"/>
      <c r="D39" s="143">
        <v>250</v>
      </c>
      <c r="E39" s="143">
        <v>250</v>
      </c>
      <c r="F39" s="143">
        <v>250</v>
      </c>
      <c r="G39" s="143">
        <v>250</v>
      </c>
      <c r="H39" s="143">
        <v>250</v>
      </c>
      <c r="I39" s="143">
        <v>250</v>
      </c>
      <c r="J39" s="143">
        <v>250</v>
      </c>
      <c r="K39" s="143">
        <v>250</v>
      </c>
      <c r="L39" s="143">
        <v>250</v>
      </c>
      <c r="M39" s="143">
        <v>250</v>
      </c>
      <c r="N39" s="143">
        <v>250</v>
      </c>
      <c r="O39" s="143">
        <v>250</v>
      </c>
      <c r="P39" s="160"/>
      <c r="Q39" s="145">
        <f>SUM('Channel marketing budget'!$D39:$O39)</f>
        <v>3000</v>
      </c>
      <c r="R39" s="167"/>
      <c r="S39" s="167"/>
    </row>
    <row r="40" spans="1:19" s="3" customFormat="1" ht="49.95" customHeight="1" x14ac:dyDescent="0.35">
      <c r="A40" s="9"/>
      <c r="B40" s="80" t="s">
        <v>8</v>
      </c>
      <c r="C40" s="81"/>
      <c r="D40" s="85">
        <v>600</v>
      </c>
      <c r="E40" s="85">
        <v>600</v>
      </c>
      <c r="F40" s="85">
        <v>600</v>
      </c>
      <c r="G40" s="85">
        <v>600</v>
      </c>
      <c r="H40" s="85">
        <v>600</v>
      </c>
      <c r="I40" s="85">
        <v>600</v>
      </c>
      <c r="J40" s="85">
        <v>600</v>
      </c>
      <c r="K40" s="85">
        <v>600</v>
      </c>
      <c r="L40" s="85">
        <v>600</v>
      </c>
      <c r="M40" s="85">
        <v>600</v>
      </c>
      <c r="N40" s="85">
        <v>600</v>
      </c>
      <c r="O40" s="85">
        <v>600</v>
      </c>
      <c r="P40" s="50"/>
      <c r="Q40" s="39">
        <f>SUM('Channel marketing budget'!$D40:$O40)</f>
        <v>7200</v>
      </c>
      <c r="R40" s="25"/>
      <c r="S40" s="25"/>
    </row>
    <row r="41" spans="1:19" s="3" customFormat="1" ht="49.95" customHeight="1" x14ac:dyDescent="0.35">
      <c r="A41" s="9"/>
      <c r="B41" s="141" t="s">
        <v>9</v>
      </c>
      <c r="C41" s="157">
        <v>0.1</v>
      </c>
      <c r="D41" s="143">
        <f t="shared" ref="D41:O41" si="11">D4*D37*$C$41</f>
        <v>7.5</v>
      </c>
      <c r="E41" s="143">
        <f t="shared" si="11"/>
        <v>2</v>
      </c>
      <c r="F41" s="143">
        <f t="shared" si="11"/>
        <v>5</v>
      </c>
      <c r="G41" s="143">
        <f t="shared" si="11"/>
        <v>15</v>
      </c>
      <c r="H41" s="143">
        <f t="shared" si="11"/>
        <v>12</v>
      </c>
      <c r="I41" s="143">
        <f t="shared" si="11"/>
        <v>15</v>
      </c>
      <c r="J41" s="143">
        <f t="shared" si="11"/>
        <v>15</v>
      </c>
      <c r="K41" s="143">
        <f t="shared" si="11"/>
        <v>18</v>
      </c>
      <c r="L41" s="143">
        <f t="shared" si="11"/>
        <v>20</v>
      </c>
      <c r="M41" s="143">
        <f t="shared" si="11"/>
        <v>20</v>
      </c>
      <c r="N41" s="143">
        <f t="shared" si="11"/>
        <v>20</v>
      </c>
      <c r="O41" s="143">
        <f t="shared" si="11"/>
        <v>20</v>
      </c>
      <c r="P41" s="164"/>
      <c r="Q41" s="145">
        <f>SUM('Channel marketing budget'!$D41:$O41)</f>
        <v>169.5</v>
      </c>
      <c r="R41" s="167"/>
      <c r="S41" s="167"/>
    </row>
    <row r="42" spans="1:19" s="20" customFormat="1" ht="49.95" customHeight="1" x14ac:dyDescent="0.5">
      <c r="A42" s="19"/>
      <c r="B42" s="80" t="s">
        <v>60</v>
      </c>
      <c r="C42" s="86">
        <v>0.1</v>
      </c>
      <c r="D42" s="85">
        <f t="shared" ref="D42:O42" si="12">D4*D37*$C$42</f>
        <v>7.5</v>
      </c>
      <c r="E42" s="85">
        <f t="shared" si="12"/>
        <v>2</v>
      </c>
      <c r="F42" s="85">
        <f t="shared" si="12"/>
        <v>5</v>
      </c>
      <c r="G42" s="85">
        <f t="shared" si="12"/>
        <v>15</v>
      </c>
      <c r="H42" s="85">
        <f t="shared" si="12"/>
        <v>12</v>
      </c>
      <c r="I42" s="85">
        <f t="shared" si="12"/>
        <v>15</v>
      </c>
      <c r="J42" s="85">
        <f t="shared" si="12"/>
        <v>15</v>
      </c>
      <c r="K42" s="85">
        <f t="shared" si="12"/>
        <v>18</v>
      </c>
      <c r="L42" s="85">
        <f t="shared" si="12"/>
        <v>20</v>
      </c>
      <c r="M42" s="85">
        <f t="shared" si="12"/>
        <v>20</v>
      </c>
      <c r="N42" s="85">
        <f t="shared" si="12"/>
        <v>20</v>
      </c>
      <c r="O42" s="85">
        <f t="shared" si="12"/>
        <v>20</v>
      </c>
      <c r="P42" s="46"/>
      <c r="Q42" s="39">
        <f>SUM('Channel marketing budget'!$D42:$O42)</f>
        <v>169.5</v>
      </c>
      <c r="R42" s="25"/>
      <c r="S42" s="25"/>
    </row>
    <row r="43" spans="1:19" s="2" customFormat="1" ht="49.95" customHeight="1" thickBot="1" x14ac:dyDescent="0.35">
      <c r="A43" s="8"/>
      <c r="B43" s="148" t="s">
        <v>69</v>
      </c>
      <c r="C43" s="168"/>
      <c r="D43" s="150">
        <f>SUM(D38:D42)</f>
        <v>915</v>
      </c>
      <c r="E43" s="150">
        <f t="shared" ref="E43:O43" si="13">SUM(E38:E42)</f>
        <v>904</v>
      </c>
      <c r="F43" s="150">
        <f t="shared" si="13"/>
        <v>910</v>
      </c>
      <c r="G43" s="150">
        <f t="shared" si="13"/>
        <v>930</v>
      </c>
      <c r="H43" s="150">
        <f t="shared" si="13"/>
        <v>924</v>
      </c>
      <c r="I43" s="150">
        <f t="shared" si="13"/>
        <v>930</v>
      </c>
      <c r="J43" s="150">
        <f t="shared" si="13"/>
        <v>930</v>
      </c>
      <c r="K43" s="150">
        <f t="shared" si="13"/>
        <v>936</v>
      </c>
      <c r="L43" s="150">
        <f t="shared" si="13"/>
        <v>940</v>
      </c>
      <c r="M43" s="150">
        <f t="shared" si="13"/>
        <v>940</v>
      </c>
      <c r="N43" s="150">
        <f t="shared" si="13"/>
        <v>940</v>
      </c>
      <c r="O43" s="150">
        <f t="shared" si="13"/>
        <v>940</v>
      </c>
      <c r="P43" s="169"/>
      <c r="Q43" s="145">
        <f>SUM(Q38:Q42)</f>
        <v>11139</v>
      </c>
      <c r="R43" s="155"/>
      <c r="S43" s="153"/>
    </row>
    <row r="44" spans="1:19" s="36" customFormat="1" ht="49.95" customHeight="1" thickTop="1" x14ac:dyDescent="0.3">
      <c r="A44" s="35"/>
      <c r="B44" s="124" t="s">
        <v>41</v>
      </c>
      <c r="C44" s="120" t="s">
        <v>0</v>
      </c>
      <c r="D44" s="120" t="s">
        <v>74</v>
      </c>
      <c r="E44" s="120" t="s">
        <v>75</v>
      </c>
      <c r="F44" s="120" t="s">
        <v>76</v>
      </c>
      <c r="G44" s="120" t="s">
        <v>77</v>
      </c>
      <c r="H44" s="120" t="s">
        <v>66</v>
      </c>
      <c r="I44" s="120" t="s">
        <v>78</v>
      </c>
      <c r="J44" s="120" t="s">
        <v>79</v>
      </c>
      <c r="K44" s="120" t="s">
        <v>80</v>
      </c>
      <c r="L44" s="120" t="s">
        <v>81</v>
      </c>
      <c r="M44" s="120" t="s">
        <v>82</v>
      </c>
      <c r="N44" s="120" t="s">
        <v>84</v>
      </c>
      <c r="O44" s="120" t="s">
        <v>83</v>
      </c>
      <c r="P44" s="120"/>
      <c r="Q44" s="126"/>
      <c r="R44" s="127"/>
      <c r="S44" s="127"/>
    </row>
    <row r="45" spans="1:19" s="2" customFormat="1" ht="49.95" customHeight="1" x14ac:dyDescent="0.3">
      <c r="A45" s="8"/>
      <c r="B45" s="94" t="s">
        <v>17</v>
      </c>
      <c r="C45" s="100"/>
      <c r="D45" s="96">
        <v>0</v>
      </c>
      <c r="E45" s="96">
        <v>0</v>
      </c>
      <c r="F45" s="96">
        <v>0</v>
      </c>
      <c r="G45" s="96">
        <v>0</v>
      </c>
      <c r="H45" s="96">
        <v>0</v>
      </c>
      <c r="I45" s="96">
        <v>0.15</v>
      </c>
      <c r="J45" s="96">
        <v>0.2</v>
      </c>
      <c r="K45" s="96">
        <v>0.4</v>
      </c>
      <c r="L45" s="96">
        <v>0.4</v>
      </c>
      <c r="M45" s="96">
        <v>0.4</v>
      </c>
      <c r="N45" s="96">
        <v>0.4</v>
      </c>
      <c r="O45" s="96">
        <v>0.4</v>
      </c>
      <c r="P45" s="104"/>
      <c r="Q45" s="98"/>
      <c r="R45" s="99"/>
      <c r="S45" s="99"/>
    </row>
    <row r="46" spans="1:19" s="3" customFormat="1" ht="49.95" customHeight="1" x14ac:dyDescent="0.35">
      <c r="A46" s="9"/>
      <c r="B46" s="80" t="s">
        <v>7</v>
      </c>
      <c r="C46" s="81"/>
      <c r="D46" s="81">
        <v>50</v>
      </c>
      <c r="E46" s="81">
        <v>50</v>
      </c>
      <c r="F46" s="81">
        <v>50</v>
      </c>
      <c r="G46" s="81">
        <v>50</v>
      </c>
      <c r="H46" s="81">
        <v>50</v>
      </c>
      <c r="I46" s="81">
        <v>50</v>
      </c>
      <c r="J46" s="81">
        <v>50</v>
      </c>
      <c r="K46" s="81">
        <v>50</v>
      </c>
      <c r="L46" s="81">
        <v>50</v>
      </c>
      <c r="M46" s="81">
        <v>50</v>
      </c>
      <c r="N46" s="81">
        <v>50</v>
      </c>
      <c r="O46" s="81">
        <v>50</v>
      </c>
      <c r="P46" s="50"/>
      <c r="Q46" s="39">
        <f>SUM('Channel marketing budget'!$D46:$O46)</f>
        <v>600</v>
      </c>
      <c r="R46" s="26"/>
      <c r="S46" s="27"/>
    </row>
    <row r="47" spans="1:19" s="3" customFormat="1" ht="49.95" customHeight="1" x14ac:dyDescent="0.35">
      <c r="A47" s="9"/>
      <c r="B47" s="141" t="s">
        <v>3</v>
      </c>
      <c r="C47" s="158"/>
      <c r="D47" s="143">
        <v>250</v>
      </c>
      <c r="E47" s="143">
        <v>250</v>
      </c>
      <c r="F47" s="143">
        <v>250</v>
      </c>
      <c r="G47" s="143">
        <v>250</v>
      </c>
      <c r="H47" s="143">
        <v>250</v>
      </c>
      <c r="I47" s="143">
        <v>250</v>
      </c>
      <c r="J47" s="143">
        <v>250</v>
      </c>
      <c r="K47" s="143">
        <v>250</v>
      </c>
      <c r="L47" s="143">
        <v>250</v>
      </c>
      <c r="M47" s="143">
        <v>250</v>
      </c>
      <c r="N47" s="143">
        <v>250</v>
      </c>
      <c r="O47" s="143">
        <v>250</v>
      </c>
      <c r="P47" s="164"/>
      <c r="Q47" s="145">
        <f>SUM('Channel marketing budget'!$D47:$O47)</f>
        <v>3000</v>
      </c>
      <c r="R47" s="165"/>
      <c r="S47" s="166"/>
    </row>
    <row r="48" spans="1:19" s="20" customFormat="1" ht="49.95" customHeight="1" x14ac:dyDescent="0.5">
      <c r="A48" s="19"/>
      <c r="B48" s="80" t="s">
        <v>8</v>
      </c>
      <c r="C48" s="81"/>
      <c r="D48" s="85">
        <v>600</v>
      </c>
      <c r="E48" s="85">
        <v>600</v>
      </c>
      <c r="F48" s="85">
        <v>600</v>
      </c>
      <c r="G48" s="85">
        <v>600</v>
      </c>
      <c r="H48" s="85">
        <v>600</v>
      </c>
      <c r="I48" s="85">
        <v>600</v>
      </c>
      <c r="J48" s="85">
        <v>600</v>
      </c>
      <c r="K48" s="85">
        <v>600</v>
      </c>
      <c r="L48" s="85">
        <v>600</v>
      </c>
      <c r="M48" s="85">
        <v>600</v>
      </c>
      <c r="N48" s="85">
        <v>600</v>
      </c>
      <c r="O48" s="85">
        <v>600</v>
      </c>
      <c r="P48" s="46"/>
      <c r="Q48" s="39">
        <f>SUM('Channel marketing budget'!$D48:$O48)</f>
        <v>7200</v>
      </c>
      <c r="R48" s="26"/>
      <c r="S48" s="27"/>
    </row>
    <row r="49" spans="1:19" s="2" customFormat="1" ht="49.95" customHeight="1" x14ac:dyDescent="0.3">
      <c r="A49" s="8"/>
      <c r="B49" s="141" t="s">
        <v>61</v>
      </c>
      <c r="C49" s="157">
        <v>0.15</v>
      </c>
      <c r="D49" s="158">
        <f t="shared" ref="D49:O49" si="14">D4*D45*$C$49</f>
        <v>0</v>
      </c>
      <c r="E49" s="158">
        <f t="shared" si="14"/>
        <v>0</v>
      </c>
      <c r="F49" s="158">
        <f t="shared" si="14"/>
        <v>0</v>
      </c>
      <c r="G49" s="158">
        <f t="shared" si="14"/>
        <v>0</v>
      </c>
      <c r="H49" s="158">
        <f t="shared" si="14"/>
        <v>0</v>
      </c>
      <c r="I49" s="158">
        <f t="shared" si="14"/>
        <v>33.75</v>
      </c>
      <c r="J49" s="158">
        <f t="shared" si="14"/>
        <v>45</v>
      </c>
      <c r="K49" s="158">
        <f t="shared" si="14"/>
        <v>108</v>
      </c>
      <c r="L49" s="158">
        <f t="shared" si="14"/>
        <v>120</v>
      </c>
      <c r="M49" s="158">
        <f t="shared" si="14"/>
        <v>120</v>
      </c>
      <c r="N49" s="158">
        <f t="shared" si="14"/>
        <v>120</v>
      </c>
      <c r="O49" s="158">
        <f t="shared" si="14"/>
        <v>120</v>
      </c>
      <c r="P49" s="160"/>
      <c r="Q49" s="161">
        <f>SUM('Channel marketing budget'!$D49:$O49)</f>
        <v>666.75</v>
      </c>
      <c r="R49" s="162"/>
      <c r="S49" s="163"/>
    </row>
    <row r="50" spans="1:19" s="2" customFormat="1" ht="49.95" customHeight="1" thickBot="1" x14ac:dyDescent="0.35">
      <c r="A50" s="8"/>
      <c r="B50" s="74" t="s">
        <v>68</v>
      </c>
      <c r="C50" s="75"/>
      <c r="D50" s="76">
        <f>SUM(D46:D49)</f>
        <v>900</v>
      </c>
      <c r="E50" s="76">
        <f t="shared" ref="E50:O50" si="15">SUM(E46:E49)</f>
        <v>900</v>
      </c>
      <c r="F50" s="76">
        <f t="shared" si="15"/>
        <v>900</v>
      </c>
      <c r="G50" s="76">
        <f t="shared" si="15"/>
        <v>900</v>
      </c>
      <c r="H50" s="76">
        <f t="shared" si="15"/>
        <v>900</v>
      </c>
      <c r="I50" s="76">
        <f t="shared" si="15"/>
        <v>933.75</v>
      </c>
      <c r="J50" s="76">
        <f t="shared" si="15"/>
        <v>945</v>
      </c>
      <c r="K50" s="76">
        <f t="shared" si="15"/>
        <v>1008</v>
      </c>
      <c r="L50" s="76">
        <f t="shared" si="15"/>
        <v>1020</v>
      </c>
      <c r="M50" s="76">
        <f t="shared" si="15"/>
        <v>1020</v>
      </c>
      <c r="N50" s="76">
        <f t="shared" si="15"/>
        <v>1020</v>
      </c>
      <c r="O50" s="76">
        <f t="shared" si="15"/>
        <v>1020</v>
      </c>
      <c r="P50" s="53"/>
      <c r="Q50" s="40">
        <f>SUM(Q46:Q49)</f>
        <v>11466.75</v>
      </c>
      <c r="R50" s="92"/>
      <c r="S50" s="87"/>
    </row>
    <row r="51" spans="1:19" s="36" customFormat="1" ht="49.95" customHeight="1" thickTop="1" x14ac:dyDescent="0.3">
      <c r="A51" s="35"/>
      <c r="B51" s="132" t="s">
        <v>42</v>
      </c>
      <c r="C51" s="133" t="s">
        <v>0</v>
      </c>
      <c r="D51" s="120" t="s">
        <v>74</v>
      </c>
      <c r="E51" s="120" t="s">
        <v>75</v>
      </c>
      <c r="F51" s="120" t="s">
        <v>76</v>
      </c>
      <c r="G51" s="120" t="s">
        <v>77</v>
      </c>
      <c r="H51" s="120" t="s">
        <v>66</v>
      </c>
      <c r="I51" s="120" t="s">
        <v>78</v>
      </c>
      <c r="J51" s="120" t="s">
        <v>79</v>
      </c>
      <c r="K51" s="120" t="s">
        <v>80</v>
      </c>
      <c r="L51" s="120" t="s">
        <v>81</v>
      </c>
      <c r="M51" s="120" t="s">
        <v>82</v>
      </c>
      <c r="N51" s="120" t="s">
        <v>84</v>
      </c>
      <c r="O51" s="120" t="s">
        <v>83</v>
      </c>
      <c r="P51" s="134"/>
      <c r="Q51" s="135"/>
      <c r="R51" s="136"/>
      <c r="S51" s="136"/>
    </row>
    <row r="52" spans="1:19" s="3" customFormat="1" ht="49.95" customHeight="1" x14ac:dyDescent="0.4">
      <c r="A52" s="9"/>
      <c r="B52" s="94" t="s">
        <v>18</v>
      </c>
      <c r="C52" s="100"/>
      <c r="D52" s="96">
        <v>0</v>
      </c>
      <c r="E52" s="96">
        <v>0</v>
      </c>
      <c r="F52" s="96">
        <v>0.25</v>
      </c>
      <c r="G52" s="96">
        <v>0.6</v>
      </c>
      <c r="H52" s="96">
        <v>0.67</v>
      </c>
      <c r="I52" s="96">
        <v>0.6</v>
      </c>
      <c r="J52" s="96">
        <v>0.6</v>
      </c>
      <c r="K52" s="96">
        <v>0.5</v>
      </c>
      <c r="L52" s="96">
        <v>0.3</v>
      </c>
      <c r="M52" s="96">
        <v>0.3</v>
      </c>
      <c r="N52" s="96">
        <v>0.3</v>
      </c>
      <c r="O52" s="96">
        <v>0.3</v>
      </c>
      <c r="P52" s="101"/>
      <c r="Q52" s="102"/>
      <c r="R52" s="103"/>
      <c r="S52" s="103"/>
    </row>
    <row r="53" spans="1:19" s="3" customFormat="1" ht="49.95" customHeight="1" x14ac:dyDescent="0.35">
      <c r="A53" s="9"/>
      <c r="B53" s="80" t="s">
        <v>7</v>
      </c>
      <c r="C53" s="81"/>
      <c r="D53" s="81">
        <v>50</v>
      </c>
      <c r="E53" s="81">
        <v>50</v>
      </c>
      <c r="F53" s="81">
        <v>50</v>
      </c>
      <c r="G53" s="81">
        <v>50</v>
      </c>
      <c r="H53" s="81">
        <v>50</v>
      </c>
      <c r="I53" s="81">
        <v>50</v>
      </c>
      <c r="J53" s="81">
        <v>50</v>
      </c>
      <c r="K53" s="81">
        <v>50</v>
      </c>
      <c r="L53" s="81">
        <v>50</v>
      </c>
      <c r="M53" s="81">
        <v>50</v>
      </c>
      <c r="N53" s="81">
        <v>50</v>
      </c>
      <c r="O53" s="81">
        <v>50</v>
      </c>
      <c r="P53" s="54"/>
      <c r="Q53" s="55"/>
      <c r="R53" s="28"/>
      <c r="S53" s="28"/>
    </row>
    <row r="54" spans="1:19" s="20" customFormat="1" ht="49.95" customHeight="1" x14ac:dyDescent="0.5">
      <c r="A54" s="19"/>
      <c r="B54" s="141" t="s">
        <v>3</v>
      </c>
      <c r="C54" s="158"/>
      <c r="D54" s="143">
        <v>250</v>
      </c>
      <c r="E54" s="143">
        <v>250</v>
      </c>
      <c r="F54" s="143">
        <v>250</v>
      </c>
      <c r="G54" s="143">
        <v>250</v>
      </c>
      <c r="H54" s="143">
        <v>250</v>
      </c>
      <c r="I54" s="143">
        <v>250</v>
      </c>
      <c r="J54" s="143">
        <v>250</v>
      </c>
      <c r="K54" s="143">
        <v>250</v>
      </c>
      <c r="L54" s="143">
        <v>250</v>
      </c>
      <c r="M54" s="143">
        <v>250</v>
      </c>
      <c r="N54" s="143">
        <v>250</v>
      </c>
      <c r="O54" s="143">
        <v>250</v>
      </c>
      <c r="P54" s="144"/>
      <c r="Q54" s="145">
        <f>SUM('Channel marketing budget'!$D53:$O53)</f>
        <v>600</v>
      </c>
      <c r="R54" s="159"/>
      <c r="S54" s="159"/>
    </row>
    <row r="55" spans="1:19" s="2" customFormat="1" ht="49.95" customHeight="1" x14ac:dyDescent="0.3">
      <c r="A55" s="8"/>
      <c r="B55" s="80" t="s">
        <v>8</v>
      </c>
      <c r="C55" s="81"/>
      <c r="D55" s="85">
        <v>600</v>
      </c>
      <c r="E55" s="85">
        <v>600</v>
      </c>
      <c r="F55" s="85">
        <v>600</v>
      </c>
      <c r="G55" s="85">
        <v>600</v>
      </c>
      <c r="H55" s="85">
        <v>600</v>
      </c>
      <c r="I55" s="85">
        <v>600</v>
      </c>
      <c r="J55" s="85">
        <v>600</v>
      </c>
      <c r="K55" s="85">
        <v>600</v>
      </c>
      <c r="L55" s="85">
        <v>600</v>
      </c>
      <c r="M55" s="85">
        <v>600</v>
      </c>
      <c r="N55" s="85">
        <v>600</v>
      </c>
      <c r="O55" s="85">
        <v>600</v>
      </c>
      <c r="P55" s="50"/>
      <c r="Q55" s="39">
        <f>SUM('Channel marketing budget'!$D54:$O54)</f>
        <v>3000</v>
      </c>
      <c r="R55" s="29"/>
      <c r="S55" s="29"/>
    </row>
    <row r="56" spans="1:19" s="2" customFormat="1" ht="49.95" customHeight="1" x14ac:dyDescent="0.3">
      <c r="A56" s="8"/>
      <c r="B56" s="141" t="s">
        <v>62</v>
      </c>
      <c r="C56" s="157">
        <v>0.1</v>
      </c>
      <c r="D56" s="158">
        <f t="shared" ref="D56:O56" si="16">D4*D52*$C$56</f>
        <v>0</v>
      </c>
      <c r="E56" s="158">
        <f t="shared" si="16"/>
        <v>0</v>
      </c>
      <c r="F56" s="158">
        <f t="shared" si="16"/>
        <v>12.5</v>
      </c>
      <c r="G56" s="158">
        <f t="shared" si="16"/>
        <v>90</v>
      </c>
      <c r="H56" s="158">
        <f t="shared" si="16"/>
        <v>80.400000000000006</v>
      </c>
      <c r="I56" s="158">
        <f t="shared" si="16"/>
        <v>90</v>
      </c>
      <c r="J56" s="158">
        <f t="shared" si="16"/>
        <v>90</v>
      </c>
      <c r="K56" s="158">
        <f t="shared" si="16"/>
        <v>90</v>
      </c>
      <c r="L56" s="158">
        <f t="shared" si="16"/>
        <v>60</v>
      </c>
      <c r="M56" s="158">
        <f t="shared" si="16"/>
        <v>60</v>
      </c>
      <c r="N56" s="158">
        <f t="shared" si="16"/>
        <v>60</v>
      </c>
      <c r="O56" s="158">
        <f t="shared" si="16"/>
        <v>60</v>
      </c>
      <c r="P56" s="144"/>
      <c r="Q56" s="145">
        <f>SUM('Channel marketing budget'!$D56:$O56)</f>
        <v>692.9</v>
      </c>
      <c r="R56" s="159"/>
      <c r="S56" s="159"/>
    </row>
    <row r="57" spans="1:19" s="2" customFormat="1" ht="49.95" customHeight="1" thickBot="1" x14ac:dyDescent="0.35">
      <c r="A57" s="8"/>
      <c r="B57" s="71" t="s">
        <v>71</v>
      </c>
      <c r="C57" s="72"/>
      <c r="D57" s="73">
        <f>SUM(D53:D56)</f>
        <v>900</v>
      </c>
      <c r="E57" s="73">
        <f t="shared" ref="E57:O57" si="17">SUM(E53:E56)</f>
        <v>900</v>
      </c>
      <c r="F57" s="73">
        <f t="shared" si="17"/>
        <v>912.5</v>
      </c>
      <c r="G57" s="73">
        <f t="shared" si="17"/>
        <v>990</v>
      </c>
      <c r="H57" s="73">
        <f t="shared" si="17"/>
        <v>980.4</v>
      </c>
      <c r="I57" s="73">
        <f t="shared" si="17"/>
        <v>990</v>
      </c>
      <c r="J57" s="73">
        <f t="shared" si="17"/>
        <v>990</v>
      </c>
      <c r="K57" s="73">
        <f t="shared" si="17"/>
        <v>990</v>
      </c>
      <c r="L57" s="73">
        <f t="shared" si="17"/>
        <v>960</v>
      </c>
      <c r="M57" s="73">
        <f t="shared" si="17"/>
        <v>960</v>
      </c>
      <c r="N57" s="73">
        <f t="shared" si="17"/>
        <v>960</v>
      </c>
      <c r="O57" s="73">
        <f t="shared" si="17"/>
        <v>960</v>
      </c>
      <c r="P57" s="50"/>
      <c r="Q57" s="39">
        <f>SUM(Q54:Q56)</f>
        <v>4292.8999999999996</v>
      </c>
      <c r="R57" s="93"/>
      <c r="S57" s="87"/>
    </row>
    <row r="58" spans="1:19" s="34" customFormat="1" ht="49.95" customHeight="1" thickTop="1" x14ac:dyDescent="0.4">
      <c r="A58" s="35"/>
      <c r="B58" s="132" t="s">
        <v>43</v>
      </c>
      <c r="C58" s="133" t="s">
        <v>0</v>
      </c>
      <c r="D58" s="120" t="s">
        <v>74</v>
      </c>
      <c r="E58" s="120" t="s">
        <v>75</v>
      </c>
      <c r="F58" s="120" t="s">
        <v>76</v>
      </c>
      <c r="G58" s="120" t="s">
        <v>77</v>
      </c>
      <c r="H58" s="120" t="s">
        <v>66</v>
      </c>
      <c r="I58" s="120" t="s">
        <v>78</v>
      </c>
      <c r="J58" s="120" t="s">
        <v>79</v>
      </c>
      <c r="K58" s="120" t="s">
        <v>80</v>
      </c>
      <c r="L58" s="120" t="s">
        <v>81</v>
      </c>
      <c r="M58" s="120" t="s">
        <v>82</v>
      </c>
      <c r="N58" s="120" t="s">
        <v>84</v>
      </c>
      <c r="O58" s="120" t="s">
        <v>83</v>
      </c>
      <c r="P58" s="137"/>
      <c r="Q58" s="138"/>
      <c r="R58" s="139"/>
      <c r="S58" s="139"/>
    </row>
    <row r="59" spans="1:19" s="20" customFormat="1" ht="49.95" customHeight="1" x14ac:dyDescent="0.5">
      <c r="A59" s="19"/>
      <c r="B59" s="94" t="s">
        <v>19</v>
      </c>
      <c r="C59" s="95"/>
      <c r="D59" s="96"/>
      <c r="E59" s="96"/>
      <c r="F59" s="96"/>
      <c r="G59" s="96"/>
      <c r="H59" s="96"/>
      <c r="I59" s="96"/>
      <c r="J59" s="96"/>
      <c r="K59" s="96"/>
      <c r="L59" s="96"/>
      <c r="M59" s="96"/>
      <c r="N59" s="96"/>
      <c r="O59" s="96"/>
      <c r="P59" s="97"/>
      <c r="Q59" s="98"/>
      <c r="R59" s="99"/>
      <c r="S59" s="99"/>
    </row>
    <row r="60" spans="1:19" s="2" customFormat="1" ht="49.95" customHeight="1" x14ac:dyDescent="0.3">
      <c r="A60" s="8"/>
      <c r="B60" s="80" t="s">
        <v>63</v>
      </c>
      <c r="C60" s="84"/>
      <c r="D60" s="81">
        <v>50</v>
      </c>
      <c r="E60" s="81">
        <v>50</v>
      </c>
      <c r="F60" s="81">
        <v>50</v>
      </c>
      <c r="G60" s="81">
        <v>50</v>
      </c>
      <c r="H60" s="81">
        <v>50</v>
      </c>
      <c r="I60" s="81">
        <v>50</v>
      </c>
      <c r="J60" s="81">
        <v>50</v>
      </c>
      <c r="K60" s="81">
        <v>50</v>
      </c>
      <c r="L60" s="81">
        <v>50</v>
      </c>
      <c r="M60" s="81">
        <v>50</v>
      </c>
      <c r="N60" s="81">
        <v>50</v>
      </c>
      <c r="O60" s="81">
        <v>50</v>
      </c>
      <c r="P60" s="50"/>
      <c r="Q60" s="39">
        <f>SUM('Channel marketing budget'!$D60:$O60)</f>
        <v>600</v>
      </c>
      <c r="R60" s="30"/>
      <c r="S60" s="30"/>
    </row>
    <row r="61" spans="1:19" s="2" customFormat="1" ht="49.95" customHeight="1" x14ac:dyDescent="0.3">
      <c r="A61" s="8"/>
      <c r="B61" s="141" t="s">
        <v>10</v>
      </c>
      <c r="C61" s="142"/>
      <c r="D61" s="143">
        <v>250</v>
      </c>
      <c r="E61" s="143">
        <v>250</v>
      </c>
      <c r="F61" s="143">
        <v>250</v>
      </c>
      <c r="G61" s="143">
        <v>250</v>
      </c>
      <c r="H61" s="143">
        <v>250</v>
      </c>
      <c r="I61" s="143">
        <v>250</v>
      </c>
      <c r="J61" s="143">
        <v>250</v>
      </c>
      <c r="K61" s="143">
        <v>250</v>
      </c>
      <c r="L61" s="143">
        <v>250</v>
      </c>
      <c r="M61" s="143">
        <v>250</v>
      </c>
      <c r="N61" s="143">
        <v>250</v>
      </c>
      <c r="O61" s="143">
        <v>250</v>
      </c>
      <c r="P61" s="144"/>
      <c r="Q61" s="145">
        <f>SUM('Channel marketing budget'!$D61:$O61)</f>
        <v>3000</v>
      </c>
      <c r="R61" s="156"/>
      <c r="S61" s="156"/>
    </row>
    <row r="62" spans="1:19" s="2" customFormat="1" ht="49.95" customHeight="1" x14ac:dyDescent="0.3">
      <c r="A62" s="8"/>
      <c r="B62" s="80" t="s">
        <v>64</v>
      </c>
      <c r="C62" s="84"/>
      <c r="D62" s="81">
        <v>600</v>
      </c>
      <c r="E62" s="81">
        <v>600</v>
      </c>
      <c r="F62" s="81">
        <v>600</v>
      </c>
      <c r="G62" s="81">
        <v>600</v>
      </c>
      <c r="H62" s="81">
        <v>600</v>
      </c>
      <c r="I62" s="81">
        <v>600</v>
      </c>
      <c r="J62" s="81">
        <v>600</v>
      </c>
      <c r="K62" s="81">
        <v>600</v>
      </c>
      <c r="L62" s="81">
        <v>600</v>
      </c>
      <c r="M62" s="81">
        <v>600</v>
      </c>
      <c r="N62" s="81">
        <v>600</v>
      </c>
      <c r="O62" s="81">
        <v>600</v>
      </c>
      <c r="P62" s="50"/>
      <c r="Q62" s="39">
        <f>SUM('Channel marketing budget'!$D62:$O62)</f>
        <v>7200</v>
      </c>
      <c r="R62" s="30"/>
      <c r="S62" s="30"/>
    </row>
    <row r="63" spans="1:19" s="3" customFormat="1" ht="49.95" customHeight="1" thickBot="1" x14ac:dyDescent="0.4">
      <c r="A63" s="9"/>
      <c r="B63" s="148" t="s">
        <v>72</v>
      </c>
      <c r="C63" s="149"/>
      <c r="D63" s="150">
        <f>SUM(D60:D62)</f>
        <v>900</v>
      </c>
      <c r="E63" s="150">
        <f t="shared" ref="E63:O63" si="18">SUM(E60:E62)</f>
        <v>900</v>
      </c>
      <c r="F63" s="150">
        <f t="shared" si="18"/>
        <v>900</v>
      </c>
      <c r="G63" s="150">
        <f t="shared" si="18"/>
        <v>900</v>
      </c>
      <c r="H63" s="150">
        <f t="shared" si="18"/>
        <v>900</v>
      </c>
      <c r="I63" s="150">
        <f t="shared" si="18"/>
        <v>900</v>
      </c>
      <c r="J63" s="150">
        <f t="shared" si="18"/>
        <v>900</v>
      </c>
      <c r="K63" s="150">
        <f t="shared" si="18"/>
        <v>900</v>
      </c>
      <c r="L63" s="150">
        <f t="shared" si="18"/>
        <v>900</v>
      </c>
      <c r="M63" s="150">
        <f t="shared" si="18"/>
        <v>900</v>
      </c>
      <c r="N63" s="150">
        <f t="shared" si="18"/>
        <v>900</v>
      </c>
      <c r="O63" s="150">
        <f t="shared" si="18"/>
        <v>900</v>
      </c>
      <c r="P63" s="154"/>
      <c r="Q63" s="145">
        <f>SUM(Q60:Q62)</f>
        <v>10800</v>
      </c>
      <c r="R63" s="155"/>
      <c r="S63" s="153"/>
    </row>
    <row r="64" spans="1:19" s="34" customFormat="1" ht="49.95" customHeight="1" thickTop="1" x14ac:dyDescent="0.4">
      <c r="A64" s="33"/>
      <c r="B64" s="132" t="s">
        <v>44</v>
      </c>
      <c r="C64" s="133" t="s">
        <v>0</v>
      </c>
      <c r="D64" s="120" t="s">
        <v>74</v>
      </c>
      <c r="E64" s="120" t="s">
        <v>75</v>
      </c>
      <c r="F64" s="120" t="s">
        <v>76</v>
      </c>
      <c r="G64" s="120" t="s">
        <v>77</v>
      </c>
      <c r="H64" s="120" t="s">
        <v>66</v>
      </c>
      <c r="I64" s="120" t="s">
        <v>78</v>
      </c>
      <c r="J64" s="120" t="s">
        <v>79</v>
      </c>
      <c r="K64" s="120" t="s">
        <v>80</v>
      </c>
      <c r="L64" s="120" t="s">
        <v>81</v>
      </c>
      <c r="M64" s="120" t="s">
        <v>82</v>
      </c>
      <c r="N64" s="120" t="s">
        <v>84</v>
      </c>
      <c r="O64" s="120" t="s">
        <v>83</v>
      </c>
      <c r="P64" s="140"/>
      <c r="Q64" s="138"/>
      <c r="R64" s="139"/>
      <c r="S64" s="139"/>
    </row>
    <row r="65" spans="1:19" ht="49.95" customHeight="1" x14ac:dyDescent="0.35">
      <c r="B65" s="94" t="s">
        <v>20</v>
      </c>
      <c r="C65" s="100"/>
      <c r="D65" s="96"/>
      <c r="E65" s="96"/>
      <c r="F65" s="96"/>
      <c r="G65" s="96"/>
      <c r="H65" s="96"/>
      <c r="I65" s="96"/>
      <c r="J65" s="96"/>
      <c r="K65" s="96"/>
      <c r="L65" s="96"/>
      <c r="M65" s="96"/>
      <c r="N65" s="96"/>
      <c r="O65" s="96"/>
      <c r="P65" s="97"/>
      <c r="Q65" s="98"/>
      <c r="R65" s="99"/>
      <c r="S65" s="99"/>
    </row>
    <row r="66" spans="1:19" ht="49.95" customHeight="1" x14ac:dyDescent="0.35">
      <c r="B66" s="80" t="s">
        <v>11</v>
      </c>
      <c r="C66" s="84"/>
      <c r="D66" s="81">
        <v>50</v>
      </c>
      <c r="E66" s="81">
        <v>50</v>
      </c>
      <c r="F66" s="81">
        <v>50</v>
      </c>
      <c r="G66" s="81">
        <v>50</v>
      </c>
      <c r="H66" s="81">
        <v>50</v>
      </c>
      <c r="I66" s="81">
        <v>50</v>
      </c>
      <c r="J66" s="81">
        <v>50</v>
      </c>
      <c r="K66" s="81">
        <v>50</v>
      </c>
      <c r="L66" s="81">
        <v>50</v>
      </c>
      <c r="M66" s="81">
        <v>50</v>
      </c>
      <c r="N66" s="81">
        <v>50</v>
      </c>
      <c r="O66" s="81">
        <v>50</v>
      </c>
      <c r="P66" s="46"/>
      <c r="Q66" s="39">
        <f>SUM('Channel marketing budget'!$D66:$O66)</f>
        <v>600</v>
      </c>
      <c r="R66" s="31"/>
      <c r="S66" s="24"/>
    </row>
    <row r="67" spans="1:19" ht="49.95" customHeight="1" x14ac:dyDescent="0.35">
      <c r="B67" s="141" t="s">
        <v>12</v>
      </c>
      <c r="C67" s="142"/>
      <c r="D67" s="143">
        <v>250</v>
      </c>
      <c r="E67" s="143">
        <v>250</v>
      </c>
      <c r="F67" s="143">
        <v>250</v>
      </c>
      <c r="G67" s="143">
        <v>250</v>
      </c>
      <c r="H67" s="143">
        <v>250</v>
      </c>
      <c r="I67" s="143">
        <v>250</v>
      </c>
      <c r="J67" s="143">
        <v>250</v>
      </c>
      <c r="K67" s="143">
        <v>250</v>
      </c>
      <c r="L67" s="143">
        <v>250</v>
      </c>
      <c r="M67" s="143">
        <v>250</v>
      </c>
      <c r="N67" s="143">
        <v>250</v>
      </c>
      <c r="O67" s="143">
        <v>250</v>
      </c>
      <c r="P67" s="144"/>
      <c r="Q67" s="145">
        <f>SUM('Channel marketing budget'!$D67:$O67)</f>
        <v>3000</v>
      </c>
      <c r="R67" s="146"/>
      <c r="S67" s="147"/>
    </row>
    <row r="68" spans="1:19" ht="49.95" customHeight="1" x14ac:dyDescent="0.35">
      <c r="B68" s="80" t="s">
        <v>65</v>
      </c>
      <c r="C68" s="84"/>
      <c r="D68" s="81">
        <v>600</v>
      </c>
      <c r="E68" s="81">
        <v>600</v>
      </c>
      <c r="F68" s="81">
        <v>600</v>
      </c>
      <c r="G68" s="81">
        <v>600</v>
      </c>
      <c r="H68" s="81">
        <v>600</v>
      </c>
      <c r="I68" s="81">
        <v>600</v>
      </c>
      <c r="J68" s="81">
        <v>600</v>
      </c>
      <c r="K68" s="81">
        <v>600</v>
      </c>
      <c r="L68" s="81">
        <v>600</v>
      </c>
      <c r="M68" s="81">
        <v>600</v>
      </c>
      <c r="N68" s="81">
        <v>600</v>
      </c>
      <c r="O68" s="81">
        <v>600</v>
      </c>
      <c r="P68" s="46"/>
      <c r="Q68" s="39">
        <f>SUM('Channel marketing budget'!$D68:$O68)</f>
        <v>7200</v>
      </c>
      <c r="R68" s="31"/>
      <c r="S68" s="24"/>
    </row>
    <row r="69" spans="1:19" ht="49.95" customHeight="1" thickBot="1" x14ac:dyDescent="0.4">
      <c r="B69" s="148" t="s">
        <v>73</v>
      </c>
      <c r="C69" s="149"/>
      <c r="D69" s="150">
        <f>SUM(D66:D68)</f>
        <v>900</v>
      </c>
      <c r="E69" s="150">
        <f t="shared" ref="E69:O69" si="19">SUM(E66:E68)</f>
        <v>900</v>
      </c>
      <c r="F69" s="150">
        <f t="shared" si="19"/>
        <v>900</v>
      </c>
      <c r="G69" s="150">
        <f t="shared" si="19"/>
        <v>900</v>
      </c>
      <c r="H69" s="150">
        <f t="shared" si="19"/>
        <v>900</v>
      </c>
      <c r="I69" s="150">
        <f t="shared" si="19"/>
        <v>900</v>
      </c>
      <c r="J69" s="150">
        <f t="shared" si="19"/>
        <v>900</v>
      </c>
      <c r="K69" s="150">
        <f t="shared" si="19"/>
        <v>900</v>
      </c>
      <c r="L69" s="150">
        <f t="shared" si="19"/>
        <v>900</v>
      </c>
      <c r="M69" s="150">
        <f t="shared" si="19"/>
        <v>900</v>
      </c>
      <c r="N69" s="150">
        <f t="shared" si="19"/>
        <v>900</v>
      </c>
      <c r="O69" s="150">
        <f t="shared" si="19"/>
        <v>900</v>
      </c>
      <c r="P69" s="151"/>
      <c r="Q69" s="145">
        <f>SUM(Q66:Q68)</f>
        <v>10800</v>
      </c>
      <c r="R69" s="152"/>
      <c r="S69" s="153"/>
    </row>
    <row r="70" spans="1:19" ht="49.95" hidden="1" customHeight="1" thickBot="1" x14ac:dyDescent="0.4">
      <c r="D70" s="57"/>
      <c r="E70" s="57"/>
      <c r="F70" s="57"/>
      <c r="G70" s="57"/>
      <c r="H70" s="57"/>
      <c r="I70" s="57"/>
      <c r="J70" s="57"/>
      <c r="K70" s="57"/>
      <c r="L70" s="57"/>
      <c r="M70" s="57"/>
      <c r="N70" s="57"/>
      <c r="O70" s="57"/>
      <c r="P70" s="58"/>
      <c r="Q70" s="59"/>
    </row>
    <row r="71" spans="1:19" s="32" customFormat="1" ht="49.95" customHeight="1" thickTop="1" x14ac:dyDescent="0.4">
      <c r="A71" s="7"/>
      <c r="B71" s="132" t="s">
        <v>21</v>
      </c>
      <c r="C71" s="188"/>
      <c r="D71" s="189">
        <f>SUM(D35,'Channel marketing budget'!$D$43,'Channel marketing budget'!$D$50,'Channel marketing budget'!$D$57,'Channel marketing budget'!$D$63,'Channel marketing budget'!$D$69)</f>
        <v>6354</v>
      </c>
      <c r="E71" s="189">
        <f>SUM('Channel marketing budget'!$E$69,'Channel marketing budget'!$E$63,'Channel marketing budget'!$E$57,'Channel marketing budget'!$E$50,'Channel marketing budget'!$E$43,E35)</f>
        <v>5785.85</v>
      </c>
      <c r="F71" s="189">
        <f>SUM('Channel marketing budget'!$F$69,'Channel marketing budget'!$F$63,'Channel marketing budget'!$F$57,'Channel marketing budget'!$F$50,'Channel marketing budget'!$F$43,F35)</f>
        <v>5834.4375</v>
      </c>
      <c r="G71" s="189">
        <f>SUM('Channel marketing budget'!$G$69,'Channel marketing budget'!$G$63,'Channel marketing budget'!$G$57,'Channel marketing budget'!$G$50,'Channel marketing budget'!$G$43,G35)</f>
        <v>5902.05</v>
      </c>
      <c r="H71" s="189">
        <f>SUM('Channel marketing budget'!$H$69,'Channel marketing budget'!$H$63,'Channel marketing budget'!$H$57,'Channel marketing budget'!$H$50,'Channel marketing budget'!$H$43,H35)</f>
        <v>5916.348</v>
      </c>
      <c r="I71" s="189">
        <f>SUM('Channel marketing budget'!$I$69,'Channel marketing budget'!$I$63,'Channel marketing budget'!$I$57,'Channel marketing budget'!$I$50,'Channel marketing budget'!$I$43,I35)</f>
        <v>5935.6875</v>
      </c>
      <c r="J71" s="189">
        <f>SUM('Channel marketing budget'!$J$69,'Channel marketing budget'!$J$63,'Channel marketing budget'!$J$57,'Channel marketing budget'!$J$50,'Channel marketing budget'!$J$43,J35)</f>
        <v>5976.9</v>
      </c>
      <c r="K71" s="189">
        <f>SUM('Channel marketing budget'!$K$69,'Channel marketing budget'!$K$63,'Channel marketing budget'!$K$57,'Channel marketing budget'!$K$50,'Channel marketing budget'!$K$43,K35)</f>
        <v>6015.84</v>
      </c>
      <c r="L71" s="189">
        <f>SUM('Channel marketing budget'!$L$69,'Channel marketing budget'!$L$63,'Channel marketing budget'!$L$57,'Channel marketing budget'!$L$50,'Channel marketing budget'!$L$43,L35)</f>
        <v>6031.8</v>
      </c>
      <c r="M71" s="189">
        <f>SUM('Channel marketing budget'!$M$69,'Channel marketing budget'!$M$63,'Channel marketing budget'!$M$57,'Channel marketing budget'!$M$50,'Channel marketing budget'!$M$43,M35)</f>
        <v>6001.8</v>
      </c>
      <c r="N71" s="189">
        <f>SUM('Channel marketing budget'!$N$69,'Channel marketing budget'!$N$63,'Channel marketing budget'!$N$57,'Channel marketing budget'!$N$50,'Channel marketing budget'!$N$43,N35)</f>
        <v>6056.8</v>
      </c>
      <c r="O71" s="189">
        <f>SUM('Channel marketing budget'!$O$69,'Channel marketing budget'!$O$63,'Channel marketing budget'!$O$57,'Channel marketing budget'!$O$50,'Channel marketing budget'!$O$43,O35)</f>
        <v>6001.8</v>
      </c>
      <c r="P71" s="60"/>
      <c r="Q71" s="190">
        <f>Q73</f>
        <v>0</v>
      </c>
      <c r="R71" s="191"/>
      <c r="S71" s="192"/>
    </row>
  </sheetData>
  <mergeCells count="11">
    <mergeCell ref="C1:O1"/>
    <mergeCell ref="R69:S69"/>
    <mergeCell ref="R71:S71"/>
    <mergeCell ref="R10:S10"/>
    <mergeCell ref="R18:S18"/>
    <mergeCell ref="R28:S28"/>
    <mergeCell ref="R35:S35"/>
    <mergeCell ref="R43:S43"/>
    <mergeCell ref="R50:S50"/>
    <mergeCell ref="R57:S57"/>
    <mergeCell ref="R63:S63"/>
  </mergeCells>
  <phoneticPr fontId="68" type="noConversion"/>
  <dataValidations count="13">
    <dataValidation allowBlank="1" showInputMessage="1" showErrorMessage="1" prompt="Enter details in Direct Marketing table starting in cell at right. Telemarketing Total for each month is auto calculated at the table-end and annual Total in cell Q18. Sparkline is updated in cell S18. Next instruction is in cell A19." sqref="A11" xr:uid="{A6152084-17A6-452A-A5F1-9493ECA1AA43}"/>
    <dataValidation allowBlank="1" showInputMessage="1" showErrorMessage="1" prompt="Rate and Months labels are in this row, from cells C3 through O3, and Total label in cell Q3." sqref="A3" xr:uid="{F2FD0E3F-B395-4013-8457-79ACB4F4DF0D}"/>
    <dataValidation allowBlank="1" showInputMessage="1" showErrorMessage="1" prompt="Create Channel Marketing Budget in this worksheet. Title of this worksheet is in cell C1. Helpful instructions are in cells in this column. Arrow down to get started. " sqref="A1" xr:uid="{4A0D7EF2-9A94-496A-9A79-E7D91AB93200}"/>
    <dataValidation allowBlank="1" showInputMessage="1" showErrorMessage="1" prompt="Anticipated Sales Total label is in cell at right. Enter Anticipated Sales for each month in cells D3 through O3. Total is auto calculated in cell Q3." sqref="A4" xr:uid="{FFC031EF-4C13-42BD-B8F1-CE9019BA1C29}"/>
    <dataValidation allowBlank="1" showInputMessage="1" showErrorMessage="1" prompt="Enter details in Internet Marketing table starting in cell at right. Internet Marketing Total for each month is auto calculated at the table-end and annual Total in cell Q28. Sparkline is updated in cell S28. Next instruction is in cell A29." sqref="A19" xr:uid="{72E79A0B-6B76-480D-9B49-69A88A7E9861}"/>
    <dataValidation allowBlank="1" showInputMessage="1" showErrorMessage="1" prompt="Enter details in Direct Mail table starting in cell at right. Direct Mail Total for each month is auto calculated at the table-end and annual Total in cell Q35. Next instruction is in cell A36." sqref="A29" xr:uid="{19EF0B1D-9711-4CB0-A593-485E116A61C2}"/>
    <dataValidation allowBlank="1" showInputMessage="1" showErrorMessage="1" prompt="Enter details in Agent and Broker table starting in cell at right. Agent and Broker Total for each month is auto calculated at the table-end and annual Total in cell Q43. Sparkline is updated in cell S43. Next instruction is in cell A44._x000a_" sqref="A36" xr:uid="{6823274B-967A-4788-ABEC-0357C4FA35FD}"/>
    <dataValidation allowBlank="1" showInputMessage="1" showErrorMessage="1" prompt="Direct Marketing Total is auto calculated in this row, from cells D31 through O31, and Annual Total in cell Q31. Sparkline is updated in cell S31." sqref="A35" xr:uid="{BF795D78-F80F-48DE-9DC5-29EA7A578F94}"/>
    <dataValidation allowBlank="1" showInputMessage="1" showErrorMessage="1" prompt="Enter details in Distributors table starting in cell at right. Distributor Total for each month is auto calculated at the table-end and annual Total in cell Q50. Sparkline is updated in cell S50. Next instruction is in cell A51." sqref="A44" xr:uid="{715B69C6-08CD-4E68-9392-4377C23D4C1B}"/>
    <dataValidation allowBlank="1" showInputMessage="1" showErrorMessage="1" prompt="Enter details in Retailers table starting in cell at right. Retailer Total for each month is auto calculated at the table-end and annual Total in cell Q57. Sparkline is updated in cell S57. Next instruction is in cell A58." sqref="A51" xr:uid="{E7ED8A39-825A-46ED-AA6B-FBF7B7D683D0}"/>
    <dataValidation allowBlank="1" showInputMessage="1" showErrorMessage="1" prompt="Enter details in Customer Acquisition &amp; Retention table starting in cell at right. CAR Total for each month is auto calculated at the table-end and annual Total in cell Q63. Sparkline is updated in cell S63. Next instruction is in cell A64." sqref="A58" xr:uid="{74378432-28A4-49EE-B9A9-852CDEF91E30}"/>
    <dataValidation allowBlank="1" showInputMessage="1" showErrorMessage="1" prompt="Enter details in Other Expenses table starting in cell at right. Other Expenses Total for each month is auto calculated at the table-end and annual Total in cell Q69. Sparkline is updated in cell S69. Next instruction is in cell A71." sqref="A64" xr:uid="{4E2AF27F-2709-45C2-859E-B0371E02796F}"/>
    <dataValidation allowBlank="1" showInputMessage="1" showErrorMessage="1" prompt="Total Marketing Budget is auto calculated for each month in this row, from cells D71 through O71, and Annual Total in cell Q71. Sparkline is auto updated in cell S71." sqref="A71" xr:uid="{F5B6D626-818A-46F3-978D-B19699C60066}"/>
  </dataValidations>
  <printOptions horizontalCentered="1"/>
  <pageMargins left="0.25" right="0.25" top="0.75" bottom="0.75" header="0.3" footer="0.3"/>
  <pageSetup scale="47" fitToHeight="0" orientation="landscape" r:id="rId1"/>
  <ignoredErrors>
    <ignoredError sqref="D4:L4" numberStoredAsText="1"/>
  </ignoredErrors>
  <extLst>
    <ext xmlns:x14="http://schemas.microsoft.com/office/spreadsheetml/2009/9/main" uri="{05C60535-1F16-4fd2-B633-F4F36F0B64E0}">
      <x14:sparklineGroups xmlns:xm="http://schemas.microsoft.com/office/excel/2006/main">
        <x14:sparklineGroup manualMax="0" manualMin="0" lineWeight="1" displayEmptyCellsAs="gap" high="1" low="1" xr2:uid="{00000000-0003-0000-0100-000000000000}">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'Channel marketing budget'!D10:O10</xm:f>
              <xm:sqref>R10</xm:sqref>
            </x14:sparkline>
            <x14:sparkline>
              <xm:f>'Channel marketing budget'!D18:O18</xm:f>
              <xm:sqref>R18</xm:sqref>
            </x14:sparkline>
            <x14:sparkline>
              <xm:f>'Channel marketing budget'!D28:O28</xm:f>
              <xm:sqref>R28</xm:sqref>
            </x14:sparkline>
            <x14:sparkline>
              <xm:f>'Channel marketing budget'!D35:O35</xm:f>
              <xm:sqref>R35</xm:sqref>
            </x14:sparkline>
            <x14:sparkline>
              <xm:f>'Channel marketing budget'!D43:O43</xm:f>
              <xm:sqref>R43</xm:sqref>
            </x14:sparkline>
            <x14:sparkline>
              <xm:f>'Channel marketing budget'!D50:O50</xm:f>
              <xm:sqref>R50</xm:sqref>
            </x14:sparkline>
            <x14:sparkline>
              <xm:f>'Channel marketing budget'!D57:O57</xm:f>
              <xm:sqref>R57</xm:sqref>
            </x14:sparkline>
            <x14:sparkline>
              <xm:f>'Channel marketing budget'!D63:O63</xm:f>
              <xm:sqref>R63</xm:sqref>
            </x14:sparkline>
            <x14:sparkline>
              <xm:f>'Channel marketing budget'!D69:O69</xm:f>
              <xm:sqref>R69</xm:sqref>
            </x14:sparkline>
            <x14:sparkline>
              <xm:f>'Channel marketing budget'!D71:O71</xm:f>
              <xm:sqref>R71</xm:sqref>
            </x14:sparkline>
          </x14:sparklines>
        </x14:sparklineGroup>
      </x14:sparklineGroups>
    </ext>
  </extLst>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AB1FD441-793A-4D6D-B288-E81F5FCF9650}"/>
</file>

<file path=customXml/itemProps21.xml><?xml version="1.0" encoding="utf-8"?>
<ds:datastoreItem xmlns:ds="http://schemas.openxmlformats.org/officeDocument/2006/customXml" ds:itemID="{C9290F5D-56C4-4C0E-96B0-DAE9F59F5184}"/>
</file>

<file path=customXml/itemProps33.xml><?xml version="1.0" encoding="utf-8"?>
<ds:datastoreItem xmlns:ds="http://schemas.openxmlformats.org/officeDocument/2006/customXml" ds:itemID="{8AF3E72E-B867-49C7-98BD-A23163EDC795}"/>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TM78158741</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Start</vt:lpstr>
      <vt:lpstr>Channel marketing budget</vt:lpstr>
      <vt:lpstr>'Channel marketing budget'!Print_Titles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2022-11-14T07:10:30Z</dcterms:created>
  <dcterms:modified xsi:type="dcterms:W3CDTF">2022-11-23T05:06:53Z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