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<sst xmlns="http://schemas.openxmlformats.org/spreadsheetml/2006/main" count="35" uniqueCount="35">
  <si>
    <t>rawson</t>
  </si>
  <si>
    <t>UF</t>
  </si>
  <si>
    <t>m2 Cubiertos</t>
  </si>
  <si>
    <t>m2 Balcon</t>
  </si>
  <si>
    <t>m2 Descubiertos</t>
  </si>
  <si>
    <t>Amenities</t>
  </si>
  <si>
    <t>Total m2</t>
  </si>
  <si>
    <t>Tipo UF</t>
  </si>
  <si>
    <t>TOTAL</t>
  </si>
  <si>
    <t>60%</t>
  </si>
  <si>
    <t>Adelanto</t>
  </si>
  <si>
    <t>Saldo</t>
  </si>
  <si>
    <t>Cuotas</t>
  </si>
  <si>
    <t>Precio dolar</t>
  </si>
  <si>
    <t>40%</t>
  </si>
  <si>
    <t>3</t>
  </si>
  <si>
    <t>Monoambiente</t>
  </si>
  <si>
    <t>B</t>
  </si>
  <si>
    <t>Nombre</t>
  </si>
  <si>
    <t>N° Cuota</t>
  </si>
  <si>
    <t>Cuota</t>
  </si>
  <si>
    <t>Porcentaje</t>
  </si>
  <si>
    <t>Ajuste</t>
  </si>
  <si>
    <t>Cuota actual</t>
  </si>
  <si>
    <t>Fecha</t>
  </si>
  <si>
    <t>Total Abonado</t>
  </si>
  <si>
    <t>Saldo a favor</t>
  </si>
  <si>
    <t>Interes</t>
  </si>
  <si>
    <t>Valor dolar</t>
  </si>
  <si>
    <t>Equivalente en dolares</t>
  </si>
  <si>
    <t/>
  </si>
  <si>
    <t>28-02-2024</t>
  </si>
  <si>
    <t>AJUSTE</t>
  </si>
  <si>
    <t>CAC %</t>
  </si>
  <si>
    <t>Saldo cambio de 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</si>
</sst>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#,##0.00; -#,##0.00; -" numFmtId="164"/>
    <numFmt formatCode="#; -#; -" numFmtId="165"/>
  </numFmts>
  <fonts count="5">
    <font>
      <sz val="12"/>
      <color rgb="FF000000"/>
      <name val="Calibri"/>
      <family val="1"/>
    </font>
    <font>
      <b/>
      <sz val="18"/>
      <color rgb="FFFFFFFF"/>
      <name val="Calibri"/>
      <family val="1"/>
    </font>
    <font>
      <b/>
      <sz val="12"/>
      <color rgb="FF000000"/>
      <name val="Calibri"/>
      <family val="1"/>
    </font>
    <font>
      <b/>
      <sz val="14"/>
      <color rgb="FFFFFFFF"/>
      <name val="Calibri"/>
      <family val="1"/>
    </font>
    <font>
      <b/>
      <sz val="14"/>
      <color rgb="FF000000"/>
      <name val="Calibri"/>
      <family val="1"/>
    </font>
  </fonts>
  <fills count="6">
    <fill>
      <patternFill patternType="none"/>
    </fill>
    <fill>
      <patternFill patternType="gray125"/>
    </fill>
    <fill>
      <patternFill patternType="solid">
        <fgColor rgb="FF516480"/>
        <bgColor rgb="FF516480"/>
      </patternFill>
    </fill>
    <fill>
      <patternFill patternType="solid">
        <fgColor rgb="FF8497B0"/>
        <bgColor rgb="FF8497B0"/>
      </patternFill>
    </fill>
    <fill>
      <patternFill patternType="solid">
        <fgColor rgb="FFB7DAF6"/>
        <bgColor rgb="FFB7DAF6"/>
      </patternFill>
    </fill>
    <fill>
      <patternFill patternType="solid">
        <fgColor rgb="FF64FF33"/>
        <bgColor rgb="FF64FF33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/>
      </left>
      <right style="thin">
        <color/>
      </right>
      <top style="thin">
        <color/>
      </top>
      <bottom style="thin">
        <color/>
      </bottom>
      <diagonal/>
    </border>
    <border>
      <left style="medium">
        <color/>
      </left>
      <right style="medium">
        <color/>
      </right>
      <top style="medium">
        <color/>
      </top>
      <bottom style="medium">
        <color/>
      </bottom>
      <diagonal/>
    </border>
  </borders>
  <cellStyleXfs count="1">
    <xf numFmtId="0" fontId="0" fillId="0" borderId="0" applyFont="true" applyBorder="false" applyAlignment="false" applyProtection="false"/>
  </cellStyleXfs>
  <cellXfs count="9">
    <xf applyFont="1" fontId="0"/>
    <xf applyFont="1" fontId="1" applyFill="1" fillId="2" applyBorder="1" borderId="1" applyAlignment="1">
      <alignment horizontal="center" vertical="center" wrapText="1"/>
    </xf>
    <xf applyFont="1" fontId="2" applyBorder="1" borderId="1" applyAlignment="1">
      <alignment horizontal="center" vertical="center" wrapText="1"/>
    </xf>
    <xf applyFont="1" fontId="0" applyBorder="1" borderId="2" applyAlignment="1">
      <alignment horizontal="center" vertical="center" wrapText="1"/>
    </xf>
    <xf applyFont="1" fontId="3" applyFill="1" fillId="3" applyBorder="1" borderId="1" applyAlignment="1">
      <alignment horizontal="center" vertical="center" wrapText="1"/>
    </xf>
    <xf applyFont="1" fontId="2" applyFill="1" fillId="4" applyBorder="1" borderId="1" applyAlignment="1">
      <alignment horizontal="center" vertical="center" wrapText="1"/>
    </xf>
    <xf applyFont="1" fontId="0" applyBorder="1" borderId="2" applyNumberFormat="1" numFmtId="164" applyAlignment="1">
      <alignment horizontal="center" vertical="center" wrapText="1"/>
    </xf>
    <xf applyFont="1" fontId="0" applyBorder="1" borderId="3" applyNumberFormat="1" numFmtId="165" applyAlignment="1">
      <alignment horizontal="center" vertical="center" wrapText="1"/>
    </xf>
    <xf applyFont="1" fontId="4" applyFill="1" fillId="5" applyBorder="1" borderId="4" applyAlignment="1">
      <alignment horizontal="center" vertical="center" wrapText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3"/>
  <sheetViews>
    <sheetView showGridLines="1" workbookViewId="0" rightToLeft="0" zoomScale="100" zoomScaleNormal="100" zoomScalePageLayoutView="100"/>
  </sheetViews>
  <sheetFormatPr baseColWidth="10" defaultRowHeight="16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O2" s="2" t="s">
        <v>13</v>
      </c>
    </row>
    <row r="3" spans="1:15">
      <c r="A3" s="3" t="s">
        <v>15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s">
        <v>16</v>
      </c>
      <c r="H3" s="3">
        <f>100000 * O3</f>
      </c>
      <c r="I3" s="3">
        <f>H3 * 60%</f>
      </c>
      <c r="J3" s="3">
        <f>1000 * O3</f>
      </c>
      <c r="K3" s="3">
        <f>I3 - J3</f>
      </c>
      <c r="L3" s="3" t="n">
        <v>36</v>
      </c>
      <c r="O3" s="3" t="n">
        <v>1000</v>
      </c>
    </row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showGridLines="1" workbookViewId="0" rightToLeft="0" zoomScale="100" zoomScaleNormal="100" zoomScalePageLayoutView="100"/>
  </sheetViews>
  <sheetFormatPr baseColWidth="10" defaultRowHeight="16"/>
  <cols>
    <col min="1" max="1" width="20" customWidth="1"/>
    <col min="2" max="2" width="20" customWidth="1"/>
    <col min="3" max="3" width="20" customWidth="1"/>
    <col min="4" max="4" width="20" customWidth="1"/>
    <col min="5" max="5" width="20" customWidth="1"/>
    <col min="6" max="6" width="20" customWidth="1"/>
    <col min="7" max="7" width="20" customWidth="1"/>
    <col min="8" max="8" width="20" customWidth="1"/>
    <col min="9" max="9" width="20" customWidth="1"/>
    <col min="10" max="10" width="20" customWidth="1"/>
    <col min="11" max="11" width="20" customWidth="1"/>
    <col min="12" max="12" width="20" customWidth="1"/>
    <col min="13" max="13" width="20" customWidth="1"/>
    <col min="14" max="14" width="20" customWidth="1"/>
  </cols>
  <sheetData>
    <row r="1" spans="1:4">
      <c r="A1" s="2" t="s">
        <v>14</v>
      </c>
      <c r="B1" s="2" t="s">
        <v>10</v>
      </c>
      <c r="C1" s="2" t="s">
        <v>11</v>
      </c>
      <c r="D1" s="2" t="s">
        <v>12</v>
      </c>
    </row>
    <row r="2" spans="1:4">
      <c r="A2" s="3">
        <f>'Sheet 1'!H3 * 40%</f>
      </c>
      <c r="B2" s="3">
        <f>1000 * 'Sheet 1'!O3</f>
      </c>
      <c r="C2" s="3">
        <f>A2 - B2</f>
      </c>
      <c r="D2" s="3" t="n">
        <v>36</v>
      </c>
    </row>
    <row r="6" spans="1:12">
      <c r="A6" s="4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>
      <c r="A7" s="5" t="s">
        <v>18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  <c r="I7" s="5" t="s">
        <v>26</v>
      </c>
      <c r="J7" s="5" t="s">
        <v>27</v>
      </c>
      <c r="K7" s="5" t="s">
        <v>28</v>
      </c>
      <c r="L7" s="5" t="s">
        <v>29</v>
      </c>
    </row>
    <row r="8" spans="1:14">
      <c r="A8" s="6" t="s">
        <v>30</v>
      </c>
      <c r="B8" s="7" t="n">
        <v>1</v>
      </c>
      <c r="C8" s="6">
        <f>C2/D2</f>
      </c>
      <c r="D8" s="6" t="n">
        <v>0</v>
      </c>
      <c r="E8" s="6">
        <f>C8 * D8 / 100</f>
      </c>
      <c r="F8" s="6">
        <f>IF(N8 &gt; 0, E8 + C8, E8 + C8 + N8) + J8</f>
      </c>
      <c r="G8" s="6" t="s">
        <v>31</v>
      </c>
      <c r="H8" s="6">
        <f>1084.333 * 'Sheet 1'!O3</f>
      </c>
      <c r="I8" s="6">
        <f>F8 - H8</f>
      </c>
      <c r="J8" s="6" t="n">
        <v>1000</v>
      </c>
      <c r="K8" s="6" t="n">
        <v>1020</v>
      </c>
      <c r="L8" s="6">
        <f>H8 / K8</f>
      </c>
      <c r="N8" s="6" t="n">
        <v>0</v>
      </c>
    </row>
    <row r="9" spans="1:8">
      <c r="A9" s="6" t="s">
        <v>30</v>
      </c>
      <c r="B9" s="6" t="s">
        <v>32</v>
      </c>
      <c r="C9" s="6" t="s">
        <v>30</v>
      </c>
      <c r="D9" s="6" t="n">
        <v>-19.218363205318866</v>
      </c>
      <c r="E9" s="6">
        <f>D9 * C8 / 100</f>
      </c>
      <c r="F9" s="6" t="s">
        <v>30</v>
      </c>
      <c r="G9" s="6" t="s">
        <v>30</v>
      </c>
      <c r="H9" s="6" t="s">
        <v>30</v>
      </c>
    </row>
    <row r="10" spans="1:12">
      <c r="A10" s="6" t="s">
        <v>30</v>
      </c>
      <c r="B10" s="7" t="n">
        <v>2</v>
      </c>
      <c r="C10" s="6">
        <f>F8 +  + E9 + IF(I8 &gt; 0, I8 * (D9)% + I8, 0)</f>
      </c>
      <c r="D10" s="6" t="n">
        <v>14.157218944065079</v>
      </c>
      <c r="E10" s="6">
        <f>C10 * D10 / 100</f>
      </c>
      <c r="F10" s="6">
        <f>IF(I8 &gt;= 0, C10 + E10, C10 + E10 + I8) + J10</f>
      </c>
      <c r="G10" s="6" t="s">
        <v>31</v>
      </c>
      <c r="H10" s="6">
        <f>1010.17 * 'Sheet 1'!O3</f>
      </c>
      <c r="I10" s="6">
        <f>F10 - H10</f>
      </c>
      <c r="J10" s="6" t="n">
        <v>10000</v>
      </c>
      <c r="K10" s="6" t="n">
        <v>1035</v>
      </c>
      <c r="L10" s="6">
        <f>H10 / K10</f>
      </c>
    </row>
    <row r="12" spans="1:9">
      <c r="A12" s="8" t="s">
        <v>17</v>
      </c>
      <c r="B12" s="8"/>
      <c r="C12" s="8"/>
      <c r="D12" s="8"/>
      <c r="E12" s="8"/>
      <c r="F12" s="8"/>
      <c r="G12" s="8"/>
      <c r="H12" s="8"/>
      <c r="I12" s="8"/>
    </row>
    <row r="13" spans="1:10">
      <c r="A13" s="5" t="s">
        <v>18</v>
      </c>
      <c r="B13" s="5" t="s">
        <v>19</v>
      </c>
      <c r="C13" s="5" t="s">
        <v>20</v>
      </c>
      <c r="D13" s="5" t="s">
        <v>23</v>
      </c>
      <c r="E13" s="5" t="s">
        <v>24</v>
      </c>
      <c r="F13" s="5" t="s">
        <v>25</v>
      </c>
      <c r="G13" s="5" t="s">
        <v>26</v>
      </c>
      <c r="H13" s="5" t="s">
        <v>27</v>
      </c>
      <c r="I13" s="5" t="s">
        <v>33</v>
      </c>
      <c r="J13" s="5" t="s">
        <v>34</v>
      </c>
    </row>
    <row r="14" spans="1:10">
      <c r="A14" s="6" t="s">
        <v>30</v>
      </c>
      <c r="B14" s="7" t="n">
        <v>3</v>
      </c>
      <c r="C14" s="6">
        <f>C2 / D2 / 'Sheet 1'!O3</f>
      </c>
      <c r="D14" s="6">
        <f>C14 + J14 + H14</f>
      </c>
      <c r="E14" s="6" t="s">
        <v>31</v>
      </c>
      <c r="F14" s="6">
        <f>1800</f>
      </c>
      <c r="G14" s="6">
        <f>D14 - F14</f>
      </c>
      <c r="H14" s="6" t="n">
        <v>1000</v>
      </c>
      <c r="I14" s="6" t="n">
        <v>14.157218944065079</v>
      </c>
      <c r="J14" s="6">
        <f>-(SUM(L8:L10) - 2 * C2 / D2 / 'Sheet 1'!O3)</f>
      </c>
    </row>
  </sheetData>
  <mergeCells count="2">
    <mergeCell ref="A6:L6"/>
    <mergeCell ref="A12:I12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2024-02-29T01:23:07.811Z</dcterms:created>
  <dcterms:modified xsi:type="dcterms:W3CDTF">2024-02-29T01:23:07.811Z</dcterms:modified>
</cp:coreProperties>
</file>