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9030" activeTab="1"/>
  </bookViews>
  <sheets>
    <sheet name="GBM" sheetId="4" r:id="rId1"/>
    <sheet name="AdaBoost" sheetId="1" r:id="rId2"/>
  </sheets>
  <calcPr calcId="145621"/>
</workbook>
</file>

<file path=xl/calcChain.xml><?xml version="1.0" encoding="utf-8"?>
<calcChain xmlns="http://schemas.openxmlformats.org/spreadsheetml/2006/main">
  <c r="B3" i="4" l="1"/>
  <c r="C3" i="4"/>
  <c r="D3" i="4"/>
  <c r="E3" i="4"/>
  <c r="F3" i="4" s="1"/>
  <c r="G3" i="4" s="1"/>
  <c r="B4" i="4"/>
  <c r="C4" i="4"/>
  <c r="D4" i="4"/>
  <c r="E4" i="4"/>
  <c r="F4" i="4"/>
  <c r="G4" i="4" s="1"/>
  <c r="B5" i="4"/>
  <c r="C5" i="4" s="1"/>
  <c r="B6" i="4"/>
  <c r="C6" i="4" s="1"/>
  <c r="B7" i="4"/>
  <c r="C7" i="4" s="1"/>
  <c r="B8" i="4"/>
  <c r="C8" i="4" s="1"/>
  <c r="H4" i="4" l="1"/>
  <c r="D8" i="4"/>
  <c r="D5" i="4"/>
  <c r="H3" i="4"/>
  <c r="D7" i="4"/>
  <c r="D6" i="4"/>
  <c r="E7" i="4"/>
  <c r="F7" i="4" s="1"/>
  <c r="K20" i="1"/>
  <c r="J20" i="1"/>
  <c r="I20" i="1"/>
  <c r="H20" i="1"/>
  <c r="G20" i="1"/>
  <c r="F20" i="1"/>
  <c r="D20" i="1"/>
  <c r="C20" i="1"/>
  <c r="B20" i="1"/>
  <c r="E20" i="1"/>
  <c r="K19" i="1"/>
  <c r="J19" i="1"/>
  <c r="I19" i="1"/>
  <c r="H19" i="1"/>
  <c r="G19" i="1"/>
  <c r="F19" i="1"/>
  <c r="E19" i="1"/>
  <c r="D19" i="1"/>
  <c r="C19" i="1"/>
  <c r="B19" i="1"/>
  <c r="B6" i="1"/>
  <c r="E6" i="4" l="1"/>
  <c r="F6" i="4" s="1"/>
  <c r="E8" i="4"/>
  <c r="F8" i="4" s="1"/>
  <c r="E5" i="4"/>
  <c r="F5" i="4" s="1"/>
  <c r="N14" i="1"/>
  <c r="K14" i="1"/>
  <c r="J14" i="1"/>
  <c r="I14" i="1"/>
  <c r="H14" i="1"/>
  <c r="G14" i="1"/>
  <c r="F14" i="1"/>
  <c r="E14" i="1"/>
  <c r="D14" i="1"/>
  <c r="C14" i="1"/>
  <c r="B14" i="1"/>
  <c r="N9" i="1"/>
  <c r="K9" i="1"/>
  <c r="J9" i="1"/>
  <c r="I9" i="1"/>
  <c r="H9" i="1"/>
  <c r="G9" i="1"/>
  <c r="F9" i="1"/>
  <c r="E9" i="1"/>
  <c r="D9" i="1"/>
  <c r="C9" i="1"/>
  <c r="B9" i="1"/>
  <c r="K6" i="1"/>
  <c r="J6" i="1"/>
  <c r="I6" i="1"/>
  <c r="H6" i="1"/>
  <c r="F6" i="1"/>
  <c r="E6" i="1"/>
  <c r="D6" i="1"/>
  <c r="C6" i="1"/>
  <c r="G6" i="1"/>
  <c r="N4" i="1"/>
  <c r="N6" i="1" s="1"/>
  <c r="K4" i="1"/>
  <c r="J4" i="1"/>
  <c r="I4" i="1"/>
  <c r="H4" i="1"/>
  <c r="G4" i="1"/>
  <c r="F4" i="1"/>
  <c r="E4" i="1"/>
  <c r="D4" i="1"/>
  <c r="C4" i="1"/>
  <c r="B4" i="1"/>
  <c r="C1" i="1"/>
  <c r="D1" i="1" s="1"/>
  <c r="E1" i="1" s="1"/>
  <c r="F1" i="1" s="1"/>
  <c r="G1" i="1" s="1"/>
  <c r="H1" i="1" s="1"/>
  <c r="I1" i="1" s="1"/>
  <c r="J1" i="1" s="1"/>
  <c r="K1" i="1" s="1"/>
  <c r="G7" i="4" l="1"/>
  <c r="H7" i="4" s="1"/>
  <c r="G6" i="4"/>
  <c r="H6" i="4" s="1"/>
  <c r="G5" i="4"/>
  <c r="H5" i="4" s="1"/>
  <c r="G8" i="4"/>
  <c r="H8" i="4" s="1"/>
  <c r="G7" i="1"/>
  <c r="I7" i="1"/>
  <c r="B7" i="1"/>
  <c r="J7" i="1"/>
  <c r="C7" i="1"/>
  <c r="K7" i="1"/>
  <c r="D7" i="1"/>
  <c r="E7" i="1"/>
  <c r="H7" i="1"/>
  <c r="F7" i="1"/>
  <c r="N7" i="1" l="1"/>
  <c r="N11" i="1" s="1"/>
  <c r="E11" i="1" l="1"/>
  <c r="E12" i="1" s="1"/>
  <c r="D11" i="1"/>
  <c r="D12" i="1" s="1"/>
  <c r="B11" i="1"/>
  <c r="B12" i="1" s="1"/>
  <c r="K11" i="1"/>
  <c r="K12" i="1" s="1"/>
  <c r="C11" i="1"/>
  <c r="C12" i="1" s="1"/>
  <c r="J11" i="1"/>
  <c r="J12" i="1" s="1"/>
  <c r="G11" i="1"/>
  <c r="G12" i="1" s="1"/>
  <c r="I11" i="1"/>
  <c r="I12" i="1" s="1"/>
  <c r="H11" i="1"/>
  <c r="H12" i="1" s="1"/>
  <c r="F11" i="1"/>
  <c r="F12" i="1" s="1"/>
  <c r="N12" i="1" l="1"/>
  <c r="N16" i="1" s="1"/>
  <c r="F16" i="1" l="1"/>
  <c r="F17" i="1" s="1"/>
  <c r="I16" i="1"/>
  <c r="I17" i="1" s="1"/>
  <c r="H16" i="1"/>
  <c r="H17" i="1" s="1"/>
  <c r="D16" i="1"/>
  <c r="D17" i="1" s="1"/>
  <c r="K16" i="1"/>
  <c r="K17" i="1" s="1"/>
  <c r="C16" i="1"/>
  <c r="C17" i="1" s="1"/>
  <c r="G16" i="1"/>
  <c r="G17" i="1" s="1"/>
  <c r="B16" i="1"/>
  <c r="B17" i="1" s="1"/>
  <c r="E16" i="1"/>
  <c r="E17" i="1" s="1"/>
  <c r="J16" i="1"/>
  <c r="J17" i="1" s="1"/>
  <c r="N17" i="1" l="1"/>
</calcChain>
</file>

<file path=xl/sharedStrings.xml><?xml version="1.0" encoding="utf-8"?>
<sst xmlns="http://schemas.openxmlformats.org/spreadsheetml/2006/main" count="37" uniqueCount="23">
  <si>
    <t>alfa=</t>
  </si>
  <si>
    <t>y</t>
  </si>
  <si>
    <t>h</t>
  </si>
  <si>
    <t>T=1</t>
  </si>
  <si>
    <t>T=2</t>
  </si>
  <si>
    <t>T=3</t>
  </si>
  <si>
    <t>e=</t>
  </si>
  <si>
    <t>Z=</t>
  </si>
  <si>
    <t>Boosting -  ADABOOSTING</t>
  </si>
  <si>
    <r>
      <rPr>
        <i/>
        <sz val="14"/>
        <color theme="1"/>
        <rFont val="Calibri"/>
        <family val="2"/>
        <scheme val="minor"/>
      </rPr>
      <t>e</t>
    </r>
    <r>
      <rPr>
        <vertAlign val="superscript"/>
        <sz val="16"/>
        <color theme="1"/>
        <rFont val="Calibri"/>
        <family val="2"/>
        <scheme val="minor"/>
      </rPr>
      <t>(-</t>
    </r>
    <r>
      <rPr>
        <vertAlign val="superscript"/>
        <sz val="16"/>
        <color theme="1"/>
        <rFont val="Calibri"/>
        <family val="2"/>
      </rPr>
      <t>α</t>
    </r>
    <r>
      <rPr>
        <vertAlign val="superscript"/>
        <sz val="16"/>
        <color theme="1"/>
        <rFont val="Calibri"/>
        <family val="2"/>
        <scheme val="minor"/>
      </rPr>
      <t>*y*h(x</t>
    </r>
    <r>
      <rPr>
        <vertAlign val="superscript"/>
        <sz val="8"/>
        <color theme="1"/>
        <rFont val="Calibri"/>
        <family val="2"/>
        <scheme val="minor"/>
      </rPr>
      <t>i</t>
    </r>
    <r>
      <rPr>
        <vertAlign val="superscript"/>
        <sz val="16"/>
        <color theme="1"/>
        <rFont val="Calibri"/>
        <family val="2"/>
        <scheme val="minor"/>
      </rPr>
      <t>))</t>
    </r>
  </si>
  <si>
    <r>
      <rPr>
        <i/>
        <sz val="14"/>
        <color theme="1"/>
        <rFont val="Calibri"/>
        <family val="2"/>
        <scheme val="minor"/>
      </rPr>
      <t>D</t>
    </r>
    <r>
      <rPr>
        <vertAlign val="subscript"/>
        <sz val="14"/>
        <color theme="1"/>
        <rFont val="Calibri"/>
        <family val="2"/>
        <scheme val="minor"/>
      </rPr>
      <t>i</t>
    </r>
    <r>
      <rPr>
        <i/>
        <vertAlign val="subscript"/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e</t>
    </r>
    <r>
      <rPr>
        <vertAlign val="superscript"/>
        <sz val="16"/>
        <color theme="1"/>
        <rFont val="Calibri"/>
        <family val="2"/>
        <scheme val="minor"/>
      </rPr>
      <t>(-</t>
    </r>
    <r>
      <rPr>
        <vertAlign val="superscript"/>
        <sz val="16"/>
        <color theme="1"/>
        <rFont val="Calibri"/>
        <family val="2"/>
      </rPr>
      <t>α</t>
    </r>
    <r>
      <rPr>
        <vertAlign val="superscript"/>
        <sz val="16"/>
        <color theme="1"/>
        <rFont val="Calibri"/>
        <family val="2"/>
        <scheme val="minor"/>
      </rPr>
      <t>*y*h(x</t>
    </r>
    <r>
      <rPr>
        <vertAlign val="superscript"/>
        <sz val="8"/>
        <color theme="1"/>
        <rFont val="Calibri"/>
        <family val="2"/>
        <scheme val="minor"/>
      </rPr>
      <t>i</t>
    </r>
    <r>
      <rPr>
        <vertAlign val="superscript"/>
        <sz val="16"/>
        <color theme="1"/>
        <rFont val="Calibri"/>
        <family val="2"/>
        <scheme val="minor"/>
      </rPr>
      <t>))</t>
    </r>
  </si>
  <si>
    <t>h(t=1)</t>
  </si>
  <si>
    <t>,</t>
  </si>
  <si>
    <r>
      <t>D</t>
    </r>
    <r>
      <rPr>
        <i/>
        <vertAlign val="subscript"/>
        <sz val="12"/>
        <color theme="1"/>
        <rFont val="Calibri"/>
        <family val="2"/>
        <scheme val="minor"/>
      </rPr>
      <t>1</t>
    </r>
  </si>
  <si>
    <t>Fm</t>
  </si>
  <si>
    <t>Hoja Final</t>
  </si>
  <si>
    <t>pseudo-residuo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</si>
  <si>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(x)</t>
    </r>
  </si>
  <si>
    <t>Weight</t>
  </si>
  <si>
    <t>m=2</t>
  </si>
  <si>
    <t>m=1</t>
  </si>
  <si>
    <t>Step 1</t>
  </si>
  <si>
    <t>LR=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</si>
</sst>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;\(#\)"/>
    <numFmt numFmtId="166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vertAlign val="subscript"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ck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4" borderId="4" xfId="0" applyFont="1" applyFill="1" applyBorder="1"/>
    <xf numFmtId="165" fontId="0" fillId="2" borderId="12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1" fillId="3" borderId="19" xfId="0" applyFont="1" applyFill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4" fillId="0" borderId="1" xfId="0" applyFont="1" applyBorder="1"/>
    <xf numFmtId="0" fontId="10" fillId="0" borderId="25" xfId="0" applyFont="1" applyBorder="1"/>
    <xf numFmtId="0" fontId="6" fillId="0" borderId="26" xfId="0" applyFont="1" applyBorder="1"/>
    <xf numFmtId="2" fontId="0" fillId="0" borderId="28" xfId="0" applyNumberFormat="1" applyBorder="1"/>
    <xf numFmtId="2" fontId="0" fillId="0" borderId="29" xfId="0" applyNumberFormat="1" applyBorder="1"/>
    <xf numFmtId="0" fontId="6" fillId="0" borderId="30" xfId="0" applyFont="1" applyBorder="1"/>
    <xf numFmtId="0" fontId="10" fillId="0" borderId="31" xfId="0" applyFont="1" applyBorder="1"/>
    <xf numFmtId="0" fontId="6" fillId="0" borderId="31" xfId="0" applyFont="1" applyBorder="1"/>
    <xf numFmtId="0" fontId="6" fillId="0" borderId="32" xfId="0" applyFont="1" applyBorder="1"/>
    <xf numFmtId="0" fontId="0" fillId="5" borderId="19" xfId="0" applyFill="1" applyBorder="1"/>
    <xf numFmtId="0" fontId="0" fillId="5" borderId="20" xfId="0" applyFill="1" applyBorder="1"/>
    <xf numFmtId="0" fontId="6" fillId="6" borderId="25" xfId="0" applyFont="1" applyFill="1" applyBorder="1"/>
    <xf numFmtId="2" fontId="2" fillId="6" borderId="18" xfId="0" applyNumberFormat="1" applyFont="1" applyFill="1" applyBorder="1"/>
    <xf numFmtId="2" fontId="2" fillId="6" borderId="19" xfId="0" applyNumberFormat="1" applyFont="1" applyFill="1" applyBorder="1"/>
    <xf numFmtId="166" fontId="0" fillId="0" borderId="21" xfId="0" applyNumberFormat="1" applyBorder="1"/>
    <xf numFmtId="166" fontId="0" fillId="0" borderId="22" xfId="0" applyNumberFormat="1" applyBorder="1"/>
    <xf numFmtId="166" fontId="0" fillId="0" borderId="23" xfId="0" applyNumberFormat="1" applyBorder="1"/>
    <xf numFmtId="166" fontId="0" fillId="0" borderId="8" xfId="0" applyNumberFormat="1" applyBorder="1" applyAlignment="1">
      <alignment horizontal="left"/>
    </xf>
    <xf numFmtId="2" fontId="2" fillId="0" borderId="27" xfId="0" applyNumberFormat="1" applyFont="1" applyBorder="1" applyAlignment="1">
      <alignment vertical="center"/>
    </xf>
    <xf numFmtId="2" fontId="2" fillId="0" borderId="16" xfId="0" applyNumberFormat="1" applyFont="1" applyBorder="1" applyAlignment="1">
      <alignment vertical="center"/>
    </xf>
    <xf numFmtId="2" fontId="2" fillId="0" borderId="17" xfId="0" applyNumberFormat="1" applyFont="1" applyBorder="1" applyAlignment="1">
      <alignment vertical="center"/>
    </xf>
    <xf numFmtId="166" fontId="0" fillId="0" borderId="15" xfId="0" applyNumberFormat="1" applyBorder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0" fontId="14" fillId="6" borderId="0" xfId="0" applyFont="1" applyFill="1"/>
    <xf numFmtId="0" fontId="2" fillId="0" borderId="0" xfId="0" applyFo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9" fillId="0" borderId="24" xfId="0" applyFont="1" applyBorder="1"/>
    <xf numFmtId="2" fontId="2" fillId="7" borderId="19" xfId="0" applyNumberFormat="1" applyFont="1" applyFill="1" applyBorder="1"/>
    <xf numFmtId="2" fontId="2" fillId="7" borderId="20" xfId="0" applyNumberFormat="1" applyFont="1" applyFill="1" applyBorder="1"/>
    <xf numFmtId="0" fontId="0" fillId="5" borderId="28" xfId="0" applyFill="1" applyBorder="1"/>
    <xf numFmtId="1" fontId="1" fillId="3" borderId="19" xfId="0" applyNumberFormat="1" applyFont="1" applyFill="1" applyBorder="1"/>
    <xf numFmtId="1" fontId="0" fillId="5" borderId="18" xfId="0" applyNumberFormat="1" applyFill="1" applyBorder="1"/>
    <xf numFmtId="1" fontId="0" fillId="5" borderId="19" xfId="0" applyNumberFormat="1" applyFill="1" applyBorder="1"/>
    <xf numFmtId="1" fontId="0" fillId="5" borderId="20" xfId="0" applyNumberFormat="1" applyFill="1" applyBorder="1"/>
    <xf numFmtId="0" fontId="2" fillId="4" borderId="4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8" xfId="0" applyFont="1" applyFill="1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 textRotation="90"/>
    </xf>
    <xf numFmtId="0" fontId="2" fillId="4" borderId="10" xfId="0" applyFont="1" applyFill="1" applyBorder="1" applyAlignment="1">
      <alignment horizontal="center" vertical="center" textRotation="90"/>
    </xf>
    <xf numFmtId="0" fontId="2" fillId="4" borderId="11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2" fontId="0" fillId="0" borderId="8" xfId="0" applyNumberFormat="1" applyBorder="1"/>
    <xf numFmtId="2" fontId="0" fillId="0" borderId="7" xfId="0" applyNumberFormat="1" applyBorder="1"/>
    <xf numFmtId="0" fontId="0" fillId="8" borderId="6" xfId="0" applyFill="1" applyBorder="1"/>
    <xf numFmtId="0" fontId="0" fillId="0" borderId="8" xfId="0" applyBorder="1"/>
    <xf numFmtId="2" fontId="0" fillId="9" borderId="7" xfId="0" applyNumberFormat="1" applyFill="1" applyBorder="1"/>
    <xf numFmtId="2" fontId="0" fillId="0" borderId="6" xfId="0" applyNumberFormat="1" applyBorder="1"/>
    <xf numFmtId="0" fontId="0" fillId="0" borderId="33" xfId="0" applyBorder="1" applyAlignment="1">
      <alignment horizontal="center"/>
    </xf>
    <xf numFmtId="2" fontId="0" fillId="0" borderId="5" xfId="0" applyNumberFormat="1" applyBorder="1"/>
    <xf numFmtId="2" fontId="0" fillId="0" borderId="0" xfId="0" applyNumberFormat="1" applyBorder="1"/>
    <xf numFmtId="0" fontId="0" fillId="10" borderId="34" xfId="0" applyFill="1" applyBorder="1"/>
    <xf numFmtId="2" fontId="0" fillId="11" borderId="0" xfId="0" applyNumberFormat="1" applyFill="1" applyBorder="1"/>
    <xf numFmtId="2" fontId="0" fillId="0" borderId="34" xfId="0" applyNumberFormat="1" applyBorder="1"/>
    <xf numFmtId="0" fontId="0" fillId="0" borderId="35" xfId="0" applyBorder="1" applyAlignment="1">
      <alignment horizontal="center"/>
    </xf>
    <xf numFmtId="0" fontId="0" fillId="8" borderId="34" xfId="0" applyFill="1" applyBorder="1"/>
    <xf numFmtId="2" fontId="0" fillId="9" borderId="0" xfId="0" applyNumberFormat="1" applyFill="1" applyBorder="1"/>
    <xf numFmtId="0" fontId="0" fillId="12" borderId="34" xfId="0" applyFill="1" applyBorder="1"/>
    <xf numFmtId="2" fontId="0" fillId="13" borderId="0" xfId="0" applyNumberFormat="1" applyFill="1" applyBorder="1"/>
    <xf numFmtId="2" fontId="0" fillId="0" borderId="4" xfId="0" applyNumberFormat="1" applyBorder="1"/>
    <xf numFmtId="2" fontId="0" fillId="0" borderId="3" xfId="0" applyNumberFormat="1" applyBorder="1"/>
    <xf numFmtId="0" fontId="0" fillId="14" borderId="2" xfId="0" applyFill="1" applyBorder="1"/>
    <xf numFmtId="2" fontId="0" fillId="15" borderId="0" xfId="0" applyNumberFormat="1" applyFill="1" applyBorder="1"/>
    <xf numFmtId="0" fontId="0" fillId="0" borderId="36" xfId="0" applyBorder="1" applyAlignment="1">
      <alignment horizontal="center"/>
    </xf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3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emf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emf"/><Relationship Id="rId4" Type="http://schemas.openxmlformats.org/officeDocument/2006/relationships/image" Target="../media/image7.png"/><Relationship Id="rId9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714375</xdr:colOff>
      <xdr:row>18</xdr:row>
      <xdr:rowOff>400050</xdr:rowOff>
    </xdr:from>
    <xdr:ext cx="3686175" cy="0"/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3619500"/>
          <a:ext cx="36861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209550</xdr:colOff>
      <xdr:row>25</xdr:row>
      <xdr:rowOff>933450</xdr:rowOff>
    </xdr:from>
    <xdr:ext cx="3305175" cy="190500"/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4953000"/>
          <a:ext cx="3305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105220</xdr:colOff>
      <xdr:row>0</xdr:row>
      <xdr:rowOff>0</xdr:rowOff>
    </xdr:from>
    <xdr:ext cx="6154943" cy="4400549"/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1220" y="0"/>
          <a:ext cx="6154943" cy="4400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552451</xdr:colOff>
      <xdr:row>2</xdr:row>
      <xdr:rowOff>131931</xdr:rowOff>
    </xdr:from>
    <xdr:to>
      <xdr:col>16</xdr:col>
      <xdr:colOff>723900</xdr:colOff>
      <xdr:row>7</xdr:row>
      <xdr:rowOff>52042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1" y="617706"/>
          <a:ext cx="933449" cy="1101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523875</xdr:colOff>
      <xdr:row>7</xdr:row>
      <xdr:rowOff>198737</xdr:rowOff>
    </xdr:from>
    <xdr:to>
      <xdr:col>16</xdr:col>
      <xdr:colOff>676275</xdr:colOff>
      <xdr:row>11</xdr:row>
      <xdr:rowOff>190500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865612"/>
          <a:ext cx="914400" cy="10585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76201</xdr:colOff>
      <xdr:row>8</xdr:row>
      <xdr:rowOff>314325</xdr:rowOff>
    </xdr:from>
    <xdr:to>
      <xdr:col>19</xdr:col>
      <xdr:colOff>260845</xdr:colOff>
      <xdr:row>15</xdr:row>
      <xdr:rowOff>180975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1" y="2181225"/>
          <a:ext cx="1708644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447675</xdr:colOff>
      <xdr:row>12</xdr:row>
      <xdr:rowOff>136459</xdr:rowOff>
    </xdr:from>
    <xdr:to>
      <xdr:col>16</xdr:col>
      <xdr:colOff>752474</xdr:colOff>
      <xdr:row>16</xdr:row>
      <xdr:rowOff>137996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2498659"/>
          <a:ext cx="1066799" cy="963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8</xdr:row>
      <xdr:rowOff>123825</xdr:rowOff>
    </xdr:from>
    <xdr:to>
      <xdr:col>15</xdr:col>
      <xdr:colOff>256766</xdr:colOff>
      <xdr:row>11</xdr:row>
      <xdr:rowOff>190091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72425" y="1990725"/>
          <a:ext cx="933041" cy="933041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</xdr:colOff>
      <xdr:row>12</xdr:row>
      <xdr:rowOff>161925</xdr:rowOff>
    </xdr:from>
    <xdr:to>
      <xdr:col>15</xdr:col>
      <xdr:colOff>240775</xdr:colOff>
      <xdr:row>16</xdr:row>
      <xdr:rowOff>114300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29550" y="2524125"/>
          <a:ext cx="91705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18</xdr:row>
      <xdr:rowOff>38099</xdr:rowOff>
    </xdr:from>
    <xdr:to>
      <xdr:col>15</xdr:col>
      <xdr:colOff>228599</xdr:colOff>
      <xdr:row>22</xdr:row>
      <xdr:rowOff>178330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20025" y="3648074"/>
          <a:ext cx="914399" cy="911756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95251</xdr:colOff>
      <xdr:row>3</xdr:row>
      <xdr:rowOff>19050</xdr:rowOff>
    </xdr:from>
    <xdr:to>
      <xdr:col>15</xdr:col>
      <xdr:colOff>293163</xdr:colOff>
      <xdr:row>6</xdr:row>
      <xdr:rowOff>295275</xdr:rowOff>
    </xdr:to>
    <xdr:pic>
      <xdr:nvPicPr>
        <xdr:cNvPr id="15" name="1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704850"/>
          <a:ext cx="959912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742951</xdr:colOff>
      <xdr:row>1</xdr:row>
      <xdr:rowOff>110685</xdr:rowOff>
    </xdr:from>
    <xdr:to>
      <xdr:col>19</xdr:col>
      <xdr:colOff>628651</xdr:colOff>
      <xdr:row>7</xdr:row>
      <xdr:rowOff>85475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53651" y="386910"/>
          <a:ext cx="2171700" cy="1365440"/>
        </a:xfrm>
        <a:prstGeom prst="rect">
          <a:avLst/>
        </a:prstGeom>
      </xdr:spPr>
    </xdr:pic>
    <xdr:clientData/>
  </xdr:twoCellAnchor>
  <xdr:oneCellAnchor>
    <xdr:from>
      <xdr:col>0</xdr:col>
      <xdr:colOff>1</xdr:colOff>
      <xdr:row>7</xdr:row>
      <xdr:rowOff>180975</xdr:rowOff>
    </xdr:from>
    <xdr:ext cx="1314450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/>
            <xdr:cNvSpPr txBox="1"/>
          </xdr:nvSpPr>
          <xdr:spPr>
            <a:xfrm>
              <a:off x="1" y="1847850"/>
              <a:ext cx="1314450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100" i="1"/>
                <a:t>D</a:t>
              </a:r>
              <a:r>
                <a:rPr lang="es-AR" sz="1100" baseline="-25000"/>
                <a:t>t+1 </a:t>
              </a:r>
              <a:r>
                <a:rPr lang="es-AR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AR" sz="1100" i="1">
                          <a:latin typeface="Cambria Math"/>
                        </a:rPr>
                      </m:ctrlPr>
                    </m:fPr>
                    <m:num>
                      <m:r>
                        <a:rPr lang="es-AR" sz="1100" i="1">
                          <a:latin typeface="Cambria Math"/>
                        </a:rPr>
                        <m:t>𝐷𝑖</m:t>
                      </m:r>
                      <m:r>
                        <a:rPr lang="es-AR" sz="1100" i="1">
                          <a:latin typeface="Cambria Math"/>
                        </a:rPr>
                        <m:t> </m:t>
                      </m:r>
                      <m:r>
                        <a:rPr lang="es-AR" sz="1100" i="1">
                          <a:latin typeface="Cambria Math"/>
                        </a:rPr>
                        <m:t>𝑒</m:t>
                      </m:r>
                      <m:r>
                        <a:rPr lang="es-AR" sz="1100" i="1">
                          <a:latin typeface="Cambria Math"/>
                        </a:rPr>
                        <m:t>(−</m:t>
                      </m:r>
                      <m:r>
                        <a:rPr lang="el-GR" sz="1100" i="1">
                          <a:latin typeface="Cambria Math"/>
                        </a:rPr>
                        <m:t>𝛼</m:t>
                      </m:r>
                      <m:r>
                        <a:rPr lang="el-GR" sz="1100" i="1">
                          <a:latin typeface="Cambria Math"/>
                        </a:rPr>
                        <m:t>∗</m:t>
                      </m:r>
                      <m:r>
                        <a:rPr lang="es-AR" sz="1100" i="1">
                          <a:latin typeface="Cambria Math"/>
                        </a:rPr>
                        <m:t>𝑦</m:t>
                      </m:r>
                      <m:r>
                        <a:rPr lang="es-AR" sz="1100" i="1">
                          <a:latin typeface="Cambria Math"/>
                        </a:rPr>
                        <m:t>∗</m:t>
                      </m:r>
                      <m:r>
                        <a:rPr lang="es-AR" sz="1100" i="1">
                          <a:latin typeface="Cambria Math"/>
                        </a:rPr>
                        <m:t>h</m:t>
                      </m:r>
                      <m:r>
                        <a:rPr lang="es-AR" sz="1100" i="1">
                          <a:latin typeface="Cambria Math"/>
                        </a:rPr>
                        <m:t>(</m:t>
                      </m:r>
                      <m:r>
                        <a:rPr lang="es-AR" sz="1100" i="1">
                          <a:latin typeface="Cambria Math"/>
                        </a:rPr>
                        <m:t>𝑥𝑖</m:t>
                      </m:r>
                      <m:r>
                        <a:rPr lang="es-AR" sz="1100" i="1">
                          <a:latin typeface="Cambria Math"/>
                        </a:rPr>
                        <m:t>))</m:t>
                      </m:r>
                    </m:num>
                    <m:den>
                      <m:r>
                        <a:rPr lang="es-ES" sz="1100" b="0" i="1">
                          <a:latin typeface="Cambria Math"/>
                        </a:rPr>
                        <m:t>𝑍</m:t>
                      </m:r>
                      <m:r>
                        <a:rPr lang="es-ES" sz="1100" b="0" i="1" baseline="-25000">
                          <a:latin typeface="Cambria Math"/>
                        </a:rPr>
                        <m:t>𝑡</m:t>
                      </m:r>
                    </m:den>
                  </m:f>
                </m:oMath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1" y="1847850"/>
              <a:ext cx="1314450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100" i="1"/>
                <a:t>D</a:t>
              </a:r>
              <a:r>
                <a:rPr lang="es-AR" sz="1100" baseline="-25000"/>
                <a:t>t+1 </a:t>
              </a:r>
              <a:r>
                <a:rPr lang="es-AR" sz="1100"/>
                <a:t>= </a:t>
              </a:r>
              <a:r>
                <a:rPr lang="es-AR" sz="1100" i="0">
                  <a:latin typeface="Cambria Math"/>
                </a:rPr>
                <a:t>(𝐷𝑖 𝑒(-</a:t>
              </a:r>
              <a:r>
                <a:rPr lang="el-GR" sz="1100" i="0">
                  <a:latin typeface="Cambria Math"/>
                </a:rPr>
                <a:t>𝛼*</a:t>
              </a:r>
              <a:r>
                <a:rPr lang="es-AR" sz="1100" i="0">
                  <a:latin typeface="Cambria Math"/>
                </a:rPr>
                <a:t>𝑦*ℎ(𝑥𝑖)))/</a:t>
              </a:r>
              <a:r>
                <a:rPr lang="es-ES" sz="1100" b="0" i="0">
                  <a:latin typeface="Cambria Math"/>
                </a:rPr>
                <a:t>𝑍</a:t>
              </a:r>
              <a:r>
                <a:rPr lang="es-ES" sz="1100" b="0" i="0" baseline="-25000">
                  <a:latin typeface="Cambria Math"/>
                </a:rPr>
                <a:t>𝑡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12</xdr:row>
      <xdr:rowOff>180975</xdr:rowOff>
    </xdr:from>
    <xdr:ext cx="1314450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11 CuadroTexto"/>
            <xdr:cNvSpPr txBox="1"/>
          </xdr:nvSpPr>
          <xdr:spPr>
            <a:xfrm>
              <a:off x="1" y="1847850"/>
              <a:ext cx="1314450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100" i="1"/>
                <a:t>D</a:t>
              </a:r>
              <a:r>
                <a:rPr lang="es-AR" sz="1100" baseline="-25000"/>
                <a:t>t+1 </a:t>
              </a:r>
              <a:r>
                <a:rPr lang="es-AR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AR" sz="1100" i="1">
                          <a:latin typeface="Cambria Math"/>
                        </a:rPr>
                      </m:ctrlPr>
                    </m:fPr>
                    <m:num>
                      <m:r>
                        <a:rPr lang="es-AR" sz="1100" i="1">
                          <a:latin typeface="Cambria Math"/>
                        </a:rPr>
                        <m:t>𝐷𝑖</m:t>
                      </m:r>
                      <m:r>
                        <a:rPr lang="es-AR" sz="1100" i="1">
                          <a:latin typeface="Cambria Math"/>
                        </a:rPr>
                        <m:t> </m:t>
                      </m:r>
                      <m:r>
                        <a:rPr lang="es-AR" sz="1100" i="1">
                          <a:latin typeface="Cambria Math"/>
                        </a:rPr>
                        <m:t>𝑒</m:t>
                      </m:r>
                      <m:r>
                        <a:rPr lang="es-AR" sz="1100" i="1">
                          <a:latin typeface="Cambria Math"/>
                        </a:rPr>
                        <m:t>(−</m:t>
                      </m:r>
                      <m:r>
                        <a:rPr lang="el-GR" sz="1100" i="1">
                          <a:latin typeface="Cambria Math"/>
                        </a:rPr>
                        <m:t>𝛼</m:t>
                      </m:r>
                      <m:r>
                        <a:rPr lang="el-GR" sz="1100" i="1">
                          <a:latin typeface="Cambria Math"/>
                        </a:rPr>
                        <m:t>∗</m:t>
                      </m:r>
                      <m:r>
                        <a:rPr lang="es-AR" sz="1100" i="1">
                          <a:latin typeface="Cambria Math"/>
                        </a:rPr>
                        <m:t>𝑦</m:t>
                      </m:r>
                      <m:r>
                        <a:rPr lang="es-AR" sz="1100" i="1">
                          <a:latin typeface="Cambria Math"/>
                        </a:rPr>
                        <m:t>∗</m:t>
                      </m:r>
                      <m:r>
                        <a:rPr lang="es-AR" sz="1100" i="1">
                          <a:latin typeface="Cambria Math"/>
                        </a:rPr>
                        <m:t>h</m:t>
                      </m:r>
                      <m:r>
                        <a:rPr lang="es-AR" sz="1100" i="1">
                          <a:latin typeface="Cambria Math"/>
                        </a:rPr>
                        <m:t>(</m:t>
                      </m:r>
                      <m:r>
                        <a:rPr lang="es-AR" sz="1100" i="1">
                          <a:latin typeface="Cambria Math"/>
                        </a:rPr>
                        <m:t>𝑥𝑖</m:t>
                      </m:r>
                      <m:r>
                        <a:rPr lang="es-AR" sz="1100" i="1">
                          <a:latin typeface="Cambria Math"/>
                        </a:rPr>
                        <m:t>))</m:t>
                      </m:r>
                    </m:num>
                    <m:den>
                      <m:r>
                        <a:rPr lang="es-ES" sz="1100" b="0" i="1">
                          <a:latin typeface="Cambria Math"/>
                        </a:rPr>
                        <m:t>𝑍</m:t>
                      </m:r>
                      <m:r>
                        <a:rPr lang="es-ES" sz="1100" b="0" i="1" baseline="-25000">
                          <a:latin typeface="Cambria Math"/>
                        </a:rPr>
                        <m:t>𝑡</m:t>
                      </m:r>
                    </m:den>
                  </m:f>
                </m:oMath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11 CuadroTexto"/>
            <xdr:cNvSpPr txBox="1"/>
          </xdr:nvSpPr>
          <xdr:spPr>
            <a:xfrm>
              <a:off x="1" y="1847850"/>
              <a:ext cx="1314450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100" i="1"/>
                <a:t>D</a:t>
              </a:r>
              <a:r>
                <a:rPr lang="es-AR" sz="1100" baseline="-25000"/>
                <a:t>t+1 </a:t>
              </a:r>
              <a:r>
                <a:rPr lang="es-AR" sz="1100"/>
                <a:t>= </a:t>
              </a:r>
              <a:r>
                <a:rPr lang="es-AR" sz="1100" i="0">
                  <a:latin typeface="Cambria Math"/>
                </a:rPr>
                <a:t>(𝐷𝑖 𝑒(-</a:t>
              </a:r>
              <a:r>
                <a:rPr lang="el-GR" sz="1100" i="0">
                  <a:latin typeface="Cambria Math"/>
                </a:rPr>
                <a:t>𝛼*</a:t>
              </a:r>
              <a:r>
                <a:rPr lang="es-AR" sz="1100" i="0">
                  <a:latin typeface="Cambria Math"/>
                </a:rPr>
                <a:t>𝑦*ℎ(𝑥𝑖)))/</a:t>
              </a:r>
              <a:r>
                <a:rPr lang="es-ES" sz="1100" b="0" i="0">
                  <a:latin typeface="Cambria Math"/>
                </a:rPr>
                <a:t>𝑍</a:t>
              </a:r>
              <a:r>
                <a:rPr lang="es-ES" sz="1100" b="0" i="0" baseline="-25000">
                  <a:latin typeface="Cambria Math"/>
                </a:rPr>
                <a:t>𝑡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16</xdr:col>
      <xdr:colOff>0</xdr:colOff>
      <xdr:row>18</xdr:row>
      <xdr:rowOff>0</xdr:rowOff>
    </xdr:from>
    <xdr:to>
      <xdr:col>16</xdr:col>
      <xdr:colOff>104775</xdr:colOff>
      <xdr:row>18</xdr:row>
      <xdr:rowOff>28575</xdr:rowOff>
    </xdr:to>
    <xdr:pic>
      <xdr:nvPicPr>
        <xdr:cNvPr id="13" name="12 Imagen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486275"/>
          <a:ext cx="10477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18</xdr:col>
      <xdr:colOff>641350</xdr:colOff>
      <xdr:row>21</xdr:row>
      <xdr:rowOff>9525</xdr:rowOff>
    </xdr:to>
    <xdr:pic>
      <xdr:nvPicPr>
        <xdr:cNvPr id="16" name="15 Imagen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486275"/>
          <a:ext cx="21653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16</xdr:col>
      <xdr:colOff>104775</xdr:colOff>
      <xdr:row>18</xdr:row>
      <xdr:rowOff>28575</xdr:rowOff>
    </xdr:to>
    <xdr:pic>
      <xdr:nvPicPr>
        <xdr:cNvPr id="17" name="16 Imagen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486275"/>
          <a:ext cx="10477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428625</xdr:colOff>
      <xdr:row>17</xdr:row>
      <xdr:rowOff>66675</xdr:rowOff>
    </xdr:from>
    <xdr:to>
      <xdr:col>18</xdr:col>
      <xdr:colOff>647700</xdr:colOff>
      <xdr:row>21</xdr:row>
      <xdr:rowOff>85725</xdr:rowOff>
    </xdr:to>
    <xdr:pic>
      <xdr:nvPicPr>
        <xdr:cNvPr id="18" name="17 Imagen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4362450"/>
          <a:ext cx="25050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10" sqref="B10"/>
    </sheetView>
  </sheetViews>
  <sheetFormatPr baseColWidth="10" defaultRowHeight="15" x14ac:dyDescent="0.25"/>
  <cols>
    <col min="1" max="1" width="7.42578125" style="73" bestFit="1" customWidth="1"/>
    <col min="2" max="2" width="6.85546875" bestFit="1" customWidth="1"/>
    <col min="3" max="3" width="15" bestFit="1" customWidth="1"/>
    <col min="6" max="6" width="15" bestFit="1" customWidth="1"/>
  </cols>
  <sheetData>
    <row r="1" spans="1:8" ht="15.75" thickBot="1" x14ac:dyDescent="0.3">
      <c r="A1" s="73" t="s">
        <v>22</v>
      </c>
      <c r="B1" s="106" t="s">
        <v>21</v>
      </c>
      <c r="C1" s="105" t="s">
        <v>20</v>
      </c>
      <c r="D1" s="104"/>
      <c r="E1" s="103"/>
      <c r="F1" s="102" t="s">
        <v>19</v>
      </c>
      <c r="G1" s="101"/>
      <c r="H1" s="101"/>
    </row>
    <row r="2" spans="1:8" ht="18.75" thickBot="1" x14ac:dyDescent="0.4">
      <c r="A2" s="100" t="s">
        <v>18</v>
      </c>
      <c r="B2" s="99" t="s">
        <v>17</v>
      </c>
      <c r="C2" s="98" t="s">
        <v>16</v>
      </c>
      <c r="D2" s="98" t="s">
        <v>15</v>
      </c>
      <c r="E2" s="97" t="s">
        <v>14</v>
      </c>
      <c r="F2" s="98" t="s">
        <v>16</v>
      </c>
      <c r="G2" s="98" t="s">
        <v>15</v>
      </c>
      <c r="H2" s="97" t="s">
        <v>14</v>
      </c>
    </row>
    <row r="3" spans="1:8" x14ac:dyDescent="0.25">
      <c r="A3" s="96">
        <v>88</v>
      </c>
      <c r="B3" s="86">
        <f>AVERAGE($A$3:$A$8)</f>
        <v>71.166666666666671</v>
      </c>
      <c r="C3" s="95">
        <f>$A3-B3</f>
        <v>16.833333333333329</v>
      </c>
      <c r="D3" s="83">
        <f>C3</f>
        <v>16.833333333333329</v>
      </c>
      <c r="E3" s="4">
        <f>B3+0.1*D3</f>
        <v>72.850000000000009</v>
      </c>
      <c r="F3" s="94">
        <f>$A3-E3</f>
        <v>15.149999999999991</v>
      </c>
      <c r="G3" s="93">
        <f>F3</f>
        <v>15.149999999999991</v>
      </c>
      <c r="H3" s="92">
        <f>B3+0.1*D3 + 0.1*G3</f>
        <v>74.365000000000009</v>
      </c>
    </row>
    <row r="4" spans="1:8" x14ac:dyDescent="0.25">
      <c r="A4" s="87">
        <v>76</v>
      </c>
      <c r="B4" s="86">
        <f>AVERAGE($A$3:$A$8)</f>
        <v>71.166666666666671</v>
      </c>
      <c r="C4" s="91">
        <f>A4-B4</f>
        <v>4.8333333333333286</v>
      </c>
      <c r="D4" s="83">
        <f>C4</f>
        <v>4.8333333333333286</v>
      </c>
      <c r="E4" s="4">
        <f>B4+0.1*D4</f>
        <v>71.650000000000006</v>
      </c>
      <c r="F4" s="90">
        <f>$A4-E4</f>
        <v>4.3499999999999943</v>
      </c>
      <c r="G4" s="83">
        <f>F4</f>
        <v>4.3499999999999943</v>
      </c>
      <c r="H4" s="82">
        <f>B4+0.1*D4 + 0.1*G4</f>
        <v>72.085000000000008</v>
      </c>
    </row>
    <row r="5" spans="1:8" x14ac:dyDescent="0.25">
      <c r="A5" s="87">
        <v>56</v>
      </c>
      <c r="B5" s="86">
        <f>AVERAGE($A$3:$A$8)</f>
        <v>71.166666666666671</v>
      </c>
      <c r="C5" s="89">
        <f>A5-B5</f>
        <v>-15.166666666666671</v>
      </c>
      <c r="D5" s="83">
        <f>($C$5+$C$8)/2</f>
        <v>-14.666666666666671</v>
      </c>
      <c r="E5" s="4">
        <f>B5+0.1*D5</f>
        <v>69.7</v>
      </c>
      <c r="F5" s="88">
        <f>$A5-E5</f>
        <v>-13.700000000000003</v>
      </c>
      <c r="G5" s="83">
        <f>($F$5+$F$8)/2</f>
        <v>-13.200000000000003</v>
      </c>
      <c r="H5" s="82">
        <f>B5+0.1*D5 + 0.1*G5</f>
        <v>68.38</v>
      </c>
    </row>
    <row r="6" spans="1:8" x14ac:dyDescent="0.25">
      <c r="A6" s="87">
        <v>73</v>
      </c>
      <c r="B6" s="86">
        <f>AVERAGE($A$3:$A$8)</f>
        <v>71.166666666666671</v>
      </c>
      <c r="C6" s="85">
        <f>A6-B6</f>
        <v>1.8333333333333286</v>
      </c>
      <c r="D6" s="83">
        <f>($C$6+$C$7)/2</f>
        <v>3.8333333333333286</v>
      </c>
      <c r="E6" s="4">
        <f>B6+0.1*D6</f>
        <v>71.550000000000011</v>
      </c>
      <c r="F6" s="84">
        <f>$A6-E6</f>
        <v>1.4499999999999886</v>
      </c>
      <c r="G6" s="83">
        <f>($F$6+$F$7)/2</f>
        <v>3.4499999999999886</v>
      </c>
      <c r="H6" s="82">
        <f>B6+0.1*D6 + 0.1*G6</f>
        <v>71.89500000000001</v>
      </c>
    </row>
    <row r="7" spans="1:8" x14ac:dyDescent="0.25">
      <c r="A7" s="87">
        <v>77</v>
      </c>
      <c r="B7" s="86">
        <f>AVERAGE($A$3:$A$8)</f>
        <v>71.166666666666671</v>
      </c>
      <c r="C7" s="85">
        <f>A7-B7</f>
        <v>5.8333333333333286</v>
      </c>
      <c r="D7" s="83">
        <f>($C$6+$C$7)/2</f>
        <v>3.8333333333333286</v>
      </c>
      <c r="E7" s="4">
        <f>B7+0.1*D7</f>
        <v>71.550000000000011</v>
      </c>
      <c r="F7" s="84">
        <f>$A7-E7</f>
        <v>5.4499999999999886</v>
      </c>
      <c r="G7" s="83">
        <f>($F$6+$F$7)/2</f>
        <v>3.4499999999999886</v>
      </c>
      <c r="H7" s="82">
        <f>B7+0.1*D7 + 0.1*G7</f>
        <v>71.89500000000001</v>
      </c>
    </row>
    <row r="8" spans="1:8" ht="15.75" thickBot="1" x14ac:dyDescent="0.3">
      <c r="A8" s="81">
        <v>57</v>
      </c>
      <c r="B8" s="80">
        <f>AVERAGE($A$3:$A$8)</f>
        <v>71.166666666666671</v>
      </c>
      <c r="C8" s="79">
        <f>A8-B8</f>
        <v>-14.166666666666671</v>
      </c>
      <c r="D8" s="76">
        <f>($C$5+$C$8)/2</f>
        <v>-14.666666666666671</v>
      </c>
      <c r="E8" s="78">
        <f>B8+0.1*D8</f>
        <v>69.7</v>
      </c>
      <c r="F8" s="77">
        <f>$A8-E8</f>
        <v>-12.700000000000003</v>
      </c>
      <c r="G8" s="76">
        <f>($F$5+$F$8)/2</f>
        <v>-13.200000000000003</v>
      </c>
      <c r="H8" s="75">
        <f>B8+0.1*D8 + 0.1*G8</f>
        <v>68.38</v>
      </c>
    </row>
    <row r="19" spans="1:1" x14ac:dyDescent="0.25">
      <c r="A19" s="74"/>
    </row>
    <row r="21" spans="1:1" x14ac:dyDescent="0.25">
      <c r="A21" s="74"/>
    </row>
    <row r="26" spans="1:1" x14ac:dyDescent="0.25">
      <c r="A26" s="74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showGridLines="0" tabSelected="1" zoomScaleNormal="100" workbookViewId="0">
      <selection activeCell="A19" sqref="A19"/>
    </sheetView>
  </sheetViews>
  <sheetFormatPr baseColWidth="10" defaultRowHeight="15" x14ac:dyDescent="0.25"/>
  <cols>
    <col min="1" max="1" width="19" customWidth="1"/>
    <col min="2" max="11" width="8.28515625" customWidth="1"/>
    <col min="12" max="12" width="3.28515625" customWidth="1"/>
    <col min="13" max="13" width="6.5703125" customWidth="1"/>
    <col min="14" max="14" width="6.5703125" bestFit="1" customWidth="1"/>
  </cols>
  <sheetData>
    <row r="1" spans="1:14" ht="21.75" thickBot="1" x14ac:dyDescent="0.4">
      <c r="A1" s="2"/>
      <c r="B1" s="57">
        <v>1</v>
      </c>
      <c r="C1" s="58">
        <f>1+B1</f>
        <v>2</v>
      </c>
      <c r="D1" s="58">
        <f t="shared" ref="D1:K1" si="0">1+C1</f>
        <v>3</v>
      </c>
      <c r="E1" s="58">
        <f t="shared" si="0"/>
        <v>4</v>
      </c>
      <c r="F1" s="58">
        <f t="shared" si="0"/>
        <v>5</v>
      </c>
      <c r="G1" s="58">
        <f t="shared" si="0"/>
        <v>6</v>
      </c>
      <c r="H1" s="58">
        <f t="shared" si="0"/>
        <v>7</v>
      </c>
      <c r="I1" s="58">
        <f t="shared" si="0"/>
        <v>8</v>
      </c>
      <c r="J1" s="58">
        <f t="shared" si="0"/>
        <v>9</v>
      </c>
      <c r="K1" s="6">
        <f t="shared" si="0"/>
        <v>10</v>
      </c>
      <c r="M1" s="28" t="s">
        <v>8</v>
      </c>
    </row>
    <row r="2" spans="1:14" ht="16.5" thickTop="1" thickBot="1" x14ac:dyDescent="0.3">
      <c r="A2" s="5" t="s">
        <v>1</v>
      </c>
      <c r="B2" s="7">
        <v>1</v>
      </c>
      <c r="C2" s="8">
        <v>1</v>
      </c>
      <c r="D2" s="8">
        <v>1</v>
      </c>
      <c r="E2" s="8">
        <v>-1</v>
      </c>
      <c r="F2" s="8">
        <v>1</v>
      </c>
      <c r="G2" s="8">
        <v>-1</v>
      </c>
      <c r="H2" s="8">
        <v>-1</v>
      </c>
      <c r="I2" s="8">
        <v>1</v>
      </c>
      <c r="J2" s="8">
        <v>-1</v>
      </c>
      <c r="K2" s="9">
        <v>-1</v>
      </c>
    </row>
    <row r="3" spans="1:14" ht="15.75" customHeight="1" thickBot="1" x14ac:dyDescent="0.3">
      <c r="A3" s="5"/>
      <c r="B3" s="3"/>
      <c r="C3" s="3"/>
      <c r="D3" s="3"/>
      <c r="E3" s="3"/>
      <c r="F3" s="3"/>
      <c r="G3" s="3"/>
      <c r="H3" s="3"/>
      <c r="I3" s="3"/>
      <c r="J3" s="3"/>
      <c r="K3" s="4"/>
    </row>
    <row r="4" spans="1:14" ht="15" customHeight="1" thickTop="1" x14ac:dyDescent="0.35">
      <c r="A4" s="59" t="s">
        <v>13</v>
      </c>
      <c r="B4" s="10">
        <f>1/10</f>
        <v>0.1</v>
      </c>
      <c r="C4" s="11">
        <f t="shared" ref="C4:K4" si="1">1/10</f>
        <v>0.1</v>
      </c>
      <c r="D4" s="11">
        <f t="shared" si="1"/>
        <v>0.1</v>
      </c>
      <c r="E4" s="12">
        <f t="shared" si="1"/>
        <v>0.1</v>
      </c>
      <c r="F4" s="12">
        <f t="shared" si="1"/>
        <v>0.1</v>
      </c>
      <c r="G4" s="12">
        <f t="shared" si="1"/>
        <v>0.1</v>
      </c>
      <c r="H4" s="12">
        <f t="shared" si="1"/>
        <v>0.1</v>
      </c>
      <c r="I4" s="12">
        <f t="shared" si="1"/>
        <v>0.1</v>
      </c>
      <c r="J4" s="12">
        <f t="shared" si="1"/>
        <v>0.1</v>
      </c>
      <c r="K4" s="13">
        <f t="shared" si="1"/>
        <v>0.1</v>
      </c>
      <c r="L4" s="67" t="s">
        <v>3</v>
      </c>
      <c r="M4" s="20" t="s">
        <v>6</v>
      </c>
      <c r="N4" s="23">
        <f>B4+C4+D4</f>
        <v>0.30000000000000004</v>
      </c>
    </row>
    <row r="5" spans="1:14" x14ac:dyDescent="0.25">
      <c r="A5" s="29" t="s">
        <v>11</v>
      </c>
      <c r="B5" s="14">
        <v>-1</v>
      </c>
      <c r="C5" s="15">
        <v>-1</v>
      </c>
      <c r="D5" s="15">
        <v>-1</v>
      </c>
      <c r="E5" s="37">
        <v>-1</v>
      </c>
      <c r="F5" s="37">
        <v>1</v>
      </c>
      <c r="G5" s="37">
        <v>-1</v>
      </c>
      <c r="H5" s="37">
        <v>-1</v>
      </c>
      <c r="I5" s="37">
        <v>1</v>
      </c>
      <c r="J5" s="37">
        <v>-1</v>
      </c>
      <c r="K5" s="38">
        <v>-1</v>
      </c>
      <c r="L5" s="68"/>
      <c r="M5" s="21"/>
      <c r="N5" s="24"/>
    </row>
    <row r="6" spans="1:14" ht="23.25" x14ac:dyDescent="0.35">
      <c r="A6" s="39" t="s">
        <v>9</v>
      </c>
      <c r="B6" s="40">
        <f>EXP(-$N6*B$2*B5)</f>
        <v>1.5275252316519465</v>
      </c>
      <c r="C6" s="41">
        <f t="shared" ref="C6:F6" si="2">EXP(-$N6*C$2*C5)</f>
        <v>1.5275252316519465</v>
      </c>
      <c r="D6" s="41">
        <f t="shared" si="2"/>
        <v>1.5275252316519465</v>
      </c>
      <c r="E6" s="60">
        <f t="shared" si="2"/>
        <v>0.6546536707079772</v>
      </c>
      <c r="F6" s="60">
        <f t="shared" si="2"/>
        <v>0.6546536707079772</v>
      </c>
      <c r="G6" s="60">
        <f>EXP(-$N6*G$2*G5)</f>
        <v>0.6546536707079772</v>
      </c>
      <c r="H6" s="60">
        <f t="shared" ref="H6:K6" si="3">EXP(-$N6*H$2*H5)</f>
        <v>0.6546536707079772</v>
      </c>
      <c r="I6" s="60">
        <f t="shared" si="3"/>
        <v>0.6546536707079772</v>
      </c>
      <c r="J6" s="60">
        <f t="shared" si="3"/>
        <v>0.6546536707079772</v>
      </c>
      <c r="K6" s="61">
        <f t="shared" si="3"/>
        <v>0.6546536707079772</v>
      </c>
      <c r="L6" s="68"/>
      <c r="M6" s="21" t="s">
        <v>0</v>
      </c>
      <c r="N6" s="25">
        <f>1/2*LN((1-N4)/N4)</f>
        <v>0.42364893019360172</v>
      </c>
    </row>
    <row r="7" spans="1:14" ht="24" thickBot="1" x14ac:dyDescent="0.4">
      <c r="A7" s="30" t="s">
        <v>10</v>
      </c>
      <c r="B7" s="42">
        <f>B4*B6</f>
        <v>0.15275252316519466</v>
      </c>
      <c r="C7" s="43">
        <f t="shared" ref="C7:K7" si="4">C4*C6</f>
        <v>0.15275252316519466</v>
      </c>
      <c r="D7" s="43">
        <f t="shared" si="4"/>
        <v>0.15275252316519466</v>
      </c>
      <c r="E7" s="43">
        <f t="shared" si="4"/>
        <v>6.5465367070797725E-2</v>
      </c>
      <c r="F7" s="43">
        <f t="shared" si="4"/>
        <v>6.5465367070797725E-2</v>
      </c>
      <c r="G7" s="43">
        <f t="shared" si="4"/>
        <v>6.5465367070797725E-2</v>
      </c>
      <c r="H7" s="43">
        <f t="shared" si="4"/>
        <v>6.5465367070797725E-2</v>
      </c>
      <c r="I7" s="43">
        <f t="shared" si="4"/>
        <v>6.5465367070797725E-2</v>
      </c>
      <c r="J7" s="43">
        <f t="shared" si="4"/>
        <v>6.5465367070797725E-2</v>
      </c>
      <c r="K7" s="44">
        <f t="shared" si="4"/>
        <v>6.5465367070797725E-2</v>
      </c>
      <c r="L7" s="69"/>
      <c r="M7" s="22" t="s">
        <v>7</v>
      </c>
      <c r="N7" s="45">
        <f>SUM(B7:K7)</f>
        <v>0.91651513899116821</v>
      </c>
    </row>
    <row r="8" spans="1:14" ht="15.75" thickBot="1" x14ac:dyDescent="0.3">
      <c r="G8" s="1"/>
      <c r="H8" s="1"/>
      <c r="J8" s="1"/>
    </row>
    <row r="9" spans="1:14" ht="30" customHeight="1" thickTop="1" x14ac:dyDescent="0.35">
      <c r="A9" s="33"/>
      <c r="B9" s="46">
        <f>B7/$N7</f>
        <v>0.16666666666666663</v>
      </c>
      <c r="C9" s="47">
        <f t="shared" ref="C9:K9" si="5">C7/$N7</f>
        <v>0.16666666666666663</v>
      </c>
      <c r="D9" s="47">
        <f t="shared" si="5"/>
        <v>0.16666666666666663</v>
      </c>
      <c r="E9" s="47">
        <f t="shared" si="5"/>
        <v>7.1428571428571425E-2</v>
      </c>
      <c r="F9" s="47">
        <f t="shared" si="5"/>
        <v>7.1428571428571425E-2</v>
      </c>
      <c r="G9" s="47">
        <f t="shared" si="5"/>
        <v>7.1428571428571425E-2</v>
      </c>
      <c r="H9" s="47">
        <f t="shared" si="5"/>
        <v>7.1428571428571425E-2</v>
      </c>
      <c r="I9" s="47">
        <f t="shared" si="5"/>
        <v>7.1428571428571425E-2</v>
      </c>
      <c r="J9" s="47">
        <f t="shared" si="5"/>
        <v>7.1428571428571425E-2</v>
      </c>
      <c r="K9" s="48">
        <f t="shared" si="5"/>
        <v>7.1428571428571425E-2</v>
      </c>
      <c r="L9" s="70" t="s">
        <v>4</v>
      </c>
      <c r="M9" s="20" t="s">
        <v>6</v>
      </c>
      <c r="N9" s="27">
        <f>(G9+H9+J9)</f>
        <v>0.21428571428571427</v>
      </c>
    </row>
    <row r="10" spans="1:14" x14ac:dyDescent="0.25">
      <c r="A10" s="34" t="s">
        <v>2</v>
      </c>
      <c r="B10" s="62">
        <v>1</v>
      </c>
      <c r="C10" s="37">
        <v>1</v>
      </c>
      <c r="D10" s="37">
        <v>1</v>
      </c>
      <c r="E10" s="37">
        <v>-1</v>
      </c>
      <c r="F10" s="37">
        <v>1</v>
      </c>
      <c r="G10" s="15">
        <v>1</v>
      </c>
      <c r="H10" s="15">
        <v>1</v>
      </c>
      <c r="I10" s="37">
        <v>1</v>
      </c>
      <c r="J10" s="15">
        <v>1</v>
      </c>
      <c r="K10" s="38">
        <v>-1</v>
      </c>
      <c r="L10" s="71"/>
      <c r="M10" s="21"/>
      <c r="N10" s="24"/>
    </row>
    <row r="11" spans="1:14" ht="23.25" x14ac:dyDescent="0.35">
      <c r="A11" s="35" t="s">
        <v>9</v>
      </c>
      <c r="B11" s="31">
        <f t="shared" ref="B11" si="6">EXP(-$N11*B$2*B10)</f>
        <v>0.5222329678670935</v>
      </c>
      <c r="C11" s="16">
        <f t="shared" ref="C11" si="7">EXP(-$N11*C$2*C10)</f>
        <v>0.5222329678670935</v>
      </c>
      <c r="D11" s="16">
        <f t="shared" ref="D11" si="8">EXP(-$N11*D$2*D10)</f>
        <v>0.5222329678670935</v>
      </c>
      <c r="E11" s="16">
        <f t="shared" ref="E11" si="9">EXP(-$N11*E$2*E10)</f>
        <v>0.5222329678670935</v>
      </c>
      <c r="F11" s="16">
        <f t="shared" ref="F11" si="10">EXP(-$N11*F$2*F10)</f>
        <v>0.5222329678670935</v>
      </c>
      <c r="G11" s="16">
        <f>EXP(-$N11*G$2*G10)</f>
        <v>1.9148542155126762</v>
      </c>
      <c r="H11" s="16">
        <f t="shared" ref="H11" si="11">EXP(-$N11*H$2*H10)</f>
        <v>1.9148542155126762</v>
      </c>
      <c r="I11" s="16">
        <f t="shared" ref="I11" si="12">EXP(-$N11*I$2*I10)</f>
        <v>0.5222329678670935</v>
      </c>
      <c r="J11" s="16">
        <f t="shared" ref="J11" si="13">EXP(-$N11*J$2*J10)</f>
        <v>1.9148542155126762</v>
      </c>
      <c r="K11" s="17">
        <f t="shared" ref="K11" si="14">EXP(-$N11*K$2*K10)</f>
        <v>0.5222329678670935</v>
      </c>
      <c r="L11" s="71"/>
      <c r="M11" s="21" t="s">
        <v>0</v>
      </c>
      <c r="N11" s="25">
        <f>1/2*LN((1-N9)/N9)</f>
        <v>0.64964149206513044</v>
      </c>
    </row>
    <row r="12" spans="1:14" ht="23.25" customHeight="1" thickBot="1" x14ac:dyDescent="0.4">
      <c r="A12" s="36" t="s">
        <v>10</v>
      </c>
      <c r="B12" s="32">
        <f>B9*B11</f>
        <v>8.7038827977848898E-2</v>
      </c>
      <c r="C12" s="18">
        <f t="shared" ref="C12" si="15">C9*C11</f>
        <v>8.7038827977848898E-2</v>
      </c>
      <c r="D12" s="18">
        <f t="shared" ref="D12" si="16">D9*D11</f>
        <v>8.7038827977848898E-2</v>
      </c>
      <c r="E12" s="18">
        <f t="shared" ref="E12" si="17">E9*E11</f>
        <v>3.7302354847649537E-2</v>
      </c>
      <c r="F12" s="18">
        <f t="shared" ref="F12" si="18">F9*F11</f>
        <v>3.7302354847649537E-2</v>
      </c>
      <c r="G12" s="18">
        <f t="shared" ref="G12" si="19">G9*G11</f>
        <v>0.13677530110804828</v>
      </c>
      <c r="H12" s="18">
        <f t="shared" ref="H12" si="20">H9*H11</f>
        <v>0.13677530110804828</v>
      </c>
      <c r="I12" s="18">
        <f t="shared" ref="I12" si="21">I9*I11</f>
        <v>3.7302354847649537E-2</v>
      </c>
      <c r="J12" s="18">
        <f t="shared" ref="J12" si="22">J9*J11</f>
        <v>0.13677530110804828</v>
      </c>
      <c r="K12" s="19">
        <f t="shared" ref="K12" si="23">K9*K11</f>
        <v>3.7302354847649537E-2</v>
      </c>
      <c r="L12" s="72"/>
      <c r="M12" s="22" t="s">
        <v>7</v>
      </c>
      <c r="N12" s="26">
        <f>SUM(B12:K12)</f>
        <v>0.82065180664828963</v>
      </c>
    </row>
    <row r="13" spans="1:14" ht="15.75" thickBot="1" x14ac:dyDescent="0.3"/>
    <row r="14" spans="1:14" ht="21.75" thickTop="1" x14ac:dyDescent="0.35">
      <c r="A14" s="33"/>
      <c r="B14" s="49">
        <f>B12/$N12</f>
        <v>0.10606060606060606</v>
      </c>
      <c r="C14" s="50">
        <f t="shared" ref="C14:K14" si="24">C12/$N12</f>
        <v>0.10606060606060606</v>
      </c>
      <c r="D14" s="50">
        <f t="shared" si="24"/>
        <v>0.10606060606060606</v>
      </c>
      <c r="E14" s="50">
        <f t="shared" si="24"/>
        <v>4.5454545454545463E-2</v>
      </c>
      <c r="F14" s="50">
        <f t="shared" si="24"/>
        <v>4.5454545454545463E-2</v>
      </c>
      <c r="G14" s="50">
        <f t="shared" si="24"/>
        <v>0.16666666666666669</v>
      </c>
      <c r="H14" s="50">
        <f t="shared" si="24"/>
        <v>0.16666666666666669</v>
      </c>
      <c r="I14" s="50">
        <f t="shared" si="24"/>
        <v>4.5454545454545463E-2</v>
      </c>
      <c r="J14" s="50">
        <f t="shared" si="24"/>
        <v>0.16666666666666669</v>
      </c>
      <c r="K14" s="51">
        <f t="shared" si="24"/>
        <v>4.5454545454545463E-2</v>
      </c>
      <c r="L14" s="67" t="s">
        <v>5</v>
      </c>
      <c r="M14" s="20" t="s">
        <v>6</v>
      </c>
      <c r="N14" s="27">
        <f>E14+F14+I14</f>
        <v>0.13636363636363638</v>
      </c>
    </row>
    <row r="15" spans="1:14" x14ac:dyDescent="0.25">
      <c r="A15" s="34" t="s">
        <v>2</v>
      </c>
      <c r="B15" s="64">
        <v>1</v>
      </c>
      <c r="C15" s="65">
        <v>1</v>
      </c>
      <c r="D15" s="65">
        <v>1</v>
      </c>
      <c r="E15" s="63">
        <v>1</v>
      </c>
      <c r="F15" s="63">
        <v>-1</v>
      </c>
      <c r="G15" s="65">
        <v>-1</v>
      </c>
      <c r="H15" s="65">
        <v>-1</v>
      </c>
      <c r="I15" s="63">
        <v>-1</v>
      </c>
      <c r="J15" s="65">
        <v>-1</v>
      </c>
      <c r="K15" s="66">
        <v>-1</v>
      </c>
      <c r="L15" s="68"/>
      <c r="M15" s="21"/>
      <c r="N15" s="24"/>
    </row>
    <row r="16" spans="1:14" ht="23.25" x14ac:dyDescent="0.35">
      <c r="A16" s="35" t="s">
        <v>9</v>
      </c>
      <c r="B16" s="52">
        <f t="shared" ref="B16" si="25">EXP(-$N16*B$2*B15)</f>
        <v>0.39735970711951318</v>
      </c>
      <c r="C16" s="53">
        <f t="shared" ref="C16" si="26">EXP(-$N16*C$2*C15)</f>
        <v>0.39735970711951318</v>
      </c>
      <c r="D16" s="53">
        <f t="shared" ref="D16" si="27">EXP(-$N16*D$2*D15)</f>
        <v>0.39735970711951318</v>
      </c>
      <c r="E16" s="53">
        <f t="shared" ref="E16" si="28">EXP(-$N16*E$2*E15)</f>
        <v>2.5166114784235827</v>
      </c>
      <c r="F16" s="53">
        <f t="shared" ref="F16" si="29">EXP(-$N16*F$2*F15)</f>
        <v>2.5166114784235827</v>
      </c>
      <c r="G16" s="53">
        <f>EXP(-$N16*G$2*G15)</f>
        <v>0.39735970711951318</v>
      </c>
      <c r="H16" s="53">
        <f t="shared" ref="H16" si="30">EXP(-$N16*H$2*H15)</f>
        <v>0.39735970711951318</v>
      </c>
      <c r="I16" s="53">
        <f t="shared" ref="I16" si="31">EXP(-$N16*I$2*I15)</f>
        <v>2.5166114784235827</v>
      </c>
      <c r="J16" s="53">
        <f t="shared" ref="J16" si="32">EXP(-$N16*J$2*J15)</f>
        <v>0.39735970711951318</v>
      </c>
      <c r="K16" s="54">
        <f t="shared" ref="K16" si="33">EXP(-$N16*K$2*K15)</f>
        <v>0.39735970711951318</v>
      </c>
      <c r="L16" s="68"/>
      <c r="M16" s="21" t="s">
        <v>0</v>
      </c>
      <c r="N16" s="25">
        <f>1/2*LN((1-N14)/N14)</f>
        <v>0.92291334524916524</v>
      </c>
    </row>
    <row r="17" spans="1:14" ht="24" thickBot="1" x14ac:dyDescent="0.4">
      <c r="A17" s="36" t="s">
        <v>10</v>
      </c>
      <c r="B17" s="42">
        <f>B14*B16</f>
        <v>4.2144211361160491E-2</v>
      </c>
      <c r="C17" s="43">
        <f t="shared" ref="C17" si="34">C14*C16</f>
        <v>4.2144211361160491E-2</v>
      </c>
      <c r="D17" s="43">
        <f t="shared" ref="D17" si="35">D14*D16</f>
        <v>4.2144211361160491E-2</v>
      </c>
      <c r="E17" s="43">
        <f t="shared" ref="E17" si="36">E14*E16</f>
        <v>0.1143914308374356</v>
      </c>
      <c r="F17" s="43">
        <f t="shared" ref="F17" si="37">F14*F16</f>
        <v>0.1143914308374356</v>
      </c>
      <c r="G17" s="43">
        <f t="shared" ref="G17" si="38">G14*G16</f>
        <v>6.6226617853252207E-2</v>
      </c>
      <c r="H17" s="43">
        <f t="shared" ref="H17" si="39">H14*H16</f>
        <v>6.6226617853252207E-2</v>
      </c>
      <c r="I17" s="43">
        <f t="shared" ref="I17" si="40">I14*I16</f>
        <v>0.1143914308374356</v>
      </c>
      <c r="J17" s="43">
        <f t="shared" ref="J17" si="41">J14*J16</f>
        <v>6.6226617853252207E-2</v>
      </c>
      <c r="K17" s="44">
        <f t="shared" ref="K17" si="42">K14*K16</f>
        <v>1.8061804869068783E-2</v>
      </c>
      <c r="L17" s="69"/>
      <c r="M17" s="22" t="s">
        <v>7</v>
      </c>
      <c r="N17" s="26">
        <f>SUM(B17:K17)</f>
        <v>0.68634858502461382</v>
      </c>
    </row>
    <row r="19" spans="1:14" x14ac:dyDescent="0.25">
      <c r="B19">
        <f>B5*$N$6 + B10*$N$11 + B15*$N$16</f>
        <v>1.148905907120694</v>
      </c>
      <c r="C19">
        <f t="shared" ref="C19:K19" si="43">C5*$N$6 + C10*$N$11 + C15*$N$16</f>
        <v>1.148905907120694</v>
      </c>
      <c r="D19">
        <f t="shared" si="43"/>
        <v>1.148905907120694</v>
      </c>
      <c r="E19" s="56">
        <f t="shared" si="43"/>
        <v>-0.15037707700956682</v>
      </c>
      <c r="F19">
        <f t="shared" si="43"/>
        <v>0.15037707700956682</v>
      </c>
      <c r="G19">
        <f t="shared" si="43"/>
        <v>-0.69692078337763652</v>
      </c>
      <c r="H19">
        <f t="shared" si="43"/>
        <v>-0.69692078337763652</v>
      </c>
      <c r="I19">
        <f t="shared" si="43"/>
        <v>0.15037707700956682</v>
      </c>
      <c r="J19">
        <f t="shared" si="43"/>
        <v>-0.69692078337763652</v>
      </c>
      <c r="K19">
        <f t="shared" si="43"/>
        <v>-1.9962037675078972</v>
      </c>
    </row>
    <row r="20" spans="1:14" ht="15.75" x14ac:dyDescent="0.25">
      <c r="B20" s="55">
        <f t="shared" ref="B20:D20" si="44">IF(B19&gt;0,1,-1)</f>
        <v>1</v>
      </c>
      <c r="C20" s="55">
        <f t="shared" si="44"/>
        <v>1</v>
      </c>
      <c r="D20" s="55">
        <f t="shared" si="44"/>
        <v>1</v>
      </c>
      <c r="E20" s="55">
        <f>IF(E19&gt;0,1,-1)</f>
        <v>-1</v>
      </c>
      <c r="F20" s="55">
        <f t="shared" ref="F20:K20" si="45">IF(F19&gt;0,1,-1)</f>
        <v>1</v>
      </c>
      <c r="G20" s="55">
        <f t="shared" si="45"/>
        <v>-1</v>
      </c>
      <c r="H20" s="55">
        <f t="shared" si="45"/>
        <v>-1</v>
      </c>
      <c r="I20" s="55">
        <f t="shared" si="45"/>
        <v>1</v>
      </c>
      <c r="J20" s="55">
        <f t="shared" si="45"/>
        <v>-1</v>
      </c>
      <c r="K20" s="55">
        <f t="shared" si="45"/>
        <v>-1</v>
      </c>
    </row>
    <row r="21" spans="1:14" x14ac:dyDescent="0.25">
      <c r="E21" t="s">
        <v>12</v>
      </c>
    </row>
  </sheetData>
  <mergeCells count="3">
    <mergeCell ref="L4:L7"/>
    <mergeCell ref="L9:L12"/>
    <mergeCell ref="L14:L17"/>
  </mergeCells>
  <pageMargins left="0.25" right="0.25" top="0.75" bottom="0.75" header="0.3" footer="0.3"/>
  <pageSetup scale="7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GBM</vt:lpstr>
      <vt:lpstr>AdaBoost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charly</cp:lastModifiedBy>
  <cp:lastPrinted>2018-10-29T02:03:51Z</cp:lastPrinted>
  <dcterms:created xsi:type="dcterms:W3CDTF">2018-10-28T21:48:08Z</dcterms:created>
  <dcterms:modified xsi:type="dcterms:W3CDTF">2021-05-31T20:00:38Z</dcterms:modified>
</cp:coreProperties>
</file>