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8b79b752fc558/Escritorio/py/lineup/"/>
    </mc:Choice>
  </mc:AlternateContent>
  <xr:revisionPtr revIDLastSave="293" documentId="8_{8D71F00F-D618-4215-BF17-55F1C2D0446A}" xr6:coauthVersionLast="47" xr6:coauthVersionMax="47" xr10:uidLastSave="{20BF134C-D362-4AFB-8A57-15E510EE54E4}"/>
  <bookViews>
    <workbookView xWindow="-108" yWindow="-108" windowWidth="23256" windowHeight="12456" activeTab="4" xr2:uid="{A398CFD0-6192-4D5C-94D1-EAF604C763A7}"/>
  </bookViews>
  <sheets>
    <sheet name="Sheet1" sheetId="1" r:id="rId1"/>
    <sheet name="data" sheetId="2" r:id="rId2"/>
    <sheet name="Stats montly" sheetId="4" r:id="rId3"/>
    <sheet name="data_lineup" sheetId="5" r:id="rId4"/>
    <sheet name="as" sheetId="7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7" l="1"/>
  <c r="A13" i="7"/>
  <c r="A4" i="7"/>
  <c r="A5" i="7" s="1"/>
  <c r="A6" i="7" s="1"/>
  <c r="A7" i="7" s="1"/>
  <c r="A8" i="7" s="1"/>
  <c r="A9" i="7" s="1"/>
  <c r="A10" i="7" s="1"/>
  <c r="A11" i="7" s="1"/>
  <c r="A12" i="7" s="1"/>
  <c r="A3" i="7"/>
  <c r="A11" i="5"/>
  <c r="A12" i="5" s="1"/>
  <c r="A13" i="5" s="1"/>
  <c r="A14" i="5" s="1"/>
  <c r="A15" i="5" s="1"/>
  <c r="A16" i="5" s="1"/>
  <c r="A19" i="5" s="1"/>
  <c r="L6" i="6"/>
  <c r="K5" i="6"/>
  <c r="M5" i="6" s="1"/>
  <c r="K4" i="6"/>
  <c r="M4" i="6" s="1"/>
  <c r="K2" i="6"/>
  <c r="M2" i="6" s="1"/>
  <c r="K3" i="6"/>
  <c r="M3" i="6" s="1"/>
  <c r="AP15" i="4"/>
  <c r="AK15" i="4"/>
  <c r="AJ15" i="4"/>
  <c r="AF15" i="4"/>
  <c r="Y15" i="4" s="1"/>
  <c r="AA15" i="4"/>
  <c r="AI15" i="4" s="1"/>
  <c r="X15" i="4"/>
  <c r="W15" i="4"/>
  <c r="K15" i="4"/>
  <c r="AP14" i="4"/>
  <c r="AK14" i="4"/>
  <c r="AJ14" i="4"/>
  <c r="AF14" i="4"/>
  <c r="Y14" i="4" s="1"/>
  <c r="AA14" i="4"/>
  <c r="AI14" i="4" s="1"/>
  <c r="X14" i="4"/>
  <c r="W14" i="4"/>
  <c r="K14" i="4"/>
  <c r="AP13" i="4"/>
  <c r="AK13" i="4"/>
  <c r="AJ13" i="4"/>
  <c r="AF13" i="4"/>
  <c r="Y13" i="4" s="1"/>
  <c r="AA13" i="4"/>
  <c r="AI13" i="4" s="1"/>
  <c r="X13" i="4"/>
  <c r="W13" i="4"/>
  <c r="K13" i="4"/>
  <c r="AP12" i="4"/>
  <c r="AK12" i="4"/>
  <c r="AJ12" i="4"/>
  <c r="AF12" i="4"/>
  <c r="Y12" i="4" s="1"/>
  <c r="AA12" i="4"/>
  <c r="AI12" i="4" s="1"/>
  <c r="X12" i="4"/>
  <c r="W12" i="4"/>
  <c r="K12" i="4"/>
  <c r="AP11" i="4"/>
  <c r="AK11" i="4"/>
  <c r="AJ11" i="4"/>
  <c r="AF11" i="4"/>
  <c r="Y11" i="4" s="1"/>
  <c r="AA11" i="4"/>
  <c r="AI11" i="4" s="1"/>
  <c r="X11" i="4"/>
  <c r="W11" i="4"/>
  <c r="K11" i="4"/>
  <c r="AP10" i="4"/>
  <c r="AK10" i="4"/>
  <c r="AJ10" i="4"/>
  <c r="AF10" i="4"/>
  <c r="Y10" i="4" s="1"/>
  <c r="AA10" i="4"/>
  <c r="AI10" i="4" s="1"/>
  <c r="X10" i="4"/>
  <c r="W10" i="4"/>
  <c r="K10" i="4"/>
  <c r="AP9" i="4"/>
  <c r="AK9" i="4"/>
  <c r="AJ9" i="4"/>
  <c r="AF9" i="4"/>
  <c r="Y9" i="4" s="1"/>
  <c r="AA9" i="4"/>
  <c r="AI9" i="4" s="1"/>
  <c r="X9" i="4"/>
  <c r="W9" i="4"/>
  <c r="K9" i="4"/>
  <c r="AP8" i="4"/>
  <c r="AK8" i="4"/>
  <c r="AJ8" i="4"/>
  <c r="AF8" i="4"/>
  <c r="Y8" i="4" s="1"/>
  <c r="AA8" i="4"/>
  <c r="AI8" i="4" s="1"/>
  <c r="X8" i="4"/>
  <c r="W8" i="4"/>
  <c r="K8" i="4"/>
  <c r="AP7" i="4"/>
  <c r="AK7" i="4"/>
  <c r="AJ7" i="4"/>
  <c r="AF7" i="4"/>
  <c r="Y7" i="4" s="1"/>
  <c r="AA7" i="4"/>
  <c r="AI7" i="4" s="1"/>
  <c r="X7" i="4"/>
  <c r="W7" i="4"/>
  <c r="K7" i="4"/>
  <c r="AP6" i="4"/>
  <c r="AK6" i="4"/>
  <c r="AJ6" i="4"/>
  <c r="AF6" i="4"/>
  <c r="Y6" i="4" s="1"/>
  <c r="AA6" i="4"/>
  <c r="AI6" i="4" s="1"/>
  <c r="X6" i="4"/>
  <c r="W6" i="4"/>
  <c r="K6" i="4"/>
  <c r="AP5" i="4"/>
  <c r="AK5" i="4"/>
  <c r="AJ5" i="4"/>
  <c r="AF5" i="4"/>
  <c r="Y5" i="4" s="1"/>
  <c r="AA5" i="4"/>
  <c r="AI5" i="4" s="1"/>
  <c r="X5" i="4"/>
  <c r="W5" i="4"/>
  <c r="K5" i="4"/>
  <c r="AP4" i="4"/>
  <c r="AK4" i="4"/>
  <c r="AJ4" i="4"/>
  <c r="AF4" i="4"/>
  <c r="Y4" i="4" s="1"/>
  <c r="AA4" i="4"/>
  <c r="AI4" i="4" s="1"/>
  <c r="X4" i="4"/>
  <c r="W4" i="4"/>
  <c r="K4" i="4"/>
  <c r="AP3" i="4"/>
  <c r="AK3" i="4"/>
  <c r="AJ3" i="4"/>
  <c r="AF3" i="4"/>
  <c r="Y3" i="4" s="1"/>
  <c r="AA3" i="4"/>
  <c r="AI3" i="4" s="1"/>
  <c r="X3" i="4"/>
  <c r="W3" i="4"/>
  <c r="K3" i="4"/>
  <c r="AP2" i="4"/>
  <c r="AK2" i="4"/>
  <c r="AJ2" i="4"/>
  <c r="AF2" i="4"/>
  <c r="Y2" i="4" s="1"/>
  <c r="AA2" i="4"/>
  <c r="AI2" i="4" s="1"/>
  <c r="X2" i="4"/>
  <c r="W2" i="4"/>
  <c r="K2" i="4"/>
  <c r="O11" i="2"/>
  <c r="N11" i="2"/>
  <c r="O5" i="2"/>
  <c r="O6" i="2"/>
  <c r="O7" i="2"/>
  <c r="O8" i="2"/>
  <c r="O9" i="2"/>
  <c r="O10" i="2"/>
  <c r="O4" i="2"/>
  <c r="O3" i="2"/>
  <c r="O2" i="2"/>
  <c r="N2" i="2"/>
  <c r="N3" i="2"/>
  <c r="N4" i="2"/>
  <c r="N5" i="2"/>
  <c r="N6" i="2"/>
  <c r="N7" i="2"/>
  <c r="N8" i="2"/>
  <c r="N9" i="2"/>
  <c r="N10" i="2"/>
  <c r="F11" i="2"/>
  <c r="G11" i="2"/>
  <c r="H11" i="2"/>
  <c r="I11" i="2"/>
  <c r="J11" i="2"/>
  <c r="K11" i="2"/>
  <c r="L11" i="2"/>
  <c r="M11" i="2"/>
  <c r="K17" i="1"/>
  <c r="H23" i="1"/>
  <c r="H22" i="1"/>
  <c r="H21" i="1"/>
  <c r="H20" i="1"/>
  <c r="H19" i="1"/>
  <c r="H18" i="1"/>
  <c r="H17" i="1"/>
  <c r="H16" i="1"/>
  <c r="H15" i="1"/>
  <c r="A17" i="5" l="1"/>
  <c r="A18" i="5" s="1"/>
  <c r="M6" i="6"/>
  <c r="Z4" i="4"/>
  <c r="Z9" i="4"/>
  <c r="Z12" i="4"/>
  <c r="Z8" i="4"/>
  <c r="Z11" i="4"/>
  <c r="AH8" i="4"/>
  <c r="AH13" i="4"/>
  <c r="Z14" i="4"/>
  <c r="Z10" i="4"/>
  <c r="AH4" i="4"/>
  <c r="Z15" i="4"/>
  <c r="Z2" i="4"/>
  <c r="Z6" i="4"/>
  <c r="AH11" i="4"/>
  <c r="AH6" i="4"/>
  <c r="AH7" i="4"/>
  <c r="AH10" i="4"/>
  <c r="AH12" i="4"/>
  <c r="Z5" i="4"/>
  <c r="Z13" i="4"/>
  <c r="AH15" i="4"/>
  <c r="Z7" i="4"/>
  <c r="AH5" i="4"/>
  <c r="AH9" i="4"/>
  <c r="Z3" i="4"/>
  <c r="AH2" i="4"/>
  <c r="AH14" i="4"/>
  <c r="AH3" i="4"/>
  <c r="H24" i="1"/>
  <c r="I22" i="1" l="1"/>
  <c r="I21" i="1"/>
  <c r="I20" i="1"/>
  <c r="I19" i="1"/>
  <c r="I18" i="1"/>
  <c r="I15" i="1"/>
  <c r="I17" i="1"/>
  <c r="I16" i="1"/>
  <c r="I23" i="1"/>
</calcChain>
</file>

<file path=xl/sharedStrings.xml><?xml version="1.0" encoding="utf-8"?>
<sst xmlns="http://schemas.openxmlformats.org/spreadsheetml/2006/main" count="357" uniqueCount="146">
  <si>
    <t>Player</t>
  </si>
  <si>
    <t>AB</t>
  </si>
  <si>
    <t>R</t>
  </si>
  <si>
    <t>H</t>
  </si>
  <si>
    <t>RBI</t>
  </si>
  <si>
    <t>BB</t>
  </si>
  <si>
    <t>SO</t>
  </si>
  <si>
    <t>SB</t>
  </si>
  <si>
    <t>Total Bases Ajustadas=(Sencillos+2×Dobles+3×Triples+4×Jonrones)+Bases Robadas</t>
  </si>
  <si>
    <t>2H</t>
  </si>
  <si>
    <t>3H</t>
  </si>
  <si>
    <t>4H</t>
  </si>
  <si>
    <t xml:space="preserve">Total bases Ajustadas </t>
  </si>
  <si>
    <t>G. Urshela</t>
  </si>
  <si>
    <t>C. Bellinger</t>
  </si>
  <si>
    <t>M. Trout</t>
  </si>
  <si>
    <t>S. Ohtani</t>
  </si>
  <si>
    <t>R. Grinchuk</t>
  </si>
  <si>
    <t>L. Rengifo</t>
  </si>
  <si>
    <t>L. Ohoppe</t>
  </si>
  <si>
    <t>D. Fletcher</t>
  </si>
  <si>
    <t>Z. Neto</t>
  </si>
  <si>
    <t>Contribucion a cada carrera</t>
  </si>
  <si>
    <t>CS</t>
  </si>
  <si>
    <t>Outs</t>
  </si>
  <si>
    <t>AVG</t>
  </si>
  <si>
    <t>Starting P</t>
  </si>
  <si>
    <t>K. Kershaw</t>
  </si>
  <si>
    <t>Homepark</t>
  </si>
  <si>
    <t>Yes</t>
  </si>
  <si>
    <t>Date</t>
  </si>
  <si>
    <t>HP</t>
  </si>
  <si>
    <t>LHP</t>
  </si>
  <si>
    <t>Mike Trout</t>
  </si>
  <si>
    <t>OBP</t>
  </si>
  <si>
    <t>SLG</t>
  </si>
  <si>
    <t>OPS</t>
  </si>
  <si>
    <t>TB</t>
  </si>
  <si>
    <t>WAR</t>
  </si>
  <si>
    <t>K</t>
  </si>
  <si>
    <t>BB/K</t>
  </si>
  <si>
    <t>AB/HR</t>
  </si>
  <si>
    <t>RC</t>
  </si>
  <si>
    <t>HR</t>
  </si>
  <si>
    <t>G</t>
  </si>
  <si>
    <t>SF</t>
  </si>
  <si>
    <t>2B</t>
  </si>
  <si>
    <t>3B</t>
  </si>
  <si>
    <t>GIDP</t>
  </si>
  <si>
    <t>PA</t>
  </si>
  <si>
    <t>Battings runs</t>
  </si>
  <si>
    <t>Stolen Bases Run</t>
  </si>
  <si>
    <t>Hit By Pitch</t>
  </si>
  <si>
    <t>G%</t>
  </si>
  <si>
    <t>Contract MM</t>
  </si>
  <si>
    <t>Mickey Moniak</t>
  </si>
  <si>
    <t>Cody Bellinger</t>
  </si>
  <si>
    <t>Shohei Othani</t>
  </si>
  <si>
    <t>Anthony Rendon</t>
  </si>
  <si>
    <t>Brandon Drury</t>
  </si>
  <si>
    <t>RHP</t>
  </si>
  <si>
    <t>Main Pos</t>
  </si>
  <si>
    <t>Used Pos</t>
  </si>
  <si>
    <t>LF</t>
  </si>
  <si>
    <t>RF</t>
  </si>
  <si>
    <t>CF</t>
  </si>
  <si>
    <t>DH</t>
  </si>
  <si>
    <t>1B</t>
  </si>
  <si>
    <t>SS</t>
  </si>
  <si>
    <t>C</t>
  </si>
  <si>
    <t>Gio Urshela</t>
  </si>
  <si>
    <t>David Fletcher</t>
  </si>
  <si>
    <t>Matt  Thais</t>
  </si>
  <si>
    <t>Payroll %</t>
  </si>
  <si>
    <t>SAC</t>
  </si>
  <si>
    <t>Player Name</t>
  </si>
  <si>
    <t>Randal Grichuk</t>
  </si>
  <si>
    <t>Luis Rengifo</t>
  </si>
  <si>
    <t>Logan O'hoppe</t>
  </si>
  <si>
    <t>Bats</t>
  </si>
  <si>
    <t>L</t>
  </si>
  <si>
    <t>S</t>
  </si>
  <si>
    <t>Overall</t>
  </si>
  <si>
    <t>Bench</t>
  </si>
  <si>
    <t>Zach Neto</t>
  </si>
  <si>
    <t>Out</t>
  </si>
  <si>
    <t>Taylor Ward</t>
  </si>
  <si>
    <t>Mar-Apr</t>
  </si>
  <si>
    <t>Pos. Games</t>
  </si>
  <si>
    <t>BB2</t>
  </si>
  <si>
    <t>Month Period</t>
  </si>
  <si>
    <t>Baserunning</t>
  </si>
  <si>
    <t>Clutch</t>
  </si>
  <si>
    <t>Vision</t>
  </si>
  <si>
    <t>Leadoff</t>
  </si>
  <si>
    <t>Power</t>
  </si>
  <si>
    <t>Todoterreno</t>
  </si>
  <si>
    <t>Fundamental</t>
  </si>
  <si>
    <t>PowerHouse</t>
  </si>
  <si>
    <t>Rapido</t>
  </si>
  <si>
    <t>Tipo</t>
  </si>
  <si>
    <t>Caracteristicas</t>
  </si>
  <si>
    <t>Contacto</t>
  </si>
  <si>
    <t>Disciplina</t>
  </si>
  <si>
    <t>Contact</t>
  </si>
  <si>
    <t>avg c</t>
  </si>
  <si>
    <t>Bs A</t>
  </si>
  <si>
    <t>vis</t>
  </si>
  <si>
    <t>Discipline</t>
  </si>
  <si>
    <t>sobre/100</t>
  </si>
  <si>
    <t>Score req</t>
  </si>
  <si>
    <t>score</t>
  </si>
  <si>
    <t>power_RHP</t>
  </si>
  <si>
    <t>power_LHP</t>
  </si>
  <si>
    <t>contact_RHP</t>
  </si>
  <si>
    <t>contact_LHP</t>
  </si>
  <si>
    <t>bats</t>
  </si>
  <si>
    <t>pos</t>
  </si>
  <si>
    <t>player_name</t>
  </si>
  <si>
    <t>order</t>
  </si>
  <si>
    <t>vision</t>
  </si>
  <si>
    <t>disc</t>
  </si>
  <si>
    <t>clutch</t>
  </si>
  <si>
    <t>speed</t>
  </si>
  <si>
    <t>steal</t>
  </si>
  <si>
    <t xml:space="preserve">Other </t>
  </si>
  <si>
    <t>Esteury Ruiz</t>
  </si>
  <si>
    <t>CJ Cron</t>
  </si>
  <si>
    <t>Jared Walsh</t>
  </si>
  <si>
    <t>Nolan Schanuel</t>
  </si>
  <si>
    <t>Eduardo Escobar</t>
  </si>
  <si>
    <t>Mike Mustakas</t>
  </si>
  <si>
    <t>OF</t>
  </si>
  <si>
    <t>Shea Langeliers</t>
  </si>
  <si>
    <t>Carlos Perez</t>
  </si>
  <si>
    <t>Seth Brown</t>
  </si>
  <si>
    <t>Zack Gelof</t>
  </si>
  <si>
    <t>Aledmys Diaz</t>
  </si>
  <si>
    <t>Brent Rooker</t>
  </si>
  <si>
    <t>Of</t>
  </si>
  <si>
    <t>Tony Kemp</t>
  </si>
  <si>
    <t>Ryan Noda</t>
  </si>
  <si>
    <t>Jordan Diaz</t>
  </si>
  <si>
    <t>Tyler Wade</t>
  </si>
  <si>
    <t>Conner Capel</t>
  </si>
  <si>
    <t>Lawerence Butler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</si>
</sst>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&quot;$&quot;#,##0.000_);[Red]\(&quot;$&quot;#,##0.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1" xfId="1" applyFont="1" applyBorder="1"/>
    <xf numFmtId="0" fontId="0" fillId="2" borderId="0" xfId="0" applyFill="1" applyAlignment="1">
      <alignment horizontal="center" vertical="center" wrapText="1"/>
    </xf>
    <xf numFmtId="9" fontId="0" fillId="0" borderId="0" xfId="1" applyFont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2" fontId="0" fillId="0" borderId="0" xfId="0" applyNumberFormat="1"/>
    <xf numFmtId="9" fontId="0" fillId="0" borderId="0" xfId="0" applyNumberFormat="1"/>
    <xf numFmtId="167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4433-B6F4-4E68-8CE1-27649C84685F}">
  <dimension ref="A1:L24"/>
  <sheetViews>
    <sheetView workbookViewId="0">
      <selection activeCell="D9" sqref="D9"/>
    </sheetView>
  </sheetViews>
  <sheetFormatPr defaultRowHeight="14.4" x14ac:dyDescent="0.3"/>
  <cols>
    <col min="1" max="1" width="14.6640625" customWidth="1"/>
    <col min="9" max="10" width="7.5546875" customWidth="1"/>
    <col min="11" max="11" width="13.5546875" customWidth="1"/>
  </cols>
  <sheetData>
    <row r="1" spans="1:12" x14ac:dyDescent="0.3">
      <c r="L1" t="s">
        <v>8</v>
      </c>
    </row>
    <row r="14" spans="1:12" ht="57.6" x14ac:dyDescent="0.3">
      <c r="A14" s="2" t="s">
        <v>0</v>
      </c>
      <c r="B14" s="2" t="s">
        <v>3</v>
      </c>
      <c r="C14" s="2" t="s">
        <v>9</v>
      </c>
      <c r="D14" s="2" t="s">
        <v>10</v>
      </c>
      <c r="E14" s="2" t="s">
        <v>11</v>
      </c>
      <c r="F14" s="2" t="s">
        <v>5</v>
      </c>
      <c r="G14" s="2" t="s">
        <v>7</v>
      </c>
      <c r="H14" s="3" t="s">
        <v>12</v>
      </c>
      <c r="I14" s="3" t="s">
        <v>22</v>
      </c>
      <c r="J14" s="5"/>
    </row>
    <row r="15" spans="1:12" x14ac:dyDescent="0.3">
      <c r="A15" s="1" t="s">
        <v>13</v>
      </c>
      <c r="B15" s="1">
        <v>1</v>
      </c>
      <c r="C15" s="1">
        <v>1</v>
      </c>
      <c r="D15" s="1"/>
      <c r="E15" s="1"/>
      <c r="F15" s="1"/>
      <c r="G15" s="1"/>
      <c r="H15" s="1">
        <f>B15+(C15*2)+(D15*3)+(E15*4)+(F15*1)+G15</f>
        <v>3</v>
      </c>
      <c r="I15" s="4">
        <f>(H15/$H$24)</f>
        <v>0.10714285714285714</v>
      </c>
      <c r="J15" s="6"/>
    </row>
    <row r="16" spans="1:12" x14ac:dyDescent="0.3">
      <c r="A16" s="1" t="s">
        <v>14</v>
      </c>
      <c r="B16" s="1"/>
      <c r="C16" s="1">
        <v>1</v>
      </c>
      <c r="D16" s="1"/>
      <c r="E16" s="1"/>
      <c r="F16" s="1"/>
      <c r="G16" s="1">
        <v>1</v>
      </c>
      <c r="H16" s="1">
        <f t="shared" ref="H16:H23" si="0">B16+(C16*2)+(D16*3)+(E16*4)+(F16*1)+G16</f>
        <v>3</v>
      </c>
      <c r="I16" s="4">
        <f t="shared" ref="I16:I23" si="1">(H16/$H$24)</f>
        <v>0.10714285714285714</v>
      </c>
      <c r="J16" s="6"/>
    </row>
    <row r="17" spans="1:11" x14ac:dyDescent="0.3">
      <c r="A17" s="1" t="s">
        <v>15</v>
      </c>
      <c r="B17" s="1"/>
      <c r="C17" s="1"/>
      <c r="D17" s="1"/>
      <c r="E17" s="1">
        <v>1</v>
      </c>
      <c r="F17" s="1"/>
      <c r="G17" s="1"/>
      <c r="H17" s="1">
        <f t="shared" si="0"/>
        <v>4</v>
      </c>
      <c r="I17" s="4">
        <f t="shared" si="1"/>
        <v>0.14285714285714285</v>
      </c>
      <c r="J17" s="6"/>
      <c r="K17">
        <f>6/2</f>
        <v>3</v>
      </c>
    </row>
    <row r="18" spans="1:11" x14ac:dyDescent="0.3">
      <c r="A18" s="1" t="s">
        <v>16</v>
      </c>
      <c r="B18" s="1">
        <v>2</v>
      </c>
      <c r="C18" s="1"/>
      <c r="D18" s="1"/>
      <c r="E18" s="1"/>
      <c r="F18" s="1"/>
      <c r="G18" s="1">
        <v>1</v>
      </c>
      <c r="H18" s="1">
        <f t="shared" si="0"/>
        <v>3</v>
      </c>
      <c r="I18" s="4">
        <f t="shared" si="1"/>
        <v>0.10714285714285714</v>
      </c>
      <c r="J18" s="6"/>
    </row>
    <row r="19" spans="1:11" x14ac:dyDescent="0.3">
      <c r="A19" s="1" t="s">
        <v>17</v>
      </c>
      <c r="B19" s="1">
        <v>1</v>
      </c>
      <c r="C19" s="1">
        <v>1</v>
      </c>
      <c r="D19" s="1"/>
      <c r="E19" s="1"/>
      <c r="F19" s="1"/>
      <c r="G19" s="1">
        <v>1</v>
      </c>
      <c r="H19" s="1">
        <f t="shared" si="0"/>
        <v>4</v>
      </c>
      <c r="I19" s="4">
        <f t="shared" si="1"/>
        <v>0.14285714285714285</v>
      </c>
      <c r="J19" s="6"/>
    </row>
    <row r="20" spans="1:11" x14ac:dyDescent="0.3">
      <c r="A20" s="1" t="s">
        <v>18</v>
      </c>
      <c r="B20" s="1"/>
      <c r="C20" s="1"/>
      <c r="D20" s="1"/>
      <c r="E20" s="1"/>
      <c r="F20" s="1">
        <v>1</v>
      </c>
      <c r="G20" s="1">
        <v>1</v>
      </c>
      <c r="H20" s="1">
        <f t="shared" si="0"/>
        <v>2</v>
      </c>
      <c r="I20" s="4">
        <f t="shared" si="1"/>
        <v>7.1428571428571425E-2</v>
      </c>
      <c r="J20" s="6"/>
    </row>
    <row r="21" spans="1:11" x14ac:dyDescent="0.3">
      <c r="A21" s="1" t="s">
        <v>19</v>
      </c>
      <c r="B21" s="1"/>
      <c r="C21" s="1"/>
      <c r="D21" s="1"/>
      <c r="E21" s="1">
        <v>1</v>
      </c>
      <c r="F21" s="1"/>
      <c r="G21" s="1"/>
      <c r="H21" s="1">
        <f t="shared" si="0"/>
        <v>4</v>
      </c>
      <c r="I21" s="4">
        <f t="shared" si="1"/>
        <v>0.14285714285714285</v>
      </c>
      <c r="J21" s="6"/>
    </row>
    <row r="22" spans="1:11" x14ac:dyDescent="0.3">
      <c r="A22" s="1" t="s">
        <v>20</v>
      </c>
      <c r="B22" s="1"/>
      <c r="C22" s="1">
        <v>2</v>
      </c>
      <c r="D22" s="1"/>
      <c r="E22" s="1"/>
      <c r="F22" s="1"/>
      <c r="G22" s="1"/>
      <c r="H22" s="1">
        <f t="shared" si="0"/>
        <v>4</v>
      </c>
      <c r="I22" s="4">
        <f t="shared" si="1"/>
        <v>0.14285714285714285</v>
      </c>
      <c r="J22" s="6"/>
    </row>
    <row r="23" spans="1:11" x14ac:dyDescent="0.3">
      <c r="A23" s="1" t="s">
        <v>21</v>
      </c>
      <c r="B23" s="1"/>
      <c r="C23" s="1"/>
      <c r="D23" s="1"/>
      <c r="E23" s="1"/>
      <c r="F23" s="1">
        <v>1</v>
      </c>
      <c r="G23" s="1"/>
      <c r="H23" s="1">
        <f t="shared" si="0"/>
        <v>1</v>
      </c>
      <c r="I23" s="4">
        <f t="shared" si="1"/>
        <v>3.5714285714285712E-2</v>
      </c>
      <c r="J23" s="6"/>
    </row>
    <row r="24" spans="1:11" x14ac:dyDescent="0.3">
      <c r="A24" s="1"/>
      <c r="B24" s="1"/>
      <c r="C24" s="1"/>
      <c r="D24" s="1"/>
      <c r="E24" s="1"/>
      <c r="F24" s="1"/>
      <c r="G24" s="1"/>
      <c r="H24" s="1">
        <f>SUM(H15:H23)</f>
        <v>28</v>
      </c>
      <c r="I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5FB4-28BD-4FCB-A56A-B1318EEE2BAE}">
  <dimension ref="A1:O11"/>
  <sheetViews>
    <sheetView workbookViewId="0">
      <selection activeCell="J18" sqref="J18"/>
    </sheetView>
  </sheetViews>
  <sheetFormatPr defaultRowHeight="14.4" x14ac:dyDescent="0.3"/>
  <cols>
    <col min="1" max="1" width="5.6640625" customWidth="1"/>
    <col min="2" max="2" width="9.5546875" bestFit="1" customWidth="1"/>
    <col min="3" max="3" width="9.88671875" bestFit="1" customWidth="1"/>
    <col min="4" max="4" width="4.6640625" customWidth="1"/>
    <col min="5" max="5" width="12.6640625" customWidth="1"/>
    <col min="6" max="6" width="5.33203125" customWidth="1"/>
    <col min="7" max="7" width="3.6640625" customWidth="1"/>
    <col min="8" max="8" width="3.5546875" customWidth="1"/>
    <col min="9" max="9" width="4.109375" customWidth="1"/>
    <col min="10" max="10" width="3.6640625" customWidth="1"/>
    <col min="11" max="11" width="3.77734375" customWidth="1"/>
    <col min="12" max="12" width="3.5546875" customWidth="1"/>
    <col min="13" max="13" width="4.77734375" customWidth="1"/>
    <col min="15" max="15" width="5" customWidth="1"/>
  </cols>
  <sheetData>
    <row r="1" spans="1:15" x14ac:dyDescent="0.3">
      <c r="A1" s="9" t="s">
        <v>28</v>
      </c>
      <c r="B1" s="9" t="s">
        <v>30</v>
      </c>
      <c r="C1" s="9" t="s">
        <v>26</v>
      </c>
      <c r="D1" s="9" t="s">
        <v>31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23</v>
      </c>
      <c r="N1" s="9" t="s">
        <v>25</v>
      </c>
      <c r="O1" s="9" t="s">
        <v>24</v>
      </c>
    </row>
    <row r="2" spans="1:15" x14ac:dyDescent="0.3">
      <c r="A2" s="1" t="s">
        <v>29</v>
      </c>
      <c r="B2" s="7">
        <v>45379</v>
      </c>
      <c r="C2" s="1" t="s">
        <v>27</v>
      </c>
      <c r="D2" s="1" t="s">
        <v>32</v>
      </c>
      <c r="E2" s="1" t="s">
        <v>13</v>
      </c>
      <c r="F2" s="1">
        <v>4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8">
        <f t="shared" ref="N2:N11" si="0">H2/F2</f>
        <v>0.5</v>
      </c>
      <c r="O2" s="1">
        <f>F2-H2</f>
        <v>2</v>
      </c>
    </row>
    <row r="3" spans="1:15" x14ac:dyDescent="0.3">
      <c r="A3" s="1" t="s">
        <v>29</v>
      </c>
      <c r="B3" s="7">
        <v>45379</v>
      </c>
      <c r="C3" s="1" t="s">
        <v>27</v>
      </c>
      <c r="D3" s="1" t="s">
        <v>32</v>
      </c>
      <c r="E3" s="1" t="s">
        <v>14</v>
      </c>
      <c r="F3" s="1">
        <v>4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8">
        <f t="shared" si="0"/>
        <v>0.25</v>
      </c>
      <c r="O3" s="1">
        <f>F3-H3</f>
        <v>3</v>
      </c>
    </row>
    <row r="4" spans="1:15" x14ac:dyDescent="0.3">
      <c r="A4" s="1" t="s">
        <v>29</v>
      </c>
      <c r="B4" s="7">
        <v>45379</v>
      </c>
      <c r="C4" s="1" t="s">
        <v>27</v>
      </c>
      <c r="D4" s="1" t="s">
        <v>32</v>
      </c>
      <c r="E4" s="1" t="s">
        <v>15</v>
      </c>
      <c r="F4" s="1">
        <v>4</v>
      </c>
      <c r="G4" s="1">
        <v>1</v>
      </c>
      <c r="H4" s="1">
        <v>1</v>
      </c>
      <c r="I4" s="1">
        <v>2</v>
      </c>
      <c r="J4" s="1">
        <v>0</v>
      </c>
      <c r="K4" s="1">
        <v>1</v>
      </c>
      <c r="L4" s="1">
        <v>0</v>
      </c>
      <c r="M4" s="1">
        <v>0</v>
      </c>
      <c r="N4" s="8">
        <f t="shared" si="0"/>
        <v>0.25</v>
      </c>
      <c r="O4" s="1">
        <f>F4-H4</f>
        <v>3</v>
      </c>
    </row>
    <row r="5" spans="1:15" x14ac:dyDescent="0.3">
      <c r="A5" s="1" t="s">
        <v>29</v>
      </c>
      <c r="B5" s="7">
        <v>45379</v>
      </c>
      <c r="C5" s="1" t="s">
        <v>27</v>
      </c>
      <c r="D5" s="1" t="s">
        <v>32</v>
      </c>
      <c r="E5" s="1" t="s">
        <v>16</v>
      </c>
      <c r="F5" s="1">
        <v>4</v>
      </c>
      <c r="G5" s="1">
        <v>1</v>
      </c>
      <c r="H5" s="1">
        <v>2</v>
      </c>
      <c r="I5" s="1">
        <v>1</v>
      </c>
      <c r="J5" s="1">
        <v>0</v>
      </c>
      <c r="K5" s="1">
        <v>2</v>
      </c>
      <c r="L5" s="1">
        <v>1</v>
      </c>
      <c r="M5" s="1">
        <v>0</v>
      </c>
      <c r="N5" s="8">
        <f t="shared" si="0"/>
        <v>0.5</v>
      </c>
      <c r="O5" s="1">
        <f t="shared" ref="O5:O11" si="1">F5-H5</f>
        <v>2</v>
      </c>
    </row>
    <row r="6" spans="1:15" x14ac:dyDescent="0.3">
      <c r="A6" s="1" t="s">
        <v>29</v>
      </c>
      <c r="B6" s="7">
        <v>45379</v>
      </c>
      <c r="C6" s="1" t="s">
        <v>27</v>
      </c>
      <c r="D6" s="1" t="s">
        <v>32</v>
      </c>
      <c r="E6" s="1" t="s">
        <v>17</v>
      </c>
      <c r="F6" s="1">
        <v>4</v>
      </c>
      <c r="G6" s="1">
        <v>1</v>
      </c>
      <c r="H6" s="1">
        <v>2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8">
        <f t="shared" si="0"/>
        <v>0.5</v>
      </c>
      <c r="O6" s="1">
        <f t="shared" si="1"/>
        <v>2</v>
      </c>
    </row>
    <row r="7" spans="1:15" x14ac:dyDescent="0.3">
      <c r="A7" s="1" t="s">
        <v>29</v>
      </c>
      <c r="B7" s="7">
        <v>45379</v>
      </c>
      <c r="C7" s="1" t="s">
        <v>27</v>
      </c>
      <c r="D7" s="1" t="s">
        <v>32</v>
      </c>
      <c r="E7" s="1" t="s">
        <v>18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8">
        <f t="shared" si="0"/>
        <v>0</v>
      </c>
      <c r="O7" s="1">
        <f t="shared" si="1"/>
        <v>3</v>
      </c>
    </row>
    <row r="8" spans="1:15" x14ac:dyDescent="0.3">
      <c r="A8" s="1" t="s">
        <v>29</v>
      </c>
      <c r="B8" s="7">
        <v>45379</v>
      </c>
      <c r="C8" s="1" t="s">
        <v>27</v>
      </c>
      <c r="D8" s="1" t="s">
        <v>32</v>
      </c>
      <c r="E8" s="1" t="s">
        <v>19</v>
      </c>
      <c r="F8" s="1">
        <v>3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8">
        <f t="shared" si="0"/>
        <v>0.33333333333333331</v>
      </c>
      <c r="O8" s="1">
        <f t="shared" si="1"/>
        <v>2</v>
      </c>
    </row>
    <row r="9" spans="1:15" x14ac:dyDescent="0.3">
      <c r="A9" s="1" t="s">
        <v>29</v>
      </c>
      <c r="B9" s="7">
        <v>45379</v>
      </c>
      <c r="C9" s="1" t="s">
        <v>27</v>
      </c>
      <c r="D9" s="1" t="s">
        <v>32</v>
      </c>
      <c r="E9" s="10" t="s">
        <v>20</v>
      </c>
      <c r="F9" s="1">
        <v>4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8">
        <f t="shared" si="0"/>
        <v>0.5</v>
      </c>
      <c r="O9" s="1">
        <f t="shared" si="1"/>
        <v>2</v>
      </c>
    </row>
    <row r="10" spans="1:15" x14ac:dyDescent="0.3">
      <c r="A10" s="1" t="s">
        <v>29</v>
      </c>
      <c r="B10" s="7">
        <v>45379</v>
      </c>
      <c r="C10" s="1" t="s">
        <v>27</v>
      </c>
      <c r="D10" s="1" t="s">
        <v>32</v>
      </c>
      <c r="E10" s="10" t="s">
        <v>21</v>
      </c>
      <c r="F10" s="1">
        <v>3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8">
        <f t="shared" si="0"/>
        <v>0</v>
      </c>
      <c r="O10" s="1">
        <f t="shared" si="1"/>
        <v>3</v>
      </c>
    </row>
    <row r="11" spans="1:15" x14ac:dyDescent="0.3">
      <c r="F11" s="1">
        <f t="shared" ref="F11:M11" si="2">SUM(F2:F10)</f>
        <v>33</v>
      </c>
      <c r="G11" s="1">
        <f t="shared" si="2"/>
        <v>7</v>
      </c>
      <c r="H11" s="1">
        <f t="shared" si="2"/>
        <v>11</v>
      </c>
      <c r="I11" s="1">
        <f t="shared" si="2"/>
        <v>7</v>
      </c>
      <c r="J11" s="1">
        <f t="shared" si="2"/>
        <v>3</v>
      </c>
      <c r="K11" s="1">
        <f t="shared" si="2"/>
        <v>8</v>
      </c>
      <c r="L11" s="1">
        <f t="shared" si="2"/>
        <v>3</v>
      </c>
      <c r="M11" s="1">
        <f t="shared" si="2"/>
        <v>1</v>
      </c>
      <c r="N11" s="8">
        <f t="shared" si="0"/>
        <v>0.33333333333333331</v>
      </c>
      <c r="O11" s="1">
        <f t="shared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762C-3ED0-4D35-ACC0-1637813746B2}">
  <dimension ref="A1:AP15"/>
  <sheetViews>
    <sheetView topLeftCell="A2" workbookViewId="0">
      <selection activeCell="G2" sqref="G2:G15"/>
    </sheetView>
  </sheetViews>
  <sheetFormatPr defaultRowHeight="14.4" x14ac:dyDescent="0.3"/>
  <sheetData>
    <row r="1" spans="1:42" ht="43.2" x14ac:dyDescent="0.3">
      <c r="A1" s="22" t="s">
        <v>61</v>
      </c>
      <c r="B1" s="22" t="s">
        <v>62</v>
      </c>
      <c r="C1" s="22" t="s">
        <v>60</v>
      </c>
      <c r="D1" s="22" t="s">
        <v>32</v>
      </c>
      <c r="E1" s="22" t="s">
        <v>79</v>
      </c>
      <c r="F1" s="22" t="s">
        <v>82</v>
      </c>
      <c r="G1" s="22" t="s">
        <v>75</v>
      </c>
      <c r="H1" s="22" t="s">
        <v>90</v>
      </c>
      <c r="I1" s="23" t="s">
        <v>88</v>
      </c>
      <c r="J1" s="22" t="s">
        <v>44</v>
      </c>
      <c r="K1" s="26" t="s">
        <v>53</v>
      </c>
      <c r="L1" s="22" t="s">
        <v>1</v>
      </c>
      <c r="M1" s="23" t="s">
        <v>2</v>
      </c>
      <c r="N1" s="22" t="s">
        <v>3</v>
      </c>
      <c r="O1" s="23" t="s">
        <v>46</v>
      </c>
      <c r="P1" s="22" t="s">
        <v>47</v>
      </c>
      <c r="Q1" s="23" t="s">
        <v>43</v>
      </c>
      <c r="R1" s="22" t="s">
        <v>4</v>
      </c>
      <c r="S1" s="23" t="s">
        <v>5</v>
      </c>
      <c r="T1" s="22" t="s">
        <v>6</v>
      </c>
      <c r="U1" s="23" t="s">
        <v>7</v>
      </c>
      <c r="V1" s="22" t="s">
        <v>23</v>
      </c>
      <c r="W1" s="26" t="s">
        <v>25</v>
      </c>
      <c r="X1" s="26" t="s">
        <v>34</v>
      </c>
      <c r="Y1" s="26" t="s">
        <v>35</v>
      </c>
      <c r="Z1" s="26" t="s">
        <v>36</v>
      </c>
      <c r="AA1" s="26" t="s">
        <v>49</v>
      </c>
      <c r="AB1" s="22" t="s">
        <v>45</v>
      </c>
      <c r="AC1" s="23" t="s">
        <v>74</v>
      </c>
      <c r="AD1" s="22" t="s">
        <v>48</v>
      </c>
      <c r="AE1" s="23" t="s">
        <v>52</v>
      </c>
      <c r="AF1" s="26" t="s">
        <v>37</v>
      </c>
      <c r="AG1" s="23" t="s">
        <v>38</v>
      </c>
      <c r="AH1" s="26" t="s">
        <v>89</v>
      </c>
      <c r="AI1" s="26" t="s">
        <v>39</v>
      </c>
      <c r="AJ1" s="26" t="s">
        <v>40</v>
      </c>
      <c r="AK1" s="26" t="s">
        <v>41</v>
      </c>
      <c r="AL1" s="22" t="s">
        <v>50</v>
      </c>
      <c r="AM1" s="23" t="s">
        <v>51</v>
      </c>
      <c r="AN1" s="22" t="s">
        <v>42</v>
      </c>
      <c r="AO1" s="23" t="s">
        <v>54</v>
      </c>
      <c r="AP1" s="22" t="s">
        <v>73</v>
      </c>
    </row>
    <row r="2" spans="1:42" x14ac:dyDescent="0.3">
      <c r="A2" s="21" t="s">
        <v>66</v>
      </c>
      <c r="B2" s="21" t="s">
        <v>66</v>
      </c>
      <c r="C2" s="21">
        <v>4</v>
      </c>
      <c r="D2" s="21">
        <v>4</v>
      </c>
      <c r="E2" s="21" t="s">
        <v>80</v>
      </c>
      <c r="F2" s="21">
        <v>98</v>
      </c>
      <c r="G2" t="s">
        <v>57</v>
      </c>
      <c r="H2" t="s">
        <v>87</v>
      </c>
      <c r="I2" s="25">
        <v>28</v>
      </c>
      <c r="J2" s="21">
        <v>28</v>
      </c>
      <c r="K2" s="24">
        <f t="shared" ref="K2:K15" si="0">J2/I2</f>
        <v>1</v>
      </c>
      <c r="L2">
        <v>108</v>
      </c>
      <c r="M2" s="13">
        <v>32</v>
      </c>
      <c r="N2">
        <v>43</v>
      </c>
      <c r="O2" s="13">
        <v>7</v>
      </c>
      <c r="P2">
        <v>3</v>
      </c>
      <c r="Q2" s="13">
        <v>17</v>
      </c>
      <c r="R2">
        <v>43</v>
      </c>
      <c r="S2" s="13">
        <v>17</v>
      </c>
      <c r="T2">
        <v>15</v>
      </c>
      <c r="U2" s="13">
        <v>8</v>
      </c>
      <c r="V2">
        <v>1</v>
      </c>
      <c r="W2" s="14">
        <f t="shared" ref="W2:W15" si="1">N2/L2</f>
        <v>0.39814814814814814</v>
      </c>
      <c r="X2" s="11">
        <f t="shared" ref="X2:X15" si="2">SUM(N2,S2,AE2)/SUM(L2,S2,AE2,AB2)</f>
        <v>0.48818897637795278</v>
      </c>
      <c r="Y2" s="14">
        <f t="shared" ref="Y2:Y15" si="3">AF2/L2</f>
        <v>0.9907407407407407</v>
      </c>
      <c r="Z2" s="11">
        <f t="shared" ref="Z2:Z15" si="4">Y2+X2</f>
        <v>1.4789297171186935</v>
      </c>
      <c r="AA2" s="13">
        <f t="shared" ref="AA2:AA15" si="5">SUM(L2,S2,AB2,AC2,AE2)</f>
        <v>127</v>
      </c>
      <c r="AB2">
        <v>0</v>
      </c>
      <c r="AC2" s="13">
        <v>0</v>
      </c>
      <c r="AD2">
        <v>0</v>
      </c>
      <c r="AE2" s="13">
        <v>2</v>
      </c>
      <c r="AF2">
        <f t="shared" ref="AF2:AF15" si="6">(N2-O2-P2-Q2)+(O2*2)+(P2*3)+(Q2*4)</f>
        <v>107</v>
      </c>
      <c r="AG2" s="13">
        <v>3.3</v>
      </c>
      <c r="AH2" s="16">
        <f t="shared" ref="AH2:AH15" si="7">S2/AA2</f>
        <v>0.13385826771653545</v>
      </c>
      <c r="AI2" s="15">
        <f t="shared" ref="AI2:AI15" si="8">T2/AA2</f>
        <v>0.11811023622047244</v>
      </c>
      <c r="AJ2" s="17">
        <f t="shared" ref="AJ2:AJ15" si="9">S2/T2</f>
        <v>1.1333333333333333</v>
      </c>
      <c r="AK2" s="20">
        <f t="shared" ref="AK2:AK15" si="10">IF(Q2=0,0,L2/Q2)</f>
        <v>6.3529411764705879</v>
      </c>
      <c r="AL2">
        <v>30.1</v>
      </c>
      <c r="AM2" s="13">
        <v>1.8</v>
      </c>
      <c r="AN2">
        <v>51.4</v>
      </c>
      <c r="AO2" s="19">
        <v>30</v>
      </c>
      <c r="AP2" s="18" t="e">
        <f t="shared" ref="AP2:AP15" si="11">AO2/$AO$18</f>
        <v>#DIV/0!</v>
      </c>
    </row>
    <row r="3" spans="1:42" x14ac:dyDescent="0.3">
      <c r="A3" s="21" t="s">
        <v>69</v>
      </c>
      <c r="B3" s="21" t="s">
        <v>69</v>
      </c>
      <c r="C3" s="21">
        <v>9</v>
      </c>
      <c r="D3" s="21" t="s">
        <v>85</v>
      </c>
      <c r="E3" s="21" t="s">
        <v>80</v>
      </c>
      <c r="F3" s="21">
        <v>73</v>
      </c>
      <c r="G3" t="s">
        <v>72</v>
      </c>
      <c r="H3" t="s">
        <v>87</v>
      </c>
      <c r="I3" s="25">
        <v>28</v>
      </c>
      <c r="J3" s="21">
        <v>20</v>
      </c>
      <c r="K3" s="24">
        <f t="shared" si="0"/>
        <v>0.7142857142857143</v>
      </c>
      <c r="L3">
        <v>65</v>
      </c>
      <c r="M3" s="13">
        <v>8</v>
      </c>
      <c r="N3">
        <v>20</v>
      </c>
      <c r="O3" s="13">
        <v>6</v>
      </c>
      <c r="P3">
        <v>0</v>
      </c>
      <c r="Q3" s="13">
        <v>3</v>
      </c>
      <c r="R3">
        <v>18</v>
      </c>
      <c r="S3" s="13">
        <v>15</v>
      </c>
      <c r="T3">
        <v>18</v>
      </c>
      <c r="U3" s="13">
        <v>1</v>
      </c>
      <c r="V3">
        <v>3</v>
      </c>
      <c r="W3" s="14">
        <f t="shared" si="1"/>
        <v>0.30769230769230771</v>
      </c>
      <c r="X3" s="11">
        <f t="shared" si="2"/>
        <v>0.42682926829268292</v>
      </c>
      <c r="Y3" s="14">
        <f t="shared" si="3"/>
        <v>0.53846153846153844</v>
      </c>
      <c r="Z3" s="11">
        <f t="shared" si="4"/>
        <v>0.96529080675422141</v>
      </c>
      <c r="AA3" s="13">
        <f t="shared" si="5"/>
        <v>82</v>
      </c>
      <c r="AB3">
        <v>2</v>
      </c>
      <c r="AC3" s="13">
        <v>0</v>
      </c>
      <c r="AD3">
        <v>0</v>
      </c>
      <c r="AE3" s="13">
        <v>0</v>
      </c>
      <c r="AF3">
        <f t="shared" si="6"/>
        <v>35</v>
      </c>
      <c r="AG3" s="13">
        <v>0.9</v>
      </c>
      <c r="AH3" s="16">
        <f t="shared" si="7"/>
        <v>0.18292682926829268</v>
      </c>
      <c r="AI3" s="15">
        <f t="shared" si="8"/>
        <v>0.21951219512195122</v>
      </c>
      <c r="AJ3" s="17">
        <f t="shared" si="9"/>
        <v>0.83333333333333337</v>
      </c>
      <c r="AK3" s="20">
        <f t="shared" si="10"/>
        <v>21.666666666666668</v>
      </c>
      <c r="AL3">
        <v>7.8</v>
      </c>
      <c r="AM3" s="13">
        <v>-1.5</v>
      </c>
      <c r="AN3">
        <v>15.3</v>
      </c>
      <c r="AO3" s="19">
        <v>0.72</v>
      </c>
      <c r="AP3" s="18" t="e">
        <f t="shared" si="11"/>
        <v>#DIV/0!</v>
      </c>
    </row>
    <row r="4" spans="1:42" x14ac:dyDescent="0.3">
      <c r="A4" s="21" t="s">
        <v>68</v>
      </c>
      <c r="B4" s="21" t="s">
        <v>68</v>
      </c>
      <c r="C4" s="21">
        <v>7</v>
      </c>
      <c r="D4" s="21">
        <v>1</v>
      </c>
      <c r="E4" s="21" t="s">
        <v>2</v>
      </c>
      <c r="F4" s="21">
        <v>73</v>
      </c>
      <c r="G4" t="s">
        <v>70</v>
      </c>
      <c r="H4" t="s">
        <v>87</v>
      </c>
      <c r="I4" s="25">
        <v>28</v>
      </c>
      <c r="J4" s="21">
        <v>11</v>
      </c>
      <c r="K4" s="24">
        <f t="shared" si="0"/>
        <v>0.39285714285714285</v>
      </c>
      <c r="L4">
        <v>49</v>
      </c>
      <c r="M4" s="13">
        <v>13</v>
      </c>
      <c r="N4">
        <v>19</v>
      </c>
      <c r="O4" s="13">
        <v>4</v>
      </c>
      <c r="P4">
        <v>1</v>
      </c>
      <c r="Q4" s="13">
        <v>1</v>
      </c>
      <c r="R4">
        <v>5</v>
      </c>
      <c r="S4" s="13">
        <v>2</v>
      </c>
      <c r="T4">
        <v>5</v>
      </c>
      <c r="U4" s="13">
        <v>1</v>
      </c>
      <c r="V4">
        <v>1</v>
      </c>
      <c r="W4" s="14">
        <f t="shared" si="1"/>
        <v>0.38775510204081631</v>
      </c>
      <c r="X4" s="11">
        <f t="shared" si="2"/>
        <v>0.41509433962264153</v>
      </c>
      <c r="Y4" s="14">
        <f t="shared" si="3"/>
        <v>0.5714285714285714</v>
      </c>
      <c r="Z4" s="11">
        <f t="shared" si="4"/>
        <v>0.98652291105121293</v>
      </c>
      <c r="AA4" s="13">
        <f t="shared" si="5"/>
        <v>53</v>
      </c>
      <c r="AB4">
        <v>1</v>
      </c>
      <c r="AC4" s="13">
        <v>0</v>
      </c>
      <c r="AD4">
        <v>2</v>
      </c>
      <c r="AE4" s="13">
        <v>1</v>
      </c>
      <c r="AF4">
        <f t="shared" si="6"/>
        <v>28</v>
      </c>
      <c r="AG4" s="13">
        <v>0.6</v>
      </c>
      <c r="AH4" s="16">
        <f t="shared" si="7"/>
        <v>3.7735849056603772E-2</v>
      </c>
      <c r="AI4" s="15">
        <f t="shared" si="8"/>
        <v>9.4339622641509441E-2</v>
      </c>
      <c r="AJ4" s="17">
        <f t="shared" si="9"/>
        <v>0.4</v>
      </c>
      <c r="AK4" s="20">
        <f t="shared" si="10"/>
        <v>49</v>
      </c>
      <c r="AL4">
        <v>5.2</v>
      </c>
      <c r="AM4" s="13">
        <v>-0.3</v>
      </c>
      <c r="AN4">
        <v>11.5</v>
      </c>
      <c r="AO4" s="19">
        <v>9.1999999999999993</v>
      </c>
      <c r="AP4" s="18" t="e">
        <f t="shared" si="11"/>
        <v>#DIV/0!</v>
      </c>
    </row>
    <row r="5" spans="1:42" x14ac:dyDescent="0.3">
      <c r="A5" s="21" t="s">
        <v>65</v>
      </c>
      <c r="B5" s="21" t="s">
        <v>63</v>
      </c>
      <c r="C5" s="21" t="s">
        <v>85</v>
      </c>
      <c r="D5" s="21">
        <v>5</v>
      </c>
      <c r="E5" s="21" t="s">
        <v>2</v>
      </c>
      <c r="F5" s="21">
        <v>77</v>
      </c>
      <c r="G5" t="s">
        <v>76</v>
      </c>
      <c r="H5" t="s">
        <v>87</v>
      </c>
      <c r="I5" s="25">
        <v>28</v>
      </c>
      <c r="J5" s="21">
        <v>12</v>
      </c>
      <c r="K5" s="24">
        <f t="shared" si="0"/>
        <v>0.42857142857142855</v>
      </c>
      <c r="L5">
        <v>46</v>
      </c>
      <c r="M5" s="13">
        <v>9</v>
      </c>
      <c r="N5">
        <v>15</v>
      </c>
      <c r="O5" s="13">
        <v>5</v>
      </c>
      <c r="P5">
        <v>1</v>
      </c>
      <c r="Q5" s="13">
        <v>3</v>
      </c>
      <c r="R5">
        <v>6</v>
      </c>
      <c r="S5" s="13">
        <v>6</v>
      </c>
      <c r="T5">
        <v>8</v>
      </c>
      <c r="U5" s="13">
        <v>2</v>
      </c>
      <c r="V5">
        <v>0</v>
      </c>
      <c r="W5" s="14">
        <f t="shared" si="1"/>
        <v>0.32608695652173914</v>
      </c>
      <c r="X5" s="11">
        <f t="shared" si="2"/>
        <v>0.40384615384615385</v>
      </c>
      <c r="Y5" s="14">
        <f t="shared" si="3"/>
        <v>0.67391304347826086</v>
      </c>
      <c r="Z5" s="11">
        <f t="shared" si="4"/>
        <v>1.0777591973244147</v>
      </c>
      <c r="AA5" s="13">
        <f t="shared" si="5"/>
        <v>52</v>
      </c>
      <c r="AB5">
        <v>0</v>
      </c>
      <c r="AC5" s="13">
        <v>0</v>
      </c>
      <c r="AD5">
        <v>1</v>
      </c>
      <c r="AE5" s="13">
        <v>0</v>
      </c>
      <c r="AF5">
        <f t="shared" si="6"/>
        <v>31</v>
      </c>
      <c r="AG5" s="13">
        <v>1</v>
      </c>
      <c r="AH5" s="16">
        <f t="shared" si="7"/>
        <v>0.11538461538461539</v>
      </c>
      <c r="AI5" s="15">
        <f t="shared" si="8"/>
        <v>0.15384615384615385</v>
      </c>
      <c r="AJ5" s="17">
        <f t="shared" si="9"/>
        <v>0.75</v>
      </c>
      <c r="AK5" s="20">
        <f t="shared" si="10"/>
        <v>15.333333333333334</v>
      </c>
      <c r="AL5">
        <v>6.2</v>
      </c>
      <c r="AM5" s="13">
        <v>0.6</v>
      </c>
      <c r="AN5">
        <v>12.5</v>
      </c>
      <c r="AO5" s="19">
        <v>10.4</v>
      </c>
      <c r="AP5" s="18" t="e">
        <f t="shared" si="11"/>
        <v>#DIV/0!</v>
      </c>
    </row>
    <row r="6" spans="1:42" x14ac:dyDescent="0.3">
      <c r="A6" s="21" t="s">
        <v>69</v>
      </c>
      <c r="B6" s="21" t="s">
        <v>69</v>
      </c>
      <c r="C6" s="21" t="s">
        <v>85</v>
      </c>
      <c r="D6" s="21">
        <v>7</v>
      </c>
      <c r="E6" s="21" t="s">
        <v>2</v>
      </c>
      <c r="F6" s="21">
        <v>78</v>
      </c>
      <c r="G6" t="s">
        <v>78</v>
      </c>
      <c r="H6" t="s">
        <v>87</v>
      </c>
      <c r="I6" s="25">
        <v>28</v>
      </c>
      <c r="J6" s="21">
        <v>8</v>
      </c>
      <c r="K6" s="24">
        <f t="shared" si="0"/>
        <v>0.2857142857142857</v>
      </c>
      <c r="L6">
        <v>31</v>
      </c>
      <c r="M6" s="13">
        <v>3</v>
      </c>
      <c r="N6">
        <v>11</v>
      </c>
      <c r="O6" s="13">
        <v>1</v>
      </c>
      <c r="P6">
        <v>0</v>
      </c>
      <c r="Q6" s="13">
        <v>1</v>
      </c>
      <c r="R6">
        <v>3</v>
      </c>
      <c r="S6" s="13">
        <v>2</v>
      </c>
      <c r="T6">
        <v>11</v>
      </c>
      <c r="U6" s="13">
        <v>0</v>
      </c>
      <c r="V6">
        <v>1</v>
      </c>
      <c r="W6" s="14">
        <f t="shared" si="1"/>
        <v>0.35483870967741937</v>
      </c>
      <c r="X6" s="11">
        <f t="shared" si="2"/>
        <v>0.39393939393939392</v>
      </c>
      <c r="Y6" s="14">
        <f t="shared" si="3"/>
        <v>0.4838709677419355</v>
      </c>
      <c r="Z6" s="11">
        <f t="shared" si="4"/>
        <v>0.87781036168132942</v>
      </c>
      <c r="AA6" s="13">
        <f t="shared" si="5"/>
        <v>33</v>
      </c>
      <c r="AB6">
        <v>0</v>
      </c>
      <c r="AC6" s="13">
        <v>0</v>
      </c>
      <c r="AD6">
        <v>0</v>
      </c>
      <c r="AE6" s="13">
        <v>0</v>
      </c>
      <c r="AF6">
        <f t="shared" si="6"/>
        <v>15</v>
      </c>
      <c r="AG6" s="13">
        <v>0.1</v>
      </c>
      <c r="AH6" s="16">
        <f t="shared" si="7"/>
        <v>6.0606060606060608E-2</v>
      </c>
      <c r="AI6" s="15">
        <f t="shared" si="8"/>
        <v>0.33333333333333331</v>
      </c>
      <c r="AJ6" s="17">
        <f t="shared" si="9"/>
        <v>0.18181818181818182</v>
      </c>
      <c r="AK6" s="20">
        <f t="shared" si="10"/>
        <v>31</v>
      </c>
      <c r="AL6">
        <v>2.1</v>
      </c>
      <c r="AM6" s="13">
        <v>-0.6</v>
      </c>
      <c r="AN6">
        <v>5.9</v>
      </c>
      <c r="AO6" s="19">
        <v>0.72</v>
      </c>
      <c r="AP6" s="18" t="e">
        <f t="shared" si="11"/>
        <v>#DIV/0!</v>
      </c>
    </row>
    <row r="7" spans="1:42" x14ac:dyDescent="0.3">
      <c r="A7" s="21" t="s">
        <v>65</v>
      </c>
      <c r="B7" s="21" t="s">
        <v>65</v>
      </c>
      <c r="C7" s="21">
        <v>3</v>
      </c>
      <c r="D7" s="21">
        <v>3</v>
      </c>
      <c r="E7" s="21" t="s">
        <v>2</v>
      </c>
      <c r="F7" s="21">
        <v>99</v>
      </c>
      <c r="G7" t="s">
        <v>33</v>
      </c>
      <c r="H7" t="s">
        <v>87</v>
      </c>
      <c r="I7" s="25">
        <v>28</v>
      </c>
      <c r="J7" s="21">
        <v>24</v>
      </c>
      <c r="K7" s="24">
        <f t="shared" si="0"/>
        <v>0.8571428571428571</v>
      </c>
      <c r="L7">
        <v>91</v>
      </c>
      <c r="M7" s="13">
        <v>17</v>
      </c>
      <c r="N7">
        <v>24</v>
      </c>
      <c r="O7" s="13">
        <v>10</v>
      </c>
      <c r="P7">
        <v>0</v>
      </c>
      <c r="Q7" s="13">
        <v>4</v>
      </c>
      <c r="R7">
        <v>12</v>
      </c>
      <c r="S7" s="13">
        <v>18</v>
      </c>
      <c r="T7">
        <v>25</v>
      </c>
      <c r="U7" s="13">
        <v>0</v>
      </c>
      <c r="V7">
        <v>0</v>
      </c>
      <c r="W7" s="14">
        <f t="shared" si="1"/>
        <v>0.26373626373626374</v>
      </c>
      <c r="X7" s="11">
        <f t="shared" si="2"/>
        <v>0.38532110091743121</v>
      </c>
      <c r="Y7" s="14">
        <f t="shared" si="3"/>
        <v>0.50549450549450547</v>
      </c>
      <c r="Z7" s="11">
        <f t="shared" si="4"/>
        <v>0.89081560641193669</v>
      </c>
      <c r="AA7" s="13">
        <f t="shared" si="5"/>
        <v>110</v>
      </c>
      <c r="AB7">
        <v>0</v>
      </c>
      <c r="AC7" s="13">
        <v>1</v>
      </c>
      <c r="AD7" s="12">
        <v>1</v>
      </c>
      <c r="AE7" s="13">
        <v>0</v>
      </c>
      <c r="AF7">
        <f t="shared" si="6"/>
        <v>46</v>
      </c>
      <c r="AG7" s="13">
        <v>1.3</v>
      </c>
      <c r="AH7" s="16">
        <f t="shared" si="7"/>
        <v>0.16363636363636364</v>
      </c>
      <c r="AI7" s="15">
        <f t="shared" si="8"/>
        <v>0.22727272727272727</v>
      </c>
      <c r="AJ7" s="17">
        <f t="shared" si="9"/>
        <v>0.72</v>
      </c>
      <c r="AK7" s="20">
        <f t="shared" si="10"/>
        <v>22.75</v>
      </c>
      <c r="AL7">
        <v>7.3</v>
      </c>
      <c r="AM7" s="13">
        <v>0</v>
      </c>
      <c r="AN7">
        <v>17.7</v>
      </c>
      <c r="AO7" s="19">
        <v>35.5</v>
      </c>
      <c r="AP7" s="18" t="e">
        <f t="shared" si="11"/>
        <v>#DIV/0!</v>
      </c>
    </row>
    <row r="8" spans="1:42" x14ac:dyDescent="0.3">
      <c r="A8" s="21" t="s">
        <v>46</v>
      </c>
      <c r="B8" s="21" t="s">
        <v>47</v>
      </c>
      <c r="C8" s="21">
        <v>5</v>
      </c>
      <c r="D8" s="21" t="s">
        <v>85</v>
      </c>
      <c r="E8" s="21" t="s">
        <v>2</v>
      </c>
      <c r="F8" s="21">
        <v>80</v>
      </c>
      <c r="G8" t="s">
        <v>58</v>
      </c>
      <c r="H8" t="s">
        <v>87</v>
      </c>
      <c r="I8" s="25">
        <v>28</v>
      </c>
      <c r="J8" s="21">
        <v>23</v>
      </c>
      <c r="K8" s="24">
        <f t="shared" si="0"/>
        <v>0.8214285714285714</v>
      </c>
      <c r="L8">
        <v>81</v>
      </c>
      <c r="M8" s="13">
        <v>9</v>
      </c>
      <c r="N8">
        <v>20</v>
      </c>
      <c r="O8" s="13">
        <v>3</v>
      </c>
      <c r="P8">
        <v>0</v>
      </c>
      <c r="Q8" s="13">
        <v>1</v>
      </c>
      <c r="R8">
        <v>10</v>
      </c>
      <c r="S8" s="13">
        <v>18</v>
      </c>
      <c r="T8">
        <v>15</v>
      </c>
      <c r="U8" s="13">
        <v>2</v>
      </c>
      <c r="V8">
        <v>3</v>
      </c>
      <c r="W8" s="14">
        <f t="shared" si="1"/>
        <v>0.24691358024691357</v>
      </c>
      <c r="X8" s="11">
        <f t="shared" si="2"/>
        <v>0.38383838383838381</v>
      </c>
      <c r="Y8" s="14">
        <f t="shared" si="3"/>
        <v>0.32098765432098764</v>
      </c>
      <c r="Z8" s="11">
        <f t="shared" si="4"/>
        <v>0.70482603815937139</v>
      </c>
      <c r="AA8" s="13">
        <f t="shared" si="5"/>
        <v>99</v>
      </c>
      <c r="AB8">
        <v>0</v>
      </c>
      <c r="AC8" s="13">
        <v>0</v>
      </c>
      <c r="AD8">
        <v>0</v>
      </c>
      <c r="AE8" s="13">
        <v>0</v>
      </c>
      <c r="AF8">
        <f t="shared" si="6"/>
        <v>26</v>
      </c>
      <c r="AG8" s="13">
        <v>0.4</v>
      </c>
      <c r="AH8" s="16">
        <f t="shared" si="7"/>
        <v>0.18181818181818182</v>
      </c>
      <c r="AI8" s="15">
        <f t="shared" si="8"/>
        <v>0.15151515151515152</v>
      </c>
      <c r="AJ8" s="17">
        <f t="shared" si="9"/>
        <v>1.2</v>
      </c>
      <c r="AK8" s="20">
        <f t="shared" si="10"/>
        <v>81</v>
      </c>
      <c r="AL8">
        <v>2</v>
      </c>
      <c r="AM8" s="13">
        <v>-1.2</v>
      </c>
      <c r="AN8">
        <v>10</v>
      </c>
      <c r="AO8" s="19">
        <v>27.9</v>
      </c>
      <c r="AP8" s="18" t="e">
        <f t="shared" si="11"/>
        <v>#DIV/0!</v>
      </c>
    </row>
    <row r="9" spans="1:42" x14ac:dyDescent="0.3">
      <c r="A9" s="21" t="s">
        <v>63</v>
      </c>
      <c r="B9" s="21" t="s">
        <v>63</v>
      </c>
      <c r="C9" s="21">
        <v>1</v>
      </c>
      <c r="D9" s="21" t="s">
        <v>85</v>
      </c>
      <c r="E9" s="21" t="s">
        <v>80</v>
      </c>
      <c r="F9" s="21">
        <v>74</v>
      </c>
      <c r="G9" t="s">
        <v>55</v>
      </c>
      <c r="H9" t="s">
        <v>87</v>
      </c>
      <c r="I9" s="25">
        <v>28</v>
      </c>
      <c r="J9" s="21">
        <v>22</v>
      </c>
      <c r="K9" s="24">
        <f t="shared" si="0"/>
        <v>0.7857142857142857</v>
      </c>
      <c r="L9">
        <v>90</v>
      </c>
      <c r="M9" s="13">
        <v>17</v>
      </c>
      <c r="N9">
        <v>27</v>
      </c>
      <c r="O9" s="13">
        <v>4</v>
      </c>
      <c r="P9">
        <v>0</v>
      </c>
      <c r="Q9" s="13">
        <v>6</v>
      </c>
      <c r="R9">
        <v>13</v>
      </c>
      <c r="S9" s="13">
        <v>10</v>
      </c>
      <c r="T9">
        <v>25</v>
      </c>
      <c r="U9" s="13">
        <v>3</v>
      </c>
      <c r="V9">
        <v>0</v>
      </c>
      <c r="W9" s="14">
        <f t="shared" si="1"/>
        <v>0.3</v>
      </c>
      <c r="X9" s="11">
        <f t="shared" si="2"/>
        <v>0.37623762376237624</v>
      </c>
      <c r="Y9" s="14">
        <f t="shared" si="3"/>
        <v>0.5444444444444444</v>
      </c>
      <c r="Z9" s="11">
        <f t="shared" si="4"/>
        <v>0.92068206820682064</v>
      </c>
      <c r="AA9" s="13">
        <f t="shared" si="5"/>
        <v>101</v>
      </c>
      <c r="AB9">
        <v>0</v>
      </c>
      <c r="AC9" s="13">
        <v>0</v>
      </c>
      <c r="AD9">
        <v>2</v>
      </c>
      <c r="AE9" s="13">
        <v>1</v>
      </c>
      <c r="AF9">
        <f t="shared" si="6"/>
        <v>49</v>
      </c>
      <c r="AG9" s="13">
        <v>1.2</v>
      </c>
      <c r="AH9" s="16">
        <f t="shared" si="7"/>
        <v>9.9009900990099015E-2</v>
      </c>
      <c r="AI9" s="15">
        <f t="shared" si="8"/>
        <v>0.24752475247524752</v>
      </c>
      <c r="AJ9" s="17">
        <f t="shared" si="9"/>
        <v>0.4</v>
      </c>
      <c r="AK9" s="20">
        <f t="shared" si="10"/>
        <v>15</v>
      </c>
      <c r="AL9">
        <v>7.4</v>
      </c>
      <c r="AM9" s="13">
        <v>0.9</v>
      </c>
      <c r="AN9">
        <v>18.100000000000001</v>
      </c>
      <c r="AO9" s="19">
        <v>0.72</v>
      </c>
      <c r="AP9" s="18" t="e">
        <f t="shared" si="11"/>
        <v>#DIV/0!</v>
      </c>
    </row>
    <row r="10" spans="1:42" x14ac:dyDescent="0.3">
      <c r="A10" s="21" t="s">
        <v>65</v>
      </c>
      <c r="B10" s="21" t="s">
        <v>64</v>
      </c>
      <c r="C10" s="21">
        <v>2</v>
      </c>
      <c r="D10" s="21">
        <v>2</v>
      </c>
      <c r="E10" s="21" t="s">
        <v>80</v>
      </c>
      <c r="F10" s="21">
        <v>93</v>
      </c>
      <c r="G10" t="s">
        <v>56</v>
      </c>
      <c r="H10" t="s">
        <v>87</v>
      </c>
      <c r="I10" s="25">
        <v>28</v>
      </c>
      <c r="J10" s="21">
        <v>24</v>
      </c>
      <c r="K10" s="24">
        <f t="shared" si="0"/>
        <v>0.8571428571428571</v>
      </c>
      <c r="L10">
        <v>107</v>
      </c>
      <c r="M10" s="13">
        <v>17</v>
      </c>
      <c r="N10">
        <v>35</v>
      </c>
      <c r="O10" s="13">
        <v>12</v>
      </c>
      <c r="P10">
        <v>0</v>
      </c>
      <c r="Q10" s="13">
        <v>3</v>
      </c>
      <c r="R10">
        <v>13</v>
      </c>
      <c r="S10" s="13">
        <v>5</v>
      </c>
      <c r="T10">
        <v>20</v>
      </c>
      <c r="U10" s="13">
        <v>4</v>
      </c>
      <c r="V10">
        <v>1</v>
      </c>
      <c r="W10" s="14">
        <f t="shared" si="1"/>
        <v>0.32710280373831774</v>
      </c>
      <c r="X10" s="11">
        <f t="shared" si="2"/>
        <v>0.37391304347826088</v>
      </c>
      <c r="Y10" s="14">
        <f t="shared" si="3"/>
        <v>0.52336448598130836</v>
      </c>
      <c r="Z10" s="11">
        <f t="shared" si="4"/>
        <v>0.89727752945956918</v>
      </c>
      <c r="AA10" s="13">
        <f t="shared" si="5"/>
        <v>115</v>
      </c>
      <c r="AB10">
        <v>0</v>
      </c>
      <c r="AC10" s="13">
        <v>0</v>
      </c>
      <c r="AD10">
        <v>0</v>
      </c>
      <c r="AE10" s="13">
        <v>3</v>
      </c>
      <c r="AF10">
        <f t="shared" si="6"/>
        <v>56</v>
      </c>
      <c r="AG10" s="13">
        <v>1.2</v>
      </c>
      <c r="AH10" s="16">
        <f t="shared" si="7"/>
        <v>4.3478260869565216E-2</v>
      </c>
      <c r="AI10" s="15">
        <f t="shared" si="8"/>
        <v>0.17391304347826086</v>
      </c>
      <c r="AJ10" s="17">
        <f t="shared" si="9"/>
        <v>0.25</v>
      </c>
      <c r="AK10" s="20">
        <f t="shared" si="10"/>
        <v>35.666666666666664</v>
      </c>
      <c r="AL10">
        <v>7.6</v>
      </c>
      <c r="AM10" s="13">
        <v>0.6</v>
      </c>
      <c r="AN10">
        <v>20</v>
      </c>
      <c r="AO10" s="19">
        <v>17.5</v>
      </c>
      <c r="AP10" s="18" t="e">
        <f t="shared" si="11"/>
        <v>#DIV/0!</v>
      </c>
    </row>
    <row r="11" spans="1:42" x14ac:dyDescent="0.3">
      <c r="A11" s="21" t="s">
        <v>47</v>
      </c>
      <c r="B11" s="21" t="s">
        <v>46</v>
      </c>
      <c r="C11" s="21" t="s">
        <v>85</v>
      </c>
      <c r="D11" s="21">
        <v>6</v>
      </c>
      <c r="E11" s="21" t="s">
        <v>81</v>
      </c>
      <c r="F11" s="21">
        <v>79</v>
      </c>
      <c r="G11" t="s">
        <v>77</v>
      </c>
      <c r="H11" t="s">
        <v>87</v>
      </c>
      <c r="I11" s="25">
        <v>28</v>
      </c>
      <c r="J11" s="21">
        <v>6</v>
      </c>
      <c r="K11" s="24">
        <f t="shared" si="0"/>
        <v>0.21428571428571427</v>
      </c>
      <c r="L11">
        <v>20</v>
      </c>
      <c r="M11" s="13">
        <v>5</v>
      </c>
      <c r="N11">
        <v>4</v>
      </c>
      <c r="O11" s="13">
        <v>2</v>
      </c>
      <c r="P11">
        <v>0</v>
      </c>
      <c r="Q11" s="13">
        <v>1</v>
      </c>
      <c r="R11">
        <v>3</v>
      </c>
      <c r="S11" s="13">
        <v>2</v>
      </c>
      <c r="T11">
        <v>4</v>
      </c>
      <c r="U11" s="13">
        <v>0</v>
      </c>
      <c r="V11">
        <v>0</v>
      </c>
      <c r="W11" s="14">
        <f t="shared" si="1"/>
        <v>0.2</v>
      </c>
      <c r="X11" s="11">
        <f t="shared" si="2"/>
        <v>0.30434782608695654</v>
      </c>
      <c r="Y11" s="14">
        <f t="shared" si="3"/>
        <v>0.45</v>
      </c>
      <c r="Z11" s="11">
        <f t="shared" si="4"/>
        <v>0.7543478260869565</v>
      </c>
      <c r="AA11" s="13">
        <f t="shared" si="5"/>
        <v>23</v>
      </c>
      <c r="AB11">
        <v>0</v>
      </c>
      <c r="AC11" s="13">
        <v>0</v>
      </c>
      <c r="AD11">
        <v>0</v>
      </c>
      <c r="AE11" s="13">
        <v>1</v>
      </c>
      <c r="AF11">
        <f t="shared" si="6"/>
        <v>9</v>
      </c>
      <c r="AG11" s="13">
        <v>0</v>
      </c>
      <c r="AH11" s="16">
        <f t="shared" si="7"/>
        <v>8.6956521739130432E-2</v>
      </c>
      <c r="AI11" s="15">
        <f t="shared" si="8"/>
        <v>0.17391304347826086</v>
      </c>
      <c r="AJ11" s="17">
        <f t="shared" si="9"/>
        <v>0.5</v>
      </c>
      <c r="AK11" s="20">
        <f t="shared" si="10"/>
        <v>20</v>
      </c>
      <c r="AL11">
        <v>0.4</v>
      </c>
      <c r="AM11" s="13">
        <v>0</v>
      </c>
      <c r="AN11">
        <v>2.5</v>
      </c>
      <c r="AO11" s="19">
        <v>2.4</v>
      </c>
      <c r="AP11" s="18" t="e">
        <f t="shared" si="11"/>
        <v>#DIV/0!</v>
      </c>
    </row>
    <row r="12" spans="1:42" x14ac:dyDescent="0.3">
      <c r="A12" s="21" t="s">
        <v>68</v>
      </c>
      <c r="B12" s="21" t="s">
        <v>47</v>
      </c>
      <c r="C12" s="21">
        <v>8</v>
      </c>
      <c r="D12" s="21">
        <v>9</v>
      </c>
      <c r="E12" s="21" t="s">
        <v>2</v>
      </c>
      <c r="F12" s="21">
        <v>72</v>
      </c>
      <c r="G12" t="s">
        <v>71</v>
      </c>
      <c r="H12" t="s">
        <v>87</v>
      </c>
      <c r="I12" s="25">
        <v>28</v>
      </c>
      <c r="J12" s="21">
        <v>24</v>
      </c>
      <c r="K12" s="24">
        <f t="shared" si="0"/>
        <v>0.8571428571428571</v>
      </c>
      <c r="L12">
        <v>102</v>
      </c>
      <c r="M12" s="13">
        <v>17</v>
      </c>
      <c r="N12">
        <v>29</v>
      </c>
      <c r="O12" s="13">
        <v>7</v>
      </c>
      <c r="P12">
        <v>0</v>
      </c>
      <c r="Q12" s="13">
        <v>0</v>
      </c>
      <c r="R12">
        <v>11</v>
      </c>
      <c r="S12" s="13">
        <v>2</v>
      </c>
      <c r="T12">
        <v>12</v>
      </c>
      <c r="U12" s="13">
        <v>1</v>
      </c>
      <c r="V12">
        <v>3</v>
      </c>
      <c r="W12" s="14">
        <f t="shared" si="1"/>
        <v>0.28431372549019607</v>
      </c>
      <c r="X12" s="11">
        <f t="shared" si="2"/>
        <v>0.29523809523809524</v>
      </c>
      <c r="Y12" s="14">
        <f t="shared" si="3"/>
        <v>0.35294117647058826</v>
      </c>
      <c r="Z12" s="11">
        <f t="shared" si="4"/>
        <v>0.6481792717086835</v>
      </c>
      <c r="AA12" s="13">
        <f t="shared" si="5"/>
        <v>107</v>
      </c>
      <c r="AB12">
        <v>1</v>
      </c>
      <c r="AC12" s="13">
        <v>2</v>
      </c>
      <c r="AD12">
        <v>0</v>
      </c>
      <c r="AE12" s="13">
        <v>0</v>
      </c>
      <c r="AF12">
        <f t="shared" si="6"/>
        <v>36</v>
      </c>
      <c r="AG12" s="13">
        <v>-0.2</v>
      </c>
      <c r="AH12" s="16">
        <f t="shared" si="7"/>
        <v>1.8691588785046728E-2</v>
      </c>
      <c r="AI12" s="15">
        <f t="shared" si="8"/>
        <v>0.11214953271028037</v>
      </c>
      <c r="AJ12" s="17">
        <f t="shared" si="9"/>
        <v>0.16666666666666666</v>
      </c>
      <c r="AK12" s="20">
        <f t="shared" si="10"/>
        <v>0</v>
      </c>
      <c r="AL12">
        <v>-1.8</v>
      </c>
      <c r="AM12" s="13">
        <v>-1.5</v>
      </c>
      <c r="AN12">
        <v>10.7</v>
      </c>
      <c r="AO12" s="19">
        <v>3.9</v>
      </c>
      <c r="AP12" s="18" t="e">
        <f t="shared" si="11"/>
        <v>#DIV/0!</v>
      </c>
    </row>
    <row r="13" spans="1:42" x14ac:dyDescent="0.3">
      <c r="A13" s="21" t="s">
        <v>63</v>
      </c>
      <c r="B13" s="21" t="s">
        <v>63</v>
      </c>
      <c r="C13" s="21" t="s">
        <v>83</v>
      </c>
      <c r="D13" s="21" t="s">
        <v>83</v>
      </c>
      <c r="E13" s="21" t="s">
        <v>2</v>
      </c>
      <c r="F13" s="21">
        <v>77</v>
      </c>
      <c r="G13" t="s">
        <v>86</v>
      </c>
      <c r="H13" t="s">
        <v>87</v>
      </c>
      <c r="I13" s="25">
        <v>28</v>
      </c>
      <c r="J13" s="21">
        <v>8</v>
      </c>
      <c r="K13" s="24">
        <f t="shared" si="0"/>
        <v>0.2857142857142857</v>
      </c>
      <c r="L13">
        <v>32</v>
      </c>
      <c r="M13" s="13">
        <v>2</v>
      </c>
      <c r="N13">
        <v>8</v>
      </c>
      <c r="O13" s="13">
        <v>1</v>
      </c>
      <c r="P13">
        <v>0</v>
      </c>
      <c r="Q13" s="13">
        <v>1</v>
      </c>
      <c r="R13">
        <v>6</v>
      </c>
      <c r="S13" s="13">
        <v>1</v>
      </c>
      <c r="T13">
        <v>11</v>
      </c>
      <c r="U13" s="13">
        <v>0</v>
      </c>
      <c r="V13">
        <v>0</v>
      </c>
      <c r="W13" s="14">
        <f t="shared" si="1"/>
        <v>0.25</v>
      </c>
      <c r="X13" s="11">
        <f t="shared" si="2"/>
        <v>0.27272727272727271</v>
      </c>
      <c r="Y13" s="14">
        <f t="shared" si="3"/>
        <v>0.375</v>
      </c>
      <c r="Z13" s="11">
        <f t="shared" si="4"/>
        <v>0.64772727272727271</v>
      </c>
      <c r="AA13" s="13">
        <f t="shared" si="5"/>
        <v>33</v>
      </c>
      <c r="AB13">
        <v>0</v>
      </c>
      <c r="AC13" s="13">
        <v>0</v>
      </c>
      <c r="AD13">
        <v>0</v>
      </c>
      <c r="AE13" s="13">
        <v>0</v>
      </c>
      <c r="AF13">
        <f t="shared" si="6"/>
        <v>12</v>
      </c>
      <c r="AG13" s="13">
        <v>-0.2</v>
      </c>
      <c r="AH13" s="16">
        <f t="shared" si="7"/>
        <v>3.0303030303030304E-2</v>
      </c>
      <c r="AI13" s="15">
        <f t="shared" si="8"/>
        <v>0.33333333333333331</v>
      </c>
      <c r="AJ13" s="17">
        <f t="shared" si="9"/>
        <v>9.0909090909090912E-2</v>
      </c>
      <c r="AK13" s="20">
        <f t="shared" si="10"/>
        <v>32</v>
      </c>
      <c r="AL13">
        <v>-0.7</v>
      </c>
      <c r="AM13" s="13">
        <v>0</v>
      </c>
      <c r="AN13">
        <v>3.3</v>
      </c>
      <c r="AO13" s="19">
        <v>2.8</v>
      </c>
      <c r="AP13" s="18" t="e">
        <f t="shared" si="11"/>
        <v>#DIV/0!</v>
      </c>
    </row>
    <row r="14" spans="1:42" x14ac:dyDescent="0.3">
      <c r="A14" s="21" t="s">
        <v>67</v>
      </c>
      <c r="B14" s="21" t="s">
        <v>67</v>
      </c>
      <c r="C14" s="21">
        <v>6</v>
      </c>
      <c r="D14" s="21">
        <v>8</v>
      </c>
      <c r="E14" s="21" t="s">
        <v>2</v>
      </c>
      <c r="F14" s="21">
        <v>83</v>
      </c>
      <c r="G14" t="s">
        <v>59</v>
      </c>
      <c r="H14" t="s">
        <v>87</v>
      </c>
      <c r="I14" s="25">
        <v>28</v>
      </c>
      <c r="J14" s="21">
        <v>24</v>
      </c>
      <c r="K14" s="24">
        <f t="shared" si="0"/>
        <v>0.8571428571428571</v>
      </c>
      <c r="L14">
        <v>96</v>
      </c>
      <c r="M14" s="13">
        <v>11</v>
      </c>
      <c r="N14">
        <v>22</v>
      </c>
      <c r="O14" s="13">
        <v>5</v>
      </c>
      <c r="P14">
        <v>1</v>
      </c>
      <c r="Q14" s="13">
        <v>5</v>
      </c>
      <c r="R14">
        <v>19</v>
      </c>
      <c r="S14" s="13">
        <v>2</v>
      </c>
      <c r="T14">
        <v>21</v>
      </c>
      <c r="U14" s="13">
        <v>0</v>
      </c>
      <c r="V14">
        <v>0</v>
      </c>
      <c r="W14" s="14">
        <f t="shared" si="1"/>
        <v>0.22916666666666666</v>
      </c>
      <c r="X14" s="11">
        <f t="shared" si="2"/>
        <v>0.24</v>
      </c>
      <c r="Y14" s="14">
        <f t="shared" si="3"/>
        <v>0.45833333333333331</v>
      </c>
      <c r="Z14" s="11">
        <f t="shared" si="4"/>
        <v>0.69833333333333325</v>
      </c>
      <c r="AA14" s="13">
        <f t="shared" si="5"/>
        <v>101</v>
      </c>
      <c r="AB14">
        <v>2</v>
      </c>
      <c r="AC14" s="13">
        <v>1</v>
      </c>
      <c r="AD14">
        <v>1</v>
      </c>
      <c r="AE14" s="13">
        <v>0</v>
      </c>
      <c r="AF14">
        <f t="shared" si="6"/>
        <v>44</v>
      </c>
      <c r="AG14" s="13">
        <v>-0.4</v>
      </c>
      <c r="AH14" s="16">
        <f t="shared" si="7"/>
        <v>1.9801980198019802E-2</v>
      </c>
      <c r="AI14" s="15">
        <f t="shared" si="8"/>
        <v>0.20792079207920791</v>
      </c>
      <c r="AJ14" s="17">
        <f t="shared" si="9"/>
        <v>9.5238095238095233E-2</v>
      </c>
      <c r="AK14" s="20">
        <f t="shared" si="10"/>
        <v>19.2</v>
      </c>
      <c r="AL14">
        <v>-0.7</v>
      </c>
      <c r="AM14" s="13">
        <v>0</v>
      </c>
      <c r="AN14">
        <v>10.8</v>
      </c>
      <c r="AO14" s="19">
        <v>8.5</v>
      </c>
      <c r="AP14" s="18" t="e">
        <f t="shared" si="11"/>
        <v>#DIV/0!</v>
      </c>
    </row>
    <row r="15" spans="1:42" x14ac:dyDescent="0.3">
      <c r="A15" s="21" t="s">
        <v>68</v>
      </c>
      <c r="B15" s="21" t="s">
        <v>68</v>
      </c>
      <c r="C15" s="21" t="s">
        <v>83</v>
      </c>
      <c r="D15" s="21" t="s">
        <v>83</v>
      </c>
      <c r="E15" s="21" t="s">
        <v>2</v>
      </c>
      <c r="F15" s="21">
        <v>81</v>
      </c>
      <c r="G15" t="s">
        <v>84</v>
      </c>
      <c r="H15" t="s">
        <v>87</v>
      </c>
      <c r="I15" s="25">
        <v>28</v>
      </c>
      <c r="J15" s="21">
        <v>20</v>
      </c>
      <c r="K15" s="24">
        <f t="shared" si="0"/>
        <v>0.7142857142857143</v>
      </c>
      <c r="L15">
        <v>78</v>
      </c>
      <c r="M15" s="13">
        <v>9</v>
      </c>
      <c r="N15">
        <v>10</v>
      </c>
      <c r="O15" s="13">
        <v>3</v>
      </c>
      <c r="P15">
        <v>1</v>
      </c>
      <c r="Q15" s="13">
        <v>2</v>
      </c>
      <c r="R15">
        <v>5</v>
      </c>
      <c r="S15" s="13">
        <v>3</v>
      </c>
      <c r="T15">
        <v>17</v>
      </c>
      <c r="U15" s="13">
        <v>3</v>
      </c>
      <c r="V15">
        <v>1</v>
      </c>
      <c r="W15" s="14">
        <f t="shared" si="1"/>
        <v>0.12820512820512819</v>
      </c>
      <c r="X15" s="11">
        <f t="shared" si="2"/>
        <v>0.15853658536585366</v>
      </c>
      <c r="Y15" s="14">
        <f t="shared" si="3"/>
        <v>0.26923076923076922</v>
      </c>
      <c r="Z15" s="11">
        <f t="shared" si="4"/>
        <v>0.42776735459662285</v>
      </c>
      <c r="AA15" s="13">
        <f t="shared" si="5"/>
        <v>82</v>
      </c>
      <c r="AB15">
        <v>1</v>
      </c>
      <c r="AC15" s="13">
        <v>0</v>
      </c>
      <c r="AD15">
        <v>2</v>
      </c>
      <c r="AE15" s="13">
        <v>0</v>
      </c>
      <c r="AF15">
        <f t="shared" si="6"/>
        <v>21</v>
      </c>
      <c r="AG15" s="13">
        <v>-0.2</v>
      </c>
      <c r="AH15" s="16">
        <f t="shared" si="7"/>
        <v>3.6585365853658534E-2</v>
      </c>
      <c r="AI15" s="15">
        <f t="shared" si="8"/>
        <v>0.2073170731707317</v>
      </c>
      <c r="AJ15" s="17">
        <f t="shared" si="9"/>
        <v>0.17647058823529413</v>
      </c>
      <c r="AK15" s="20">
        <f t="shared" si="10"/>
        <v>39</v>
      </c>
      <c r="AL15">
        <v>-7.9</v>
      </c>
      <c r="AM15" s="13">
        <v>0.3</v>
      </c>
      <c r="AN15">
        <v>3.4</v>
      </c>
      <c r="AO15" s="19">
        <v>0.75</v>
      </c>
      <c r="AP15" s="18" t="e">
        <f t="shared" si="11"/>
        <v>#DIV/0!</v>
      </c>
    </row>
  </sheetData>
  <conditionalFormatting sqref="F2:F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00E2-FC9D-4B8A-BC5F-8F3ECDA46C1A}">
  <dimension ref="A1:M19"/>
  <sheetViews>
    <sheetView topLeftCell="A2" zoomScale="80" zoomScaleNormal="80" workbookViewId="0">
      <selection sqref="A1:M19"/>
    </sheetView>
  </sheetViews>
  <sheetFormatPr defaultRowHeight="14.4" x14ac:dyDescent="0.3"/>
  <cols>
    <col min="1" max="1" width="7.21875" customWidth="1"/>
    <col min="2" max="2" width="16.5546875" customWidth="1"/>
    <col min="3" max="4" width="5" customWidth="1"/>
    <col min="5" max="5" width="8.109375" customWidth="1"/>
    <col min="6" max="6" width="7.88671875" customWidth="1"/>
    <col min="7" max="7" width="7.5546875" customWidth="1"/>
    <col min="8" max="8" width="7.21875" customWidth="1"/>
    <col min="9" max="9" width="7.33203125" customWidth="1"/>
    <col min="10" max="10" width="5.77734375" customWidth="1"/>
    <col min="11" max="11" width="7.44140625" customWidth="1"/>
    <col min="12" max="12" width="6.88671875" customWidth="1"/>
    <col min="13" max="13" width="9" customWidth="1"/>
    <col min="14" max="14" width="3.21875" customWidth="1"/>
  </cols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55</v>
      </c>
      <c r="C2" t="s">
        <v>132</v>
      </c>
      <c r="D2" t="s">
        <v>80</v>
      </c>
      <c r="E2" s="27">
        <v>91</v>
      </c>
      <c r="F2" s="27">
        <v>34</v>
      </c>
      <c r="G2" s="28">
        <v>75</v>
      </c>
      <c r="H2" s="28">
        <v>46</v>
      </c>
      <c r="I2" s="28">
        <v>40</v>
      </c>
      <c r="J2" s="28">
        <v>32</v>
      </c>
      <c r="K2" s="28">
        <v>69</v>
      </c>
      <c r="L2" s="28">
        <v>79</v>
      </c>
      <c r="M2" s="28">
        <v>2</v>
      </c>
    </row>
    <row r="3" spans="1:13" x14ac:dyDescent="0.3">
      <c r="A3" s="29">
        <v>2</v>
      </c>
      <c r="B3" t="s">
        <v>56</v>
      </c>
      <c r="C3" t="s">
        <v>132</v>
      </c>
      <c r="D3" t="s">
        <v>80</v>
      </c>
      <c r="E3" s="27">
        <v>84</v>
      </c>
      <c r="F3" s="27">
        <v>98</v>
      </c>
      <c r="G3" s="28">
        <v>71</v>
      </c>
      <c r="H3" s="28">
        <v>82</v>
      </c>
      <c r="I3" s="28">
        <v>79</v>
      </c>
      <c r="J3" s="28">
        <v>52</v>
      </c>
      <c r="K3" s="28">
        <v>98</v>
      </c>
      <c r="L3" s="28">
        <v>67</v>
      </c>
      <c r="M3" s="28">
        <v>54</v>
      </c>
    </row>
    <row r="4" spans="1:13" x14ac:dyDescent="0.3">
      <c r="A4" s="29">
        <v>3</v>
      </c>
      <c r="B4" t="s">
        <v>33</v>
      </c>
      <c r="C4" t="s">
        <v>132</v>
      </c>
      <c r="D4" t="s">
        <v>2</v>
      </c>
      <c r="E4" s="27">
        <v>86</v>
      </c>
      <c r="F4" s="27">
        <v>94</v>
      </c>
      <c r="G4" s="28">
        <v>99</v>
      </c>
      <c r="H4" s="28">
        <v>89</v>
      </c>
      <c r="I4" s="28">
        <v>50</v>
      </c>
      <c r="J4" s="28">
        <v>89</v>
      </c>
      <c r="K4" s="28">
        <v>85</v>
      </c>
      <c r="L4" s="28">
        <v>89</v>
      </c>
      <c r="M4" s="28">
        <v>27</v>
      </c>
    </row>
    <row r="5" spans="1:13" x14ac:dyDescent="0.3">
      <c r="A5" s="29">
        <v>4</v>
      </c>
      <c r="B5" t="s">
        <v>57</v>
      </c>
      <c r="C5" t="s">
        <v>66</v>
      </c>
      <c r="D5" t="s">
        <v>80</v>
      </c>
      <c r="E5" s="27">
        <v>99</v>
      </c>
      <c r="F5" s="27">
        <v>62</v>
      </c>
      <c r="G5" s="28">
        <v>99</v>
      </c>
      <c r="H5" s="28">
        <v>99</v>
      </c>
      <c r="I5" s="28">
        <v>53</v>
      </c>
      <c r="J5" s="28">
        <v>99</v>
      </c>
      <c r="K5" s="28">
        <v>94</v>
      </c>
      <c r="L5" s="28">
        <v>86</v>
      </c>
      <c r="M5" s="28">
        <v>62</v>
      </c>
    </row>
    <row r="6" spans="1:13" x14ac:dyDescent="0.3">
      <c r="A6" s="29">
        <v>5</v>
      </c>
      <c r="B6" t="s">
        <v>58</v>
      </c>
      <c r="C6" t="s">
        <v>47</v>
      </c>
      <c r="D6" t="s">
        <v>2</v>
      </c>
      <c r="E6" s="27">
        <v>76</v>
      </c>
      <c r="F6" s="27">
        <v>72</v>
      </c>
      <c r="G6" s="28">
        <v>48</v>
      </c>
      <c r="H6" s="28">
        <v>80</v>
      </c>
      <c r="I6" s="28">
        <v>83</v>
      </c>
      <c r="J6" s="28">
        <v>98</v>
      </c>
      <c r="K6" s="28">
        <v>82</v>
      </c>
      <c r="L6" s="28">
        <v>35</v>
      </c>
      <c r="M6" s="28">
        <v>4</v>
      </c>
    </row>
    <row r="7" spans="1:13" x14ac:dyDescent="0.3">
      <c r="A7" s="29">
        <v>6</v>
      </c>
      <c r="B7" t="s">
        <v>59</v>
      </c>
      <c r="C7" t="s">
        <v>67</v>
      </c>
      <c r="D7" t="s">
        <v>2</v>
      </c>
      <c r="E7" s="27">
        <v>70</v>
      </c>
      <c r="F7" s="27">
        <v>72</v>
      </c>
      <c r="G7" s="28">
        <v>77</v>
      </c>
      <c r="H7" s="28">
        <v>80</v>
      </c>
      <c r="I7" s="28">
        <v>55</v>
      </c>
      <c r="J7" s="28">
        <v>38</v>
      </c>
      <c r="K7" s="28">
        <v>77</v>
      </c>
      <c r="L7" s="28">
        <v>49</v>
      </c>
      <c r="M7" s="28">
        <v>4</v>
      </c>
    </row>
    <row r="8" spans="1:13" x14ac:dyDescent="0.3">
      <c r="A8" s="29">
        <v>7</v>
      </c>
      <c r="B8" t="s">
        <v>70</v>
      </c>
      <c r="C8" t="s">
        <v>46</v>
      </c>
      <c r="D8" t="s">
        <v>2</v>
      </c>
      <c r="E8" s="27">
        <v>78</v>
      </c>
      <c r="F8" s="27">
        <v>98</v>
      </c>
      <c r="G8" s="28">
        <v>44</v>
      </c>
      <c r="H8" s="28">
        <v>45</v>
      </c>
      <c r="I8" s="28">
        <v>77</v>
      </c>
      <c r="J8" s="28">
        <v>38</v>
      </c>
      <c r="K8" s="28">
        <v>70</v>
      </c>
      <c r="L8" s="28">
        <v>29</v>
      </c>
      <c r="M8" s="28">
        <v>4</v>
      </c>
    </row>
    <row r="9" spans="1:13" x14ac:dyDescent="0.3">
      <c r="A9" s="29">
        <v>8</v>
      </c>
      <c r="B9" t="s">
        <v>71</v>
      </c>
      <c r="C9" t="s">
        <v>68</v>
      </c>
      <c r="D9" t="s">
        <v>2</v>
      </c>
      <c r="E9" s="27">
        <v>65</v>
      </c>
      <c r="F9" s="27">
        <v>74</v>
      </c>
      <c r="G9" s="28">
        <v>29</v>
      </c>
      <c r="H9" s="28">
        <v>36</v>
      </c>
      <c r="I9" s="28">
        <v>99</v>
      </c>
      <c r="J9" s="28">
        <v>34</v>
      </c>
      <c r="K9" s="28">
        <v>88</v>
      </c>
      <c r="L9" s="28">
        <v>48</v>
      </c>
      <c r="M9" s="28">
        <v>25</v>
      </c>
    </row>
    <row r="10" spans="1:13" x14ac:dyDescent="0.3">
      <c r="A10" s="29">
        <v>9</v>
      </c>
      <c r="B10" t="s">
        <v>72</v>
      </c>
      <c r="C10" t="s">
        <v>69</v>
      </c>
      <c r="D10" t="s">
        <v>80</v>
      </c>
      <c r="E10" s="27">
        <v>68</v>
      </c>
      <c r="F10" s="27">
        <v>54</v>
      </c>
      <c r="G10" s="28">
        <v>60</v>
      </c>
      <c r="H10" s="28">
        <v>41</v>
      </c>
      <c r="I10" s="28">
        <v>48</v>
      </c>
      <c r="J10" s="28">
        <v>87</v>
      </c>
      <c r="K10" s="28">
        <v>77</v>
      </c>
      <c r="L10" s="28">
        <v>26</v>
      </c>
      <c r="M10" s="28">
        <v>0</v>
      </c>
    </row>
    <row r="11" spans="1:13" x14ac:dyDescent="0.3">
      <c r="A11" s="29">
        <f t="shared" ref="A11:A16" si="0">A10+1</f>
        <v>10</v>
      </c>
      <c r="B11" t="s">
        <v>84</v>
      </c>
      <c r="C11" t="s">
        <v>68</v>
      </c>
      <c r="D11" t="s">
        <v>2</v>
      </c>
      <c r="E11" s="27">
        <v>63</v>
      </c>
      <c r="F11" s="27">
        <v>72</v>
      </c>
      <c r="G11" s="28">
        <v>50</v>
      </c>
      <c r="H11" s="28">
        <v>74</v>
      </c>
      <c r="I11" s="28">
        <v>68</v>
      </c>
      <c r="J11" s="28">
        <v>42</v>
      </c>
      <c r="K11" s="28">
        <v>52</v>
      </c>
      <c r="L11" s="28">
        <v>77</v>
      </c>
      <c r="M11" s="28">
        <v>45</v>
      </c>
    </row>
    <row r="12" spans="1:13" x14ac:dyDescent="0.3">
      <c r="A12" s="29">
        <f t="shared" si="0"/>
        <v>11</v>
      </c>
      <c r="B12" t="s">
        <v>76</v>
      </c>
      <c r="C12" t="s">
        <v>132</v>
      </c>
      <c r="D12" t="s">
        <v>2</v>
      </c>
      <c r="E12" s="27">
        <v>62</v>
      </c>
      <c r="F12" s="27">
        <v>98</v>
      </c>
      <c r="G12" s="28">
        <v>50</v>
      </c>
      <c r="H12" s="28">
        <v>88</v>
      </c>
      <c r="I12" s="28">
        <v>69</v>
      </c>
      <c r="J12" s="28">
        <v>47</v>
      </c>
      <c r="K12" s="28">
        <v>58</v>
      </c>
      <c r="L12" s="28">
        <v>64</v>
      </c>
      <c r="M12" s="28">
        <v>7</v>
      </c>
    </row>
    <row r="13" spans="1:13" x14ac:dyDescent="0.3">
      <c r="A13" s="29">
        <f t="shared" si="0"/>
        <v>12</v>
      </c>
      <c r="B13" t="s">
        <v>78</v>
      </c>
      <c r="C13" t="s">
        <v>69</v>
      </c>
      <c r="D13" t="s">
        <v>2</v>
      </c>
      <c r="E13" s="27">
        <v>50</v>
      </c>
      <c r="F13" s="27">
        <v>83</v>
      </c>
      <c r="G13" s="28">
        <v>78</v>
      </c>
      <c r="H13" s="28">
        <v>70</v>
      </c>
      <c r="I13" s="28">
        <v>59</v>
      </c>
      <c r="J13" s="28">
        <v>52</v>
      </c>
      <c r="K13" s="28">
        <v>45</v>
      </c>
      <c r="L13" s="28">
        <v>45</v>
      </c>
      <c r="M13" s="28">
        <v>6</v>
      </c>
    </row>
    <row r="14" spans="1:13" x14ac:dyDescent="0.3">
      <c r="A14" s="29">
        <f t="shared" si="0"/>
        <v>13</v>
      </c>
      <c r="B14" t="s">
        <v>77</v>
      </c>
      <c r="C14" t="s">
        <v>47</v>
      </c>
      <c r="D14" t="s">
        <v>81</v>
      </c>
      <c r="E14" s="27">
        <v>56</v>
      </c>
      <c r="F14" s="27">
        <v>94</v>
      </c>
      <c r="G14" s="28">
        <v>61</v>
      </c>
      <c r="H14" s="28">
        <v>67</v>
      </c>
      <c r="I14" s="28">
        <v>72</v>
      </c>
      <c r="J14" s="28">
        <v>66</v>
      </c>
      <c r="K14" s="28">
        <v>65</v>
      </c>
      <c r="L14" s="28">
        <v>64</v>
      </c>
      <c r="M14" s="28">
        <v>20</v>
      </c>
    </row>
    <row r="15" spans="1:13" x14ac:dyDescent="0.3">
      <c r="A15" s="29">
        <f t="shared" si="0"/>
        <v>14</v>
      </c>
      <c r="B15" t="s">
        <v>86</v>
      </c>
      <c r="C15" t="s">
        <v>132</v>
      </c>
      <c r="D15" t="s">
        <v>2</v>
      </c>
      <c r="E15" s="27">
        <v>67</v>
      </c>
      <c r="F15" s="27">
        <v>74</v>
      </c>
      <c r="G15" s="28">
        <v>68</v>
      </c>
      <c r="H15" s="28">
        <v>43</v>
      </c>
      <c r="I15" s="28">
        <v>66</v>
      </c>
      <c r="J15" s="28">
        <v>68</v>
      </c>
      <c r="K15" s="28">
        <v>77</v>
      </c>
      <c r="L15" s="28">
        <v>71</v>
      </c>
      <c r="M15" s="28">
        <v>14</v>
      </c>
    </row>
    <row r="16" spans="1:13" x14ac:dyDescent="0.3">
      <c r="A16" s="29">
        <f t="shared" si="0"/>
        <v>15</v>
      </c>
      <c r="B16" t="s">
        <v>128</v>
      </c>
      <c r="C16" t="s">
        <v>67</v>
      </c>
      <c r="D16" t="s">
        <v>80</v>
      </c>
      <c r="E16" s="27">
        <v>74</v>
      </c>
      <c r="F16" s="27">
        <v>38</v>
      </c>
      <c r="G16" s="28">
        <v>75</v>
      </c>
      <c r="H16" s="28">
        <v>62</v>
      </c>
      <c r="I16" s="28">
        <v>51</v>
      </c>
      <c r="J16" s="28">
        <v>52</v>
      </c>
      <c r="K16" s="28">
        <v>72</v>
      </c>
      <c r="L16" s="28">
        <v>30</v>
      </c>
      <c r="M16" s="28">
        <v>6</v>
      </c>
    </row>
    <row r="17" spans="1:13" x14ac:dyDescent="0.3">
      <c r="A17" s="29">
        <f>data_lineup!A19+1</f>
        <v>17</v>
      </c>
      <c r="B17" t="s">
        <v>130</v>
      </c>
      <c r="C17" t="s">
        <v>47</v>
      </c>
      <c r="D17" t="s">
        <v>81</v>
      </c>
      <c r="E17" s="27">
        <v>46</v>
      </c>
      <c r="F17" s="27">
        <v>76</v>
      </c>
      <c r="G17" s="28">
        <v>46</v>
      </c>
      <c r="H17" s="28">
        <v>62</v>
      </c>
      <c r="I17" s="28">
        <v>60</v>
      </c>
      <c r="J17" s="28">
        <v>47</v>
      </c>
      <c r="K17" s="28">
        <v>50</v>
      </c>
      <c r="L17" s="28">
        <v>63</v>
      </c>
      <c r="M17" s="28">
        <v>3</v>
      </c>
    </row>
    <row r="18" spans="1:13" x14ac:dyDescent="0.3">
      <c r="A18" s="29">
        <f>A17+1</f>
        <v>18</v>
      </c>
      <c r="B18" t="s">
        <v>131</v>
      </c>
      <c r="C18" t="s">
        <v>47</v>
      </c>
      <c r="D18" t="s">
        <v>80</v>
      </c>
      <c r="E18" s="27">
        <v>78</v>
      </c>
      <c r="F18" s="27">
        <v>56</v>
      </c>
      <c r="G18" s="28">
        <v>68</v>
      </c>
      <c r="H18" s="28">
        <v>47</v>
      </c>
      <c r="I18" s="28">
        <v>52</v>
      </c>
      <c r="J18" s="28">
        <v>67</v>
      </c>
      <c r="K18" s="28">
        <v>51</v>
      </c>
      <c r="L18" s="28">
        <v>16</v>
      </c>
      <c r="M18" s="28">
        <v>5</v>
      </c>
    </row>
    <row r="19" spans="1:13" x14ac:dyDescent="0.3">
      <c r="A19" s="29">
        <f>data_lineup!A16+1</f>
        <v>16</v>
      </c>
      <c r="B19" t="s">
        <v>129</v>
      </c>
      <c r="C19" t="s">
        <v>67</v>
      </c>
      <c r="D19" t="s">
        <v>80</v>
      </c>
      <c r="E19" s="27">
        <v>80</v>
      </c>
      <c r="F19" s="27">
        <v>50</v>
      </c>
      <c r="G19" s="28">
        <v>45</v>
      </c>
      <c r="H19" s="28">
        <v>38</v>
      </c>
      <c r="I19" s="28">
        <v>78</v>
      </c>
      <c r="J19" s="28">
        <v>96</v>
      </c>
      <c r="K19" s="28">
        <v>60</v>
      </c>
      <c r="L19" s="28">
        <v>59</v>
      </c>
      <c r="M19" s="28">
        <v>27</v>
      </c>
    </row>
  </sheetData>
  <sortState xmlns:xlrd2="http://schemas.microsoft.com/office/spreadsheetml/2017/richdata2" ref="A2:M15">
    <sortCondition ref="A2:A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409E-4402-4D0B-B853-36FBBCBB5840}">
  <dimension ref="A1:M14"/>
  <sheetViews>
    <sheetView tabSelected="1" workbookViewId="0">
      <selection activeCell="N14" sqref="N14"/>
    </sheetView>
  </sheetViews>
  <sheetFormatPr defaultRowHeight="14.4" x14ac:dyDescent="0.3"/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136</v>
      </c>
      <c r="C2" t="s">
        <v>46</v>
      </c>
      <c r="D2" t="s">
        <v>2</v>
      </c>
      <c r="E2">
        <v>86</v>
      </c>
      <c r="F2">
        <v>44</v>
      </c>
      <c r="G2">
        <v>75</v>
      </c>
      <c r="H2">
        <v>42</v>
      </c>
      <c r="I2">
        <v>49</v>
      </c>
      <c r="J2">
        <v>59</v>
      </c>
      <c r="K2">
        <v>69</v>
      </c>
      <c r="L2">
        <v>77</v>
      </c>
      <c r="M2">
        <v>47</v>
      </c>
    </row>
    <row r="3" spans="1:13" x14ac:dyDescent="0.3">
      <c r="A3" s="29">
        <f>A2+1</f>
        <v>2</v>
      </c>
      <c r="B3" t="s">
        <v>137</v>
      </c>
      <c r="C3" t="s">
        <v>68</v>
      </c>
      <c r="D3" t="s">
        <v>2</v>
      </c>
      <c r="E3">
        <v>56</v>
      </c>
      <c r="F3">
        <v>68</v>
      </c>
      <c r="G3">
        <v>58</v>
      </c>
      <c r="H3">
        <v>59</v>
      </c>
      <c r="I3">
        <v>76</v>
      </c>
      <c r="J3">
        <v>40</v>
      </c>
      <c r="K3">
        <v>85</v>
      </c>
      <c r="L3">
        <v>51</v>
      </c>
      <c r="M3">
        <v>1</v>
      </c>
    </row>
    <row r="4" spans="1:13" x14ac:dyDescent="0.3">
      <c r="A4" s="29">
        <f t="shared" ref="A4:A14" si="0">A3+1</f>
        <v>3</v>
      </c>
      <c r="B4" t="s">
        <v>138</v>
      </c>
      <c r="C4" t="s">
        <v>132</v>
      </c>
      <c r="D4" t="s">
        <v>2</v>
      </c>
      <c r="E4">
        <v>54</v>
      </c>
      <c r="F4">
        <v>78</v>
      </c>
      <c r="G4">
        <v>85</v>
      </c>
      <c r="H4">
        <v>88</v>
      </c>
      <c r="I4">
        <v>33</v>
      </c>
      <c r="J4">
        <v>71</v>
      </c>
      <c r="K4">
        <v>40</v>
      </c>
      <c r="L4">
        <v>53</v>
      </c>
      <c r="M4">
        <v>14</v>
      </c>
    </row>
    <row r="5" spans="1:13" x14ac:dyDescent="0.3">
      <c r="A5" s="29">
        <f t="shared" si="0"/>
        <v>4</v>
      </c>
      <c r="B5" t="s">
        <v>126</v>
      </c>
      <c r="C5" t="s">
        <v>139</v>
      </c>
      <c r="D5" t="s">
        <v>2</v>
      </c>
      <c r="E5">
        <v>61</v>
      </c>
      <c r="F5">
        <v>83</v>
      </c>
      <c r="G5">
        <v>31</v>
      </c>
      <c r="H5">
        <v>38</v>
      </c>
      <c r="I5">
        <v>72</v>
      </c>
      <c r="J5">
        <v>34</v>
      </c>
      <c r="K5">
        <v>99</v>
      </c>
      <c r="L5">
        <v>96</v>
      </c>
      <c r="M5">
        <v>99</v>
      </c>
    </row>
    <row r="6" spans="1:13" x14ac:dyDescent="0.3">
      <c r="A6" s="29">
        <f t="shared" si="0"/>
        <v>5</v>
      </c>
      <c r="B6" t="s">
        <v>135</v>
      </c>
      <c r="C6" t="s">
        <v>67</v>
      </c>
      <c r="D6" t="s">
        <v>80</v>
      </c>
      <c r="E6">
        <v>56</v>
      </c>
      <c r="F6">
        <v>30</v>
      </c>
      <c r="G6">
        <v>72</v>
      </c>
      <c r="H6">
        <v>51</v>
      </c>
      <c r="I6">
        <v>51</v>
      </c>
      <c r="J6">
        <v>58</v>
      </c>
      <c r="K6">
        <v>60</v>
      </c>
      <c r="L6">
        <v>67</v>
      </c>
      <c r="M6">
        <v>29</v>
      </c>
    </row>
    <row r="7" spans="1:13" x14ac:dyDescent="0.3">
      <c r="A7" s="29">
        <f t="shared" si="0"/>
        <v>6</v>
      </c>
      <c r="B7" t="s">
        <v>140</v>
      </c>
      <c r="C7" t="s">
        <v>46</v>
      </c>
      <c r="D7" t="s">
        <v>80</v>
      </c>
      <c r="E7">
        <v>49</v>
      </c>
      <c r="F7">
        <v>62</v>
      </c>
      <c r="G7">
        <v>40</v>
      </c>
      <c r="H7">
        <v>51</v>
      </c>
      <c r="I7">
        <v>89</v>
      </c>
      <c r="J7">
        <v>74</v>
      </c>
      <c r="K7">
        <v>71</v>
      </c>
      <c r="L7">
        <v>42</v>
      </c>
      <c r="M7">
        <v>46</v>
      </c>
    </row>
    <row r="8" spans="1:13" x14ac:dyDescent="0.3">
      <c r="A8" s="29">
        <f t="shared" si="0"/>
        <v>7</v>
      </c>
      <c r="B8" t="s">
        <v>141</v>
      </c>
      <c r="C8" t="s">
        <v>67</v>
      </c>
      <c r="D8" t="s">
        <v>80</v>
      </c>
      <c r="E8">
        <v>60</v>
      </c>
      <c r="F8">
        <v>56</v>
      </c>
      <c r="G8">
        <v>56</v>
      </c>
      <c r="H8">
        <v>67</v>
      </c>
      <c r="I8">
        <v>25</v>
      </c>
      <c r="J8">
        <v>98</v>
      </c>
      <c r="K8">
        <v>50</v>
      </c>
      <c r="L8">
        <v>74</v>
      </c>
      <c r="M8">
        <v>38</v>
      </c>
    </row>
    <row r="9" spans="1:13" x14ac:dyDescent="0.3">
      <c r="A9" s="29">
        <f t="shared" si="0"/>
        <v>8</v>
      </c>
      <c r="B9" t="s">
        <v>142</v>
      </c>
      <c r="C9" t="s">
        <v>67</v>
      </c>
      <c r="D9" t="s">
        <v>2</v>
      </c>
      <c r="E9">
        <v>57</v>
      </c>
      <c r="F9">
        <v>55</v>
      </c>
      <c r="G9">
        <v>64</v>
      </c>
      <c r="H9">
        <v>53</v>
      </c>
      <c r="I9">
        <v>58</v>
      </c>
      <c r="J9">
        <v>50</v>
      </c>
      <c r="K9">
        <v>55</v>
      </c>
      <c r="L9">
        <v>64</v>
      </c>
      <c r="M9">
        <v>31</v>
      </c>
    </row>
    <row r="10" spans="1:13" x14ac:dyDescent="0.3">
      <c r="A10" s="29">
        <f t="shared" si="0"/>
        <v>9</v>
      </c>
      <c r="B10" t="s">
        <v>143</v>
      </c>
      <c r="C10" t="s">
        <v>68</v>
      </c>
      <c r="D10" t="s">
        <v>80</v>
      </c>
      <c r="E10">
        <v>58</v>
      </c>
      <c r="F10">
        <v>54</v>
      </c>
      <c r="G10">
        <v>40</v>
      </c>
      <c r="H10">
        <v>35</v>
      </c>
      <c r="I10">
        <v>62</v>
      </c>
      <c r="J10">
        <v>58</v>
      </c>
      <c r="K10">
        <v>49</v>
      </c>
      <c r="L10">
        <v>84</v>
      </c>
      <c r="M10">
        <v>68</v>
      </c>
    </row>
    <row r="11" spans="1:13" x14ac:dyDescent="0.3">
      <c r="A11" s="29">
        <f t="shared" si="0"/>
        <v>10</v>
      </c>
      <c r="B11" t="s">
        <v>133</v>
      </c>
      <c r="C11" t="s">
        <v>69</v>
      </c>
      <c r="D11" t="s">
        <v>2</v>
      </c>
      <c r="E11" s="27">
        <v>54</v>
      </c>
      <c r="F11" s="27">
        <v>42</v>
      </c>
      <c r="G11" s="28">
        <v>77</v>
      </c>
      <c r="H11" s="28">
        <v>56</v>
      </c>
      <c r="I11" s="28">
        <v>45</v>
      </c>
      <c r="J11" s="28">
        <v>49</v>
      </c>
      <c r="K11" s="28">
        <v>57</v>
      </c>
      <c r="L11" s="28">
        <v>76</v>
      </c>
      <c r="M11" s="28">
        <v>1</v>
      </c>
    </row>
    <row r="12" spans="1:13" x14ac:dyDescent="0.3">
      <c r="A12" s="29">
        <f t="shared" si="0"/>
        <v>11</v>
      </c>
      <c r="B12" t="s">
        <v>134</v>
      </c>
      <c r="C12" t="s">
        <v>69</v>
      </c>
      <c r="D12" t="s">
        <v>2</v>
      </c>
      <c r="E12" s="27">
        <v>38</v>
      </c>
      <c r="F12" s="27">
        <v>76</v>
      </c>
      <c r="G12" s="28">
        <v>50</v>
      </c>
      <c r="H12" s="28">
        <v>55</v>
      </c>
      <c r="I12" s="28">
        <v>67</v>
      </c>
      <c r="J12" s="28">
        <v>48</v>
      </c>
      <c r="K12" s="28">
        <v>53</v>
      </c>
      <c r="L12" s="28">
        <v>16</v>
      </c>
      <c r="M12" s="28">
        <v>7</v>
      </c>
    </row>
    <row r="13" spans="1:13" x14ac:dyDescent="0.3">
      <c r="A13" s="29">
        <f t="shared" si="0"/>
        <v>12</v>
      </c>
      <c r="B13" t="s">
        <v>144</v>
      </c>
      <c r="C13" t="s">
        <v>132</v>
      </c>
      <c r="D13" t="s">
        <v>80</v>
      </c>
      <c r="E13">
        <v>66</v>
      </c>
      <c r="F13">
        <v>37</v>
      </c>
      <c r="G13">
        <v>50</v>
      </c>
      <c r="H13">
        <v>41</v>
      </c>
      <c r="I13">
        <v>60</v>
      </c>
      <c r="J13">
        <v>65</v>
      </c>
      <c r="K13">
        <v>40</v>
      </c>
      <c r="L13">
        <v>59</v>
      </c>
      <c r="M13">
        <v>27</v>
      </c>
    </row>
    <row r="14" spans="1:13" x14ac:dyDescent="0.3">
      <c r="A14" s="29">
        <f t="shared" si="0"/>
        <v>13</v>
      </c>
      <c r="B14" t="s">
        <v>145</v>
      </c>
      <c r="C14" t="s">
        <v>132</v>
      </c>
      <c r="D14" t="s">
        <v>80</v>
      </c>
      <c r="E14">
        <v>59</v>
      </c>
      <c r="F14">
        <v>51</v>
      </c>
      <c r="G14">
        <v>56</v>
      </c>
      <c r="H14">
        <v>52</v>
      </c>
      <c r="I14">
        <v>48</v>
      </c>
      <c r="J14">
        <v>32</v>
      </c>
      <c r="K14">
        <v>42</v>
      </c>
      <c r="L14">
        <v>83</v>
      </c>
      <c r="M1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6644-3852-477F-946C-1A8F21C9A9DD}">
  <dimension ref="A1:M13"/>
  <sheetViews>
    <sheetView topLeftCell="A4" workbookViewId="0">
      <selection activeCell="A14" sqref="A14:XFD14"/>
    </sheetView>
  </sheetViews>
  <sheetFormatPr defaultRowHeight="14.4" x14ac:dyDescent="0.3"/>
  <sheetData>
    <row r="1" spans="1:13" x14ac:dyDescent="0.3">
      <c r="A1">
        <v>1</v>
      </c>
      <c r="B1" t="s">
        <v>94</v>
      </c>
      <c r="D1" t="s">
        <v>100</v>
      </c>
      <c r="E1" s="30" t="s">
        <v>101</v>
      </c>
      <c r="F1" s="30"/>
      <c r="G1" s="30"/>
      <c r="H1" s="30"/>
      <c r="K1" t="s">
        <v>109</v>
      </c>
      <c r="L1" t="s">
        <v>110</v>
      </c>
      <c r="M1" t="s">
        <v>111</v>
      </c>
    </row>
    <row r="2" spans="1:13" x14ac:dyDescent="0.3">
      <c r="A2">
        <v>2</v>
      </c>
      <c r="B2" t="s">
        <v>94</v>
      </c>
      <c r="D2" t="s">
        <v>94</v>
      </c>
      <c r="E2" t="s">
        <v>104</v>
      </c>
      <c r="F2" t="s">
        <v>91</v>
      </c>
      <c r="G2" t="s">
        <v>93</v>
      </c>
      <c r="H2" t="s">
        <v>103</v>
      </c>
      <c r="J2" t="s">
        <v>105</v>
      </c>
      <c r="K2" s="17" t="e">
        <f>data_lineup!#REF!/100</f>
        <v>#REF!</v>
      </c>
      <c r="L2">
        <v>50</v>
      </c>
      <c r="M2" t="e">
        <f>L2*K2</f>
        <v>#REF!</v>
      </c>
    </row>
    <row r="3" spans="1:13" x14ac:dyDescent="0.3">
      <c r="A3">
        <v>3</v>
      </c>
      <c r="B3" t="s">
        <v>96</v>
      </c>
      <c r="D3" t="s">
        <v>97</v>
      </c>
      <c r="E3" t="s">
        <v>102</v>
      </c>
      <c r="F3" t="s">
        <v>93</v>
      </c>
      <c r="G3" t="s">
        <v>92</v>
      </c>
      <c r="H3" t="s">
        <v>103</v>
      </c>
      <c r="J3" t="s">
        <v>106</v>
      </c>
      <c r="K3" s="17" t="e">
        <f>data_lineup!#REF!/100</f>
        <v>#REF!</v>
      </c>
      <c r="L3">
        <v>30</v>
      </c>
      <c r="M3" t="e">
        <f>L3*K3</f>
        <v>#REF!</v>
      </c>
    </row>
    <row r="4" spans="1:13" x14ac:dyDescent="0.3">
      <c r="A4">
        <v>4</v>
      </c>
      <c r="B4" t="s">
        <v>98</v>
      </c>
      <c r="D4" t="s">
        <v>98</v>
      </c>
      <c r="E4" t="s">
        <v>95</v>
      </c>
      <c r="F4" t="s">
        <v>92</v>
      </c>
      <c r="G4" t="s">
        <v>102</v>
      </c>
      <c r="H4" t="s">
        <v>93</v>
      </c>
      <c r="J4" t="s">
        <v>107</v>
      </c>
      <c r="K4" s="17">
        <f>data_lineup!I3/100</f>
        <v>0.79</v>
      </c>
      <c r="L4">
        <v>15</v>
      </c>
      <c r="M4">
        <f>L4*K4</f>
        <v>11.850000000000001</v>
      </c>
    </row>
    <row r="5" spans="1:13" x14ac:dyDescent="0.3">
      <c r="A5">
        <v>5</v>
      </c>
      <c r="B5" t="s">
        <v>98</v>
      </c>
      <c r="D5" t="s">
        <v>96</v>
      </c>
      <c r="E5" t="s">
        <v>102</v>
      </c>
      <c r="F5" t="s">
        <v>95</v>
      </c>
      <c r="G5" t="s">
        <v>99</v>
      </c>
      <c r="H5" t="s">
        <v>92</v>
      </c>
      <c r="J5" t="s">
        <v>108</v>
      </c>
      <c r="K5" s="17">
        <f>data_lineup!J3/100</f>
        <v>0.52</v>
      </c>
      <c r="L5">
        <v>5</v>
      </c>
      <c r="M5">
        <f>L5*K5</f>
        <v>2.6</v>
      </c>
    </row>
    <row r="6" spans="1:13" x14ac:dyDescent="0.3">
      <c r="A6">
        <v>6</v>
      </c>
      <c r="B6" t="s">
        <v>96</v>
      </c>
      <c r="L6">
        <f>SUM(L2:L5)</f>
        <v>100</v>
      </c>
      <c r="M6" t="e">
        <f>SUM(M2:M5)</f>
        <v>#REF!</v>
      </c>
    </row>
    <row r="7" spans="1:13" x14ac:dyDescent="0.3">
      <c r="A7">
        <v>7</v>
      </c>
      <c r="B7" t="s">
        <v>97</v>
      </c>
    </row>
    <row r="8" spans="1:13" x14ac:dyDescent="0.3">
      <c r="A8">
        <v>8</v>
      </c>
      <c r="B8" t="s">
        <v>97</v>
      </c>
    </row>
    <row r="9" spans="1:13" x14ac:dyDescent="0.3">
      <c r="A9">
        <v>9</v>
      </c>
      <c r="B9" t="s">
        <v>94</v>
      </c>
    </row>
    <row r="12" spans="1:13" x14ac:dyDescent="0.3">
      <c r="A12" s="29" t="s">
        <v>125</v>
      </c>
      <c r="B12" t="s">
        <v>126</v>
      </c>
      <c r="C12" t="s">
        <v>68</v>
      </c>
      <c r="D12" t="s">
        <v>81</v>
      </c>
      <c r="E12" s="27">
        <v>99</v>
      </c>
      <c r="F12" s="27">
        <v>99</v>
      </c>
      <c r="G12" s="28">
        <v>30</v>
      </c>
      <c r="H12" s="28">
        <v>35</v>
      </c>
      <c r="I12" s="28">
        <v>56</v>
      </c>
      <c r="J12" s="28">
        <v>60</v>
      </c>
      <c r="K12" s="28">
        <v>45</v>
      </c>
      <c r="L12" s="28">
        <v>99</v>
      </c>
      <c r="M12" s="28">
        <v>99</v>
      </c>
    </row>
    <row r="13" spans="1:13" x14ac:dyDescent="0.3">
      <c r="A13" s="29" t="s">
        <v>125</v>
      </c>
      <c r="B13" t="s">
        <v>127</v>
      </c>
      <c r="C13" t="s">
        <v>63</v>
      </c>
      <c r="D13" t="s">
        <v>2</v>
      </c>
      <c r="E13" s="27">
        <v>53</v>
      </c>
      <c r="F13" s="27">
        <v>80</v>
      </c>
      <c r="G13" s="28">
        <v>80</v>
      </c>
      <c r="H13" s="28">
        <v>60</v>
      </c>
      <c r="I13" s="28">
        <v>40</v>
      </c>
      <c r="J13" s="28">
        <v>80</v>
      </c>
      <c r="K13" s="28">
        <v>50</v>
      </c>
      <c r="L13" s="28">
        <v>15</v>
      </c>
      <c r="M13" s="28">
        <v>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Stats montly</vt:lpstr>
      <vt:lpstr>data_lineup</vt:lpstr>
      <vt:lpstr>as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Guzmán</dc:creator>
  <cp:lastModifiedBy>Ezequiel Guzmán</cp:lastModifiedBy>
  <dcterms:created xsi:type="dcterms:W3CDTF">2023-11-10T21:10:29Z</dcterms:created>
  <dcterms:modified xsi:type="dcterms:W3CDTF">2023-11-20T00:29:22Z</dcterms:modified>
</cp:coreProperties>
</file>