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1380" windowWidth="20490" windowHeight="7290" tabRatio="704" firstSheet="10" activeTab="15"/>
  </bookViews>
  <sheets>
    <sheet name="Venta Abril" sheetId="1" r:id="rId1"/>
    <sheet name="Compras Abril" sheetId="2" r:id="rId2"/>
    <sheet name="Venta Mayo" sheetId="5" r:id="rId3"/>
    <sheet name="Compras Mayo" sheetId="4" r:id="rId4"/>
    <sheet name="Ventas Junio" sheetId="6" r:id="rId5"/>
    <sheet name="Compras Junio" sheetId="7" r:id="rId6"/>
    <sheet name="Ventas Julio" sheetId="8" r:id="rId7"/>
    <sheet name="Compras Julio" sheetId="9" r:id="rId8"/>
    <sheet name="Ventas Agosto" sheetId="10" r:id="rId9"/>
    <sheet name="Compras Agosto" sheetId="11" r:id="rId10"/>
    <sheet name="Ventas Septiembre" sheetId="12" r:id="rId11"/>
    <sheet name="Compras Septiembre" sheetId="13" r:id="rId12"/>
    <sheet name="Ventas Octubre" sheetId="14" r:id="rId13"/>
    <sheet name="Compras Octubre" sheetId="15" r:id="rId14"/>
    <sheet name="Ventas Noviembre" sheetId="16" r:id="rId15"/>
    <sheet name="Compras Noviembre" sheetId="17" r:id="rId16"/>
  </sheets>
  <definedNames>
    <definedName name="_xlnm._FilterDatabase" localSheetId="1" hidden="1">'Compras Abril'!$A$9:$L$109</definedName>
    <definedName name="_xlnm._FilterDatabase" localSheetId="9" hidden="1">'Compras Agosto'!$A$6:$L$272</definedName>
    <definedName name="_xlnm._FilterDatabase" localSheetId="5" hidden="1">'Compras Junio'!$A$6:$L$340</definedName>
    <definedName name="_xlnm._FilterDatabase" localSheetId="3" hidden="1">'Compras Mayo'!$A$9:$L$188</definedName>
    <definedName name="_xlnm._FilterDatabase" localSheetId="11" hidden="1">'Compras Septiembre'!$A$6:$M$974</definedName>
  </definedNames>
  <calcPr calcId="144525"/>
</workbook>
</file>

<file path=xl/calcChain.xml><?xml version="1.0" encoding="utf-8"?>
<calcChain xmlns="http://schemas.openxmlformats.org/spreadsheetml/2006/main">
  <c r="F389" i="17" l="1"/>
  <c r="G389" i="17"/>
  <c r="F388" i="17"/>
  <c r="G388" i="17"/>
  <c r="F381" i="17" l="1"/>
  <c r="G381" i="17"/>
  <c r="K39" i="1" l="1"/>
  <c r="F379" i="17"/>
  <c r="G379" i="17"/>
  <c r="F378" i="17"/>
  <c r="G378" i="17"/>
  <c r="F377" i="17"/>
  <c r="G377" i="17"/>
  <c r="F375" i="17"/>
  <c r="G375" i="17"/>
  <c r="F376" i="17"/>
  <c r="G376" i="17"/>
  <c r="F373" i="17"/>
  <c r="G373" i="17"/>
  <c r="F374" i="17"/>
  <c r="G374" i="17"/>
  <c r="F370" i="17"/>
  <c r="G370" i="17"/>
  <c r="F371" i="17"/>
  <c r="G371" i="17"/>
  <c r="F372" i="17"/>
  <c r="G372" i="17"/>
  <c r="F365" i="17"/>
  <c r="G365" i="17"/>
  <c r="F366" i="17"/>
  <c r="G366" i="17"/>
  <c r="F367" i="17"/>
  <c r="G367" i="17"/>
  <c r="F368" i="17"/>
  <c r="G368" i="17"/>
  <c r="F369" i="17"/>
  <c r="G369" i="17"/>
  <c r="F364" i="17"/>
  <c r="G364" i="17"/>
  <c r="F344" i="17"/>
  <c r="G344" i="17"/>
  <c r="G337" i="17" l="1"/>
  <c r="F325" i="17" l="1"/>
  <c r="G325" i="17"/>
  <c r="F326" i="17"/>
  <c r="G326" i="17"/>
  <c r="F327" i="17"/>
  <c r="G327" i="17"/>
  <c r="F319" i="17"/>
  <c r="G319" i="17"/>
  <c r="F320" i="17"/>
  <c r="G320" i="17"/>
  <c r="F321" i="17"/>
  <c r="G321" i="17"/>
  <c r="F322" i="17"/>
  <c r="G322" i="17"/>
  <c r="F323" i="17"/>
  <c r="G323" i="17"/>
  <c r="F324" i="17"/>
  <c r="G324" i="17"/>
  <c r="F318" i="17"/>
  <c r="G318" i="17"/>
  <c r="F304" i="17"/>
  <c r="G304" i="17"/>
  <c r="F274" i="17" l="1"/>
  <c r="G274" i="17"/>
  <c r="F275" i="17"/>
  <c r="G275" i="17"/>
  <c r="F276" i="17"/>
  <c r="G276" i="17"/>
  <c r="F277" i="17"/>
  <c r="G277" i="17"/>
  <c r="F278" i="17"/>
  <c r="G278" i="17"/>
  <c r="F279" i="17"/>
  <c r="G279" i="17"/>
  <c r="F280" i="17"/>
  <c r="G280" i="17"/>
  <c r="F269" i="17"/>
  <c r="G269" i="17"/>
  <c r="F270" i="17"/>
  <c r="G270" i="17"/>
  <c r="F271" i="17"/>
  <c r="G271" i="17"/>
  <c r="F272" i="17"/>
  <c r="G272" i="17"/>
  <c r="F273" i="17"/>
  <c r="G273" i="17"/>
  <c r="G267" i="17"/>
  <c r="F267" i="17" s="1"/>
  <c r="G268" i="17"/>
  <c r="F268" i="17" s="1"/>
  <c r="G266" i="17"/>
  <c r="F266" i="17" s="1"/>
  <c r="F264" i="17"/>
  <c r="G264" i="17"/>
  <c r="F265" i="17"/>
  <c r="G265" i="17"/>
  <c r="F255" i="17"/>
  <c r="G255" i="17"/>
  <c r="F256" i="17"/>
  <c r="G256" i="17"/>
  <c r="F257" i="17"/>
  <c r="G257" i="17"/>
  <c r="F258" i="17"/>
  <c r="G258" i="17"/>
  <c r="F259" i="17"/>
  <c r="G259" i="17"/>
  <c r="F260" i="17"/>
  <c r="G260" i="17"/>
  <c r="F261" i="17"/>
  <c r="G261" i="17"/>
  <c r="F262" i="17"/>
  <c r="G262" i="17"/>
  <c r="F263" i="17"/>
  <c r="G263" i="17"/>
  <c r="G254" i="17"/>
  <c r="F254" i="17" s="1"/>
  <c r="G250" i="17"/>
  <c r="F250" i="17" s="1"/>
  <c r="G251" i="17"/>
  <c r="F251" i="17" s="1"/>
  <c r="G252" i="17"/>
  <c r="F252" i="17" s="1"/>
  <c r="G253" i="17"/>
  <c r="F253" i="17" s="1"/>
  <c r="G245" i="17"/>
  <c r="F245" i="17" s="1"/>
  <c r="G246" i="17"/>
  <c r="F246" i="17" s="1"/>
  <c r="G247" i="17"/>
  <c r="F247" i="17" s="1"/>
  <c r="G248" i="17"/>
  <c r="F248" i="17" s="1"/>
  <c r="G249" i="17"/>
  <c r="F249" i="17" s="1"/>
  <c r="G238" i="17"/>
  <c r="F238" i="17" s="1"/>
  <c r="G239" i="17"/>
  <c r="F239" i="17" s="1"/>
  <c r="G240" i="17"/>
  <c r="F240" i="17" s="1"/>
  <c r="G241" i="17"/>
  <c r="F241" i="17" s="1"/>
  <c r="G242" i="17"/>
  <c r="F242" i="17" s="1"/>
  <c r="G243" i="17"/>
  <c r="F243" i="17" s="1"/>
  <c r="G244" i="17"/>
  <c r="F244" i="17" s="1"/>
  <c r="G234" i="17"/>
  <c r="F234" i="17" s="1"/>
  <c r="G235" i="17"/>
  <c r="F235" i="17" s="1"/>
  <c r="G236" i="17"/>
  <c r="F236" i="17" s="1"/>
  <c r="G237" i="17"/>
  <c r="F237" i="17" s="1"/>
  <c r="G232" i="17"/>
  <c r="F232" i="17" s="1"/>
  <c r="G233" i="17"/>
  <c r="F233" i="17" s="1"/>
  <c r="G229" i="17"/>
  <c r="F229" i="17" s="1"/>
  <c r="G230" i="17"/>
  <c r="F230" i="17" s="1"/>
  <c r="G231" i="17"/>
  <c r="F231" i="17" s="1"/>
  <c r="G220" i="17"/>
  <c r="F220" i="17" s="1"/>
  <c r="G221" i="17"/>
  <c r="F221" i="17" s="1"/>
  <c r="G222" i="17"/>
  <c r="F222" i="17" s="1"/>
  <c r="G223" i="17"/>
  <c r="F223" i="17" s="1"/>
  <c r="G224" i="17"/>
  <c r="F224" i="17" s="1"/>
  <c r="G225" i="17"/>
  <c r="F225" i="17" s="1"/>
  <c r="G226" i="17"/>
  <c r="F226" i="17" s="1"/>
  <c r="G227" i="17"/>
  <c r="F227" i="17" s="1"/>
  <c r="G228" i="17"/>
  <c r="F228" i="17" s="1"/>
  <c r="F207" i="17" l="1"/>
  <c r="G207" i="17"/>
  <c r="F208" i="17"/>
  <c r="G208" i="17"/>
  <c r="F209" i="17"/>
  <c r="G209" i="17"/>
  <c r="F210" i="17"/>
  <c r="G210" i="17"/>
  <c r="F211" i="17"/>
  <c r="G211" i="17"/>
  <c r="F212" i="17"/>
  <c r="G212" i="17"/>
  <c r="F213" i="17"/>
  <c r="G213" i="17"/>
  <c r="F214" i="17"/>
  <c r="G214" i="17"/>
  <c r="F215" i="17"/>
  <c r="G215" i="17"/>
  <c r="F216" i="17"/>
  <c r="G216" i="17"/>
  <c r="F217" i="17"/>
  <c r="G217" i="17"/>
  <c r="F218" i="17"/>
  <c r="G218" i="17"/>
  <c r="F219" i="17"/>
  <c r="G219" i="17"/>
  <c r="F200" i="17"/>
  <c r="G200" i="17"/>
  <c r="F201" i="17"/>
  <c r="G201" i="17"/>
  <c r="F202" i="17"/>
  <c r="G202" i="17"/>
  <c r="F203" i="17"/>
  <c r="G203" i="17"/>
  <c r="F204" i="17"/>
  <c r="G204" i="17"/>
  <c r="F205" i="17"/>
  <c r="G205" i="17"/>
  <c r="F206" i="17"/>
  <c r="G206" i="17"/>
  <c r="F199" i="17"/>
  <c r="G199" i="17"/>
  <c r="G168" i="17"/>
  <c r="L168" i="17" s="1"/>
  <c r="G119" i="17"/>
  <c r="F119" i="17" s="1"/>
  <c r="L169" i="17"/>
  <c r="G113" i="17"/>
  <c r="L113" i="17" s="1"/>
  <c r="G114" i="17"/>
  <c r="L114" i="17" s="1"/>
  <c r="G115" i="17"/>
  <c r="L115" i="17" s="1"/>
  <c r="G116" i="17"/>
  <c r="L116" i="17" s="1"/>
  <c r="G117" i="17"/>
  <c r="L117" i="17" s="1"/>
  <c r="G118" i="17"/>
  <c r="L118" i="17" s="1"/>
  <c r="G120" i="17"/>
  <c r="L120" i="17" s="1"/>
  <c r="G121" i="17"/>
  <c r="L121" i="17" s="1"/>
  <c r="G122" i="17"/>
  <c r="L122" i="17" s="1"/>
  <c r="G123" i="17"/>
  <c r="L123" i="17" s="1"/>
  <c r="G124" i="17"/>
  <c r="L124" i="17" s="1"/>
  <c r="G125" i="17"/>
  <c r="L125" i="17" s="1"/>
  <c r="G126" i="17"/>
  <c r="L126" i="17" s="1"/>
  <c r="G127" i="17"/>
  <c r="L127" i="17" s="1"/>
  <c r="G128" i="17"/>
  <c r="L128" i="17" s="1"/>
  <c r="G129" i="17"/>
  <c r="L129" i="17" s="1"/>
  <c r="G130" i="17"/>
  <c r="L130" i="17" s="1"/>
  <c r="G131" i="17"/>
  <c r="L131" i="17" s="1"/>
  <c r="G132" i="17"/>
  <c r="L132" i="17" s="1"/>
  <c r="G133" i="17"/>
  <c r="L133" i="17" s="1"/>
  <c r="G134" i="17"/>
  <c r="L134" i="17" s="1"/>
  <c r="G135" i="17"/>
  <c r="L135" i="17" s="1"/>
  <c r="G136" i="17"/>
  <c r="L136" i="17" s="1"/>
  <c r="G137" i="17"/>
  <c r="L137" i="17" s="1"/>
  <c r="G138" i="17"/>
  <c r="L138" i="17" s="1"/>
  <c r="G139" i="17"/>
  <c r="L139" i="17" s="1"/>
  <c r="G140" i="17"/>
  <c r="L140" i="17" s="1"/>
  <c r="G141" i="17"/>
  <c r="L141" i="17" s="1"/>
  <c r="G142" i="17"/>
  <c r="L142" i="17" s="1"/>
  <c r="G143" i="17"/>
  <c r="L143" i="17" s="1"/>
  <c r="G144" i="17"/>
  <c r="L144" i="17" s="1"/>
  <c r="G145" i="17"/>
  <c r="L145" i="17" s="1"/>
  <c r="G146" i="17"/>
  <c r="L146" i="17" s="1"/>
  <c r="G147" i="17"/>
  <c r="L147" i="17" s="1"/>
  <c r="G148" i="17"/>
  <c r="L148" i="17" s="1"/>
  <c r="G149" i="17"/>
  <c r="L149" i="17" s="1"/>
  <c r="G150" i="17"/>
  <c r="L150" i="17" s="1"/>
  <c r="G151" i="17"/>
  <c r="L151" i="17" s="1"/>
  <c r="G152" i="17"/>
  <c r="L152" i="17" s="1"/>
  <c r="G153" i="17"/>
  <c r="L153" i="17" s="1"/>
  <c r="G154" i="17"/>
  <c r="L154" i="17" s="1"/>
  <c r="G155" i="17"/>
  <c r="L155" i="17" s="1"/>
  <c r="G156" i="17"/>
  <c r="L156" i="17" s="1"/>
  <c r="G157" i="17"/>
  <c r="L157" i="17" s="1"/>
  <c r="G158" i="17"/>
  <c r="L158" i="17" s="1"/>
  <c r="G159" i="17"/>
  <c r="L159" i="17" s="1"/>
  <c r="G160" i="17"/>
  <c r="L160" i="17" s="1"/>
  <c r="G161" i="17"/>
  <c r="L161" i="17" s="1"/>
  <c r="G162" i="17"/>
  <c r="L162" i="17" s="1"/>
  <c r="G163" i="17"/>
  <c r="L163" i="17" s="1"/>
  <c r="G164" i="17"/>
  <c r="L164" i="17" s="1"/>
  <c r="G165" i="17"/>
  <c r="L165" i="17" s="1"/>
  <c r="G166" i="17"/>
  <c r="L166" i="17" s="1"/>
  <c r="G167" i="17"/>
  <c r="L167" i="17" s="1"/>
  <c r="G169" i="17"/>
  <c r="G170" i="17"/>
  <c r="L170" i="17" s="1"/>
  <c r="G171" i="17"/>
  <c r="L171" i="17" s="1"/>
  <c r="G172" i="17"/>
  <c r="L172" i="17" s="1"/>
  <c r="G173" i="17"/>
  <c r="L173" i="17" s="1"/>
  <c r="G174" i="17"/>
  <c r="L174" i="17" s="1"/>
  <c r="G175" i="17"/>
  <c r="L175" i="17" s="1"/>
  <c r="G176" i="17"/>
  <c r="L176" i="17" s="1"/>
  <c r="G177" i="17"/>
  <c r="L177" i="17" s="1"/>
  <c r="G178" i="17"/>
  <c r="L178" i="17" s="1"/>
  <c r="G179" i="17"/>
  <c r="L179" i="17" s="1"/>
  <c r="G180" i="17"/>
  <c r="L180" i="17" s="1"/>
  <c r="G181" i="17"/>
  <c r="L181" i="17" s="1"/>
  <c r="G71" i="17"/>
  <c r="G72" i="17"/>
  <c r="G73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45" i="17" l="1"/>
  <c r="F45" i="17" s="1"/>
  <c r="G44" i="17"/>
  <c r="F44" i="17" s="1"/>
  <c r="G31" i="17"/>
  <c r="F31" i="17" s="1"/>
  <c r="G32" i="17"/>
  <c r="F32" i="17" s="1"/>
  <c r="G33" i="17"/>
  <c r="F33" i="17" s="1"/>
  <c r="G34" i="17"/>
  <c r="F34" i="17" s="1"/>
  <c r="G35" i="17"/>
  <c r="F35" i="17" s="1"/>
  <c r="G36" i="17"/>
  <c r="F36" i="17" s="1"/>
  <c r="G37" i="17"/>
  <c r="F37" i="17" s="1"/>
  <c r="G38" i="17"/>
  <c r="F38" i="17" s="1"/>
  <c r="G39" i="17"/>
  <c r="F39" i="17" s="1"/>
  <c r="G40" i="17"/>
  <c r="F40" i="17" s="1"/>
  <c r="G41" i="17"/>
  <c r="F41" i="17" s="1"/>
  <c r="G42" i="17"/>
  <c r="F42" i="17" s="1"/>
  <c r="G29" i="17"/>
  <c r="F29" i="17" s="1"/>
  <c r="G30" i="17"/>
  <c r="F30" i="17" s="1"/>
  <c r="G27" i="17"/>
  <c r="F27" i="17" s="1"/>
  <c r="G28" i="17"/>
  <c r="F28" i="17" s="1"/>
  <c r="G26" i="17"/>
  <c r="F26" i="17" s="1"/>
  <c r="G25" i="17"/>
  <c r="F25" i="17" s="1"/>
  <c r="G19" i="17" l="1"/>
  <c r="L19" i="17" s="1"/>
  <c r="G20" i="17"/>
  <c r="L20" i="17" s="1"/>
  <c r="G21" i="17"/>
  <c r="L21" i="17" s="1"/>
  <c r="G22" i="17"/>
  <c r="L22" i="17" s="1"/>
  <c r="G23" i="17"/>
  <c r="L23" i="17" s="1"/>
  <c r="G24" i="17"/>
  <c r="L24" i="17" s="1"/>
  <c r="G43" i="17"/>
  <c r="L43" i="17" s="1"/>
  <c r="G46" i="17"/>
  <c r="L46" i="17" s="1"/>
  <c r="G47" i="17"/>
  <c r="L47" i="17" s="1"/>
  <c r="G48" i="17"/>
  <c r="L48" i="17" s="1"/>
  <c r="G49" i="17"/>
  <c r="L49" i="17" s="1"/>
  <c r="G50" i="17"/>
  <c r="L50" i="17" s="1"/>
  <c r="G51" i="17"/>
  <c r="L51" i="17" s="1"/>
  <c r="G52" i="17"/>
  <c r="L52" i="17" s="1"/>
  <c r="G53" i="17"/>
  <c r="L53" i="17" s="1"/>
  <c r="G54" i="17"/>
  <c r="L54" i="17" s="1"/>
  <c r="G55" i="17"/>
  <c r="L55" i="17" s="1"/>
  <c r="G56" i="17"/>
  <c r="L56" i="17" s="1"/>
  <c r="G57" i="17"/>
  <c r="L57" i="17" s="1"/>
  <c r="G58" i="17"/>
  <c r="L58" i="17" s="1"/>
  <c r="G59" i="17"/>
  <c r="L59" i="17" s="1"/>
  <c r="G60" i="17"/>
  <c r="L60" i="17" s="1"/>
  <c r="G61" i="17"/>
  <c r="L61" i="17" s="1"/>
  <c r="G62" i="17"/>
  <c r="L62" i="17" s="1"/>
  <c r="G63" i="17"/>
  <c r="L63" i="17" s="1"/>
  <c r="G64" i="17"/>
  <c r="L64" i="17" s="1"/>
  <c r="G65" i="17"/>
  <c r="L65" i="17" s="1"/>
  <c r="G66" i="17"/>
  <c r="L66" i="17" s="1"/>
  <c r="G67" i="17"/>
  <c r="L67" i="17" s="1"/>
  <c r="G68" i="17"/>
  <c r="L68" i="17" s="1"/>
  <c r="G69" i="17"/>
  <c r="L69" i="17" s="1"/>
  <c r="G70" i="17"/>
  <c r="L70" i="17" s="1"/>
  <c r="L71" i="17"/>
  <c r="L72" i="17"/>
  <c r="L73" i="17"/>
  <c r="L74" i="17"/>
  <c r="L75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G182" i="17"/>
  <c r="L182" i="17" s="1"/>
  <c r="G183" i="17"/>
  <c r="L183" i="17" s="1"/>
  <c r="G184" i="17"/>
  <c r="L184" i="17" s="1"/>
  <c r="G185" i="17"/>
  <c r="L185" i="17" s="1"/>
  <c r="G186" i="17"/>
  <c r="L186" i="17" s="1"/>
  <c r="G187" i="17"/>
  <c r="L187" i="17" s="1"/>
  <c r="G188" i="17"/>
  <c r="L188" i="17" s="1"/>
  <c r="G189" i="17"/>
  <c r="L189" i="17" s="1"/>
  <c r="G190" i="17"/>
  <c r="L190" i="17" s="1"/>
  <c r="G191" i="17"/>
  <c r="L191" i="17" s="1"/>
  <c r="G192" i="17"/>
  <c r="L192" i="17" s="1"/>
  <c r="G193" i="17"/>
  <c r="L193" i="17" s="1"/>
  <c r="G194" i="17"/>
  <c r="L194" i="17" s="1"/>
  <c r="G195" i="17"/>
  <c r="L195" i="17" s="1"/>
  <c r="G196" i="17"/>
  <c r="L196" i="17" s="1"/>
  <c r="G197" i="17"/>
  <c r="L197" i="17" s="1"/>
  <c r="G198" i="17"/>
  <c r="L198" i="17" s="1"/>
  <c r="G281" i="17"/>
  <c r="L281" i="17" s="1"/>
  <c r="G282" i="17"/>
  <c r="L282" i="17" s="1"/>
  <c r="G283" i="17"/>
  <c r="L283" i="17" s="1"/>
  <c r="G284" i="17"/>
  <c r="L284" i="17" s="1"/>
  <c r="G285" i="17"/>
  <c r="L285" i="17" s="1"/>
  <c r="G286" i="17"/>
  <c r="L286" i="17" s="1"/>
  <c r="G287" i="17"/>
  <c r="L287" i="17" s="1"/>
  <c r="G288" i="17"/>
  <c r="L288" i="17" s="1"/>
  <c r="G289" i="17"/>
  <c r="L289" i="17" s="1"/>
  <c r="G290" i="17"/>
  <c r="L290" i="17" s="1"/>
  <c r="G291" i="17"/>
  <c r="L291" i="17" s="1"/>
  <c r="G292" i="17"/>
  <c r="L292" i="17" s="1"/>
  <c r="G293" i="17"/>
  <c r="L293" i="17" s="1"/>
  <c r="G294" i="17"/>
  <c r="L294" i="17" s="1"/>
  <c r="G295" i="17"/>
  <c r="L295" i="17" s="1"/>
  <c r="G296" i="17"/>
  <c r="L296" i="17" s="1"/>
  <c r="G297" i="17"/>
  <c r="L297" i="17" s="1"/>
  <c r="G298" i="17"/>
  <c r="L298" i="17" s="1"/>
  <c r="G299" i="17"/>
  <c r="L299" i="17" s="1"/>
  <c r="G300" i="17"/>
  <c r="L300" i="17" s="1"/>
  <c r="G301" i="17"/>
  <c r="L301" i="17" s="1"/>
  <c r="G302" i="17"/>
  <c r="L302" i="17" s="1"/>
  <c r="G303" i="17"/>
  <c r="L303" i="17" s="1"/>
  <c r="G305" i="17"/>
  <c r="L305" i="17" s="1"/>
  <c r="G306" i="17"/>
  <c r="L306" i="17" s="1"/>
  <c r="G307" i="17"/>
  <c r="L307" i="17" s="1"/>
  <c r="G308" i="17"/>
  <c r="L308" i="17" s="1"/>
  <c r="G309" i="17"/>
  <c r="L309" i="17" s="1"/>
  <c r="G310" i="17"/>
  <c r="L310" i="17" s="1"/>
  <c r="G311" i="17"/>
  <c r="L311" i="17" s="1"/>
  <c r="G312" i="17"/>
  <c r="L312" i="17" s="1"/>
  <c r="G313" i="17"/>
  <c r="L313" i="17" s="1"/>
  <c r="G314" i="17"/>
  <c r="L314" i="17" s="1"/>
  <c r="G315" i="17"/>
  <c r="L315" i="17" s="1"/>
  <c r="G316" i="17"/>
  <c r="L316" i="17" s="1"/>
  <c r="G317" i="17"/>
  <c r="L317" i="17" s="1"/>
  <c r="G328" i="17"/>
  <c r="L328" i="17" s="1"/>
  <c r="G329" i="17"/>
  <c r="L329" i="17" s="1"/>
  <c r="G330" i="17"/>
  <c r="L330" i="17" s="1"/>
  <c r="G331" i="17"/>
  <c r="L331" i="17" s="1"/>
  <c r="G332" i="17"/>
  <c r="L332" i="17" s="1"/>
  <c r="G333" i="17"/>
  <c r="L333" i="17" s="1"/>
  <c r="G334" i="17"/>
  <c r="L334" i="17" s="1"/>
  <c r="G335" i="17"/>
  <c r="L335" i="17" s="1"/>
  <c r="G336" i="17"/>
  <c r="L336" i="17" s="1"/>
  <c r="L337" i="17"/>
  <c r="G338" i="17"/>
  <c r="L338" i="17" s="1"/>
  <c r="G339" i="17"/>
  <c r="L339" i="17" s="1"/>
  <c r="G340" i="17"/>
  <c r="L340" i="17" s="1"/>
  <c r="G341" i="17"/>
  <c r="L341" i="17" s="1"/>
  <c r="G342" i="17"/>
  <c r="L342" i="17" s="1"/>
  <c r="G343" i="17"/>
  <c r="L343" i="17" s="1"/>
  <c r="G345" i="17"/>
  <c r="L345" i="17" s="1"/>
  <c r="G346" i="17"/>
  <c r="L346" i="17" s="1"/>
  <c r="G347" i="17"/>
  <c r="L347" i="17" s="1"/>
  <c r="G348" i="17"/>
  <c r="L348" i="17" s="1"/>
  <c r="G349" i="17"/>
  <c r="L349" i="17" s="1"/>
  <c r="G350" i="17"/>
  <c r="L350" i="17" s="1"/>
  <c r="G351" i="17"/>
  <c r="L351" i="17" s="1"/>
  <c r="G352" i="17"/>
  <c r="L352" i="17" s="1"/>
  <c r="G353" i="17"/>
  <c r="L353" i="17" s="1"/>
  <c r="G354" i="17"/>
  <c r="L354" i="17" s="1"/>
  <c r="G355" i="17"/>
  <c r="L355" i="17" s="1"/>
  <c r="G356" i="17"/>
  <c r="L356" i="17" s="1"/>
  <c r="G357" i="17"/>
  <c r="L357" i="17" s="1"/>
  <c r="G358" i="17"/>
  <c r="L358" i="17" s="1"/>
  <c r="G359" i="17"/>
  <c r="L359" i="17" s="1"/>
  <c r="G360" i="17"/>
  <c r="L360" i="17" s="1"/>
  <c r="G361" i="17"/>
  <c r="L361" i="17" s="1"/>
  <c r="G362" i="17"/>
  <c r="L362" i="17" s="1"/>
  <c r="G363" i="17"/>
  <c r="L363" i="17" s="1"/>
  <c r="G380" i="17"/>
  <c r="L380" i="17" s="1"/>
  <c r="G382" i="17"/>
  <c r="L382" i="17" s="1"/>
  <c r="G383" i="17"/>
  <c r="L383" i="17" s="1"/>
  <c r="G384" i="17"/>
  <c r="L384" i="17" s="1"/>
  <c r="G385" i="17"/>
  <c r="L385" i="17" s="1"/>
  <c r="G386" i="17"/>
  <c r="L386" i="17" s="1"/>
  <c r="G387" i="17"/>
  <c r="L387" i="17" s="1"/>
  <c r="G390" i="17"/>
  <c r="L390" i="17" s="1"/>
  <c r="G391" i="17"/>
  <c r="L391" i="17" s="1"/>
  <c r="G392" i="17"/>
  <c r="L392" i="17" s="1"/>
  <c r="G393" i="17"/>
  <c r="L393" i="17" s="1"/>
  <c r="G394" i="17"/>
  <c r="L394" i="17" s="1"/>
  <c r="G395" i="17"/>
  <c r="L395" i="17" s="1"/>
  <c r="G396" i="17"/>
  <c r="L396" i="17" s="1"/>
  <c r="G397" i="17"/>
  <c r="L397" i="17" s="1"/>
  <c r="G398" i="17"/>
  <c r="L398" i="17" s="1"/>
  <c r="G399" i="17"/>
  <c r="L399" i="17" s="1"/>
  <c r="G400" i="17"/>
  <c r="L400" i="17" s="1"/>
  <c r="G401" i="17"/>
  <c r="L401" i="17" s="1"/>
  <c r="G402" i="17"/>
  <c r="L402" i="17" s="1"/>
  <c r="G403" i="17"/>
  <c r="L403" i="17" s="1"/>
  <c r="G404" i="17"/>
  <c r="L404" i="17" s="1"/>
  <c r="G405" i="17"/>
  <c r="L405" i="17" s="1"/>
  <c r="G406" i="17"/>
  <c r="L406" i="17" s="1"/>
  <c r="G407" i="17"/>
  <c r="L407" i="17" s="1"/>
  <c r="G408" i="17"/>
  <c r="L408" i="17" s="1"/>
  <c r="G409" i="17"/>
  <c r="L409" i="17" s="1"/>
  <c r="G410" i="17"/>
  <c r="L410" i="17" s="1"/>
  <c r="G411" i="17"/>
  <c r="L411" i="17" s="1"/>
  <c r="G412" i="17"/>
  <c r="L412" i="17" s="1"/>
  <c r="G413" i="17"/>
  <c r="L413" i="17" s="1"/>
  <c r="G414" i="17"/>
  <c r="L414" i="17" s="1"/>
  <c r="G415" i="17"/>
  <c r="L415" i="17" s="1"/>
  <c r="G416" i="17"/>
  <c r="L416" i="17" s="1"/>
  <c r="G417" i="17"/>
  <c r="L417" i="17" s="1"/>
  <c r="G418" i="17"/>
  <c r="L418" i="17" s="1"/>
  <c r="G419" i="17"/>
  <c r="L419" i="17" s="1"/>
  <c r="G420" i="17"/>
  <c r="L420" i="17" s="1"/>
  <c r="G421" i="17"/>
  <c r="L421" i="17" s="1"/>
  <c r="G422" i="17"/>
  <c r="L422" i="17" s="1"/>
  <c r="G423" i="17"/>
  <c r="L423" i="17" s="1"/>
  <c r="G424" i="17"/>
  <c r="L424" i="17" s="1"/>
  <c r="G425" i="17"/>
  <c r="L425" i="17" s="1"/>
  <c r="G426" i="17"/>
  <c r="L426" i="17" s="1"/>
  <c r="G427" i="17"/>
  <c r="L427" i="17" s="1"/>
  <c r="G428" i="17"/>
  <c r="L428" i="17" s="1"/>
  <c r="G429" i="17"/>
  <c r="L429" i="17" s="1"/>
  <c r="G430" i="17"/>
  <c r="L430" i="17" s="1"/>
  <c r="G431" i="17"/>
  <c r="L431" i="17" s="1"/>
  <c r="G432" i="17"/>
  <c r="L432" i="17" s="1"/>
  <c r="G433" i="17"/>
  <c r="L433" i="17" s="1"/>
  <c r="G434" i="17"/>
  <c r="L434" i="17" s="1"/>
  <c r="G435" i="17"/>
  <c r="L435" i="17" s="1"/>
  <c r="G436" i="17"/>
  <c r="L436" i="17" s="1"/>
  <c r="G437" i="17"/>
  <c r="L437" i="17" s="1"/>
  <c r="G438" i="17"/>
  <c r="L438" i="17" s="1"/>
  <c r="G439" i="17"/>
  <c r="L439" i="17" s="1"/>
  <c r="G440" i="17"/>
  <c r="L440" i="17" s="1"/>
  <c r="G441" i="17"/>
  <c r="L441" i="17" s="1"/>
  <c r="G442" i="17"/>
  <c r="L442" i="17" s="1"/>
  <c r="G443" i="17"/>
  <c r="L443" i="17" s="1"/>
  <c r="G444" i="17"/>
  <c r="L444" i="17" s="1"/>
  <c r="G445" i="17"/>
  <c r="L445" i="17" s="1"/>
  <c r="G446" i="17"/>
  <c r="L446" i="17" s="1"/>
  <c r="G447" i="17"/>
  <c r="L447" i="17" s="1"/>
  <c r="G448" i="17"/>
  <c r="L448" i="17" s="1"/>
  <c r="G449" i="17"/>
  <c r="L449" i="17" s="1"/>
  <c r="G450" i="17"/>
  <c r="L450" i="17" s="1"/>
  <c r="G451" i="17"/>
  <c r="L451" i="17" s="1"/>
  <c r="G452" i="17"/>
  <c r="L452" i="17" s="1"/>
  <c r="G453" i="17"/>
  <c r="L453" i="17" s="1"/>
  <c r="G454" i="17"/>
  <c r="L454" i="17" s="1"/>
  <c r="G455" i="17"/>
  <c r="L455" i="17" s="1"/>
  <c r="G456" i="17"/>
  <c r="L456" i="17" s="1"/>
  <c r="G457" i="17"/>
  <c r="L457" i="17" s="1"/>
  <c r="G458" i="17"/>
  <c r="L458" i="17" s="1"/>
  <c r="G459" i="17"/>
  <c r="L459" i="17" s="1"/>
  <c r="G460" i="17"/>
  <c r="L460" i="17" s="1"/>
  <c r="G461" i="17"/>
  <c r="L461" i="17" s="1"/>
  <c r="G462" i="17"/>
  <c r="L462" i="17" s="1"/>
  <c r="G463" i="17"/>
  <c r="L463" i="17" s="1"/>
  <c r="G464" i="17"/>
  <c r="L464" i="17" s="1"/>
  <c r="G465" i="17"/>
  <c r="L465" i="17" s="1"/>
  <c r="G466" i="17"/>
  <c r="L466" i="17" s="1"/>
  <c r="G467" i="17"/>
  <c r="L467" i="17" s="1"/>
  <c r="G468" i="17"/>
  <c r="L468" i="17" s="1"/>
  <c r="G469" i="17"/>
  <c r="L469" i="17" s="1"/>
  <c r="G470" i="17"/>
  <c r="L470" i="17" s="1"/>
  <c r="G471" i="17"/>
  <c r="L471" i="17" s="1"/>
  <c r="G472" i="17"/>
  <c r="L472" i="17" s="1"/>
  <c r="G473" i="17"/>
  <c r="L473" i="17" s="1"/>
  <c r="G474" i="17"/>
  <c r="L474" i="17" s="1"/>
  <c r="G475" i="17"/>
  <c r="L475" i="17" s="1"/>
  <c r="G476" i="17"/>
  <c r="L476" i="17" s="1"/>
  <c r="G477" i="17"/>
  <c r="L477" i="17" s="1"/>
  <c r="G478" i="17"/>
  <c r="L478" i="17" s="1"/>
  <c r="G479" i="17"/>
  <c r="L479" i="17" s="1"/>
  <c r="G480" i="17"/>
  <c r="L480" i="17" s="1"/>
  <c r="G481" i="17"/>
  <c r="L481" i="17" s="1"/>
  <c r="G482" i="17"/>
  <c r="L482" i="17" s="1"/>
  <c r="G483" i="17"/>
  <c r="L483" i="17" s="1"/>
  <c r="G484" i="17"/>
  <c r="L484" i="17" s="1"/>
  <c r="G485" i="17"/>
  <c r="L485" i="17" s="1"/>
  <c r="G486" i="17"/>
  <c r="L486" i="17" s="1"/>
  <c r="G487" i="17"/>
  <c r="L487" i="17" s="1"/>
  <c r="G488" i="17"/>
  <c r="L488" i="17" s="1"/>
  <c r="G489" i="17"/>
  <c r="L489" i="17" s="1"/>
  <c r="G490" i="17"/>
  <c r="L490" i="17" s="1"/>
  <c r="G491" i="17"/>
  <c r="L491" i="17" s="1"/>
  <c r="G492" i="17"/>
  <c r="L492" i="17" s="1"/>
  <c r="G493" i="17"/>
  <c r="L493" i="17" s="1"/>
  <c r="G494" i="17"/>
  <c r="L494" i="17" s="1"/>
  <c r="G495" i="17"/>
  <c r="L495" i="17" s="1"/>
  <c r="G496" i="17"/>
  <c r="L496" i="17" s="1"/>
  <c r="G497" i="17"/>
  <c r="L497" i="17" s="1"/>
  <c r="G498" i="17"/>
  <c r="L498" i="17" s="1"/>
  <c r="G499" i="17"/>
  <c r="L499" i="17" s="1"/>
  <c r="G500" i="17"/>
  <c r="L500" i="17" s="1"/>
  <c r="G501" i="17"/>
  <c r="L501" i="17" s="1"/>
  <c r="G502" i="17"/>
  <c r="L502" i="17" s="1"/>
  <c r="G503" i="17"/>
  <c r="L503" i="17" s="1"/>
  <c r="G504" i="17"/>
  <c r="L504" i="17" s="1"/>
  <c r="G505" i="17"/>
  <c r="L505" i="17" s="1"/>
  <c r="G506" i="17"/>
  <c r="L506" i="17" s="1"/>
  <c r="G507" i="17"/>
  <c r="L507" i="17" s="1"/>
  <c r="G508" i="17"/>
  <c r="L508" i="17" s="1"/>
  <c r="G509" i="17"/>
  <c r="L509" i="17" s="1"/>
  <c r="J33" i="16"/>
  <c r="I33" i="16"/>
  <c r="G33" i="16"/>
  <c r="H32" i="16"/>
  <c r="K32" i="16" s="1"/>
  <c r="H31" i="16"/>
  <c r="K31" i="16" s="1"/>
  <c r="H30" i="16"/>
  <c r="K30" i="16" s="1"/>
  <c r="H29" i="16"/>
  <c r="K29" i="16" s="1"/>
  <c r="H28" i="16"/>
  <c r="K28" i="16" s="1"/>
  <c r="H27" i="16"/>
  <c r="K27" i="16" s="1"/>
  <c r="H26" i="16"/>
  <c r="K26" i="16" s="1"/>
  <c r="H25" i="16"/>
  <c r="K25" i="16" s="1"/>
  <c r="H24" i="16"/>
  <c r="K24" i="16" s="1"/>
  <c r="H23" i="16"/>
  <c r="K23" i="16" s="1"/>
  <c r="H22" i="16"/>
  <c r="K22" i="16" s="1"/>
  <c r="H21" i="16"/>
  <c r="K21" i="16" s="1"/>
  <c r="H20" i="16"/>
  <c r="K20" i="16" s="1"/>
  <c r="H19" i="16"/>
  <c r="K19" i="16" s="1"/>
  <c r="H18" i="16"/>
  <c r="K18" i="16" s="1"/>
  <c r="H17" i="16"/>
  <c r="K17" i="16" s="1"/>
  <c r="H16" i="16"/>
  <c r="K16" i="16" s="1"/>
  <c r="H15" i="16"/>
  <c r="K15" i="16" s="1"/>
  <c r="H14" i="16"/>
  <c r="K14" i="16" s="1"/>
  <c r="H13" i="16"/>
  <c r="K13" i="16" s="1"/>
  <c r="H12" i="16"/>
  <c r="K12" i="16" s="1"/>
  <c r="H11" i="16"/>
  <c r="K11" i="16" s="1"/>
  <c r="H10" i="16"/>
  <c r="K10" i="16" s="1"/>
  <c r="H9" i="16"/>
  <c r="K9" i="16" s="1"/>
  <c r="H8" i="16"/>
  <c r="K8" i="16" s="1"/>
  <c r="H7" i="16"/>
  <c r="K7" i="16" s="1"/>
  <c r="H6" i="16"/>
  <c r="K6" i="16" s="1"/>
  <c r="H5" i="16"/>
  <c r="E517" i="17"/>
  <c r="K510" i="17"/>
  <c r="J510" i="17"/>
  <c r="I510" i="17"/>
  <c r="H510" i="17"/>
  <c r="G18" i="17"/>
  <c r="L18" i="17" s="1"/>
  <c r="G17" i="17"/>
  <c r="L17" i="17" s="1"/>
  <c r="G16" i="17"/>
  <c r="L16" i="17" s="1"/>
  <c r="G15" i="17"/>
  <c r="L15" i="17" s="1"/>
  <c r="G14" i="17"/>
  <c r="L14" i="17" s="1"/>
  <c r="G13" i="17"/>
  <c r="L13" i="17" s="1"/>
  <c r="L12" i="17"/>
  <c r="G11" i="17"/>
  <c r="L11" i="17" s="1"/>
  <c r="G10" i="17"/>
  <c r="L10" i="17" s="1"/>
  <c r="G9" i="17"/>
  <c r="L9" i="17" s="1"/>
  <c r="G8" i="17"/>
  <c r="L8" i="17" s="1"/>
  <c r="G7" i="17"/>
  <c r="H33" i="16" l="1"/>
  <c r="E514" i="17" s="1"/>
  <c r="K5" i="16"/>
  <c r="K33" i="16" s="1"/>
  <c r="L7" i="17"/>
  <c r="L510" i="17" s="1"/>
  <c r="G369" i="15"/>
  <c r="G370" i="15"/>
  <c r="G371" i="15"/>
  <c r="G372" i="15"/>
  <c r="G373" i="15"/>
  <c r="G374" i="15"/>
  <c r="G375" i="15"/>
  <c r="G376" i="15"/>
  <c r="G377" i="15"/>
  <c r="G378" i="15"/>
  <c r="G379" i="15"/>
  <c r="G380" i="15"/>
  <c r="G381" i="15"/>
  <c r="G382" i="15"/>
  <c r="G383" i="15"/>
  <c r="G384" i="15"/>
  <c r="G385" i="15"/>
  <c r="G386" i="15"/>
  <c r="G387" i="15"/>
  <c r="G388" i="15"/>
  <c r="G389" i="15"/>
  <c r="G390" i="15"/>
  <c r="G391" i="15"/>
  <c r="G392" i="15"/>
  <c r="G393" i="15"/>
  <c r="G394" i="15"/>
  <c r="G395" i="15"/>
  <c r="G396" i="15"/>
  <c r="G397" i="15"/>
  <c r="G398" i="15"/>
  <c r="G399" i="15"/>
  <c r="G400" i="15"/>
  <c r="G401" i="15"/>
  <c r="G402" i="15"/>
  <c r="G403" i="15"/>
  <c r="G404" i="15"/>
  <c r="G405" i="15"/>
  <c r="G406" i="15"/>
  <c r="G407" i="15"/>
  <c r="G408" i="15"/>
  <c r="G409" i="15"/>
  <c r="G410" i="15"/>
  <c r="G411" i="15"/>
  <c r="G412" i="15"/>
  <c r="G413" i="15"/>
  <c r="G414" i="15"/>
  <c r="G415" i="15"/>
  <c r="G416" i="15"/>
  <c r="G417" i="15"/>
  <c r="G418" i="15"/>
  <c r="G419" i="15"/>
  <c r="G420" i="15"/>
  <c r="G421" i="15"/>
  <c r="G422" i="15"/>
  <c r="G423" i="15"/>
  <c r="G424" i="15"/>
  <c r="G425" i="15"/>
  <c r="G426" i="15"/>
  <c r="G427" i="15"/>
  <c r="G428" i="15"/>
  <c r="G429" i="15"/>
  <c r="G430" i="15"/>
  <c r="G431" i="15"/>
  <c r="G432" i="15"/>
  <c r="G433" i="15"/>
  <c r="G434" i="15"/>
  <c r="G435" i="15"/>
  <c r="G436" i="15"/>
  <c r="G437" i="15"/>
  <c r="G438" i="15"/>
  <c r="G439" i="15"/>
  <c r="G440" i="15"/>
  <c r="G365" i="15"/>
  <c r="G366" i="15"/>
  <c r="G367" i="15"/>
  <c r="G368" i="15"/>
  <c r="E448" i="15" l="1"/>
  <c r="G337" i="15" l="1"/>
  <c r="F337" i="15" s="1"/>
  <c r="G338" i="15"/>
  <c r="F338" i="15" s="1"/>
  <c r="G339" i="15"/>
  <c r="F339" i="15" s="1"/>
  <c r="G340" i="15"/>
  <c r="F340" i="15" s="1"/>
  <c r="G341" i="15"/>
  <c r="F341" i="15" s="1"/>
  <c r="G342" i="15"/>
  <c r="F342" i="15" s="1"/>
  <c r="G343" i="15"/>
  <c r="F343" i="15" s="1"/>
  <c r="G335" i="15"/>
  <c r="F335" i="15" s="1"/>
  <c r="G336" i="15"/>
  <c r="F336" i="15" s="1"/>
  <c r="G334" i="15"/>
  <c r="F334" i="15" s="1"/>
  <c r="G333" i="15"/>
  <c r="F333" i="15" s="1"/>
  <c r="G323" i="15" l="1"/>
  <c r="F323" i="15" s="1"/>
  <c r="G324" i="15"/>
  <c r="F324" i="15" s="1"/>
  <c r="G319" i="15"/>
  <c r="F319" i="15" s="1"/>
  <c r="G320" i="15"/>
  <c r="F320" i="15" s="1"/>
  <c r="G321" i="15"/>
  <c r="F321" i="15" s="1"/>
  <c r="G322" i="15"/>
  <c r="F322" i="15" s="1"/>
  <c r="G317" i="15"/>
  <c r="F317" i="15" s="1"/>
  <c r="G318" i="15"/>
  <c r="F318" i="15" s="1"/>
  <c r="G312" i="15"/>
  <c r="F312" i="15" s="1"/>
  <c r="G313" i="15"/>
  <c r="F313" i="15" s="1"/>
  <c r="G314" i="15"/>
  <c r="F314" i="15" s="1"/>
  <c r="G315" i="15"/>
  <c r="F315" i="15" s="1"/>
  <c r="G316" i="15"/>
  <c r="F316" i="15" s="1"/>
  <c r="G311" i="15"/>
  <c r="F311" i="15" s="1"/>
  <c r="G300" i="15"/>
  <c r="F300" i="15" s="1"/>
  <c r="G298" i="15"/>
  <c r="F298" i="15" s="1"/>
  <c r="G299" i="15"/>
  <c r="F299" i="15" s="1"/>
  <c r="G297" i="15"/>
  <c r="F297" i="15" s="1"/>
  <c r="G295" i="15"/>
  <c r="F295" i="15" s="1"/>
  <c r="G296" i="15"/>
  <c r="F296" i="15" s="1"/>
  <c r="G294" i="15"/>
  <c r="F294" i="15" s="1"/>
  <c r="G290" i="15"/>
  <c r="G291" i="15"/>
  <c r="G292" i="15"/>
  <c r="G293" i="15"/>
  <c r="G301" i="15"/>
  <c r="G302" i="15"/>
  <c r="G303" i="15"/>
  <c r="G304" i="15"/>
  <c r="G305" i="15"/>
  <c r="G306" i="15"/>
  <c r="G307" i="15"/>
  <c r="G308" i="15"/>
  <c r="G309" i="15"/>
  <c r="G310" i="15"/>
  <c r="G325" i="15"/>
  <c r="G326" i="15"/>
  <c r="G327" i="15"/>
  <c r="G328" i="15"/>
  <c r="G329" i="15"/>
  <c r="G330" i="15"/>
  <c r="G331" i="15"/>
  <c r="G332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289" i="15"/>
  <c r="G265" i="15" l="1"/>
  <c r="F265" i="15" s="1"/>
  <c r="G266" i="15"/>
  <c r="F266" i="15" s="1"/>
  <c r="G267" i="15"/>
  <c r="F267" i="15" s="1"/>
  <c r="G268" i="15"/>
  <c r="F268" i="15" s="1"/>
  <c r="G256" i="15"/>
  <c r="F256" i="15" s="1"/>
  <c r="G257" i="15"/>
  <c r="F257" i="15" s="1"/>
  <c r="G258" i="15"/>
  <c r="F258" i="15" s="1"/>
  <c r="G259" i="15"/>
  <c r="F259" i="15" s="1"/>
  <c r="G260" i="15"/>
  <c r="F260" i="15" s="1"/>
  <c r="G261" i="15"/>
  <c r="F261" i="15" s="1"/>
  <c r="G262" i="15"/>
  <c r="F262" i="15" s="1"/>
  <c r="G263" i="15"/>
  <c r="F263" i="15" s="1"/>
  <c r="G264" i="15"/>
  <c r="F264" i="15" s="1"/>
  <c r="G251" i="15"/>
  <c r="F251" i="15" s="1"/>
  <c r="G252" i="15"/>
  <c r="F252" i="15" s="1"/>
  <c r="G253" i="15"/>
  <c r="F253" i="15" s="1"/>
  <c r="G254" i="15"/>
  <c r="F254" i="15" s="1"/>
  <c r="G255" i="15"/>
  <c r="F255" i="15" s="1"/>
  <c r="G245" i="15"/>
  <c r="F245" i="15" s="1"/>
  <c r="G246" i="15"/>
  <c r="F246" i="15" s="1"/>
  <c r="G247" i="15"/>
  <c r="F247" i="15" s="1"/>
  <c r="G248" i="15"/>
  <c r="F248" i="15" s="1"/>
  <c r="G249" i="15"/>
  <c r="F249" i="15" s="1"/>
  <c r="G250" i="15"/>
  <c r="F250" i="15" s="1"/>
  <c r="G243" i="15"/>
  <c r="F243" i="15" s="1"/>
  <c r="G244" i="15"/>
  <c r="F244" i="15" s="1"/>
  <c r="G242" i="15"/>
  <c r="F242" i="15" s="1"/>
  <c r="G241" i="15"/>
  <c r="F241" i="15" s="1"/>
  <c r="G236" i="15"/>
  <c r="F236" i="15" s="1"/>
  <c r="G237" i="15"/>
  <c r="F237" i="15" s="1"/>
  <c r="G238" i="15"/>
  <c r="F238" i="15" s="1"/>
  <c r="G239" i="15"/>
  <c r="F239" i="15" s="1"/>
  <c r="G240" i="15"/>
  <c r="F240" i="15" s="1"/>
  <c r="G235" i="15"/>
  <c r="F235" i="15" s="1"/>
  <c r="G200" i="15" l="1"/>
  <c r="L200" i="15" s="1"/>
  <c r="G186" i="15" l="1"/>
  <c r="F186" i="15" s="1"/>
  <c r="G187" i="15"/>
  <c r="F187" i="15" s="1"/>
  <c r="G188" i="15"/>
  <c r="F188" i="15" s="1"/>
  <c r="G184" i="15"/>
  <c r="F184" i="15" s="1"/>
  <c r="G185" i="15"/>
  <c r="F185" i="15" s="1"/>
  <c r="G181" i="15"/>
  <c r="F181" i="15" s="1"/>
  <c r="G182" i="15"/>
  <c r="F182" i="15" s="1"/>
  <c r="G183" i="15"/>
  <c r="F183" i="15" s="1"/>
  <c r="G180" i="15"/>
  <c r="F180" i="15" s="1"/>
  <c r="G168" i="15"/>
  <c r="F168" i="15" s="1"/>
  <c r="G169" i="15"/>
  <c r="F169" i="15" s="1"/>
  <c r="G170" i="15"/>
  <c r="F170" i="15" s="1"/>
  <c r="G167" i="15"/>
  <c r="F167" i="15" s="1"/>
  <c r="G166" i="15"/>
  <c r="F166" i="15" s="1"/>
  <c r="G151" i="15" l="1"/>
  <c r="F151" i="15" s="1"/>
  <c r="G150" i="15"/>
  <c r="F150" i="15" s="1"/>
  <c r="G147" i="15"/>
  <c r="F147" i="15" s="1"/>
  <c r="G143" i="15" l="1"/>
  <c r="F143" i="15" s="1"/>
  <c r="G144" i="15"/>
  <c r="F144" i="15" s="1"/>
  <c r="G145" i="15"/>
  <c r="F145" i="15" s="1"/>
  <c r="G142" i="15"/>
  <c r="F142" i="15" s="1"/>
  <c r="G141" i="15"/>
  <c r="F141" i="15" s="1"/>
  <c r="G130" i="15" l="1"/>
  <c r="F130" i="15" s="1"/>
  <c r="G129" i="15"/>
  <c r="F129" i="15" s="1"/>
  <c r="G125" i="15"/>
  <c r="F125" i="15" s="1"/>
  <c r="G119" i="15"/>
  <c r="F119" i="15" s="1"/>
  <c r="G118" i="15"/>
  <c r="F118" i="15" s="1"/>
  <c r="G117" i="15"/>
  <c r="F117" i="15" s="1"/>
  <c r="G116" i="15"/>
  <c r="F116" i="15" s="1"/>
  <c r="G108" i="15" l="1"/>
  <c r="L108" i="15" s="1"/>
  <c r="G107" i="15"/>
  <c r="G101" i="15" l="1"/>
  <c r="F101" i="15" s="1"/>
  <c r="G102" i="15"/>
  <c r="F102" i="15" s="1"/>
  <c r="G99" i="15"/>
  <c r="F99" i="15" s="1"/>
  <c r="G100" i="15"/>
  <c r="F100" i="15" s="1"/>
  <c r="G93" i="15"/>
  <c r="F93" i="15" s="1"/>
  <c r="G94" i="15"/>
  <c r="F94" i="15" s="1"/>
  <c r="G95" i="15"/>
  <c r="F95" i="15" s="1"/>
  <c r="G96" i="15"/>
  <c r="F96" i="15" s="1"/>
  <c r="G97" i="15"/>
  <c r="F97" i="15" s="1"/>
  <c r="G98" i="15"/>
  <c r="F98" i="15" s="1"/>
  <c r="G92" i="15"/>
  <c r="F92" i="15" s="1"/>
  <c r="G91" i="15"/>
  <c r="F91" i="15" s="1"/>
  <c r="K441" i="15" l="1"/>
  <c r="J441" i="15"/>
  <c r="G70" i="15"/>
  <c r="F70" i="15" s="1"/>
  <c r="G71" i="15"/>
  <c r="F71" i="15" s="1"/>
  <c r="G72" i="15"/>
  <c r="F72" i="15" s="1"/>
  <c r="G73" i="15"/>
  <c r="F73" i="15" s="1"/>
  <c r="G74" i="15"/>
  <c r="F74" i="15" s="1"/>
  <c r="G75" i="15"/>
  <c r="F75" i="15" s="1"/>
  <c r="G69" i="15"/>
  <c r="F69" i="15" s="1"/>
  <c r="G64" i="15" l="1"/>
  <c r="F64" i="15" s="1"/>
  <c r="G65" i="15"/>
  <c r="F65" i="15" s="1"/>
  <c r="G66" i="15"/>
  <c r="F66" i="15" s="1"/>
  <c r="G67" i="15"/>
  <c r="F67" i="15" s="1"/>
  <c r="G68" i="15"/>
  <c r="F68" i="15" s="1"/>
  <c r="G63" i="15"/>
  <c r="F63" i="15" s="1"/>
  <c r="G61" i="15"/>
  <c r="F61" i="15" s="1"/>
  <c r="G43" i="15" l="1"/>
  <c r="F43" i="15" s="1"/>
  <c r="G44" i="15"/>
  <c r="F44" i="15" s="1"/>
  <c r="G45" i="15"/>
  <c r="F45" i="15" s="1"/>
  <c r="G46" i="15"/>
  <c r="F46" i="15" s="1"/>
  <c r="G47" i="15"/>
  <c r="F47" i="15" s="1"/>
  <c r="G48" i="15"/>
  <c r="F48" i="15" s="1"/>
  <c r="G49" i="15"/>
  <c r="F49" i="15" s="1"/>
  <c r="G50" i="15"/>
  <c r="F50" i="15" s="1"/>
  <c r="G51" i="15"/>
  <c r="F51" i="15" s="1"/>
  <c r="G52" i="15"/>
  <c r="F52" i="15" s="1"/>
  <c r="G53" i="15"/>
  <c r="F53" i="15" s="1"/>
  <c r="G54" i="15"/>
  <c r="F54" i="15" s="1"/>
  <c r="G42" i="15"/>
  <c r="F42" i="15" s="1"/>
  <c r="G23" i="15" l="1"/>
  <c r="F23" i="15" s="1"/>
  <c r="G24" i="15"/>
  <c r="F24" i="15" s="1"/>
  <c r="G25" i="15"/>
  <c r="F25" i="15" s="1"/>
  <c r="G26" i="15"/>
  <c r="F26" i="15" s="1"/>
  <c r="G27" i="15"/>
  <c r="F27" i="15" s="1"/>
  <c r="G21" i="15"/>
  <c r="F21" i="15" s="1"/>
  <c r="G22" i="15"/>
  <c r="F22" i="15" s="1"/>
  <c r="G20" i="15"/>
  <c r="F20" i="15" s="1"/>
  <c r="G19" i="15"/>
  <c r="F19" i="15" s="1"/>
  <c r="G15" i="15"/>
  <c r="G796" i="13"/>
  <c r="F796" i="13" s="1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M806" i="13"/>
  <c r="M807" i="13"/>
  <c r="M808" i="13"/>
  <c r="M809" i="13"/>
  <c r="M810" i="13"/>
  <c r="M811" i="13"/>
  <c r="M812" i="13"/>
  <c r="M813" i="13"/>
  <c r="M814" i="13"/>
  <c r="M815" i="13"/>
  <c r="M816" i="13"/>
  <c r="M817" i="13"/>
  <c r="M818" i="13"/>
  <c r="M819" i="13"/>
  <c r="M820" i="13"/>
  <c r="M821" i="13"/>
  <c r="M822" i="13"/>
  <c r="M823" i="13"/>
  <c r="M824" i="13"/>
  <c r="M825" i="13"/>
  <c r="M826" i="13"/>
  <c r="M827" i="13"/>
  <c r="M828" i="13"/>
  <c r="M829" i="13"/>
  <c r="M830" i="13"/>
  <c r="M831" i="13"/>
  <c r="M832" i="13"/>
  <c r="M833" i="13"/>
  <c r="M834" i="13"/>
  <c r="M835" i="13"/>
  <c r="M836" i="13"/>
  <c r="M837" i="13"/>
  <c r="M838" i="13"/>
  <c r="M839" i="13"/>
  <c r="M840" i="13"/>
  <c r="M841" i="13"/>
  <c r="M842" i="13"/>
  <c r="M843" i="13"/>
  <c r="M844" i="13"/>
  <c r="M845" i="13"/>
  <c r="M846" i="13"/>
  <c r="M847" i="13"/>
  <c r="M848" i="13"/>
  <c r="M849" i="13"/>
  <c r="M850" i="13"/>
  <c r="M851" i="13"/>
  <c r="M852" i="13"/>
  <c r="M853" i="13"/>
  <c r="M854" i="13"/>
  <c r="M855" i="13"/>
  <c r="M856" i="13"/>
  <c r="M857" i="13"/>
  <c r="M858" i="13"/>
  <c r="M859" i="13"/>
  <c r="M860" i="13"/>
  <c r="M861" i="13"/>
  <c r="M862" i="13"/>
  <c r="M863" i="13"/>
  <c r="M864" i="13"/>
  <c r="M865" i="13"/>
  <c r="M866" i="13"/>
  <c r="M867" i="13"/>
  <c r="M868" i="13"/>
  <c r="M869" i="13"/>
  <c r="M870" i="13"/>
  <c r="M871" i="13"/>
  <c r="M872" i="13"/>
  <c r="M873" i="13"/>
  <c r="M874" i="13"/>
  <c r="M875" i="13"/>
  <c r="M876" i="13"/>
  <c r="M877" i="13"/>
  <c r="M878" i="13"/>
  <c r="M879" i="13"/>
  <c r="M880" i="13"/>
  <c r="M881" i="13"/>
  <c r="M882" i="13"/>
  <c r="M883" i="13"/>
  <c r="M884" i="13"/>
  <c r="M885" i="13"/>
  <c r="M886" i="13"/>
  <c r="M887" i="13"/>
  <c r="M888" i="13"/>
  <c r="M889" i="13"/>
  <c r="M890" i="13"/>
  <c r="M891" i="13"/>
  <c r="M892" i="13"/>
  <c r="M893" i="13"/>
  <c r="M894" i="13"/>
  <c r="M895" i="13"/>
  <c r="M896" i="13"/>
  <c r="M897" i="13"/>
  <c r="M898" i="13"/>
  <c r="M899" i="13"/>
  <c r="M900" i="13"/>
  <c r="M901" i="13"/>
  <c r="M902" i="13"/>
  <c r="M903" i="13"/>
  <c r="M904" i="13"/>
  <c r="M905" i="13"/>
  <c r="M906" i="13"/>
  <c r="M907" i="13"/>
  <c r="M908" i="13"/>
  <c r="M909" i="13"/>
  <c r="M910" i="13"/>
  <c r="M911" i="13"/>
  <c r="M912" i="13"/>
  <c r="M913" i="13"/>
  <c r="M914" i="13"/>
  <c r="M915" i="13"/>
  <c r="M916" i="13"/>
  <c r="M917" i="13"/>
  <c r="M918" i="13"/>
  <c r="M919" i="13"/>
  <c r="M920" i="13"/>
  <c r="M921" i="13"/>
  <c r="M922" i="13"/>
  <c r="M923" i="13"/>
  <c r="M924" i="13"/>
  <c r="M925" i="13"/>
  <c r="M926" i="13"/>
  <c r="M927" i="13"/>
  <c r="M928" i="13"/>
  <c r="M929" i="13"/>
  <c r="M930" i="13"/>
  <c r="M931" i="13"/>
  <c r="M932" i="13"/>
  <c r="M933" i="13"/>
  <c r="M934" i="13"/>
  <c r="M935" i="13"/>
  <c r="M936" i="13"/>
  <c r="M937" i="13"/>
  <c r="M938" i="13"/>
  <c r="M939" i="13"/>
  <c r="M940" i="13"/>
  <c r="M941" i="13"/>
  <c r="M942" i="13"/>
  <c r="M943" i="13"/>
  <c r="M944" i="13"/>
  <c r="M945" i="13"/>
  <c r="M946" i="13"/>
  <c r="M947" i="13"/>
  <c r="M948" i="13"/>
  <c r="M949" i="13"/>
  <c r="M950" i="13"/>
  <c r="M951" i="13"/>
  <c r="M952" i="13"/>
  <c r="M953" i="13"/>
  <c r="M954" i="13"/>
  <c r="M955" i="13"/>
  <c r="M956" i="13"/>
  <c r="M957" i="13"/>
  <c r="M958" i="13"/>
  <c r="M959" i="13"/>
  <c r="M960" i="13"/>
  <c r="M961" i="13"/>
  <c r="M962" i="13"/>
  <c r="M963" i="13"/>
  <c r="M964" i="13"/>
  <c r="M965" i="13"/>
  <c r="M966" i="13"/>
  <c r="M967" i="13"/>
  <c r="M968" i="13"/>
  <c r="M969" i="13"/>
  <c r="M970" i="13"/>
  <c r="M971" i="13"/>
  <c r="M972" i="13"/>
  <c r="M973" i="13"/>
  <c r="M805" i="13"/>
  <c r="G789" i="13"/>
  <c r="M789" i="13" s="1"/>
  <c r="G790" i="13"/>
  <c r="M790" i="13" s="1"/>
  <c r="G791" i="13"/>
  <c r="M791" i="13" s="1"/>
  <c r="G792" i="13"/>
  <c r="M792" i="13" s="1"/>
  <c r="G793" i="13"/>
  <c r="M793" i="13" s="1"/>
  <c r="G794" i="13"/>
  <c r="M794" i="13" s="1"/>
  <c r="G795" i="13"/>
  <c r="M795" i="13" s="1"/>
  <c r="G797" i="13"/>
  <c r="M797" i="13" s="1"/>
  <c r="G798" i="13"/>
  <c r="M798" i="13" s="1"/>
  <c r="G799" i="13"/>
  <c r="M799" i="13" s="1"/>
  <c r="G800" i="13"/>
  <c r="M800" i="13" s="1"/>
  <c r="G801" i="13"/>
  <c r="M801" i="13" s="1"/>
  <c r="G802" i="13"/>
  <c r="M802" i="13" s="1"/>
  <c r="G803" i="13"/>
  <c r="M803" i="13" s="1"/>
  <c r="G804" i="13"/>
  <c r="M804" i="13" s="1"/>
  <c r="M781" i="13"/>
  <c r="K974" i="13" l="1"/>
  <c r="G780" i="13"/>
  <c r="F780" i="13" s="1"/>
  <c r="G779" i="13"/>
  <c r="F779" i="13" s="1"/>
  <c r="G778" i="13"/>
  <c r="F778" i="13" s="1"/>
  <c r="G777" i="13"/>
  <c r="F777" i="13" s="1"/>
  <c r="G776" i="13"/>
  <c r="F776" i="13" s="1"/>
  <c r="G775" i="13"/>
  <c r="F775" i="13" s="1"/>
  <c r="G774" i="13"/>
  <c r="F774" i="13" s="1"/>
  <c r="G773" i="13"/>
  <c r="F773" i="13" s="1"/>
  <c r="G772" i="13"/>
  <c r="F772" i="13" s="1"/>
  <c r="G771" i="13"/>
  <c r="F771" i="13" s="1"/>
  <c r="G770" i="13"/>
  <c r="F770" i="13" s="1"/>
  <c r="G769" i="13"/>
  <c r="F769" i="13" s="1"/>
  <c r="G768" i="13"/>
  <c r="F768" i="13" s="1"/>
  <c r="G767" i="13"/>
  <c r="F767" i="13" s="1"/>
  <c r="G766" i="13"/>
  <c r="F766" i="13" s="1"/>
  <c r="G765" i="13"/>
  <c r="F765" i="13" s="1"/>
  <c r="G764" i="13"/>
  <c r="F764" i="13" s="1"/>
  <c r="G763" i="13"/>
  <c r="F763" i="13" s="1"/>
  <c r="G762" i="13"/>
  <c r="F762" i="13" s="1"/>
  <c r="G761" i="13"/>
  <c r="F761" i="13" s="1"/>
  <c r="G760" i="13"/>
  <c r="F760" i="13" s="1"/>
  <c r="G759" i="13"/>
  <c r="F759" i="13" s="1"/>
  <c r="G758" i="13"/>
  <c r="F758" i="13" s="1"/>
  <c r="G757" i="13"/>
  <c r="F757" i="13" s="1"/>
  <c r="G756" i="13"/>
  <c r="F756" i="13" s="1"/>
  <c r="G755" i="13"/>
  <c r="F755" i="13" s="1"/>
  <c r="G754" i="13"/>
  <c r="F754" i="13" s="1"/>
  <c r="G753" i="13"/>
  <c r="F753" i="13" s="1"/>
  <c r="G752" i="13"/>
  <c r="F752" i="13" s="1"/>
  <c r="G751" i="13"/>
  <c r="F751" i="13" s="1"/>
  <c r="G750" i="13"/>
  <c r="F750" i="13" s="1"/>
  <c r="G749" i="13"/>
  <c r="F749" i="13" s="1"/>
  <c r="G748" i="13"/>
  <c r="F748" i="13" s="1"/>
  <c r="G747" i="13"/>
  <c r="F747" i="13" s="1"/>
  <c r="G746" i="13"/>
  <c r="F746" i="13" s="1"/>
  <c r="G745" i="13"/>
  <c r="F745" i="13" s="1"/>
  <c r="G744" i="13"/>
  <c r="F744" i="13" s="1"/>
  <c r="G743" i="13"/>
  <c r="F743" i="13" s="1"/>
  <c r="G742" i="13"/>
  <c r="F742" i="13" s="1"/>
  <c r="G741" i="13"/>
  <c r="F741" i="13" s="1"/>
  <c r="G740" i="13"/>
  <c r="F740" i="13" s="1"/>
  <c r="G739" i="13"/>
  <c r="F739" i="13" s="1"/>
  <c r="G738" i="13"/>
  <c r="F738" i="13" s="1"/>
  <c r="G737" i="13"/>
  <c r="F737" i="13" s="1"/>
  <c r="G736" i="13"/>
  <c r="F736" i="13" s="1"/>
  <c r="G735" i="13"/>
  <c r="F735" i="13" s="1"/>
  <c r="G734" i="13"/>
  <c r="F734" i="13" s="1"/>
  <c r="G733" i="13"/>
  <c r="F733" i="13" s="1"/>
  <c r="G732" i="13"/>
  <c r="F732" i="13" s="1"/>
  <c r="G731" i="13"/>
  <c r="F731" i="13" s="1"/>
  <c r="G730" i="13"/>
  <c r="F730" i="13" s="1"/>
  <c r="G729" i="13"/>
  <c r="F729" i="13" s="1"/>
  <c r="G728" i="13"/>
  <c r="F728" i="13" s="1"/>
  <c r="G727" i="13"/>
  <c r="F727" i="13" s="1"/>
  <c r="G726" i="13"/>
  <c r="F726" i="13" s="1"/>
  <c r="G725" i="13"/>
  <c r="F725" i="13" s="1"/>
  <c r="G724" i="13"/>
  <c r="F724" i="13" s="1"/>
  <c r="G723" i="13"/>
  <c r="F723" i="13" s="1"/>
  <c r="G722" i="13"/>
  <c r="F722" i="13" s="1"/>
  <c r="G721" i="13"/>
  <c r="F721" i="13" s="1"/>
  <c r="G720" i="13"/>
  <c r="F720" i="13" s="1"/>
  <c r="G719" i="13"/>
  <c r="F719" i="13" s="1"/>
  <c r="G718" i="13"/>
  <c r="F718" i="13" s="1"/>
  <c r="G717" i="13"/>
  <c r="F717" i="13" s="1"/>
  <c r="G716" i="13"/>
  <c r="F716" i="13" s="1"/>
  <c r="G715" i="13"/>
  <c r="F715" i="13" s="1"/>
  <c r="G714" i="13"/>
  <c r="F714" i="13" s="1"/>
  <c r="G713" i="13"/>
  <c r="F713" i="13" s="1"/>
  <c r="G712" i="13"/>
  <c r="F712" i="13" s="1"/>
  <c r="G711" i="13"/>
  <c r="F711" i="13" s="1"/>
  <c r="G710" i="13"/>
  <c r="F710" i="13" s="1"/>
  <c r="G709" i="13"/>
  <c r="F709" i="13" s="1"/>
  <c r="G708" i="13"/>
  <c r="F708" i="13" s="1"/>
  <c r="G707" i="13"/>
  <c r="F707" i="13" s="1"/>
  <c r="G706" i="13"/>
  <c r="F706" i="13" s="1"/>
  <c r="G705" i="13"/>
  <c r="F705" i="13" s="1"/>
  <c r="G704" i="13"/>
  <c r="F704" i="13" s="1"/>
  <c r="G703" i="13"/>
  <c r="F703" i="13" s="1"/>
  <c r="G702" i="13"/>
  <c r="F702" i="13" s="1"/>
  <c r="G701" i="13"/>
  <c r="F701" i="13" s="1"/>
  <c r="G700" i="13"/>
  <c r="F700" i="13" s="1"/>
  <c r="G699" i="13"/>
  <c r="F699" i="13" s="1"/>
  <c r="G698" i="13"/>
  <c r="F698" i="13" s="1"/>
  <c r="G697" i="13"/>
  <c r="F697" i="13" s="1"/>
  <c r="G696" i="13"/>
  <c r="F696" i="13" s="1"/>
  <c r="G695" i="13"/>
  <c r="F695" i="13" s="1"/>
  <c r="G694" i="13"/>
  <c r="F694" i="13" s="1"/>
  <c r="G693" i="13"/>
  <c r="F693" i="13" s="1"/>
  <c r="G692" i="13"/>
  <c r="F692" i="13" s="1"/>
  <c r="G691" i="13"/>
  <c r="F691" i="13" s="1"/>
  <c r="G690" i="13"/>
  <c r="F690" i="13" s="1"/>
  <c r="G689" i="13"/>
  <c r="F689" i="13" s="1"/>
  <c r="G688" i="13"/>
  <c r="F688" i="13" s="1"/>
  <c r="G687" i="13"/>
  <c r="F687" i="13" s="1"/>
  <c r="G686" i="13"/>
  <c r="F686" i="13" s="1"/>
  <c r="G685" i="13"/>
  <c r="F685" i="13" s="1"/>
  <c r="G684" i="13"/>
  <c r="F684" i="13" s="1"/>
  <c r="G683" i="13"/>
  <c r="F683" i="13" s="1"/>
  <c r="G682" i="13"/>
  <c r="F682" i="13" s="1"/>
  <c r="G681" i="13"/>
  <c r="F681" i="13" s="1"/>
  <c r="G680" i="13"/>
  <c r="F680" i="13" s="1"/>
  <c r="G679" i="13"/>
  <c r="F679" i="13" s="1"/>
  <c r="G678" i="13"/>
  <c r="F678" i="13" s="1"/>
  <c r="G677" i="13"/>
  <c r="F677" i="13" s="1"/>
  <c r="G676" i="13"/>
  <c r="F676" i="13" s="1"/>
  <c r="G675" i="13"/>
  <c r="F675" i="13" s="1"/>
  <c r="G674" i="13"/>
  <c r="F674" i="13" s="1"/>
  <c r="G673" i="13"/>
  <c r="F673" i="13" s="1"/>
  <c r="G672" i="13"/>
  <c r="F672" i="13" s="1"/>
  <c r="G671" i="13"/>
  <c r="F671" i="13" s="1"/>
  <c r="G670" i="13"/>
  <c r="F670" i="13" s="1"/>
  <c r="G669" i="13"/>
  <c r="F669" i="13" s="1"/>
  <c r="G668" i="13"/>
  <c r="F668" i="13" s="1"/>
  <c r="G667" i="13"/>
  <c r="F667" i="13" s="1"/>
  <c r="G666" i="13"/>
  <c r="F666" i="13" s="1"/>
  <c r="G665" i="13"/>
  <c r="F665" i="13" s="1"/>
  <c r="G664" i="13"/>
  <c r="F664" i="13" s="1"/>
  <c r="G663" i="13"/>
  <c r="F663" i="13" s="1"/>
  <c r="G662" i="13"/>
  <c r="F662" i="13" s="1"/>
  <c r="G661" i="13"/>
  <c r="F661" i="13" s="1"/>
  <c r="G660" i="13"/>
  <c r="F660" i="13" s="1"/>
  <c r="G659" i="13"/>
  <c r="F659" i="13" s="1"/>
  <c r="G658" i="13"/>
  <c r="F658" i="13" s="1"/>
  <c r="G657" i="13"/>
  <c r="F657" i="13" s="1"/>
  <c r="G656" i="13"/>
  <c r="F656" i="13" s="1"/>
  <c r="G655" i="13"/>
  <c r="F655" i="13" s="1"/>
  <c r="G654" i="13"/>
  <c r="F654" i="13" s="1"/>
  <c r="G653" i="13"/>
  <c r="F653" i="13" s="1"/>
  <c r="G652" i="13"/>
  <c r="F652" i="13" s="1"/>
  <c r="G651" i="13"/>
  <c r="F651" i="13" s="1"/>
  <c r="G650" i="13"/>
  <c r="F650" i="13" s="1"/>
  <c r="G649" i="13"/>
  <c r="F649" i="13" s="1"/>
  <c r="G648" i="13"/>
  <c r="F648" i="13" s="1"/>
  <c r="G647" i="13"/>
  <c r="F647" i="13" s="1"/>
  <c r="G646" i="13"/>
  <c r="F646" i="13" s="1"/>
  <c r="G645" i="13"/>
  <c r="F645" i="13" s="1"/>
  <c r="G644" i="13"/>
  <c r="F644" i="13" s="1"/>
  <c r="G643" i="13"/>
  <c r="F643" i="13" s="1"/>
  <c r="G642" i="13"/>
  <c r="F642" i="13" s="1"/>
  <c r="G641" i="13"/>
  <c r="F641" i="13" s="1"/>
  <c r="G640" i="13"/>
  <c r="F640" i="13" s="1"/>
  <c r="G639" i="13"/>
  <c r="F639" i="13" s="1"/>
  <c r="G638" i="13"/>
  <c r="F638" i="13" s="1"/>
  <c r="G637" i="13"/>
  <c r="F637" i="13" s="1"/>
  <c r="G636" i="13"/>
  <c r="F636" i="13" s="1"/>
  <c r="G635" i="13"/>
  <c r="F635" i="13" s="1"/>
  <c r="G634" i="13"/>
  <c r="F634" i="13" s="1"/>
  <c r="G633" i="13"/>
  <c r="F633" i="13" s="1"/>
  <c r="G632" i="13"/>
  <c r="F632" i="13" s="1"/>
  <c r="G631" i="13"/>
  <c r="F631" i="13" s="1"/>
  <c r="G630" i="13"/>
  <c r="F630" i="13" s="1"/>
  <c r="G629" i="13"/>
  <c r="F629" i="13" s="1"/>
  <c r="G628" i="13"/>
  <c r="F628" i="13" s="1"/>
  <c r="G627" i="13"/>
  <c r="F627" i="13" s="1"/>
  <c r="G626" i="13"/>
  <c r="F626" i="13" s="1"/>
  <c r="G625" i="13"/>
  <c r="F625" i="13" s="1"/>
  <c r="G624" i="13"/>
  <c r="F624" i="13" s="1"/>
  <c r="G623" i="13"/>
  <c r="F623" i="13" s="1"/>
  <c r="G622" i="13"/>
  <c r="F622" i="13" s="1"/>
  <c r="G621" i="13"/>
  <c r="F621" i="13" s="1"/>
  <c r="G620" i="13"/>
  <c r="F620" i="13" s="1"/>
  <c r="G619" i="13"/>
  <c r="F619" i="13" s="1"/>
  <c r="G618" i="13"/>
  <c r="F618" i="13" s="1"/>
  <c r="G617" i="13"/>
  <c r="F617" i="13" s="1"/>
  <c r="G616" i="13"/>
  <c r="F616" i="13" s="1"/>
  <c r="G615" i="13"/>
  <c r="F615" i="13" s="1"/>
  <c r="G614" i="13"/>
  <c r="F614" i="13" s="1"/>
  <c r="G613" i="13"/>
  <c r="F613" i="13" s="1"/>
  <c r="G612" i="13"/>
  <c r="F612" i="13" s="1"/>
  <c r="G611" i="13"/>
  <c r="F611" i="13" s="1"/>
  <c r="G610" i="13"/>
  <c r="F610" i="13" s="1"/>
  <c r="G609" i="13"/>
  <c r="F609" i="13" s="1"/>
  <c r="G608" i="13"/>
  <c r="F608" i="13" s="1"/>
  <c r="G607" i="13"/>
  <c r="F607" i="13" s="1"/>
  <c r="G606" i="13"/>
  <c r="F606" i="13" s="1"/>
  <c r="G605" i="13"/>
  <c r="F605" i="13" s="1"/>
  <c r="G604" i="13"/>
  <c r="F604" i="13" s="1"/>
  <c r="G603" i="13"/>
  <c r="F603" i="13" s="1"/>
  <c r="G602" i="13"/>
  <c r="F602" i="13" s="1"/>
  <c r="G601" i="13"/>
  <c r="F601" i="13" s="1"/>
  <c r="G600" i="13"/>
  <c r="F600" i="13" s="1"/>
  <c r="G599" i="13"/>
  <c r="F599" i="13" s="1"/>
  <c r="G598" i="13"/>
  <c r="F598" i="13" s="1"/>
  <c r="G597" i="13"/>
  <c r="F597" i="13" s="1"/>
  <c r="G596" i="13"/>
  <c r="F596" i="13" s="1"/>
  <c r="G595" i="13"/>
  <c r="F595" i="13" s="1"/>
  <c r="G594" i="13"/>
  <c r="F594" i="13" s="1"/>
  <c r="G593" i="13"/>
  <c r="F593" i="13" s="1"/>
  <c r="G592" i="13"/>
  <c r="F592" i="13" s="1"/>
  <c r="G591" i="13"/>
  <c r="F591" i="13" s="1"/>
  <c r="G590" i="13"/>
  <c r="F590" i="13" s="1"/>
  <c r="G589" i="13"/>
  <c r="F589" i="13" s="1"/>
  <c r="G588" i="13"/>
  <c r="F588" i="13" s="1"/>
  <c r="G587" i="13"/>
  <c r="F587" i="13" s="1"/>
  <c r="G586" i="13"/>
  <c r="F586" i="13" s="1"/>
  <c r="G585" i="13"/>
  <c r="F585" i="13" s="1"/>
  <c r="G584" i="13"/>
  <c r="F584" i="13" s="1"/>
  <c r="G583" i="13"/>
  <c r="F583" i="13" s="1"/>
  <c r="G582" i="13"/>
  <c r="F582" i="13" s="1"/>
  <c r="G581" i="13"/>
  <c r="F581" i="13" s="1"/>
  <c r="G580" i="13"/>
  <c r="F580" i="13" s="1"/>
  <c r="G579" i="13"/>
  <c r="F579" i="13" s="1"/>
  <c r="G578" i="13"/>
  <c r="F578" i="13" s="1"/>
  <c r="G577" i="13"/>
  <c r="F577" i="13" s="1"/>
  <c r="G576" i="13"/>
  <c r="F576" i="13" s="1"/>
  <c r="G575" i="13"/>
  <c r="F575" i="13" s="1"/>
  <c r="G574" i="13"/>
  <c r="F574" i="13" s="1"/>
  <c r="G573" i="13"/>
  <c r="F573" i="13" s="1"/>
  <c r="G572" i="13"/>
  <c r="F572" i="13" s="1"/>
  <c r="G571" i="13"/>
  <c r="F571" i="13" s="1"/>
  <c r="G570" i="13"/>
  <c r="F570" i="13" s="1"/>
  <c r="G569" i="13"/>
  <c r="F569" i="13" s="1"/>
  <c r="G568" i="13"/>
  <c r="F568" i="13" s="1"/>
  <c r="G567" i="13"/>
  <c r="F567" i="13" s="1"/>
  <c r="G566" i="13"/>
  <c r="F566" i="13" s="1"/>
  <c r="G565" i="13"/>
  <c r="F565" i="13" s="1"/>
  <c r="G564" i="13"/>
  <c r="F564" i="13" s="1"/>
  <c r="G563" i="13"/>
  <c r="F563" i="13" s="1"/>
  <c r="G562" i="13"/>
  <c r="F562" i="13" s="1"/>
  <c r="G561" i="13"/>
  <c r="F561" i="13" s="1"/>
  <c r="G560" i="13"/>
  <c r="F560" i="13" s="1"/>
  <c r="G559" i="13"/>
  <c r="F559" i="13" s="1"/>
  <c r="G558" i="13"/>
  <c r="F558" i="13" s="1"/>
  <c r="G557" i="13"/>
  <c r="F557" i="13" s="1"/>
  <c r="G556" i="13"/>
  <c r="F556" i="13" s="1"/>
  <c r="G555" i="13"/>
  <c r="F555" i="13" s="1"/>
  <c r="G554" i="13"/>
  <c r="F554" i="13" s="1"/>
  <c r="G553" i="13"/>
  <c r="F553" i="13" s="1"/>
  <c r="G552" i="13"/>
  <c r="F552" i="13" s="1"/>
  <c r="G551" i="13"/>
  <c r="F551" i="13" s="1"/>
  <c r="G550" i="13"/>
  <c r="F550" i="13" s="1"/>
  <c r="G549" i="13"/>
  <c r="F549" i="13" s="1"/>
  <c r="G548" i="13"/>
  <c r="F548" i="13" s="1"/>
  <c r="G547" i="13"/>
  <c r="F547" i="13" s="1"/>
  <c r="G546" i="13"/>
  <c r="F546" i="13" s="1"/>
  <c r="G539" i="13" l="1"/>
  <c r="F539" i="13" s="1"/>
  <c r="G540" i="13"/>
  <c r="F540" i="13" s="1"/>
  <c r="G541" i="13"/>
  <c r="F541" i="13" s="1"/>
  <c r="G542" i="13"/>
  <c r="F542" i="13" s="1"/>
  <c r="G543" i="13"/>
  <c r="F543" i="13" s="1"/>
  <c r="G544" i="13"/>
  <c r="F544" i="13" s="1"/>
  <c r="G545" i="13"/>
  <c r="F545" i="13" s="1"/>
  <c r="G538" i="13"/>
  <c r="F538" i="13" s="1"/>
  <c r="G537" i="13"/>
  <c r="F537" i="13" s="1"/>
  <c r="G536" i="13"/>
  <c r="F536" i="13" s="1"/>
  <c r="G535" i="13"/>
  <c r="F535" i="13" s="1"/>
  <c r="G534" i="13"/>
  <c r="F534" i="13" s="1"/>
  <c r="G533" i="13"/>
  <c r="F533" i="13" s="1"/>
  <c r="G532" i="13"/>
  <c r="F532" i="13" s="1"/>
  <c r="G531" i="13"/>
  <c r="F531" i="13" s="1"/>
  <c r="G530" i="13"/>
  <c r="F530" i="13" s="1"/>
  <c r="G529" i="13"/>
  <c r="F529" i="13" s="1"/>
  <c r="G528" i="13"/>
  <c r="F528" i="13" s="1"/>
  <c r="G527" i="13"/>
  <c r="F527" i="13" s="1"/>
  <c r="G526" i="13"/>
  <c r="F526" i="13" s="1"/>
  <c r="G525" i="13"/>
  <c r="F525" i="13" s="1"/>
  <c r="G524" i="13"/>
  <c r="F524" i="13" s="1"/>
  <c r="G523" i="13"/>
  <c r="F523" i="13" s="1"/>
  <c r="G522" i="13"/>
  <c r="F522" i="13" s="1"/>
  <c r="G521" i="13"/>
  <c r="F521" i="13" s="1"/>
  <c r="G520" i="13"/>
  <c r="F520" i="13" s="1"/>
  <c r="G519" i="13"/>
  <c r="F519" i="13" s="1"/>
  <c r="G518" i="13"/>
  <c r="F518" i="13" s="1"/>
  <c r="G517" i="13"/>
  <c r="F517" i="13" s="1"/>
  <c r="G516" i="13"/>
  <c r="F516" i="13" s="1"/>
  <c r="G515" i="13"/>
  <c r="F515" i="13" s="1"/>
  <c r="G514" i="13"/>
  <c r="F514" i="13" s="1"/>
  <c r="G513" i="13"/>
  <c r="F513" i="13" s="1"/>
  <c r="G512" i="13"/>
  <c r="F512" i="13" s="1"/>
  <c r="G511" i="13"/>
  <c r="F511" i="13" s="1"/>
  <c r="G510" i="13"/>
  <c r="F510" i="13" s="1"/>
  <c r="G509" i="13"/>
  <c r="F509" i="13" s="1"/>
  <c r="G508" i="13"/>
  <c r="F508" i="13" s="1"/>
  <c r="G507" i="13"/>
  <c r="F507" i="13" s="1"/>
  <c r="G506" i="13"/>
  <c r="F506" i="13" s="1"/>
  <c r="G505" i="13"/>
  <c r="F505" i="13" s="1"/>
  <c r="G504" i="13"/>
  <c r="F504" i="13" s="1"/>
  <c r="G503" i="13"/>
  <c r="F503" i="13" s="1"/>
  <c r="G502" i="13"/>
  <c r="F502" i="13" s="1"/>
  <c r="G501" i="13"/>
  <c r="F501" i="13" s="1"/>
  <c r="G500" i="13"/>
  <c r="F500" i="13" s="1"/>
  <c r="G499" i="13"/>
  <c r="F499" i="13" s="1"/>
  <c r="G498" i="13"/>
  <c r="F498" i="13" s="1"/>
  <c r="G497" i="13"/>
  <c r="F497" i="13" s="1"/>
  <c r="G496" i="13"/>
  <c r="F496" i="13" s="1"/>
  <c r="G495" i="13"/>
  <c r="F495" i="13" s="1"/>
  <c r="G494" i="13"/>
  <c r="F494" i="13" s="1"/>
  <c r="G493" i="13"/>
  <c r="F493" i="13" s="1"/>
  <c r="G492" i="13"/>
  <c r="F492" i="13" s="1"/>
  <c r="G491" i="13"/>
  <c r="F491" i="13" s="1"/>
  <c r="G490" i="13"/>
  <c r="F490" i="13" s="1"/>
  <c r="G489" i="13"/>
  <c r="F489" i="13" s="1"/>
  <c r="G488" i="13"/>
  <c r="F488" i="13" s="1"/>
  <c r="G487" i="13"/>
  <c r="F487" i="13" s="1"/>
  <c r="G486" i="13"/>
  <c r="F486" i="13" s="1"/>
  <c r="G485" i="13"/>
  <c r="F485" i="13" s="1"/>
  <c r="G484" i="13"/>
  <c r="F484" i="13" s="1"/>
  <c r="G483" i="13"/>
  <c r="F483" i="13" s="1"/>
  <c r="G482" i="13"/>
  <c r="F482" i="13" s="1"/>
  <c r="G481" i="13"/>
  <c r="F481" i="13" s="1"/>
  <c r="G480" i="13"/>
  <c r="F480" i="13" s="1"/>
  <c r="G479" i="13"/>
  <c r="F479" i="13" s="1"/>
  <c r="G478" i="13"/>
  <c r="F478" i="13" s="1"/>
  <c r="G477" i="13"/>
  <c r="F477" i="13" s="1"/>
  <c r="G476" i="13"/>
  <c r="F476" i="13" s="1"/>
  <c r="G475" i="13"/>
  <c r="F475" i="13" s="1"/>
  <c r="G474" i="13"/>
  <c r="F474" i="13" s="1"/>
  <c r="G473" i="13"/>
  <c r="F473" i="13" s="1"/>
  <c r="G472" i="13"/>
  <c r="F472" i="13" s="1"/>
  <c r="G471" i="13"/>
  <c r="F471" i="13" s="1"/>
  <c r="G470" i="13"/>
  <c r="F470" i="13" s="1"/>
  <c r="G469" i="13"/>
  <c r="F469" i="13" s="1"/>
  <c r="G468" i="13"/>
  <c r="F468" i="13" s="1"/>
  <c r="G467" i="13"/>
  <c r="F467" i="13" s="1"/>
  <c r="G466" i="13"/>
  <c r="F466" i="13" s="1"/>
  <c r="G465" i="13"/>
  <c r="F465" i="13" s="1"/>
  <c r="G464" i="13"/>
  <c r="F464" i="13" s="1"/>
  <c r="G463" i="13"/>
  <c r="F463" i="13" s="1"/>
  <c r="G462" i="13"/>
  <c r="F462" i="13" s="1"/>
  <c r="G461" i="13"/>
  <c r="F461" i="13" s="1"/>
  <c r="G460" i="13"/>
  <c r="F460" i="13" s="1"/>
  <c r="G459" i="13"/>
  <c r="F459" i="13" s="1"/>
  <c r="G458" i="13"/>
  <c r="F458" i="13" s="1"/>
  <c r="G457" i="13"/>
  <c r="F457" i="13" s="1"/>
  <c r="G456" i="13"/>
  <c r="F456" i="13" s="1"/>
  <c r="G455" i="13"/>
  <c r="F455" i="13" s="1"/>
  <c r="G454" i="13"/>
  <c r="F454" i="13" s="1"/>
  <c r="G453" i="13"/>
  <c r="F453" i="13" s="1"/>
  <c r="G446" i="13"/>
  <c r="F446" i="13" s="1"/>
  <c r="G447" i="13"/>
  <c r="F447" i="13" s="1"/>
  <c r="G448" i="13"/>
  <c r="F448" i="13" s="1"/>
  <c r="G449" i="13"/>
  <c r="F449" i="13" s="1"/>
  <c r="G450" i="13"/>
  <c r="F450" i="13" s="1"/>
  <c r="G451" i="13"/>
  <c r="F451" i="13" s="1"/>
  <c r="G452" i="13"/>
  <c r="F452" i="13" s="1"/>
  <c r="G445" i="13"/>
  <c r="F445" i="13" s="1"/>
  <c r="G444" i="13"/>
  <c r="F444" i="13" s="1"/>
  <c r="G443" i="13"/>
  <c r="F443" i="13" s="1"/>
  <c r="G442" i="13"/>
  <c r="F442" i="13" s="1"/>
  <c r="G441" i="13"/>
  <c r="F441" i="13" s="1"/>
  <c r="G440" i="13"/>
  <c r="F440" i="13" s="1"/>
  <c r="G439" i="13"/>
  <c r="F439" i="13" s="1"/>
  <c r="G438" i="13"/>
  <c r="F438" i="13" s="1"/>
  <c r="G437" i="13"/>
  <c r="F437" i="13" s="1"/>
  <c r="G436" i="13"/>
  <c r="F436" i="13" s="1"/>
  <c r="G435" i="13"/>
  <c r="F435" i="13" s="1"/>
  <c r="G434" i="13"/>
  <c r="F434" i="13" s="1"/>
  <c r="G433" i="13"/>
  <c r="F433" i="13" s="1"/>
  <c r="G432" i="13"/>
  <c r="F432" i="13" s="1"/>
  <c r="G431" i="13"/>
  <c r="F431" i="13" s="1"/>
  <c r="G430" i="13"/>
  <c r="F430" i="13" s="1"/>
  <c r="G429" i="13"/>
  <c r="F429" i="13" s="1"/>
  <c r="G428" i="13"/>
  <c r="F428" i="13" s="1"/>
  <c r="G427" i="13"/>
  <c r="F427" i="13" s="1"/>
  <c r="G426" i="13"/>
  <c r="F426" i="13" s="1"/>
  <c r="G425" i="13"/>
  <c r="F425" i="13" s="1"/>
  <c r="G424" i="13"/>
  <c r="F424" i="13" s="1"/>
  <c r="G423" i="13"/>
  <c r="F423" i="13" s="1"/>
  <c r="G422" i="13"/>
  <c r="F422" i="13" s="1"/>
  <c r="G421" i="13"/>
  <c r="F421" i="13" s="1"/>
  <c r="G420" i="13"/>
  <c r="F420" i="13" s="1"/>
  <c r="G419" i="13"/>
  <c r="F419" i="13" s="1"/>
  <c r="G418" i="13"/>
  <c r="F418" i="13" s="1"/>
  <c r="G417" i="13"/>
  <c r="F417" i="13" s="1"/>
  <c r="G416" i="13"/>
  <c r="F416" i="13" s="1"/>
  <c r="G415" i="13"/>
  <c r="F415" i="13" s="1"/>
  <c r="G414" i="13"/>
  <c r="F414" i="13" s="1"/>
  <c r="G413" i="13"/>
  <c r="F413" i="13" s="1"/>
  <c r="G412" i="13"/>
  <c r="F412" i="13" s="1"/>
  <c r="G411" i="13"/>
  <c r="F411" i="13" s="1"/>
  <c r="G410" i="13"/>
  <c r="F410" i="13" s="1"/>
  <c r="G409" i="13"/>
  <c r="F409" i="13" s="1"/>
  <c r="G408" i="13"/>
  <c r="F408" i="13" s="1"/>
  <c r="G407" i="13"/>
  <c r="F407" i="13" s="1"/>
  <c r="G406" i="13"/>
  <c r="F406" i="13" s="1"/>
  <c r="G405" i="13"/>
  <c r="F405" i="13" s="1"/>
  <c r="G404" i="13"/>
  <c r="F404" i="13" s="1"/>
  <c r="G403" i="13"/>
  <c r="F403" i="13" s="1"/>
  <c r="G402" i="13"/>
  <c r="F402" i="13" s="1"/>
  <c r="G401" i="13"/>
  <c r="F401" i="13" s="1"/>
  <c r="G400" i="13"/>
  <c r="F400" i="13" s="1"/>
  <c r="G399" i="13"/>
  <c r="F399" i="13" s="1"/>
  <c r="G398" i="13"/>
  <c r="F398" i="13" s="1"/>
  <c r="G397" i="13"/>
  <c r="F397" i="13" s="1"/>
  <c r="G396" i="13"/>
  <c r="F396" i="13" s="1"/>
  <c r="G395" i="13"/>
  <c r="F395" i="13" s="1"/>
  <c r="G394" i="13"/>
  <c r="F394" i="13" s="1"/>
  <c r="G393" i="13"/>
  <c r="F393" i="13" s="1"/>
  <c r="G392" i="13"/>
  <c r="F392" i="13" s="1"/>
  <c r="G391" i="13"/>
  <c r="F391" i="13" s="1"/>
  <c r="G390" i="13"/>
  <c r="F390" i="13" s="1"/>
  <c r="G389" i="13"/>
  <c r="F389" i="13" s="1"/>
  <c r="G388" i="13"/>
  <c r="F388" i="13" s="1"/>
  <c r="G387" i="13"/>
  <c r="F387" i="13" s="1"/>
  <c r="G386" i="13"/>
  <c r="F386" i="13" s="1"/>
  <c r="G385" i="13"/>
  <c r="F385" i="13" s="1"/>
  <c r="G384" i="13"/>
  <c r="F384" i="13" s="1"/>
  <c r="G383" i="13"/>
  <c r="F383" i="13"/>
  <c r="G382" i="13"/>
  <c r="F382" i="13" s="1"/>
  <c r="G381" i="13"/>
  <c r="F381" i="13" s="1"/>
  <c r="G380" i="13"/>
  <c r="F380" i="13" s="1"/>
  <c r="G379" i="13"/>
  <c r="F379" i="13" s="1"/>
  <c r="G378" i="13"/>
  <c r="F378" i="13" s="1"/>
  <c r="G377" i="13"/>
  <c r="F377" i="13" s="1"/>
  <c r="G376" i="13"/>
  <c r="F376" i="13" s="1"/>
  <c r="G375" i="13"/>
  <c r="F375" i="13" s="1"/>
  <c r="G374" i="13"/>
  <c r="F374" i="13" s="1"/>
  <c r="G373" i="13"/>
  <c r="F373" i="13" s="1"/>
  <c r="G372" i="13"/>
  <c r="F372" i="13" s="1"/>
  <c r="G371" i="13"/>
  <c r="F371" i="13" s="1"/>
  <c r="G370" i="13"/>
  <c r="F370" i="13" s="1"/>
  <c r="G369" i="13"/>
  <c r="F369" i="13" s="1"/>
  <c r="G368" i="13"/>
  <c r="F368" i="13" s="1"/>
  <c r="G367" i="13"/>
  <c r="F367" i="13" s="1"/>
  <c r="G366" i="13"/>
  <c r="F366" i="13" s="1"/>
  <c r="G365" i="13"/>
  <c r="F365" i="13" s="1"/>
  <c r="G364" i="13"/>
  <c r="F364" i="13" s="1"/>
  <c r="G363" i="13"/>
  <c r="F363" i="13" s="1"/>
  <c r="G362" i="13"/>
  <c r="F362" i="13" s="1"/>
  <c r="G361" i="13"/>
  <c r="F361" i="13" s="1"/>
  <c r="G360" i="13"/>
  <c r="F360" i="13" s="1"/>
  <c r="G359" i="13"/>
  <c r="F359" i="13" s="1"/>
  <c r="G358" i="13"/>
  <c r="F358" i="13" s="1"/>
  <c r="G357" i="13"/>
  <c r="F357" i="13" s="1"/>
  <c r="G356" i="13"/>
  <c r="F356" i="13" s="1"/>
  <c r="G355" i="13"/>
  <c r="F355" i="13" s="1"/>
  <c r="G354" i="13"/>
  <c r="F354" i="13" s="1"/>
  <c r="G353" i="13"/>
  <c r="F353" i="13" s="1"/>
  <c r="G352" i="13"/>
  <c r="F352" i="13" s="1"/>
  <c r="G351" i="13"/>
  <c r="F351" i="13" s="1"/>
  <c r="G350" i="13"/>
  <c r="F350" i="13" s="1"/>
  <c r="G349" i="13"/>
  <c r="F349" i="13" s="1"/>
  <c r="G348" i="13"/>
  <c r="F348" i="13" s="1"/>
  <c r="G347" i="13"/>
  <c r="F347" i="13" s="1"/>
  <c r="G346" i="13"/>
  <c r="F346" i="13" s="1"/>
  <c r="G345" i="13"/>
  <c r="F345" i="13" s="1"/>
  <c r="G344" i="13"/>
  <c r="F344" i="13"/>
  <c r="G343" i="13"/>
  <c r="F343" i="13" s="1"/>
  <c r="G342" i="13"/>
  <c r="F342" i="13" s="1"/>
  <c r="G341" i="13"/>
  <c r="F341" i="13" s="1"/>
  <c r="G340" i="13"/>
  <c r="F340" i="13" s="1"/>
  <c r="G339" i="13"/>
  <c r="F339" i="13" s="1"/>
  <c r="G338" i="13"/>
  <c r="F338" i="13" s="1"/>
  <c r="G337" i="13"/>
  <c r="F337" i="13" s="1"/>
  <c r="G336" i="13"/>
  <c r="F336" i="13" s="1"/>
  <c r="G335" i="13"/>
  <c r="F335" i="13" s="1"/>
  <c r="G334" i="13"/>
  <c r="F334" i="13" s="1"/>
  <c r="G333" i="13"/>
  <c r="F333" i="13" s="1"/>
  <c r="G332" i="13"/>
  <c r="F332" i="13" s="1"/>
  <c r="G331" i="13"/>
  <c r="F331" i="13" s="1"/>
  <c r="G330" i="13"/>
  <c r="F330" i="13" s="1"/>
  <c r="G329" i="13"/>
  <c r="F329" i="13" s="1"/>
  <c r="G328" i="13"/>
  <c r="F328" i="13" s="1"/>
  <c r="G327" i="13"/>
  <c r="F327" i="13" s="1"/>
  <c r="G326" i="13"/>
  <c r="F326" i="13" s="1"/>
  <c r="G325" i="13"/>
  <c r="F325" i="13" s="1"/>
  <c r="G324" i="13"/>
  <c r="F324" i="13" s="1"/>
  <c r="G323" i="13"/>
  <c r="F323" i="13" s="1"/>
  <c r="G322" i="13"/>
  <c r="F322" i="13" s="1"/>
  <c r="G321" i="13"/>
  <c r="F321" i="13" s="1"/>
  <c r="G320" i="13"/>
  <c r="F320" i="13" s="1"/>
  <c r="G319" i="13"/>
  <c r="F319" i="13" s="1"/>
  <c r="G318" i="13"/>
  <c r="F318" i="13" s="1"/>
  <c r="G317" i="13"/>
  <c r="F317" i="13" s="1"/>
  <c r="G316" i="13"/>
  <c r="F316" i="13" s="1"/>
  <c r="G315" i="13"/>
  <c r="F315" i="13" s="1"/>
  <c r="G314" i="13"/>
  <c r="F314" i="13" s="1"/>
  <c r="G313" i="13"/>
  <c r="F313" i="13" s="1"/>
  <c r="G312" i="13"/>
  <c r="F312" i="13" s="1"/>
  <c r="G311" i="13"/>
  <c r="F311" i="13" s="1"/>
  <c r="G310" i="13"/>
  <c r="F310" i="13" s="1"/>
  <c r="G309" i="13"/>
  <c r="F309" i="13" s="1"/>
  <c r="G308" i="13"/>
  <c r="F308" i="13" s="1"/>
  <c r="G307" i="13"/>
  <c r="F307" i="13" s="1"/>
  <c r="G306" i="13"/>
  <c r="F306" i="13" s="1"/>
  <c r="G305" i="13"/>
  <c r="F305" i="13" s="1"/>
  <c r="G304" i="13"/>
  <c r="F304" i="13" s="1"/>
  <c r="G303" i="13"/>
  <c r="F303" i="13" s="1"/>
  <c r="G302" i="13"/>
  <c r="F302" i="13" s="1"/>
  <c r="G301" i="13"/>
  <c r="F301" i="13" s="1"/>
  <c r="G300" i="13"/>
  <c r="F300" i="13" s="1"/>
  <c r="G299" i="13"/>
  <c r="F299" i="13" s="1"/>
  <c r="G298" i="13"/>
  <c r="F298" i="13" s="1"/>
  <c r="G297" i="13"/>
  <c r="F297" i="13" s="1"/>
  <c r="G296" i="13"/>
  <c r="F296" i="13" s="1"/>
  <c r="G295" i="13"/>
  <c r="F295" i="13" s="1"/>
  <c r="G294" i="13"/>
  <c r="F294" i="13" s="1"/>
  <c r="G293" i="13"/>
  <c r="F293" i="13" s="1"/>
  <c r="G292" i="13"/>
  <c r="F292" i="13" s="1"/>
  <c r="G291" i="13"/>
  <c r="F291" i="13" s="1"/>
  <c r="G290" i="13"/>
  <c r="F290" i="13" s="1"/>
  <c r="G289" i="13" l="1"/>
  <c r="F289" i="13" s="1"/>
  <c r="G288" i="13"/>
  <c r="F288" i="13" s="1"/>
  <c r="G287" i="13"/>
  <c r="F287" i="13" s="1"/>
  <c r="G226" i="13"/>
  <c r="F226" i="13" s="1"/>
  <c r="G227" i="13"/>
  <c r="F227" i="13" s="1"/>
  <c r="G228" i="13"/>
  <c r="F228" i="13" s="1"/>
  <c r="G229" i="13"/>
  <c r="F229" i="13" s="1"/>
  <c r="G230" i="13"/>
  <c r="F230" i="13" s="1"/>
  <c r="G231" i="13"/>
  <c r="F231" i="13" s="1"/>
  <c r="G232" i="13"/>
  <c r="F232" i="13" s="1"/>
  <c r="G233" i="13"/>
  <c r="F233" i="13" s="1"/>
  <c r="G234" i="13"/>
  <c r="F234" i="13" s="1"/>
  <c r="G235" i="13"/>
  <c r="F235" i="13" s="1"/>
  <c r="G236" i="13"/>
  <c r="F236" i="13" s="1"/>
  <c r="G237" i="13"/>
  <c r="F237" i="13" s="1"/>
  <c r="G238" i="13"/>
  <c r="F238" i="13" s="1"/>
  <c r="G239" i="13"/>
  <c r="F239" i="13" s="1"/>
  <c r="G240" i="13"/>
  <c r="F240" i="13" s="1"/>
  <c r="G241" i="13"/>
  <c r="F241" i="13" s="1"/>
  <c r="G242" i="13"/>
  <c r="F242" i="13" s="1"/>
  <c r="G243" i="13"/>
  <c r="F243" i="13" s="1"/>
  <c r="G244" i="13"/>
  <c r="F244" i="13" s="1"/>
  <c r="G245" i="13"/>
  <c r="F245" i="13" s="1"/>
  <c r="G246" i="13"/>
  <c r="F246" i="13" s="1"/>
  <c r="G247" i="13"/>
  <c r="F247" i="13" s="1"/>
  <c r="G248" i="13"/>
  <c r="F248" i="13" s="1"/>
  <c r="G249" i="13"/>
  <c r="F249" i="13" s="1"/>
  <c r="G250" i="13"/>
  <c r="F250" i="13" s="1"/>
  <c r="G251" i="13"/>
  <c r="F251" i="13" s="1"/>
  <c r="G252" i="13"/>
  <c r="F252" i="13" s="1"/>
  <c r="G253" i="13"/>
  <c r="F253" i="13" s="1"/>
  <c r="G254" i="13"/>
  <c r="F254" i="13" s="1"/>
  <c r="G255" i="13"/>
  <c r="F255" i="13" s="1"/>
  <c r="G256" i="13"/>
  <c r="F256" i="13" s="1"/>
  <c r="G257" i="13"/>
  <c r="F257" i="13" s="1"/>
  <c r="G258" i="13"/>
  <c r="F258" i="13" s="1"/>
  <c r="G259" i="13"/>
  <c r="F259" i="13" s="1"/>
  <c r="G260" i="13"/>
  <c r="F260" i="13" s="1"/>
  <c r="G261" i="13"/>
  <c r="F261" i="13" s="1"/>
  <c r="G262" i="13"/>
  <c r="F262" i="13" s="1"/>
  <c r="G263" i="13"/>
  <c r="F263" i="13" s="1"/>
  <c r="G264" i="13"/>
  <c r="F264" i="13" s="1"/>
  <c r="G265" i="13"/>
  <c r="F265" i="13" s="1"/>
  <c r="G266" i="13"/>
  <c r="F266" i="13" s="1"/>
  <c r="G267" i="13"/>
  <c r="F267" i="13" s="1"/>
  <c r="G268" i="13"/>
  <c r="F268" i="13" s="1"/>
  <c r="G269" i="13"/>
  <c r="F269" i="13" s="1"/>
  <c r="G270" i="13"/>
  <c r="F270" i="13" s="1"/>
  <c r="G271" i="13"/>
  <c r="F271" i="13" s="1"/>
  <c r="G272" i="13"/>
  <c r="F272" i="13" s="1"/>
  <c r="G273" i="13"/>
  <c r="F273" i="13" s="1"/>
  <c r="G274" i="13"/>
  <c r="F274" i="13" s="1"/>
  <c r="G275" i="13"/>
  <c r="F275" i="13" s="1"/>
  <c r="G276" i="13"/>
  <c r="F276" i="13" s="1"/>
  <c r="G277" i="13"/>
  <c r="F277" i="13" s="1"/>
  <c r="G278" i="13"/>
  <c r="F278" i="13" s="1"/>
  <c r="G279" i="13"/>
  <c r="F279" i="13" s="1"/>
  <c r="G280" i="13"/>
  <c r="F280" i="13" s="1"/>
  <c r="G281" i="13"/>
  <c r="F281" i="13" s="1"/>
  <c r="G282" i="13"/>
  <c r="F282" i="13" s="1"/>
  <c r="G283" i="13"/>
  <c r="F283" i="13" s="1"/>
  <c r="G284" i="13"/>
  <c r="F284" i="13" s="1"/>
  <c r="G285" i="13"/>
  <c r="F285" i="13" s="1"/>
  <c r="G286" i="13"/>
  <c r="F286" i="13" s="1"/>
  <c r="G210" i="13"/>
  <c r="F210" i="13" s="1"/>
  <c r="G211" i="13"/>
  <c r="F211" i="13" s="1"/>
  <c r="G212" i="13"/>
  <c r="F212" i="13" s="1"/>
  <c r="G213" i="13"/>
  <c r="F213" i="13" s="1"/>
  <c r="G214" i="13"/>
  <c r="F214" i="13" s="1"/>
  <c r="G215" i="13"/>
  <c r="F215" i="13" s="1"/>
  <c r="G216" i="13"/>
  <c r="F216" i="13" s="1"/>
  <c r="G217" i="13"/>
  <c r="F217" i="13" s="1"/>
  <c r="G218" i="13"/>
  <c r="F218" i="13" s="1"/>
  <c r="G219" i="13"/>
  <c r="F219" i="13" s="1"/>
  <c r="G220" i="13"/>
  <c r="F220" i="13" s="1"/>
  <c r="G221" i="13"/>
  <c r="F221" i="13" s="1"/>
  <c r="G222" i="13"/>
  <c r="F222" i="13" s="1"/>
  <c r="G223" i="13"/>
  <c r="F223" i="13" s="1"/>
  <c r="G224" i="13"/>
  <c r="F224" i="13" s="1"/>
  <c r="G225" i="13"/>
  <c r="F225" i="13" s="1"/>
  <c r="G203" i="13"/>
  <c r="F203" i="13" s="1"/>
  <c r="G204" i="13"/>
  <c r="F204" i="13" s="1"/>
  <c r="G205" i="13"/>
  <c r="F205" i="13" s="1"/>
  <c r="G206" i="13"/>
  <c r="F206" i="13" s="1"/>
  <c r="G207" i="13"/>
  <c r="F207" i="13" s="1"/>
  <c r="G208" i="13"/>
  <c r="F208" i="13" s="1"/>
  <c r="G209" i="13"/>
  <c r="F209" i="13" s="1"/>
  <c r="G200" i="13"/>
  <c r="F200" i="13" s="1"/>
  <c r="G201" i="13"/>
  <c r="F201" i="13" s="1"/>
  <c r="G202" i="13"/>
  <c r="F202" i="13" s="1"/>
  <c r="G199" i="13"/>
  <c r="F199" i="13" s="1"/>
  <c r="G198" i="13"/>
  <c r="F198" i="13"/>
  <c r="G197" i="13"/>
  <c r="F197" i="13" s="1"/>
  <c r="F974" i="13" s="1"/>
  <c r="G10" i="15" l="1"/>
  <c r="L10" i="15" s="1"/>
  <c r="G9" i="15"/>
  <c r="L9" i="15" s="1"/>
  <c r="G25" i="13"/>
  <c r="G8" i="13"/>
  <c r="G9" i="13"/>
  <c r="G10" i="13"/>
  <c r="G11" i="13"/>
  <c r="G12" i="13"/>
  <c r="G82" i="13"/>
  <c r="G83" i="13"/>
  <c r="G76" i="13"/>
  <c r="G64" i="13"/>
  <c r="G65" i="13"/>
  <c r="G43" i="13"/>
  <c r="G74" i="13"/>
  <c r="G58" i="13"/>
  <c r="G26" i="13"/>
  <c r="G13" i="13"/>
  <c r="G72" i="13"/>
  <c r="G44" i="13"/>
  <c r="G45" i="13"/>
  <c r="G46" i="13"/>
  <c r="G54" i="13"/>
  <c r="G59" i="13"/>
  <c r="G66" i="13"/>
  <c r="G73" i="13"/>
  <c r="G75" i="13"/>
  <c r="G36" i="13"/>
  <c r="G27" i="13"/>
  <c r="G77" i="13"/>
  <c r="G14" i="13"/>
  <c r="G84" i="13"/>
  <c r="G31" i="13"/>
  <c r="G39" i="13"/>
  <c r="G15" i="13"/>
  <c r="G32" i="13"/>
  <c r="G33" i="13"/>
  <c r="G55" i="13"/>
  <c r="G47" i="13"/>
  <c r="G16" i="13"/>
  <c r="G17" i="13"/>
  <c r="G18" i="13"/>
  <c r="G40" i="13"/>
  <c r="G48" i="13"/>
  <c r="G19" i="13"/>
  <c r="G49" i="13"/>
  <c r="G34" i="13"/>
  <c r="G67" i="13"/>
  <c r="G68" i="13"/>
  <c r="G28" i="13"/>
  <c r="G78" i="13"/>
  <c r="G89" i="13"/>
  <c r="G95" i="13"/>
  <c r="G85" i="13"/>
  <c r="G86" i="13"/>
  <c r="G137" i="13"/>
  <c r="G138" i="13"/>
  <c r="G139" i="13"/>
  <c r="G112" i="13"/>
  <c r="G113" i="13"/>
  <c r="G140" i="13"/>
  <c r="G141" i="13"/>
  <c r="G142" i="13"/>
  <c r="G126" i="13"/>
  <c r="G120" i="13"/>
  <c r="G114" i="13"/>
  <c r="G115" i="13"/>
  <c r="G127" i="13"/>
  <c r="G128" i="13"/>
  <c r="G129" i="13"/>
  <c r="G130" i="13"/>
  <c r="G150" i="13"/>
  <c r="G143" i="13"/>
  <c r="G107" i="13"/>
  <c r="G87" i="13"/>
  <c r="G96" i="13"/>
  <c r="G101" i="13"/>
  <c r="G106" i="13"/>
  <c r="G56" i="13"/>
  <c r="G90" i="13"/>
  <c r="G97" i="13"/>
  <c r="G102" i="13"/>
  <c r="G91" i="13"/>
  <c r="G98" i="13"/>
  <c r="G99" i="13"/>
  <c r="G103" i="13"/>
  <c r="G104" i="13"/>
  <c r="G88" i="13"/>
  <c r="G105" i="13"/>
  <c r="G121" i="13"/>
  <c r="G131" i="13"/>
  <c r="G92" i="13"/>
  <c r="G144" i="13"/>
  <c r="G108" i="13"/>
  <c r="G116" i="13"/>
  <c r="G100" i="13"/>
  <c r="G60" i="13"/>
  <c r="G79" i="13"/>
  <c r="G93" i="13"/>
  <c r="G80" i="13"/>
  <c r="G20" i="13"/>
  <c r="G35" i="13"/>
  <c r="G21" i="13"/>
  <c r="G61" i="13"/>
  <c r="G29" i="13"/>
  <c r="G30" i="13"/>
  <c r="G50" i="13"/>
  <c r="G145" i="13"/>
  <c r="G117" i="13"/>
  <c r="G81" i="13"/>
  <c r="G146" i="13"/>
  <c r="G109" i="13"/>
  <c r="G94" i="13"/>
  <c r="G151" i="13"/>
  <c r="G160" i="13"/>
  <c r="G152" i="13"/>
  <c r="G182" i="13"/>
  <c r="G171" i="13"/>
  <c r="G161" i="13"/>
  <c r="G147" i="13"/>
  <c r="G153" i="13"/>
  <c r="G154" i="13"/>
  <c r="G155" i="13"/>
  <c r="G162" i="13"/>
  <c r="G183" i="13"/>
  <c r="G184" i="13"/>
  <c r="G185" i="13"/>
  <c r="G186" i="13"/>
  <c r="G187" i="13"/>
  <c r="G110" i="13"/>
  <c r="G163" i="13"/>
  <c r="G172" i="13"/>
  <c r="G173" i="13"/>
  <c r="G174" i="13"/>
  <c r="G164" i="13"/>
  <c r="G165" i="13"/>
  <c r="G166" i="13"/>
  <c r="G188" i="13"/>
  <c r="G175" i="13"/>
  <c r="G189" i="13"/>
  <c r="G176" i="13"/>
  <c r="G190" i="13"/>
  <c r="G177" i="13"/>
  <c r="G191" i="13"/>
  <c r="G193" i="13"/>
  <c r="G111" i="13"/>
  <c r="G118" i="13"/>
  <c r="G119" i="13"/>
  <c r="G132" i="13"/>
  <c r="G133" i="13"/>
  <c r="G134" i="13"/>
  <c r="G148" i="13"/>
  <c r="G194" i="13"/>
  <c r="G156" i="13"/>
  <c r="G157" i="13"/>
  <c r="G158" i="13"/>
  <c r="G122" i="13"/>
  <c r="G135" i="13"/>
  <c r="G123" i="13"/>
  <c r="G136" i="13"/>
  <c r="G149" i="13"/>
  <c r="G178" i="13"/>
  <c r="G159" i="13"/>
  <c r="G179" i="13"/>
  <c r="G180" i="13"/>
  <c r="G181" i="13"/>
  <c r="G124" i="13"/>
  <c r="G125" i="13"/>
  <c r="G195" i="13"/>
  <c r="G7" i="13"/>
  <c r="G196" i="13"/>
  <c r="G167" i="13"/>
  <c r="G168" i="13"/>
  <c r="G169" i="13"/>
  <c r="G170" i="13"/>
  <c r="G192" i="13"/>
  <c r="H5" i="14"/>
  <c r="K5" i="14" s="1"/>
  <c r="H6" i="14"/>
  <c r="K6" i="14" s="1"/>
  <c r="H7" i="14"/>
  <c r="K7" i="14" s="1"/>
  <c r="H8" i="14"/>
  <c r="K8" i="14" s="1"/>
  <c r="H9" i="14"/>
  <c r="K9" i="14" s="1"/>
  <c r="H10" i="14"/>
  <c r="K10" i="14" s="1"/>
  <c r="H11" i="14"/>
  <c r="K11" i="14" s="1"/>
  <c r="H12" i="14"/>
  <c r="K12" i="14" s="1"/>
  <c r="H13" i="14"/>
  <c r="K13" i="14" s="1"/>
  <c r="H14" i="14"/>
  <c r="K14" i="14"/>
  <c r="H15" i="14"/>
  <c r="K15" i="14" s="1"/>
  <c r="H16" i="14"/>
  <c r="K16" i="14" s="1"/>
  <c r="H17" i="14"/>
  <c r="K17" i="14" s="1"/>
  <c r="H18" i="14"/>
  <c r="K18" i="14" s="1"/>
  <c r="H19" i="14"/>
  <c r="K19" i="14" s="1"/>
  <c r="H20" i="14"/>
  <c r="K20" i="14" s="1"/>
  <c r="H21" i="14"/>
  <c r="K21" i="14" s="1"/>
  <c r="H22" i="14"/>
  <c r="K22" i="14" s="1"/>
  <c r="J33" i="14"/>
  <c r="I33" i="14"/>
  <c r="G33" i="14"/>
  <c r="H32" i="14"/>
  <c r="K32" i="14" s="1"/>
  <c r="H31" i="14"/>
  <c r="K31" i="14" s="1"/>
  <c r="H30" i="14"/>
  <c r="K30" i="14" s="1"/>
  <c r="H29" i="14"/>
  <c r="K29" i="14" s="1"/>
  <c r="H28" i="14"/>
  <c r="K28" i="14" s="1"/>
  <c r="H27" i="14"/>
  <c r="K27" i="14" s="1"/>
  <c r="H26" i="14"/>
  <c r="K26" i="14" s="1"/>
  <c r="H25" i="14"/>
  <c r="K25" i="14" s="1"/>
  <c r="H24" i="14"/>
  <c r="K24" i="14" s="1"/>
  <c r="H23" i="14"/>
  <c r="K23" i="14" s="1"/>
  <c r="G7" i="15"/>
  <c r="L7" i="15" s="1"/>
  <c r="G8" i="15"/>
  <c r="L8" i="15" s="1"/>
  <c r="G11" i="15"/>
  <c r="L11" i="15" s="1"/>
  <c r="G12" i="15"/>
  <c r="L12" i="15" s="1"/>
  <c r="G13" i="15"/>
  <c r="L13" i="15" s="1"/>
  <c r="G14" i="15"/>
  <c r="L14" i="15" s="1"/>
  <c r="L15" i="15"/>
  <c r="G16" i="15"/>
  <c r="L16" i="15" s="1"/>
  <c r="G17" i="15"/>
  <c r="L17" i="15" s="1"/>
  <c r="G18" i="15"/>
  <c r="L18" i="15" s="1"/>
  <c r="G28" i="15"/>
  <c r="L28" i="15" s="1"/>
  <c r="G29" i="15"/>
  <c r="L29" i="15" s="1"/>
  <c r="G30" i="15"/>
  <c r="L30" i="15" s="1"/>
  <c r="G31" i="15"/>
  <c r="L31" i="15" s="1"/>
  <c r="G32" i="15"/>
  <c r="L32" i="15" s="1"/>
  <c r="G33" i="15"/>
  <c r="L33" i="15" s="1"/>
  <c r="G34" i="15"/>
  <c r="L34" i="15" s="1"/>
  <c r="G35" i="15"/>
  <c r="L35" i="15" s="1"/>
  <c r="G36" i="15"/>
  <c r="L36" i="15" s="1"/>
  <c r="G37" i="15"/>
  <c r="L37" i="15" s="1"/>
  <c r="G38" i="15"/>
  <c r="L38" i="15" s="1"/>
  <c r="G39" i="15"/>
  <c r="L39" i="15" s="1"/>
  <c r="G40" i="15"/>
  <c r="L40" i="15" s="1"/>
  <c r="G41" i="15"/>
  <c r="L41" i="15" s="1"/>
  <c r="G55" i="15"/>
  <c r="L55" i="15" s="1"/>
  <c r="G56" i="15"/>
  <c r="L56" i="15" s="1"/>
  <c r="G57" i="15"/>
  <c r="L57" i="15" s="1"/>
  <c r="G58" i="15"/>
  <c r="L58" i="15" s="1"/>
  <c r="G59" i="15"/>
  <c r="L59" i="15" s="1"/>
  <c r="G60" i="15"/>
  <c r="L60" i="15" s="1"/>
  <c r="G62" i="15"/>
  <c r="L62" i="15" s="1"/>
  <c r="G76" i="15"/>
  <c r="L76" i="15" s="1"/>
  <c r="G77" i="15"/>
  <c r="L77" i="15" s="1"/>
  <c r="G78" i="15"/>
  <c r="L78" i="15" s="1"/>
  <c r="G79" i="15"/>
  <c r="L79" i="15" s="1"/>
  <c r="G80" i="15"/>
  <c r="L80" i="15" s="1"/>
  <c r="G81" i="15"/>
  <c r="L81" i="15" s="1"/>
  <c r="G82" i="15"/>
  <c r="L82" i="15" s="1"/>
  <c r="G83" i="15"/>
  <c r="G84" i="15"/>
  <c r="L84" i="15" s="1"/>
  <c r="G85" i="15"/>
  <c r="L85" i="15" s="1"/>
  <c r="G86" i="15"/>
  <c r="L86" i="15" s="1"/>
  <c r="G87" i="15"/>
  <c r="L87" i="15" s="1"/>
  <c r="G103" i="15"/>
  <c r="L103" i="15" s="1"/>
  <c r="G104" i="15"/>
  <c r="L104" i="15" s="1"/>
  <c r="G105" i="15"/>
  <c r="L105" i="15" s="1"/>
  <c r="G106" i="15"/>
  <c r="L106" i="15" s="1"/>
  <c r="L107" i="15"/>
  <c r="G109" i="15"/>
  <c r="L109" i="15" s="1"/>
  <c r="G110" i="15"/>
  <c r="L110" i="15" s="1"/>
  <c r="G111" i="15"/>
  <c r="L111" i="15" s="1"/>
  <c r="G112" i="15"/>
  <c r="L112" i="15" s="1"/>
  <c r="G113" i="15"/>
  <c r="L113" i="15" s="1"/>
  <c r="G114" i="15"/>
  <c r="L114" i="15" s="1"/>
  <c r="G115" i="15"/>
  <c r="L115" i="15" s="1"/>
  <c r="G120" i="15"/>
  <c r="L120" i="15" s="1"/>
  <c r="G121" i="15"/>
  <c r="L121" i="15" s="1"/>
  <c r="G122" i="15"/>
  <c r="L122" i="15" s="1"/>
  <c r="G123" i="15"/>
  <c r="L123" i="15" s="1"/>
  <c r="G124" i="15"/>
  <c r="L124" i="15" s="1"/>
  <c r="G126" i="15"/>
  <c r="L126" i="15" s="1"/>
  <c r="G127" i="15"/>
  <c r="L127" i="15" s="1"/>
  <c r="G128" i="15"/>
  <c r="L128" i="15" s="1"/>
  <c r="G131" i="15"/>
  <c r="L131" i="15" s="1"/>
  <c r="G132" i="15"/>
  <c r="L132" i="15" s="1"/>
  <c r="G133" i="15"/>
  <c r="L133" i="15" s="1"/>
  <c r="G134" i="15"/>
  <c r="L134" i="15" s="1"/>
  <c r="G135" i="15"/>
  <c r="L135" i="15" s="1"/>
  <c r="G136" i="15"/>
  <c r="L136" i="15" s="1"/>
  <c r="G137" i="15"/>
  <c r="L137" i="15" s="1"/>
  <c r="G138" i="15"/>
  <c r="L138" i="15" s="1"/>
  <c r="G139" i="15"/>
  <c r="L139" i="15" s="1"/>
  <c r="G140" i="15"/>
  <c r="L140" i="15" s="1"/>
  <c r="G148" i="15"/>
  <c r="L148" i="15" s="1"/>
  <c r="G149" i="15"/>
  <c r="L149" i="15" s="1"/>
  <c r="G152" i="15"/>
  <c r="L152" i="15" s="1"/>
  <c r="G153" i="15"/>
  <c r="L153" i="15" s="1"/>
  <c r="G154" i="15"/>
  <c r="L154" i="15" s="1"/>
  <c r="G155" i="15"/>
  <c r="L155" i="15" s="1"/>
  <c r="G156" i="15"/>
  <c r="L156" i="15" s="1"/>
  <c r="G157" i="15"/>
  <c r="L157" i="15" s="1"/>
  <c r="L158" i="15"/>
  <c r="I441" i="15"/>
  <c r="H441" i="15"/>
  <c r="L440" i="15"/>
  <c r="L439" i="15"/>
  <c r="L438" i="15"/>
  <c r="L437" i="15"/>
  <c r="L436" i="15"/>
  <c r="L435" i="15"/>
  <c r="L434" i="15"/>
  <c r="G234" i="15"/>
  <c r="L234" i="15" s="1"/>
  <c r="G233" i="15"/>
  <c r="L233" i="15" s="1"/>
  <c r="G232" i="15"/>
  <c r="L232" i="15" s="1"/>
  <c r="G231" i="15"/>
  <c r="L231" i="15" s="1"/>
  <c r="G230" i="15"/>
  <c r="L230" i="15" s="1"/>
  <c r="G229" i="15"/>
  <c r="L229" i="15" s="1"/>
  <c r="G228" i="15"/>
  <c r="L228" i="15" s="1"/>
  <c r="G227" i="15"/>
  <c r="L227" i="15" s="1"/>
  <c r="G226" i="15"/>
  <c r="L226" i="15" s="1"/>
  <c r="G225" i="15"/>
  <c r="L225" i="15" s="1"/>
  <c r="G224" i="15"/>
  <c r="L224" i="15" s="1"/>
  <c r="G223" i="15"/>
  <c r="L223" i="15" s="1"/>
  <c r="G222" i="15"/>
  <c r="L222" i="15" s="1"/>
  <c r="G221" i="15"/>
  <c r="L221" i="15" s="1"/>
  <c r="G220" i="15"/>
  <c r="L220" i="15" s="1"/>
  <c r="G219" i="15"/>
  <c r="L219" i="15" s="1"/>
  <c r="G218" i="15"/>
  <c r="L218" i="15" s="1"/>
  <c r="G217" i="15"/>
  <c r="L217" i="15" s="1"/>
  <c r="G216" i="15"/>
  <c r="L216" i="15" s="1"/>
  <c r="G215" i="15"/>
  <c r="L215" i="15" s="1"/>
  <c r="G214" i="15"/>
  <c r="L214" i="15" s="1"/>
  <c r="G213" i="15"/>
  <c r="L213" i="15" s="1"/>
  <c r="G212" i="15"/>
  <c r="L212" i="15" s="1"/>
  <c r="G211" i="15"/>
  <c r="L211" i="15" s="1"/>
  <c r="G210" i="15"/>
  <c r="L210" i="15" s="1"/>
  <c r="G209" i="15"/>
  <c r="L209" i="15" s="1"/>
  <c r="G208" i="15"/>
  <c r="L208" i="15" s="1"/>
  <c r="G207" i="15"/>
  <c r="L207" i="15" s="1"/>
  <c r="G206" i="15"/>
  <c r="L206" i="15" s="1"/>
  <c r="G205" i="15"/>
  <c r="L205" i="15" s="1"/>
  <c r="G204" i="15"/>
  <c r="L204" i="15" s="1"/>
  <c r="G203" i="15"/>
  <c r="L203" i="15" s="1"/>
  <c r="G202" i="15"/>
  <c r="L202" i="15" s="1"/>
  <c r="G201" i="15"/>
  <c r="L201" i="15" s="1"/>
  <c r="G199" i="15"/>
  <c r="L199" i="15" s="1"/>
  <c r="G198" i="15"/>
  <c r="L198" i="15" s="1"/>
  <c r="G197" i="15"/>
  <c r="L197" i="15" s="1"/>
  <c r="G196" i="15"/>
  <c r="L196" i="15" s="1"/>
  <c r="G195" i="15"/>
  <c r="L195" i="15" s="1"/>
  <c r="G194" i="15"/>
  <c r="L194" i="15" s="1"/>
  <c r="G193" i="15"/>
  <c r="L193" i="15" s="1"/>
  <c r="G192" i="15"/>
  <c r="L192" i="15" s="1"/>
  <c r="G191" i="15"/>
  <c r="L191" i="15" s="1"/>
  <c r="G190" i="15"/>
  <c r="L190" i="15" s="1"/>
  <c r="G189" i="15"/>
  <c r="L189" i="15" s="1"/>
  <c r="G179" i="15"/>
  <c r="L179" i="15" s="1"/>
  <c r="G178" i="15"/>
  <c r="L178" i="15" s="1"/>
  <c r="G177" i="15"/>
  <c r="L177" i="15" s="1"/>
  <c r="G176" i="15"/>
  <c r="L176" i="15" s="1"/>
  <c r="G175" i="15"/>
  <c r="L175" i="15" s="1"/>
  <c r="G174" i="15"/>
  <c r="L174" i="15" s="1"/>
  <c r="G173" i="15"/>
  <c r="L173" i="15" s="1"/>
  <c r="G172" i="15"/>
  <c r="L172" i="15" s="1"/>
  <c r="G171" i="15"/>
  <c r="L171" i="15" s="1"/>
  <c r="G165" i="15"/>
  <c r="L165" i="15" s="1"/>
  <c r="G164" i="15"/>
  <c r="L164" i="15" s="1"/>
  <c r="G163" i="15"/>
  <c r="L163" i="15" s="1"/>
  <c r="G162" i="15"/>
  <c r="L162" i="15" s="1"/>
  <c r="G161" i="15"/>
  <c r="L161" i="15" s="1"/>
  <c r="G160" i="15"/>
  <c r="L160" i="15" s="1"/>
  <c r="L159" i="15"/>
  <c r="E981" i="13"/>
  <c r="L83" i="15" l="1"/>
  <c r="H33" i="14"/>
  <c r="E445" i="15" s="1"/>
  <c r="K33" i="14"/>
  <c r="G33" i="12"/>
  <c r="M131" i="13"/>
  <c r="L974" i="13"/>
  <c r="I974" i="13"/>
  <c r="H974" i="13"/>
  <c r="M192" i="13"/>
  <c r="M170" i="13"/>
  <c r="M169" i="13"/>
  <c r="M168" i="13"/>
  <c r="M167" i="13"/>
  <c r="M196" i="13"/>
  <c r="M7" i="13"/>
  <c r="M195" i="13"/>
  <c r="M125" i="13"/>
  <c r="M124" i="13"/>
  <c r="M181" i="13"/>
  <c r="M180" i="13"/>
  <c r="M179" i="13"/>
  <c r="M159" i="13"/>
  <c r="M178" i="13"/>
  <c r="M149" i="13"/>
  <c r="M136" i="13"/>
  <c r="M123" i="13"/>
  <c r="M135" i="13"/>
  <c r="M122" i="13"/>
  <c r="M158" i="13"/>
  <c r="M157" i="13"/>
  <c r="M156" i="13"/>
  <c r="M194" i="13"/>
  <c r="M148" i="13"/>
  <c r="M134" i="13"/>
  <c r="M133" i="13"/>
  <c r="M132" i="13"/>
  <c r="M119" i="13"/>
  <c r="M118" i="13"/>
  <c r="M111" i="13"/>
  <c r="M193" i="13"/>
  <c r="M191" i="13"/>
  <c r="M177" i="13"/>
  <c r="M190" i="13"/>
  <c r="M176" i="13"/>
  <c r="M189" i="13"/>
  <c r="M175" i="13"/>
  <c r="M188" i="13"/>
  <c r="M166" i="13"/>
  <c r="M165" i="13"/>
  <c r="M164" i="13"/>
  <c r="M174" i="13"/>
  <c r="M173" i="13"/>
  <c r="M172" i="13"/>
  <c r="M163" i="13"/>
  <c r="M110" i="13"/>
  <c r="M187" i="13"/>
  <c r="M186" i="13"/>
  <c r="M185" i="13"/>
  <c r="M184" i="13"/>
  <c r="M183" i="13"/>
  <c r="M162" i="13"/>
  <c r="M155" i="13"/>
  <c r="M154" i="13"/>
  <c r="M153" i="13"/>
  <c r="M147" i="13"/>
  <c r="M161" i="13"/>
  <c r="M171" i="13"/>
  <c r="M182" i="13"/>
  <c r="M152" i="13"/>
  <c r="M160" i="13"/>
  <c r="M151" i="13"/>
  <c r="M109" i="13"/>
  <c r="M146" i="13"/>
  <c r="M81" i="13"/>
  <c r="M117" i="13"/>
  <c r="M145" i="13"/>
  <c r="M50" i="13"/>
  <c r="M30" i="13"/>
  <c r="M29" i="13"/>
  <c r="M61" i="13"/>
  <c r="M21" i="13"/>
  <c r="M35" i="13"/>
  <c r="M20" i="13"/>
  <c r="M80" i="13"/>
  <c r="M93" i="13"/>
  <c r="M79" i="13"/>
  <c r="M60" i="13"/>
  <c r="M100" i="13"/>
  <c r="M116" i="13"/>
  <c r="M108" i="13"/>
  <c r="M144" i="13"/>
  <c r="M92" i="13"/>
  <c r="M121" i="13"/>
  <c r="M105" i="13"/>
  <c r="M88" i="13"/>
  <c r="M104" i="13"/>
  <c r="M103" i="13"/>
  <c r="M99" i="13"/>
  <c r="M98" i="13"/>
  <c r="M91" i="13"/>
  <c r="M102" i="13"/>
  <c r="M97" i="13"/>
  <c r="M90" i="13"/>
  <c r="M56" i="13"/>
  <c r="M106" i="13"/>
  <c r="M101" i="13"/>
  <c r="M96" i="13"/>
  <c r="M87" i="13"/>
  <c r="M107" i="13"/>
  <c r="M143" i="13"/>
  <c r="M150" i="13"/>
  <c r="M130" i="13"/>
  <c r="M129" i="13"/>
  <c r="M128" i="13"/>
  <c r="M127" i="13"/>
  <c r="M115" i="13"/>
  <c r="M114" i="13"/>
  <c r="M120" i="13"/>
  <c r="M126" i="13"/>
  <c r="M142" i="13"/>
  <c r="M141" i="13"/>
  <c r="M140" i="13"/>
  <c r="M113" i="13"/>
  <c r="M112" i="13"/>
  <c r="M139" i="13"/>
  <c r="M138" i="13"/>
  <c r="M137" i="13"/>
  <c r="M86" i="13"/>
  <c r="M85" i="13"/>
  <c r="M95" i="13"/>
  <c r="M89" i="13"/>
  <c r="M78" i="13"/>
  <c r="M28" i="13"/>
  <c r="M68" i="13"/>
  <c r="M67" i="13"/>
  <c r="M34" i="13"/>
  <c r="M49" i="13"/>
  <c r="M19" i="13"/>
  <c r="M48" i="13"/>
  <c r="M40" i="13"/>
  <c r="M18" i="13"/>
  <c r="M17" i="13"/>
  <c r="M16" i="13"/>
  <c r="M47" i="13"/>
  <c r="M55" i="13"/>
  <c r="M33" i="13"/>
  <c r="M32" i="13"/>
  <c r="M15" i="13"/>
  <c r="M39" i="13"/>
  <c r="M31" i="13"/>
  <c r="M84" i="13"/>
  <c r="M14" i="13"/>
  <c r="M77" i="13"/>
  <c r="M27" i="13"/>
  <c r="M36" i="13"/>
  <c r="M75" i="13"/>
  <c r="M73" i="13"/>
  <c r="M66" i="13"/>
  <c r="M59" i="13"/>
  <c r="M54" i="13"/>
  <c r="M46" i="13"/>
  <c r="M45" i="13"/>
  <c r="M44" i="13"/>
  <c r="M72" i="13"/>
  <c r="M13" i="13"/>
  <c r="M26" i="13"/>
  <c r="M58" i="13"/>
  <c r="M74" i="13"/>
  <c r="M43" i="13"/>
  <c r="M65" i="13"/>
  <c r="M64" i="13"/>
  <c r="M76" i="13"/>
  <c r="M83" i="13"/>
  <c r="M82" i="13"/>
  <c r="M12" i="13"/>
  <c r="M11" i="13"/>
  <c r="M10" i="13"/>
  <c r="M9" i="13"/>
  <c r="M8" i="13"/>
  <c r="M25" i="13"/>
  <c r="G24" i="13"/>
  <c r="M24" i="13" s="1"/>
  <c r="G38" i="13"/>
  <c r="M38" i="13" s="1"/>
  <c r="G23" i="13"/>
  <c r="M23" i="13" s="1"/>
  <c r="G22" i="13"/>
  <c r="M22" i="13" s="1"/>
  <c r="G63" i="13"/>
  <c r="M63" i="13" s="1"/>
  <c r="G71" i="13"/>
  <c r="M71" i="13" s="1"/>
  <c r="G70" i="13"/>
  <c r="M70" i="13" s="1"/>
  <c r="G53" i="13"/>
  <c r="M53" i="13" s="1"/>
  <c r="G57" i="13"/>
  <c r="M57" i="13" s="1"/>
  <c r="G62" i="13"/>
  <c r="M62" i="13" s="1"/>
  <c r="G42" i="13"/>
  <c r="M42" i="13" s="1"/>
  <c r="G69" i="13"/>
  <c r="M69" i="13" s="1"/>
  <c r="G41" i="13"/>
  <c r="M41" i="13" s="1"/>
  <c r="G52" i="13"/>
  <c r="M52" i="13" s="1"/>
  <c r="G51" i="13"/>
  <c r="M51" i="13" s="1"/>
  <c r="G37" i="13"/>
  <c r="J33" i="12"/>
  <c r="I33" i="12"/>
  <c r="H32" i="12"/>
  <c r="K32" i="12" s="1"/>
  <c r="H31" i="12"/>
  <c r="K31" i="12" s="1"/>
  <c r="H30" i="12"/>
  <c r="K30" i="12" s="1"/>
  <c r="H29" i="12"/>
  <c r="K29" i="12" s="1"/>
  <c r="H28" i="12"/>
  <c r="K28" i="12" s="1"/>
  <c r="H27" i="12"/>
  <c r="K27" i="12" s="1"/>
  <c r="H26" i="12"/>
  <c r="K26" i="12" s="1"/>
  <c r="H25" i="12"/>
  <c r="K25" i="12" s="1"/>
  <c r="H24" i="12"/>
  <c r="K24" i="12" s="1"/>
  <c r="H23" i="12"/>
  <c r="K23" i="12" s="1"/>
  <c r="H22" i="12"/>
  <c r="K22" i="12" s="1"/>
  <c r="H21" i="12"/>
  <c r="K21" i="12" s="1"/>
  <c r="H20" i="12"/>
  <c r="K20" i="12" s="1"/>
  <c r="H19" i="12"/>
  <c r="K19" i="12" s="1"/>
  <c r="H18" i="12"/>
  <c r="K18" i="12" s="1"/>
  <c r="H17" i="12"/>
  <c r="K17" i="12" s="1"/>
  <c r="H16" i="12"/>
  <c r="K16" i="12" s="1"/>
  <c r="H15" i="12"/>
  <c r="K15" i="12" s="1"/>
  <c r="H14" i="12"/>
  <c r="K14" i="12" s="1"/>
  <c r="H13" i="12"/>
  <c r="K13" i="12" s="1"/>
  <c r="H12" i="12"/>
  <c r="K12" i="12" s="1"/>
  <c r="H11" i="12"/>
  <c r="K11" i="12" s="1"/>
  <c r="H10" i="12"/>
  <c r="K10" i="12" s="1"/>
  <c r="H9" i="12"/>
  <c r="K9" i="12" s="1"/>
  <c r="H8" i="12"/>
  <c r="K8" i="12" s="1"/>
  <c r="H7" i="12"/>
  <c r="K7" i="12" s="1"/>
  <c r="H6" i="12"/>
  <c r="K6" i="12" s="1"/>
  <c r="H5" i="12"/>
  <c r="K272" i="11"/>
  <c r="J272" i="11"/>
  <c r="H272" i="11"/>
  <c r="F272" i="11"/>
  <c r="G165" i="11"/>
  <c r="L165" i="11" s="1"/>
  <c r="G166" i="11"/>
  <c r="L166" i="11" s="1"/>
  <c r="G167" i="11"/>
  <c r="L167" i="11" s="1"/>
  <c r="G168" i="11"/>
  <c r="L168" i="11" s="1"/>
  <c r="G169" i="11"/>
  <c r="L169" i="11" s="1"/>
  <c r="G170" i="11"/>
  <c r="L170" i="11" s="1"/>
  <c r="G171" i="11"/>
  <c r="L171" i="11" s="1"/>
  <c r="G172" i="11"/>
  <c r="L172" i="11" s="1"/>
  <c r="G173" i="11"/>
  <c r="L173" i="11" s="1"/>
  <c r="G174" i="11"/>
  <c r="L174" i="11" s="1"/>
  <c r="F266" i="9"/>
  <c r="E279" i="11"/>
  <c r="G33" i="10"/>
  <c r="G111" i="11"/>
  <c r="L111" i="11" s="1"/>
  <c r="G10" i="11"/>
  <c r="L10" i="11" s="1"/>
  <c r="G9" i="11"/>
  <c r="L9" i="11" s="1"/>
  <c r="G11" i="11"/>
  <c r="L11" i="11" s="1"/>
  <c r="G12" i="11"/>
  <c r="L12" i="11" s="1"/>
  <c r="G13" i="11"/>
  <c r="L13" i="11" s="1"/>
  <c r="G14" i="11"/>
  <c r="L14" i="11" s="1"/>
  <c r="G15" i="11"/>
  <c r="L15" i="11" s="1"/>
  <c r="G16" i="11"/>
  <c r="L16" i="11" s="1"/>
  <c r="G17" i="11"/>
  <c r="L17" i="11" s="1"/>
  <c r="G18" i="11"/>
  <c r="L18" i="11" s="1"/>
  <c r="G19" i="11"/>
  <c r="L19" i="11" s="1"/>
  <c r="G20" i="11"/>
  <c r="L20" i="11" s="1"/>
  <c r="G21" i="11"/>
  <c r="L21" i="11" s="1"/>
  <c r="G22" i="11"/>
  <c r="L22" i="11" s="1"/>
  <c r="G23" i="11"/>
  <c r="L23" i="11" s="1"/>
  <c r="G24" i="11"/>
  <c r="L24" i="11" s="1"/>
  <c r="G25" i="11"/>
  <c r="L25" i="11" s="1"/>
  <c r="G26" i="11"/>
  <c r="L26" i="11" s="1"/>
  <c r="G27" i="11"/>
  <c r="L27" i="11" s="1"/>
  <c r="G28" i="11"/>
  <c r="L28" i="11" s="1"/>
  <c r="G29" i="11"/>
  <c r="L29" i="11" s="1"/>
  <c r="G30" i="11"/>
  <c r="L30" i="11" s="1"/>
  <c r="G31" i="11"/>
  <c r="L31" i="11" s="1"/>
  <c r="G32" i="11"/>
  <c r="L32" i="11" s="1"/>
  <c r="G33" i="11"/>
  <c r="L33" i="11" s="1"/>
  <c r="G34" i="11"/>
  <c r="L34" i="11" s="1"/>
  <c r="G35" i="11"/>
  <c r="L35" i="11" s="1"/>
  <c r="G36" i="11"/>
  <c r="L36" i="11" s="1"/>
  <c r="G37" i="11"/>
  <c r="L37" i="11" s="1"/>
  <c r="G38" i="11"/>
  <c r="L38" i="11" s="1"/>
  <c r="G39" i="11"/>
  <c r="L39" i="11" s="1"/>
  <c r="G40" i="11"/>
  <c r="L40" i="11" s="1"/>
  <c r="G41" i="11"/>
  <c r="L41" i="11" s="1"/>
  <c r="G42" i="11"/>
  <c r="L42" i="11" s="1"/>
  <c r="G43" i="11"/>
  <c r="L43" i="11" s="1"/>
  <c r="G44" i="11"/>
  <c r="L44" i="11" s="1"/>
  <c r="G45" i="11"/>
  <c r="L45" i="11" s="1"/>
  <c r="G46" i="11"/>
  <c r="L46" i="11" s="1"/>
  <c r="G47" i="11"/>
  <c r="L47" i="11" s="1"/>
  <c r="G48" i="11"/>
  <c r="L48" i="11" s="1"/>
  <c r="G49" i="11"/>
  <c r="L49" i="11" s="1"/>
  <c r="G50" i="11"/>
  <c r="L50" i="11" s="1"/>
  <c r="G51" i="11"/>
  <c r="L51" i="11" s="1"/>
  <c r="G52" i="11"/>
  <c r="L52" i="11" s="1"/>
  <c r="G53" i="11"/>
  <c r="L53" i="11" s="1"/>
  <c r="G54" i="11"/>
  <c r="L54" i="11" s="1"/>
  <c r="G55" i="11"/>
  <c r="L55" i="11" s="1"/>
  <c r="G56" i="11"/>
  <c r="L56" i="11" s="1"/>
  <c r="G57" i="11"/>
  <c r="L57" i="11" s="1"/>
  <c r="G58" i="11"/>
  <c r="L58" i="11" s="1"/>
  <c r="G59" i="11"/>
  <c r="L59" i="11" s="1"/>
  <c r="G60" i="11"/>
  <c r="L60" i="11" s="1"/>
  <c r="G61" i="11"/>
  <c r="L61" i="11" s="1"/>
  <c r="G62" i="11"/>
  <c r="L62" i="11" s="1"/>
  <c r="G63" i="11"/>
  <c r="L63" i="11" s="1"/>
  <c r="G64" i="11"/>
  <c r="L64" i="11" s="1"/>
  <c r="G65" i="11"/>
  <c r="L65" i="11" s="1"/>
  <c r="G66" i="11"/>
  <c r="L66" i="11" s="1"/>
  <c r="G67" i="11"/>
  <c r="L67" i="11" s="1"/>
  <c r="G68" i="11"/>
  <c r="L68" i="11" s="1"/>
  <c r="G69" i="11"/>
  <c r="L69" i="11" s="1"/>
  <c r="G70" i="11"/>
  <c r="L70" i="11" s="1"/>
  <c r="G71" i="11"/>
  <c r="L71" i="11" s="1"/>
  <c r="G72" i="11"/>
  <c r="L72" i="11" s="1"/>
  <c r="G73" i="11"/>
  <c r="L73" i="11" s="1"/>
  <c r="G74" i="11"/>
  <c r="L74" i="11" s="1"/>
  <c r="G75" i="11"/>
  <c r="L75" i="11" s="1"/>
  <c r="G76" i="11"/>
  <c r="L76" i="11" s="1"/>
  <c r="G77" i="11"/>
  <c r="L77" i="11" s="1"/>
  <c r="G78" i="11"/>
  <c r="L78" i="11" s="1"/>
  <c r="G79" i="11"/>
  <c r="L79" i="11" s="1"/>
  <c r="G80" i="11"/>
  <c r="L80" i="11" s="1"/>
  <c r="G81" i="11"/>
  <c r="L81" i="11" s="1"/>
  <c r="G82" i="11"/>
  <c r="L82" i="11" s="1"/>
  <c r="G83" i="11"/>
  <c r="L83" i="11" s="1"/>
  <c r="G84" i="11"/>
  <c r="L84" i="11" s="1"/>
  <c r="G85" i="11"/>
  <c r="L85" i="11" s="1"/>
  <c r="G86" i="11"/>
  <c r="L86" i="11" s="1"/>
  <c r="G87" i="11"/>
  <c r="L87" i="11" s="1"/>
  <c r="G88" i="11"/>
  <c r="L88" i="11" s="1"/>
  <c r="G89" i="11"/>
  <c r="L89" i="11" s="1"/>
  <c r="G90" i="11"/>
  <c r="L90" i="11" s="1"/>
  <c r="G91" i="11"/>
  <c r="L91" i="11" s="1"/>
  <c r="G92" i="11"/>
  <c r="L92" i="11" s="1"/>
  <c r="G93" i="11"/>
  <c r="L93" i="11" s="1"/>
  <c r="G94" i="11"/>
  <c r="L94" i="11" s="1"/>
  <c r="G95" i="11"/>
  <c r="L95" i="11" s="1"/>
  <c r="G96" i="11"/>
  <c r="L96" i="11" s="1"/>
  <c r="G97" i="11"/>
  <c r="L97" i="11" s="1"/>
  <c r="G98" i="11"/>
  <c r="L98" i="11" s="1"/>
  <c r="G99" i="11"/>
  <c r="L99" i="11" s="1"/>
  <c r="G100" i="11"/>
  <c r="L100" i="11" s="1"/>
  <c r="G101" i="11"/>
  <c r="L101" i="11" s="1"/>
  <c r="G102" i="11"/>
  <c r="L102" i="11" s="1"/>
  <c r="G103" i="11"/>
  <c r="L103" i="11" s="1"/>
  <c r="G104" i="11"/>
  <c r="L104" i="11" s="1"/>
  <c r="G105" i="11"/>
  <c r="L105" i="11" s="1"/>
  <c r="G106" i="11"/>
  <c r="L106" i="11" s="1"/>
  <c r="G107" i="11"/>
  <c r="L107" i="11" s="1"/>
  <c r="G108" i="11"/>
  <c r="L108" i="11" s="1"/>
  <c r="G109" i="11"/>
  <c r="L109" i="11" s="1"/>
  <c r="G110" i="11"/>
  <c r="L110" i="11" s="1"/>
  <c r="G112" i="11"/>
  <c r="L112" i="11" s="1"/>
  <c r="G113" i="11"/>
  <c r="L113" i="11" s="1"/>
  <c r="G114" i="11"/>
  <c r="L114" i="11" s="1"/>
  <c r="G115" i="11"/>
  <c r="L115" i="11" s="1"/>
  <c r="G116" i="11"/>
  <c r="L116" i="11" s="1"/>
  <c r="G117" i="11"/>
  <c r="L117" i="11" s="1"/>
  <c r="G118" i="11"/>
  <c r="L118" i="11" s="1"/>
  <c r="G119" i="11"/>
  <c r="L119" i="11" s="1"/>
  <c r="G120" i="11"/>
  <c r="L120" i="11" s="1"/>
  <c r="G121" i="11"/>
  <c r="L121" i="11" s="1"/>
  <c r="G122" i="11"/>
  <c r="L122" i="11" s="1"/>
  <c r="G123" i="11"/>
  <c r="L123" i="11" s="1"/>
  <c r="G124" i="11"/>
  <c r="L124" i="11" s="1"/>
  <c r="G125" i="11"/>
  <c r="L125" i="11" s="1"/>
  <c r="G126" i="11"/>
  <c r="L126" i="11" s="1"/>
  <c r="G127" i="11"/>
  <c r="L127" i="11" s="1"/>
  <c r="G128" i="11"/>
  <c r="L128" i="11" s="1"/>
  <c r="G129" i="11"/>
  <c r="L129" i="11" s="1"/>
  <c r="G130" i="11"/>
  <c r="L130" i="11" s="1"/>
  <c r="G131" i="11"/>
  <c r="L131" i="11" s="1"/>
  <c r="G132" i="11"/>
  <c r="L132" i="11" s="1"/>
  <c r="G133" i="11"/>
  <c r="L133" i="11" s="1"/>
  <c r="G134" i="11"/>
  <c r="L134" i="11" s="1"/>
  <c r="G135" i="11"/>
  <c r="L135" i="11" s="1"/>
  <c r="G136" i="11"/>
  <c r="L136" i="11" s="1"/>
  <c r="G137" i="11"/>
  <c r="L137" i="11" s="1"/>
  <c r="G138" i="11"/>
  <c r="L138" i="11" s="1"/>
  <c r="G139" i="11"/>
  <c r="L139" i="11" s="1"/>
  <c r="G140" i="11"/>
  <c r="L140" i="11" s="1"/>
  <c r="G141" i="11"/>
  <c r="L141" i="11" s="1"/>
  <c r="G142" i="11"/>
  <c r="L142" i="11" s="1"/>
  <c r="G143" i="11"/>
  <c r="L143" i="11" s="1"/>
  <c r="G144" i="11"/>
  <c r="L144" i="11" s="1"/>
  <c r="G145" i="11"/>
  <c r="L145" i="11" s="1"/>
  <c r="G146" i="11"/>
  <c r="L146" i="11" s="1"/>
  <c r="G147" i="11"/>
  <c r="L147" i="11" s="1"/>
  <c r="G148" i="11"/>
  <c r="L148" i="11" s="1"/>
  <c r="G149" i="11"/>
  <c r="L149" i="11" s="1"/>
  <c r="G150" i="11"/>
  <c r="L150" i="11" s="1"/>
  <c r="G151" i="11"/>
  <c r="L151" i="11" s="1"/>
  <c r="G152" i="11"/>
  <c r="L152" i="11" s="1"/>
  <c r="G153" i="11"/>
  <c r="L153" i="11" s="1"/>
  <c r="G154" i="11"/>
  <c r="L154" i="11" s="1"/>
  <c r="G155" i="11"/>
  <c r="L155" i="11" s="1"/>
  <c r="G156" i="11"/>
  <c r="L156" i="11" s="1"/>
  <c r="G157" i="11"/>
  <c r="L157" i="11" s="1"/>
  <c r="G158" i="11"/>
  <c r="L158" i="11" s="1"/>
  <c r="G159" i="11"/>
  <c r="L159" i="11" s="1"/>
  <c r="G160" i="11"/>
  <c r="L160" i="11" s="1"/>
  <c r="G161" i="11"/>
  <c r="L161" i="11" s="1"/>
  <c r="L162" i="11"/>
  <c r="G163" i="11"/>
  <c r="L163" i="11" s="1"/>
  <c r="G164" i="11"/>
  <c r="L164" i="11" s="1"/>
  <c r="G175" i="11"/>
  <c r="L175" i="11" s="1"/>
  <c r="G176" i="11"/>
  <c r="L176" i="11" s="1"/>
  <c r="G177" i="11"/>
  <c r="L177" i="11" s="1"/>
  <c r="G178" i="11"/>
  <c r="L178" i="11" s="1"/>
  <c r="G179" i="11"/>
  <c r="L179" i="11" s="1"/>
  <c r="G180" i="11"/>
  <c r="L180" i="11" s="1"/>
  <c r="G181" i="11"/>
  <c r="L181" i="11" s="1"/>
  <c r="G182" i="11"/>
  <c r="L182" i="11" s="1"/>
  <c r="G183" i="11"/>
  <c r="L183" i="11" s="1"/>
  <c r="G184" i="11"/>
  <c r="L184" i="11" s="1"/>
  <c r="G185" i="11"/>
  <c r="L185" i="11" s="1"/>
  <c r="G186" i="11"/>
  <c r="L186" i="11" s="1"/>
  <c r="G187" i="11"/>
  <c r="L187" i="11" s="1"/>
  <c r="G188" i="11"/>
  <c r="L188" i="11" s="1"/>
  <c r="G189" i="11"/>
  <c r="L189" i="11" s="1"/>
  <c r="G190" i="11"/>
  <c r="L190" i="11" s="1"/>
  <c r="G191" i="11"/>
  <c r="L191" i="11" s="1"/>
  <c r="G192" i="11"/>
  <c r="L192" i="11" s="1"/>
  <c r="G193" i="11"/>
  <c r="L193" i="11" s="1"/>
  <c r="G194" i="11"/>
  <c r="L194" i="11" s="1"/>
  <c r="G195" i="11"/>
  <c r="L195" i="11" s="1"/>
  <c r="G196" i="11"/>
  <c r="L196" i="11" s="1"/>
  <c r="G197" i="11"/>
  <c r="L197" i="11" s="1"/>
  <c r="G198" i="11"/>
  <c r="L198" i="11" s="1"/>
  <c r="G199" i="11"/>
  <c r="L199" i="11" s="1"/>
  <c r="G200" i="11"/>
  <c r="L200" i="11" s="1"/>
  <c r="G201" i="11"/>
  <c r="L201" i="11" s="1"/>
  <c r="G202" i="11"/>
  <c r="L202" i="11" s="1"/>
  <c r="G203" i="11"/>
  <c r="L203" i="11" s="1"/>
  <c r="G204" i="11"/>
  <c r="L204" i="11" s="1"/>
  <c r="G205" i="11"/>
  <c r="L205" i="11" s="1"/>
  <c r="G206" i="11"/>
  <c r="L206" i="11" s="1"/>
  <c r="G207" i="11"/>
  <c r="L207" i="11" s="1"/>
  <c r="G208" i="11"/>
  <c r="L208" i="11" s="1"/>
  <c r="G209" i="11"/>
  <c r="L209" i="11" s="1"/>
  <c r="G210" i="11"/>
  <c r="L210" i="11" s="1"/>
  <c r="G211" i="11"/>
  <c r="L211" i="11" s="1"/>
  <c r="G212" i="11"/>
  <c r="L212" i="11" s="1"/>
  <c r="G213" i="11"/>
  <c r="L213" i="11" s="1"/>
  <c r="G214" i="11"/>
  <c r="L214" i="11" s="1"/>
  <c r="G215" i="11"/>
  <c r="L215" i="11" s="1"/>
  <c r="G216" i="11"/>
  <c r="L216" i="11" s="1"/>
  <c r="G217" i="11"/>
  <c r="L217" i="11" s="1"/>
  <c r="G218" i="11"/>
  <c r="L218" i="11" s="1"/>
  <c r="G219" i="11"/>
  <c r="L219" i="11" s="1"/>
  <c r="G220" i="11"/>
  <c r="L220" i="11" s="1"/>
  <c r="G221" i="11"/>
  <c r="L221" i="11" s="1"/>
  <c r="G222" i="11"/>
  <c r="L222" i="11" s="1"/>
  <c r="G223" i="11"/>
  <c r="L223" i="11" s="1"/>
  <c r="G224" i="11"/>
  <c r="L224" i="11" s="1"/>
  <c r="G225" i="11"/>
  <c r="L225" i="11" s="1"/>
  <c r="G226" i="11"/>
  <c r="L226" i="11" s="1"/>
  <c r="G227" i="11"/>
  <c r="L227" i="11" s="1"/>
  <c r="G228" i="11"/>
  <c r="L228" i="11" s="1"/>
  <c r="G229" i="11"/>
  <c r="L229" i="11" s="1"/>
  <c r="G230" i="11"/>
  <c r="L230" i="11" s="1"/>
  <c r="G231" i="11"/>
  <c r="L231" i="11" s="1"/>
  <c r="G232" i="11"/>
  <c r="L232" i="11" s="1"/>
  <c r="G233" i="11"/>
  <c r="L233" i="11" s="1"/>
  <c r="G234" i="11"/>
  <c r="L234" i="11" s="1"/>
  <c r="G235" i="11"/>
  <c r="L235" i="11" s="1"/>
  <c r="G236" i="11"/>
  <c r="L236" i="11" s="1"/>
  <c r="G237" i="11"/>
  <c r="L237" i="11" s="1"/>
  <c r="G238" i="11"/>
  <c r="L238" i="11" s="1"/>
  <c r="G239" i="11"/>
  <c r="L239" i="11" s="1"/>
  <c r="G240" i="11"/>
  <c r="L240" i="11" s="1"/>
  <c r="G241" i="11"/>
  <c r="L241" i="11" s="1"/>
  <c r="G242" i="11"/>
  <c r="L242" i="11" s="1"/>
  <c r="G243" i="11"/>
  <c r="L243" i="11" s="1"/>
  <c r="G244" i="11"/>
  <c r="L244" i="11" s="1"/>
  <c r="G245" i="11"/>
  <c r="L245" i="11" s="1"/>
  <c r="G246" i="11"/>
  <c r="L246" i="11" s="1"/>
  <c r="G247" i="11"/>
  <c r="L247" i="11" s="1"/>
  <c r="G248" i="11"/>
  <c r="L248" i="11" s="1"/>
  <c r="G249" i="11"/>
  <c r="L249" i="11" s="1"/>
  <c r="G250" i="11"/>
  <c r="L250" i="11" s="1"/>
  <c r="G251" i="11"/>
  <c r="L251" i="11" s="1"/>
  <c r="G252" i="11"/>
  <c r="L252" i="11" s="1"/>
  <c r="G253" i="11"/>
  <c r="L253" i="11" s="1"/>
  <c r="G254" i="11"/>
  <c r="L254" i="11" s="1"/>
  <c r="G255" i="11"/>
  <c r="L255" i="11" s="1"/>
  <c r="G256" i="11"/>
  <c r="L256" i="11" s="1"/>
  <c r="G257" i="11"/>
  <c r="L257" i="11" s="1"/>
  <c r="G258" i="11"/>
  <c r="L258" i="11" s="1"/>
  <c r="G259" i="11"/>
  <c r="L259" i="11" s="1"/>
  <c r="G260" i="11"/>
  <c r="L260" i="11" s="1"/>
  <c r="G261" i="11"/>
  <c r="L261" i="11" s="1"/>
  <c r="G262" i="11"/>
  <c r="L262" i="11" s="1"/>
  <c r="G263" i="11"/>
  <c r="L263" i="11" s="1"/>
  <c r="G264" i="11"/>
  <c r="L264" i="11" s="1"/>
  <c r="G265" i="11"/>
  <c r="L265" i="11" s="1"/>
  <c r="G266" i="11"/>
  <c r="L266" i="11" s="1"/>
  <c r="G267" i="11"/>
  <c r="L267" i="11" s="1"/>
  <c r="G268" i="11"/>
  <c r="L268" i="11" s="1"/>
  <c r="G269" i="11"/>
  <c r="L269" i="11" s="1"/>
  <c r="G270" i="11"/>
  <c r="L270" i="11" s="1"/>
  <c r="G271" i="11"/>
  <c r="L271" i="11" s="1"/>
  <c r="G8" i="11"/>
  <c r="L8" i="11" s="1"/>
  <c r="G7" i="11"/>
  <c r="L7" i="11" s="1"/>
  <c r="I272" i="11"/>
  <c r="J33" i="10"/>
  <c r="I33" i="10"/>
  <c r="H32" i="10"/>
  <c r="K32" i="10" s="1"/>
  <c r="H31" i="10"/>
  <c r="K31" i="10" s="1"/>
  <c r="H30" i="10"/>
  <c r="K30" i="10" s="1"/>
  <c r="H29" i="10"/>
  <c r="K29" i="10" s="1"/>
  <c r="H28" i="10"/>
  <c r="K28" i="10" s="1"/>
  <c r="H27" i="10"/>
  <c r="K27" i="10" s="1"/>
  <c r="H26" i="10"/>
  <c r="K26" i="10" s="1"/>
  <c r="H25" i="10"/>
  <c r="K25" i="10" s="1"/>
  <c r="H24" i="10"/>
  <c r="K24" i="10" s="1"/>
  <c r="H23" i="10"/>
  <c r="K23" i="10" s="1"/>
  <c r="H22" i="10"/>
  <c r="K22" i="10" s="1"/>
  <c r="H21" i="10"/>
  <c r="K21" i="10" s="1"/>
  <c r="H20" i="10"/>
  <c r="K20" i="10" s="1"/>
  <c r="H19" i="10"/>
  <c r="K19" i="10" s="1"/>
  <c r="H18" i="10"/>
  <c r="K18" i="10" s="1"/>
  <c r="H17" i="10"/>
  <c r="K17" i="10" s="1"/>
  <c r="H16" i="10"/>
  <c r="K16" i="10" s="1"/>
  <c r="H15" i="10"/>
  <c r="K15" i="10" s="1"/>
  <c r="H14" i="10"/>
  <c r="K14" i="10" s="1"/>
  <c r="H13" i="10"/>
  <c r="K13" i="10" s="1"/>
  <c r="H12" i="10"/>
  <c r="K12" i="10" s="1"/>
  <c r="H11" i="10"/>
  <c r="K11" i="10" s="1"/>
  <c r="H10" i="10"/>
  <c r="K10" i="10" s="1"/>
  <c r="H9" i="10"/>
  <c r="K9" i="10" s="1"/>
  <c r="H8" i="10"/>
  <c r="K8" i="10" s="1"/>
  <c r="H7" i="10"/>
  <c r="K7" i="10" s="1"/>
  <c r="H6" i="10"/>
  <c r="K6" i="10" s="1"/>
  <c r="H5" i="10"/>
  <c r="E271" i="9"/>
  <c r="H30" i="8"/>
  <c r="K30" i="8" s="1"/>
  <c r="H29" i="8"/>
  <c r="K29" i="8" s="1"/>
  <c r="H31" i="8"/>
  <c r="H32" i="8"/>
  <c r="K32" i="8" s="1"/>
  <c r="G33" i="8"/>
  <c r="J266" i="9"/>
  <c r="K266" i="9"/>
  <c r="G974" i="13" l="1"/>
  <c r="M94" i="13"/>
  <c r="H33" i="12"/>
  <c r="E978" i="13" s="1"/>
  <c r="K5" i="12"/>
  <c r="K33" i="12" s="1"/>
  <c r="M37" i="13"/>
  <c r="M974" i="13" s="1"/>
  <c r="L272" i="11"/>
  <c r="G272" i="11"/>
  <c r="E277" i="11" s="1"/>
  <c r="H33" i="10"/>
  <c r="E276" i="11" s="1"/>
  <c r="K5" i="10"/>
  <c r="K33" i="10" s="1"/>
  <c r="K31" i="8"/>
  <c r="G85" i="9"/>
  <c r="H82" i="9"/>
  <c r="H47" i="9"/>
  <c r="H266" i="9" s="1"/>
  <c r="G38" i="9"/>
  <c r="L38" i="9" s="1"/>
  <c r="I27" i="9"/>
  <c r="I266" i="9" s="1"/>
  <c r="G97" i="9"/>
  <c r="L97" i="9" s="1"/>
  <c r="G98" i="9"/>
  <c r="L98" i="9" s="1"/>
  <c r="G99" i="9"/>
  <c r="L99" i="9" s="1"/>
  <c r="G100" i="9"/>
  <c r="L100" i="9" s="1"/>
  <c r="G101" i="9"/>
  <c r="L101" i="9" s="1"/>
  <c r="G102" i="9"/>
  <c r="L102" i="9" s="1"/>
  <c r="G103" i="9"/>
  <c r="L103" i="9" s="1"/>
  <c r="G104" i="9"/>
  <c r="L104" i="9" s="1"/>
  <c r="G105" i="9"/>
  <c r="L105" i="9" s="1"/>
  <c r="G106" i="9"/>
  <c r="L106" i="9" s="1"/>
  <c r="G107" i="9"/>
  <c r="L107" i="9" s="1"/>
  <c r="G108" i="9"/>
  <c r="L108" i="9" s="1"/>
  <c r="G109" i="9"/>
  <c r="L109" i="9" s="1"/>
  <c r="G110" i="9"/>
  <c r="L110" i="9" s="1"/>
  <c r="G111" i="9"/>
  <c r="L111" i="9" s="1"/>
  <c r="G112" i="9"/>
  <c r="L112" i="9" s="1"/>
  <c r="G113" i="9"/>
  <c r="L113" i="9" s="1"/>
  <c r="G114" i="9"/>
  <c r="L114" i="9" s="1"/>
  <c r="G115" i="9"/>
  <c r="L115" i="9" s="1"/>
  <c r="G116" i="9"/>
  <c r="L116" i="9" s="1"/>
  <c r="G117" i="9"/>
  <c r="L117" i="9" s="1"/>
  <c r="G118" i="9"/>
  <c r="L118" i="9" s="1"/>
  <c r="G119" i="9"/>
  <c r="L119" i="9" s="1"/>
  <c r="G120" i="9"/>
  <c r="L120" i="9" s="1"/>
  <c r="G121" i="9"/>
  <c r="L121" i="9" s="1"/>
  <c r="G122" i="9"/>
  <c r="L122" i="9" s="1"/>
  <c r="G123" i="9"/>
  <c r="L123" i="9" s="1"/>
  <c r="G124" i="9"/>
  <c r="L124" i="9" s="1"/>
  <c r="G125" i="9"/>
  <c r="L125" i="9" s="1"/>
  <c r="G126" i="9"/>
  <c r="L126" i="9" s="1"/>
  <c r="G127" i="9"/>
  <c r="L127" i="9" s="1"/>
  <c r="G128" i="9"/>
  <c r="L128" i="9" s="1"/>
  <c r="G129" i="9"/>
  <c r="L129" i="9" s="1"/>
  <c r="G130" i="9"/>
  <c r="L130" i="9" s="1"/>
  <c r="G131" i="9"/>
  <c r="L131" i="9" s="1"/>
  <c r="G132" i="9"/>
  <c r="L132" i="9" s="1"/>
  <c r="G133" i="9"/>
  <c r="L133" i="9" s="1"/>
  <c r="G134" i="9"/>
  <c r="L134" i="9" s="1"/>
  <c r="G135" i="9"/>
  <c r="L135" i="9" s="1"/>
  <c r="G136" i="9"/>
  <c r="L136" i="9" s="1"/>
  <c r="G137" i="9"/>
  <c r="L137" i="9" s="1"/>
  <c r="G138" i="9"/>
  <c r="L138" i="9" s="1"/>
  <c r="G139" i="9"/>
  <c r="L139" i="9" s="1"/>
  <c r="G140" i="9"/>
  <c r="L140" i="9" s="1"/>
  <c r="G145" i="9"/>
  <c r="G146" i="9"/>
  <c r="L146" i="9" s="1"/>
  <c r="G147" i="9"/>
  <c r="L147" i="9" s="1"/>
  <c r="G148" i="9"/>
  <c r="L148" i="9" s="1"/>
  <c r="G149" i="9"/>
  <c r="L149" i="9" s="1"/>
  <c r="G150" i="9"/>
  <c r="L150" i="9" s="1"/>
  <c r="G151" i="9"/>
  <c r="L151" i="9" s="1"/>
  <c r="G152" i="9"/>
  <c r="L152" i="9" s="1"/>
  <c r="G153" i="9"/>
  <c r="L153" i="9" s="1"/>
  <c r="G154" i="9"/>
  <c r="L154" i="9" s="1"/>
  <c r="G155" i="9"/>
  <c r="L155" i="9" s="1"/>
  <c r="G156" i="9"/>
  <c r="L156" i="9" s="1"/>
  <c r="G157" i="9"/>
  <c r="L157" i="9" s="1"/>
  <c r="G158" i="9"/>
  <c r="L158" i="9" s="1"/>
  <c r="G159" i="9"/>
  <c r="L159" i="9" s="1"/>
  <c r="G160" i="9"/>
  <c r="L160" i="9" s="1"/>
  <c r="G161" i="9"/>
  <c r="L161" i="9" s="1"/>
  <c r="G162" i="9"/>
  <c r="L162" i="9" s="1"/>
  <c r="G163" i="9"/>
  <c r="L163" i="9" s="1"/>
  <c r="G164" i="9"/>
  <c r="L164" i="9" s="1"/>
  <c r="G165" i="9"/>
  <c r="L165" i="9" s="1"/>
  <c r="G166" i="9"/>
  <c r="L166" i="9" s="1"/>
  <c r="G167" i="9"/>
  <c r="L167" i="9" s="1"/>
  <c r="G168" i="9"/>
  <c r="L168" i="9" s="1"/>
  <c r="G169" i="9"/>
  <c r="L169" i="9" s="1"/>
  <c r="G170" i="9"/>
  <c r="L170" i="9" s="1"/>
  <c r="G171" i="9"/>
  <c r="L171" i="9" s="1"/>
  <c r="G172" i="9"/>
  <c r="L172" i="9" s="1"/>
  <c r="G173" i="9"/>
  <c r="L173" i="9" s="1"/>
  <c r="G174" i="9"/>
  <c r="L174" i="9" s="1"/>
  <c r="G175" i="9"/>
  <c r="L175" i="9" s="1"/>
  <c r="G176" i="9"/>
  <c r="L176" i="9" s="1"/>
  <c r="G177" i="9"/>
  <c r="L177" i="9" s="1"/>
  <c r="G178" i="9"/>
  <c r="L178" i="9" s="1"/>
  <c r="G179" i="9"/>
  <c r="L179" i="9" s="1"/>
  <c r="G180" i="9"/>
  <c r="L180" i="9" s="1"/>
  <c r="G181" i="9"/>
  <c r="L181" i="9" s="1"/>
  <c r="G182" i="9"/>
  <c r="L182" i="9" s="1"/>
  <c r="G183" i="9"/>
  <c r="L183" i="9" s="1"/>
  <c r="G184" i="9"/>
  <c r="L184" i="9" s="1"/>
  <c r="G185" i="9"/>
  <c r="L185" i="9" s="1"/>
  <c r="G186" i="9"/>
  <c r="L186" i="9" s="1"/>
  <c r="G187" i="9"/>
  <c r="L187" i="9" s="1"/>
  <c r="G188" i="9"/>
  <c r="L188" i="9" s="1"/>
  <c r="G189" i="9"/>
  <c r="L189" i="9" s="1"/>
  <c r="G190" i="9"/>
  <c r="L190" i="9" s="1"/>
  <c r="G191" i="9"/>
  <c r="L191" i="9" s="1"/>
  <c r="G192" i="9"/>
  <c r="L192" i="9" s="1"/>
  <c r="G193" i="9"/>
  <c r="L193" i="9" s="1"/>
  <c r="G194" i="9"/>
  <c r="L194" i="9" s="1"/>
  <c r="G195" i="9"/>
  <c r="L195" i="9" s="1"/>
  <c r="G196" i="9"/>
  <c r="L196" i="9" s="1"/>
  <c r="G197" i="9"/>
  <c r="L197" i="9" s="1"/>
  <c r="G198" i="9"/>
  <c r="L198" i="9" s="1"/>
  <c r="G199" i="9"/>
  <c r="L199" i="9" s="1"/>
  <c r="G200" i="9"/>
  <c r="L200" i="9" s="1"/>
  <c r="G201" i="9"/>
  <c r="L201" i="9" s="1"/>
  <c r="G202" i="9"/>
  <c r="L202" i="9" s="1"/>
  <c r="G203" i="9"/>
  <c r="L203" i="9" s="1"/>
  <c r="G204" i="9"/>
  <c r="L204" i="9" s="1"/>
  <c r="G205" i="9"/>
  <c r="L205" i="9" s="1"/>
  <c r="G206" i="9"/>
  <c r="L206" i="9" s="1"/>
  <c r="G207" i="9"/>
  <c r="L207" i="9" s="1"/>
  <c r="G208" i="9"/>
  <c r="L208" i="9" s="1"/>
  <c r="G209" i="9"/>
  <c r="G210" i="9"/>
  <c r="G211" i="9"/>
  <c r="G212" i="9"/>
  <c r="L212" i="9" s="1"/>
  <c r="G213" i="9"/>
  <c r="G214" i="9"/>
  <c r="L214" i="9" s="1"/>
  <c r="G215" i="9"/>
  <c r="L215" i="9" s="1"/>
  <c r="G216" i="9"/>
  <c r="L216" i="9" s="1"/>
  <c r="G217" i="9"/>
  <c r="G218" i="9"/>
  <c r="L218" i="9" s="1"/>
  <c r="G219" i="9"/>
  <c r="G220" i="9"/>
  <c r="L220" i="9" s="1"/>
  <c r="G221" i="9"/>
  <c r="G222" i="9"/>
  <c r="L222" i="9" s="1"/>
  <c r="G223" i="9"/>
  <c r="L223" i="9" s="1"/>
  <c r="G224" i="9"/>
  <c r="L224" i="9" s="1"/>
  <c r="G225" i="9"/>
  <c r="G226" i="9"/>
  <c r="L226" i="9" s="1"/>
  <c r="G227" i="9"/>
  <c r="G228" i="9"/>
  <c r="L228" i="9" s="1"/>
  <c r="G229" i="9"/>
  <c r="G230" i="9"/>
  <c r="L230" i="9" s="1"/>
  <c r="G231" i="9"/>
  <c r="L231" i="9" s="1"/>
  <c r="G232" i="9"/>
  <c r="L232" i="9" s="1"/>
  <c r="G233" i="9"/>
  <c r="G234" i="9"/>
  <c r="L234" i="9" s="1"/>
  <c r="G235" i="9"/>
  <c r="G236" i="9"/>
  <c r="L236" i="9" s="1"/>
  <c r="G237" i="9"/>
  <c r="G238" i="9"/>
  <c r="L238" i="9" s="1"/>
  <c r="G239" i="9"/>
  <c r="L239" i="9" s="1"/>
  <c r="G240" i="9"/>
  <c r="L240" i="9" s="1"/>
  <c r="G241" i="9"/>
  <c r="G242" i="9"/>
  <c r="L242" i="9" s="1"/>
  <c r="G243" i="9"/>
  <c r="G244" i="9"/>
  <c r="L244" i="9" s="1"/>
  <c r="G245" i="9"/>
  <c r="G246" i="9"/>
  <c r="L246" i="9" s="1"/>
  <c r="G247" i="9"/>
  <c r="L247" i="9" s="1"/>
  <c r="G248" i="9"/>
  <c r="L248" i="9" s="1"/>
  <c r="G249" i="9"/>
  <c r="L9" i="9"/>
  <c r="G10" i="9"/>
  <c r="L10" i="9" s="1"/>
  <c r="G11" i="9"/>
  <c r="L11" i="9" s="1"/>
  <c r="G12" i="9"/>
  <c r="G13" i="9"/>
  <c r="L13" i="9" s="1"/>
  <c r="G15" i="9"/>
  <c r="L15" i="9" s="1"/>
  <c r="G16" i="9"/>
  <c r="L16" i="9" s="1"/>
  <c r="G17" i="9"/>
  <c r="L17" i="9" s="1"/>
  <c r="G18" i="9"/>
  <c r="L18" i="9" s="1"/>
  <c r="G19" i="9"/>
  <c r="L19" i="9" s="1"/>
  <c r="G20" i="9"/>
  <c r="G21" i="9"/>
  <c r="L21" i="9" s="1"/>
  <c r="G22" i="9"/>
  <c r="L22" i="9" s="1"/>
  <c r="G23" i="9"/>
  <c r="L23" i="9" s="1"/>
  <c r="G24" i="9"/>
  <c r="L24" i="9" s="1"/>
  <c r="G25" i="9"/>
  <c r="L25" i="9" s="1"/>
  <c r="L27" i="9"/>
  <c r="G28" i="9"/>
  <c r="L28" i="9" s="1"/>
  <c r="G29" i="9"/>
  <c r="L29" i="9" s="1"/>
  <c r="G30" i="9"/>
  <c r="G31" i="9"/>
  <c r="L31" i="9" s="1"/>
  <c r="G32" i="9"/>
  <c r="L32" i="9" s="1"/>
  <c r="G33" i="9"/>
  <c r="L33" i="9" s="1"/>
  <c r="G34" i="9"/>
  <c r="G35" i="9"/>
  <c r="L35" i="9" s="1"/>
  <c r="G36" i="9"/>
  <c r="G37" i="9"/>
  <c r="L37" i="9" s="1"/>
  <c r="G39" i="9"/>
  <c r="L39" i="9" s="1"/>
  <c r="G40" i="9"/>
  <c r="L40" i="9" s="1"/>
  <c r="G41" i="9"/>
  <c r="L41" i="9" s="1"/>
  <c r="G42" i="9"/>
  <c r="G43" i="9"/>
  <c r="L43" i="9" s="1"/>
  <c r="G44" i="9"/>
  <c r="L44" i="9" s="1"/>
  <c r="G45" i="9"/>
  <c r="L45" i="9" s="1"/>
  <c r="G46" i="9"/>
  <c r="G48" i="9"/>
  <c r="L48" i="9" s="1"/>
  <c r="G49" i="9"/>
  <c r="L49" i="9" s="1"/>
  <c r="G50" i="9"/>
  <c r="G51" i="9"/>
  <c r="L51" i="9" s="1"/>
  <c r="G52" i="9"/>
  <c r="L52" i="9" s="1"/>
  <c r="G53" i="9"/>
  <c r="L53" i="9" s="1"/>
  <c r="G54" i="9"/>
  <c r="G55" i="9"/>
  <c r="L55" i="9" s="1"/>
  <c r="G56" i="9"/>
  <c r="G57" i="9"/>
  <c r="L57" i="9" s="1"/>
  <c r="G58" i="9"/>
  <c r="L59" i="9"/>
  <c r="L61" i="9"/>
  <c r="L63" i="9"/>
  <c r="G65" i="9"/>
  <c r="L65" i="9" s="1"/>
  <c r="G66" i="9"/>
  <c r="G67" i="9"/>
  <c r="L67" i="9" s="1"/>
  <c r="G68" i="9"/>
  <c r="L68" i="9" s="1"/>
  <c r="G69" i="9"/>
  <c r="L69" i="9" s="1"/>
  <c r="G70" i="9"/>
  <c r="L70" i="9" s="1"/>
  <c r="G71" i="9"/>
  <c r="L71" i="9" s="1"/>
  <c r="G72" i="9"/>
  <c r="L72" i="9" s="1"/>
  <c r="G73" i="9"/>
  <c r="L73" i="9" s="1"/>
  <c r="G74" i="9"/>
  <c r="G75" i="9"/>
  <c r="L75" i="9" s="1"/>
  <c r="G76" i="9"/>
  <c r="L76" i="9" s="1"/>
  <c r="G77" i="9"/>
  <c r="L77" i="9" s="1"/>
  <c r="G78" i="9"/>
  <c r="L78" i="9" s="1"/>
  <c r="G79" i="9"/>
  <c r="L79" i="9" s="1"/>
  <c r="G80" i="9"/>
  <c r="L80" i="9" s="1"/>
  <c r="G81" i="9"/>
  <c r="L81" i="9" s="1"/>
  <c r="G83" i="9"/>
  <c r="L83" i="9" s="1"/>
  <c r="G84" i="9"/>
  <c r="L84" i="9" s="1"/>
  <c r="L85" i="9"/>
  <c r="G86" i="9"/>
  <c r="G87" i="9"/>
  <c r="L87" i="9" s="1"/>
  <c r="G88" i="9"/>
  <c r="L88" i="9" s="1"/>
  <c r="G89" i="9"/>
  <c r="L89" i="9" s="1"/>
  <c r="G90" i="9"/>
  <c r="L90" i="9" s="1"/>
  <c r="G91" i="9"/>
  <c r="L91" i="9" s="1"/>
  <c r="G92" i="9"/>
  <c r="G93" i="9"/>
  <c r="L93" i="9" s="1"/>
  <c r="G94" i="9"/>
  <c r="G95" i="9"/>
  <c r="L95" i="9" s="1"/>
  <c r="G96" i="9"/>
  <c r="L96" i="9" s="1"/>
  <c r="L210" i="9"/>
  <c r="G250" i="9"/>
  <c r="L250" i="9" s="1"/>
  <c r="G251" i="9"/>
  <c r="G252" i="9"/>
  <c r="L252" i="9" s="1"/>
  <c r="G253" i="9"/>
  <c r="L253" i="9" s="1"/>
  <c r="G254" i="9"/>
  <c r="L254" i="9" s="1"/>
  <c r="G255" i="9"/>
  <c r="L255" i="9" s="1"/>
  <c r="G256" i="9"/>
  <c r="L256" i="9" s="1"/>
  <c r="G257" i="9"/>
  <c r="G258" i="9"/>
  <c r="L258" i="9" s="1"/>
  <c r="G259" i="9"/>
  <c r="L259" i="9" s="1"/>
  <c r="G260" i="9"/>
  <c r="L260" i="9" s="1"/>
  <c r="G261" i="9"/>
  <c r="G262" i="9"/>
  <c r="L262" i="9" s="1"/>
  <c r="G263" i="9"/>
  <c r="L263" i="9" s="1"/>
  <c r="G264" i="9"/>
  <c r="L264" i="9" s="1"/>
  <c r="G265" i="9"/>
  <c r="L265" i="9" s="1"/>
  <c r="G8" i="9"/>
  <c r="L7" i="9"/>
  <c r="G10" i="7"/>
  <c r="L10" i="7" s="1"/>
  <c r="G11" i="7"/>
  <c r="L11" i="7" s="1"/>
  <c r="G12" i="7"/>
  <c r="G13" i="7"/>
  <c r="L13" i="7" s="1"/>
  <c r="G14" i="7"/>
  <c r="L14" i="7" s="1"/>
  <c r="G15" i="7"/>
  <c r="L15" i="7" s="1"/>
  <c r="G16" i="7"/>
  <c r="G17" i="7"/>
  <c r="L17" i="7" s="1"/>
  <c r="G18" i="7"/>
  <c r="L18" i="7" s="1"/>
  <c r="G19" i="7"/>
  <c r="L19" i="7" s="1"/>
  <c r="G20" i="7"/>
  <c r="G21" i="7"/>
  <c r="L21" i="7" s="1"/>
  <c r="G22" i="7"/>
  <c r="L22" i="7" s="1"/>
  <c r="G23" i="7"/>
  <c r="L23" i="7" s="1"/>
  <c r="G24" i="7"/>
  <c r="G25" i="7"/>
  <c r="L25" i="7" s="1"/>
  <c r="G26" i="7"/>
  <c r="L26" i="7" s="1"/>
  <c r="G27" i="7"/>
  <c r="L27" i="7" s="1"/>
  <c r="G28" i="7"/>
  <c r="G29" i="7"/>
  <c r="L29" i="7" s="1"/>
  <c r="G30" i="7"/>
  <c r="L30" i="7" s="1"/>
  <c r="G31" i="7"/>
  <c r="G32" i="7"/>
  <c r="G33" i="7"/>
  <c r="G34" i="7"/>
  <c r="L34" i="7" s="1"/>
  <c r="G35" i="7"/>
  <c r="L35" i="7" s="1"/>
  <c r="G36" i="7"/>
  <c r="G37" i="7"/>
  <c r="L37" i="7" s="1"/>
  <c r="G38" i="7"/>
  <c r="L38" i="7" s="1"/>
  <c r="G39" i="7"/>
  <c r="G40" i="7"/>
  <c r="G41" i="7"/>
  <c r="G42" i="7"/>
  <c r="L42" i="7" s="1"/>
  <c r="G43" i="7"/>
  <c r="L43" i="7" s="1"/>
  <c r="G44" i="7"/>
  <c r="G45" i="7"/>
  <c r="L45" i="7" s="1"/>
  <c r="G46" i="7"/>
  <c r="L46" i="7" s="1"/>
  <c r="G47" i="7"/>
  <c r="G48" i="7"/>
  <c r="G49" i="7"/>
  <c r="G50" i="7"/>
  <c r="L50" i="7" s="1"/>
  <c r="G51" i="7"/>
  <c r="L51" i="7" s="1"/>
  <c r="G52" i="7"/>
  <c r="G53" i="7"/>
  <c r="L53" i="7" s="1"/>
  <c r="G54" i="7"/>
  <c r="L54" i="7" s="1"/>
  <c r="G55" i="7"/>
  <c r="G56" i="7"/>
  <c r="G57" i="7"/>
  <c r="G58" i="7"/>
  <c r="L58" i="7" s="1"/>
  <c r="G59" i="7"/>
  <c r="L59" i="7" s="1"/>
  <c r="G60" i="7"/>
  <c r="G61" i="7"/>
  <c r="L61" i="7" s="1"/>
  <c r="G62" i="7"/>
  <c r="L62" i="7" s="1"/>
  <c r="G63" i="7"/>
  <c r="G64" i="7"/>
  <c r="G65" i="7"/>
  <c r="G66" i="7"/>
  <c r="L66" i="7" s="1"/>
  <c r="G67" i="7"/>
  <c r="L67" i="7" s="1"/>
  <c r="G68" i="7"/>
  <c r="G69" i="7"/>
  <c r="G70" i="7"/>
  <c r="L70" i="7" s="1"/>
  <c r="G71" i="7"/>
  <c r="L71" i="7" s="1"/>
  <c r="G72" i="7"/>
  <c r="G73" i="7"/>
  <c r="L73" i="7" s="1"/>
  <c r="G74" i="7"/>
  <c r="L74" i="7" s="1"/>
  <c r="G75" i="7"/>
  <c r="G76" i="7"/>
  <c r="G77" i="7"/>
  <c r="G78" i="7"/>
  <c r="L78" i="7" s="1"/>
  <c r="G79" i="7"/>
  <c r="L79" i="7" s="1"/>
  <c r="G80" i="7"/>
  <c r="G81" i="7"/>
  <c r="L81" i="7" s="1"/>
  <c r="G82" i="7"/>
  <c r="L82" i="7" s="1"/>
  <c r="G83" i="7"/>
  <c r="G84" i="7"/>
  <c r="G85" i="7"/>
  <c r="G86" i="7"/>
  <c r="L86" i="7" s="1"/>
  <c r="G87" i="7"/>
  <c r="L87" i="7" s="1"/>
  <c r="G88" i="7"/>
  <c r="G89" i="7"/>
  <c r="L89" i="7" s="1"/>
  <c r="G90" i="7"/>
  <c r="L90" i="7" s="1"/>
  <c r="G91" i="7"/>
  <c r="G92" i="7"/>
  <c r="G93" i="7"/>
  <c r="G94" i="7"/>
  <c r="L94" i="7" s="1"/>
  <c r="G95" i="7"/>
  <c r="L95" i="7" s="1"/>
  <c r="G96" i="7"/>
  <c r="G97" i="7"/>
  <c r="L97" i="7" s="1"/>
  <c r="G98" i="7"/>
  <c r="L98" i="7" s="1"/>
  <c r="G99" i="7"/>
  <c r="G100" i="7"/>
  <c r="G101" i="7"/>
  <c r="G102" i="7"/>
  <c r="L102" i="7" s="1"/>
  <c r="G103" i="7"/>
  <c r="L103" i="7" s="1"/>
  <c r="G104" i="7"/>
  <c r="G105" i="7"/>
  <c r="L105" i="7" s="1"/>
  <c r="G106" i="7"/>
  <c r="L106" i="7" s="1"/>
  <c r="G107" i="7"/>
  <c r="G108" i="7"/>
  <c r="G109" i="7"/>
  <c r="G110" i="7"/>
  <c r="L110" i="7" s="1"/>
  <c r="G111" i="7"/>
  <c r="L111" i="7" s="1"/>
  <c r="G112" i="7"/>
  <c r="G113" i="7"/>
  <c r="L113" i="7" s="1"/>
  <c r="G114" i="7"/>
  <c r="L114" i="7" s="1"/>
  <c r="G115" i="7"/>
  <c r="G116" i="7"/>
  <c r="G117" i="7"/>
  <c r="G118" i="7"/>
  <c r="L118" i="7" s="1"/>
  <c r="G119" i="7"/>
  <c r="L119" i="7" s="1"/>
  <c r="G120" i="7"/>
  <c r="G121" i="7"/>
  <c r="L121" i="7" s="1"/>
  <c r="G122" i="7"/>
  <c r="L122" i="7" s="1"/>
  <c r="G123" i="7"/>
  <c r="G124" i="7"/>
  <c r="G125" i="7"/>
  <c r="G126" i="7"/>
  <c r="L126" i="7" s="1"/>
  <c r="G127" i="7"/>
  <c r="L127" i="7" s="1"/>
  <c r="G128" i="7"/>
  <c r="G129" i="7"/>
  <c r="L129" i="7" s="1"/>
  <c r="G130" i="7"/>
  <c r="L130" i="7" s="1"/>
  <c r="G131" i="7"/>
  <c r="G132" i="7"/>
  <c r="G133" i="7"/>
  <c r="G134" i="7"/>
  <c r="L134" i="7" s="1"/>
  <c r="G135" i="7"/>
  <c r="L135" i="7" s="1"/>
  <c r="G136" i="7"/>
  <c r="G137" i="7"/>
  <c r="L137" i="7" s="1"/>
  <c r="G138" i="7"/>
  <c r="L138" i="7" s="1"/>
  <c r="G139" i="7"/>
  <c r="G140" i="7"/>
  <c r="G141" i="7"/>
  <c r="G142" i="7"/>
  <c r="L142" i="7" s="1"/>
  <c r="G143" i="7"/>
  <c r="L143" i="7" s="1"/>
  <c r="G144" i="7"/>
  <c r="G145" i="7"/>
  <c r="L145" i="7" s="1"/>
  <c r="G146" i="7"/>
  <c r="L146" i="7" s="1"/>
  <c r="G147" i="7"/>
  <c r="L147" i="7" s="1"/>
  <c r="G148" i="7"/>
  <c r="G149" i="7"/>
  <c r="L149" i="7" s="1"/>
  <c r="G150" i="7"/>
  <c r="G151" i="7"/>
  <c r="G152" i="7"/>
  <c r="G153" i="7"/>
  <c r="L153" i="7" s="1"/>
  <c r="G154" i="7"/>
  <c r="G155" i="7"/>
  <c r="L155" i="7" s="1"/>
  <c r="G156" i="7"/>
  <c r="G157" i="7"/>
  <c r="L157" i="7" s="1"/>
  <c r="G158" i="7"/>
  <c r="G159" i="7"/>
  <c r="G160" i="7"/>
  <c r="G161" i="7"/>
  <c r="L161" i="7" s="1"/>
  <c r="G162" i="7"/>
  <c r="G163" i="7"/>
  <c r="L163" i="7" s="1"/>
  <c r="G164" i="7"/>
  <c r="G165" i="7"/>
  <c r="L165" i="7" s="1"/>
  <c r="G166" i="7"/>
  <c r="G167" i="7"/>
  <c r="G168" i="7"/>
  <c r="G169" i="7"/>
  <c r="L169" i="7" s="1"/>
  <c r="G170" i="7"/>
  <c r="G171" i="7"/>
  <c r="L171" i="7" s="1"/>
  <c r="G172" i="7"/>
  <c r="G173" i="7"/>
  <c r="L173" i="7" s="1"/>
  <c r="G174" i="7"/>
  <c r="G175" i="7"/>
  <c r="G176" i="7"/>
  <c r="G177" i="7"/>
  <c r="L177" i="7" s="1"/>
  <c r="G178" i="7"/>
  <c r="G179" i="7"/>
  <c r="L179" i="7" s="1"/>
  <c r="G180" i="7"/>
  <c r="G181" i="7"/>
  <c r="L181" i="7" s="1"/>
  <c r="G182" i="7"/>
  <c r="G183" i="7"/>
  <c r="L183" i="7" s="1"/>
  <c r="G184" i="7"/>
  <c r="G185" i="7"/>
  <c r="L185" i="7" s="1"/>
  <c r="G186" i="7"/>
  <c r="G187" i="7"/>
  <c r="L187" i="7" s="1"/>
  <c r="G188" i="7"/>
  <c r="G189" i="7"/>
  <c r="L189" i="7" s="1"/>
  <c r="G190" i="7"/>
  <c r="G191" i="7"/>
  <c r="G192" i="7"/>
  <c r="G193" i="7"/>
  <c r="L193" i="7" s="1"/>
  <c r="G194" i="7"/>
  <c r="L194" i="7" s="1"/>
  <c r="G195" i="7"/>
  <c r="G196" i="7"/>
  <c r="G197" i="7"/>
  <c r="L197" i="7" s="1"/>
  <c r="G198" i="7"/>
  <c r="L198" i="7" s="1"/>
  <c r="G199" i="7"/>
  <c r="G200" i="7"/>
  <c r="G201" i="7"/>
  <c r="G202" i="7"/>
  <c r="L202" i="7" s="1"/>
  <c r="G203" i="7"/>
  <c r="L203" i="7" s="1"/>
  <c r="G204" i="7"/>
  <c r="G205" i="7"/>
  <c r="L205" i="7" s="1"/>
  <c r="G206" i="7"/>
  <c r="L206" i="7" s="1"/>
  <c r="G207" i="7"/>
  <c r="L207" i="7" s="1"/>
  <c r="G208" i="7"/>
  <c r="G209" i="7"/>
  <c r="L209" i="7" s="1"/>
  <c r="G210" i="7"/>
  <c r="L210" i="7" s="1"/>
  <c r="G211" i="7"/>
  <c r="L211" i="7" s="1"/>
  <c r="G212" i="7"/>
  <c r="G213" i="7"/>
  <c r="L213" i="7" s="1"/>
  <c r="G214" i="7"/>
  <c r="L214" i="7" s="1"/>
  <c r="G215" i="7"/>
  <c r="L215" i="7" s="1"/>
  <c r="G216" i="7"/>
  <c r="G217" i="7"/>
  <c r="L217" i="7" s="1"/>
  <c r="G218" i="7"/>
  <c r="L218" i="7" s="1"/>
  <c r="G219" i="7"/>
  <c r="L219" i="7" s="1"/>
  <c r="G220" i="7"/>
  <c r="G221" i="7"/>
  <c r="L221" i="7" s="1"/>
  <c r="G222" i="7"/>
  <c r="L222" i="7" s="1"/>
  <c r="G223" i="7"/>
  <c r="L223" i="7" s="1"/>
  <c r="G224" i="7"/>
  <c r="G225" i="7"/>
  <c r="L225" i="7" s="1"/>
  <c r="G226" i="7"/>
  <c r="L226" i="7" s="1"/>
  <c r="G227" i="7"/>
  <c r="L227" i="7" s="1"/>
  <c r="G228" i="7"/>
  <c r="G229" i="7"/>
  <c r="L229" i="7" s="1"/>
  <c r="G230" i="7"/>
  <c r="L230" i="7" s="1"/>
  <c r="G231" i="7"/>
  <c r="L231" i="7" s="1"/>
  <c r="G232" i="7"/>
  <c r="G233" i="7"/>
  <c r="L233" i="7" s="1"/>
  <c r="G234" i="7"/>
  <c r="L234" i="7" s="1"/>
  <c r="G235" i="7"/>
  <c r="L235" i="7" s="1"/>
  <c r="G236" i="7"/>
  <c r="G237" i="7"/>
  <c r="L237" i="7" s="1"/>
  <c r="G238" i="7"/>
  <c r="L238" i="7" s="1"/>
  <c r="G239" i="7"/>
  <c r="L239" i="7" s="1"/>
  <c r="G240" i="7"/>
  <c r="G241" i="7"/>
  <c r="L241" i="7" s="1"/>
  <c r="G242" i="7"/>
  <c r="L242" i="7" s="1"/>
  <c r="G243" i="7"/>
  <c r="L243" i="7" s="1"/>
  <c r="G244" i="7"/>
  <c r="G245" i="7"/>
  <c r="L245" i="7" s="1"/>
  <c r="G246" i="7"/>
  <c r="L246" i="7" s="1"/>
  <c r="G247" i="7"/>
  <c r="L247" i="7" s="1"/>
  <c r="G248" i="7"/>
  <c r="G249" i="7"/>
  <c r="L249" i="7" s="1"/>
  <c r="G250" i="7"/>
  <c r="L250" i="7" s="1"/>
  <c r="G251" i="7"/>
  <c r="L251" i="7" s="1"/>
  <c r="G252" i="7"/>
  <c r="G253" i="7"/>
  <c r="L253" i="7" s="1"/>
  <c r="G254" i="7"/>
  <c r="G255" i="7"/>
  <c r="L255" i="7" s="1"/>
  <c r="G256" i="7"/>
  <c r="G257" i="7"/>
  <c r="L257" i="7" s="1"/>
  <c r="G258" i="7"/>
  <c r="L258" i="7" s="1"/>
  <c r="G259" i="7"/>
  <c r="G260" i="7"/>
  <c r="G261" i="7"/>
  <c r="L261" i="7" s="1"/>
  <c r="G262" i="7"/>
  <c r="L262" i="7" s="1"/>
  <c r="G263" i="7"/>
  <c r="G264" i="7"/>
  <c r="G265" i="7"/>
  <c r="L265" i="7" s="1"/>
  <c r="G266" i="7"/>
  <c r="L266" i="7" s="1"/>
  <c r="G267" i="7"/>
  <c r="G268" i="7"/>
  <c r="G269" i="7"/>
  <c r="L269" i="7" s="1"/>
  <c r="G270" i="7"/>
  <c r="L270" i="7" s="1"/>
  <c r="G271" i="7"/>
  <c r="G272" i="7"/>
  <c r="G273" i="7"/>
  <c r="L273" i="7" s="1"/>
  <c r="G274" i="7"/>
  <c r="L274" i="7" s="1"/>
  <c r="G275" i="7"/>
  <c r="G276" i="7"/>
  <c r="G277" i="7"/>
  <c r="L277" i="7" s="1"/>
  <c r="G278" i="7"/>
  <c r="L278" i="7" s="1"/>
  <c r="G279" i="7"/>
  <c r="G280" i="7"/>
  <c r="G281" i="7"/>
  <c r="L281" i="7" s="1"/>
  <c r="G282" i="7"/>
  <c r="L282" i="7" s="1"/>
  <c r="G283" i="7"/>
  <c r="G284" i="7"/>
  <c r="G285" i="7"/>
  <c r="L285" i="7" s="1"/>
  <c r="G286" i="7"/>
  <c r="L286" i="7" s="1"/>
  <c r="G287" i="7"/>
  <c r="G288" i="7"/>
  <c r="G289" i="7"/>
  <c r="L289" i="7" s="1"/>
  <c r="G290" i="7"/>
  <c r="L290" i="7" s="1"/>
  <c r="G291" i="7"/>
  <c r="G292" i="7"/>
  <c r="G293" i="7"/>
  <c r="L293" i="7" s="1"/>
  <c r="G294" i="7"/>
  <c r="L294" i="7" s="1"/>
  <c r="G295" i="7"/>
  <c r="G296" i="7"/>
  <c r="G297" i="7"/>
  <c r="L297" i="7" s="1"/>
  <c r="G298" i="7"/>
  <c r="L298" i="7" s="1"/>
  <c r="G299" i="7"/>
  <c r="G300" i="7"/>
  <c r="G301" i="7"/>
  <c r="L301" i="7" s="1"/>
  <c r="G302" i="7"/>
  <c r="L302" i="7" s="1"/>
  <c r="G303" i="7"/>
  <c r="L303" i="7" s="1"/>
  <c r="G304" i="7"/>
  <c r="L304" i="7" s="1"/>
  <c r="G305" i="7"/>
  <c r="L305" i="7" s="1"/>
  <c r="G306" i="7"/>
  <c r="L306" i="7" s="1"/>
  <c r="G307" i="7"/>
  <c r="G308" i="7"/>
  <c r="G309" i="7"/>
  <c r="L309" i="7" s="1"/>
  <c r="G310" i="7"/>
  <c r="L310" i="7" s="1"/>
  <c r="G311" i="7"/>
  <c r="L311" i="7" s="1"/>
  <c r="G312" i="7"/>
  <c r="G313" i="7"/>
  <c r="L313" i="7" s="1"/>
  <c r="G314" i="7"/>
  <c r="L314" i="7" s="1"/>
  <c r="G315" i="7"/>
  <c r="L315" i="7" s="1"/>
  <c r="G316" i="7"/>
  <c r="L316" i="7" s="1"/>
  <c r="G317" i="7"/>
  <c r="G318" i="7"/>
  <c r="G319" i="7"/>
  <c r="L319" i="7" s="1"/>
  <c r="G320" i="7"/>
  <c r="L320" i="7" s="1"/>
  <c r="G321" i="7"/>
  <c r="L321" i="7" s="1"/>
  <c r="G322" i="7"/>
  <c r="L322" i="7" s="1"/>
  <c r="G323" i="7"/>
  <c r="G324" i="7"/>
  <c r="G325" i="7"/>
  <c r="L325" i="7" s="1"/>
  <c r="G326" i="7"/>
  <c r="L326" i="7" s="1"/>
  <c r="G327" i="7"/>
  <c r="L327" i="7" s="1"/>
  <c r="G328" i="7"/>
  <c r="G329" i="7"/>
  <c r="L329" i="7" s="1"/>
  <c r="G330" i="7"/>
  <c r="L330" i="7" s="1"/>
  <c r="G331" i="7"/>
  <c r="L331" i="7" s="1"/>
  <c r="G332" i="7"/>
  <c r="G333" i="7"/>
  <c r="L333" i="7" s="1"/>
  <c r="G334" i="7"/>
  <c r="L334" i="7" s="1"/>
  <c r="G335" i="7"/>
  <c r="G336" i="7"/>
  <c r="G337" i="7"/>
  <c r="G338" i="7"/>
  <c r="G339" i="7"/>
  <c r="G9" i="7"/>
  <c r="G8" i="7"/>
  <c r="L8" i="7" s="1"/>
  <c r="G7" i="7"/>
  <c r="J340" i="7"/>
  <c r="I340" i="7"/>
  <c r="L337" i="7"/>
  <c r="L338" i="7"/>
  <c r="L339" i="7"/>
  <c r="L332" i="7"/>
  <c r="L335" i="7"/>
  <c r="L336" i="7"/>
  <c r="L259" i="7"/>
  <c r="L260" i="7"/>
  <c r="L263" i="7"/>
  <c r="L264" i="7"/>
  <c r="L267" i="7"/>
  <c r="L268" i="7"/>
  <c r="L271" i="7"/>
  <c r="L272" i="7"/>
  <c r="L275" i="7"/>
  <c r="L276" i="7"/>
  <c r="L279" i="7"/>
  <c r="L280" i="7"/>
  <c r="L283" i="7"/>
  <c r="L284" i="7"/>
  <c r="L287" i="7"/>
  <c r="L288" i="7"/>
  <c r="L291" i="7"/>
  <c r="L292" i="7"/>
  <c r="L295" i="7"/>
  <c r="L296" i="7"/>
  <c r="L299" i="7"/>
  <c r="L300" i="7"/>
  <c r="L307" i="7"/>
  <c r="L317" i="7"/>
  <c r="L308" i="7"/>
  <c r="L312" i="7"/>
  <c r="L318" i="7"/>
  <c r="L324" i="7"/>
  <c r="L328" i="7"/>
  <c r="L252" i="7"/>
  <c r="L254" i="7"/>
  <c r="L256" i="7"/>
  <c r="L323" i="7"/>
  <c r="L208" i="7"/>
  <c r="L212" i="7"/>
  <c r="L216" i="7"/>
  <c r="L220" i="7"/>
  <c r="L224" i="7"/>
  <c r="L228" i="7"/>
  <c r="L232" i="7"/>
  <c r="L236" i="7"/>
  <c r="L240" i="7"/>
  <c r="L244" i="7"/>
  <c r="L248" i="7"/>
  <c r="L191" i="7"/>
  <c r="L192" i="7"/>
  <c r="L195" i="7"/>
  <c r="L196" i="7"/>
  <c r="L199" i="7"/>
  <c r="L200" i="7"/>
  <c r="L201" i="7"/>
  <c r="L190" i="7"/>
  <c r="L204" i="7"/>
  <c r="L261" i="9"/>
  <c r="L257" i="9"/>
  <c r="L251" i="9"/>
  <c r="L249" i="9"/>
  <c r="L245" i="9"/>
  <c r="L243" i="9"/>
  <c r="L241" i="9"/>
  <c r="L237" i="9"/>
  <c r="L235" i="9"/>
  <c r="L233" i="9"/>
  <c r="L229" i="9"/>
  <c r="L227" i="9"/>
  <c r="L225" i="9"/>
  <c r="L221" i="9"/>
  <c r="L219" i="9"/>
  <c r="L217" i="9"/>
  <c r="L213" i="9"/>
  <c r="L211" i="9"/>
  <c r="L209" i="9"/>
  <c r="L94" i="9"/>
  <c r="L92" i="9"/>
  <c r="L86" i="9"/>
  <c r="L82" i="9"/>
  <c r="L74" i="9"/>
  <c r="L66" i="9"/>
  <c r="L64" i="9"/>
  <c r="L62" i="9"/>
  <c r="L60" i="9"/>
  <c r="L58" i="9"/>
  <c r="L56" i="9"/>
  <c r="L54" i="9"/>
  <c r="L50" i="9"/>
  <c r="L46" i="9"/>
  <c r="L42" i="9"/>
  <c r="L36" i="9"/>
  <c r="L34" i="9"/>
  <c r="L30" i="9"/>
  <c r="L26" i="9"/>
  <c r="L20" i="9"/>
  <c r="L14" i="9"/>
  <c r="L12" i="9"/>
  <c r="L8" i="9"/>
  <c r="J33" i="8"/>
  <c r="I33" i="8"/>
  <c r="H28" i="8"/>
  <c r="K28" i="8" s="1"/>
  <c r="H27" i="8"/>
  <c r="K27" i="8" s="1"/>
  <c r="H26" i="8"/>
  <c r="K26" i="8" s="1"/>
  <c r="H25" i="8"/>
  <c r="K25" i="8" s="1"/>
  <c r="H24" i="8"/>
  <c r="K24" i="8" s="1"/>
  <c r="H23" i="8"/>
  <c r="K23" i="8" s="1"/>
  <c r="H22" i="8"/>
  <c r="K22" i="8" s="1"/>
  <c r="H21" i="8"/>
  <c r="K21" i="8" s="1"/>
  <c r="H20" i="8"/>
  <c r="K20" i="8" s="1"/>
  <c r="H19" i="8"/>
  <c r="K19" i="8" s="1"/>
  <c r="H18" i="8"/>
  <c r="K18" i="8" s="1"/>
  <c r="H17" i="8"/>
  <c r="K17" i="8" s="1"/>
  <c r="H16" i="8"/>
  <c r="K16" i="8" s="1"/>
  <c r="H15" i="8"/>
  <c r="K15" i="8" s="1"/>
  <c r="H14" i="8"/>
  <c r="K14" i="8" s="1"/>
  <c r="H13" i="8"/>
  <c r="K13" i="8" s="1"/>
  <c r="H12" i="8"/>
  <c r="K12" i="8" s="1"/>
  <c r="H11" i="8"/>
  <c r="K11" i="8" s="1"/>
  <c r="H10" i="8"/>
  <c r="K10" i="8" s="1"/>
  <c r="H9" i="8"/>
  <c r="K9" i="8" s="1"/>
  <c r="H8" i="8"/>
  <c r="K8" i="8" s="1"/>
  <c r="H7" i="8"/>
  <c r="K7" i="8" s="1"/>
  <c r="H6" i="8"/>
  <c r="K6" i="8" s="1"/>
  <c r="H5" i="8"/>
  <c r="H24" i="6"/>
  <c r="H26" i="6"/>
  <c r="H27" i="6"/>
  <c r="K27" i="6" s="1"/>
  <c r="H28" i="6"/>
  <c r="H29" i="6"/>
  <c r="H30" i="6"/>
  <c r="H31" i="6"/>
  <c r="K31" i="6" s="1"/>
  <c r="H32" i="6"/>
  <c r="K29" i="6"/>
  <c r="H6" i="6"/>
  <c r="K6" i="6" s="1"/>
  <c r="H7" i="6"/>
  <c r="K7" i="6" s="1"/>
  <c r="H8" i="6"/>
  <c r="K8" i="6" s="1"/>
  <c r="H9" i="6"/>
  <c r="K9" i="6" s="1"/>
  <c r="H10" i="6"/>
  <c r="K10" i="6" s="1"/>
  <c r="H11" i="6"/>
  <c r="K11" i="6" s="1"/>
  <c r="H12" i="6"/>
  <c r="K12" i="6" s="1"/>
  <c r="H13" i="6"/>
  <c r="K13" i="6" s="1"/>
  <c r="H14" i="6"/>
  <c r="K14" i="6" s="1"/>
  <c r="H15" i="6"/>
  <c r="K15" i="6" s="1"/>
  <c r="H16" i="6"/>
  <c r="K16" i="6" s="1"/>
  <c r="H17" i="6"/>
  <c r="K17" i="6" s="1"/>
  <c r="H18" i="6"/>
  <c r="K18" i="6" s="1"/>
  <c r="H19" i="6"/>
  <c r="K19" i="6" s="1"/>
  <c r="H20" i="6"/>
  <c r="K20" i="6" s="1"/>
  <c r="H21" i="6"/>
  <c r="K21" i="6" s="1"/>
  <c r="H22" i="6"/>
  <c r="K22" i="6" s="1"/>
  <c r="H25" i="6"/>
  <c r="K25" i="6" s="1"/>
  <c r="H23" i="6"/>
  <c r="K23" i="6" s="1"/>
  <c r="I33" i="6"/>
  <c r="H5" i="6"/>
  <c r="L184" i="7"/>
  <c r="L186" i="7"/>
  <c r="L188" i="7"/>
  <c r="L68" i="7"/>
  <c r="F340" i="7"/>
  <c r="F188" i="4"/>
  <c r="G188" i="4"/>
  <c r="H188" i="4"/>
  <c r="J188" i="4"/>
  <c r="K188" i="4"/>
  <c r="L182" i="7"/>
  <c r="L180" i="7"/>
  <c r="L178" i="7"/>
  <c r="L176" i="7"/>
  <c r="L175" i="7"/>
  <c r="L174" i="7"/>
  <c r="L172" i="7"/>
  <c r="L170" i="7"/>
  <c r="L168" i="7"/>
  <c r="L167" i="7"/>
  <c r="L166" i="7"/>
  <c r="L164" i="7"/>
  <c r="L162" i="7"/>
  <c r="L160" i="7"/>
  <c r="L159" i="7"/>
  <c r="L158" i="7"/>
  <c r="L156" i="7"/>
  <c r="L154" i="7"/>
  <c r="L152" i="7"/>
  <c r="L151" i="7"/>
  <c r="L150" i="7"/>
  <c r="L148" i="7"/>
  <c r="L144" i="7"/>
  <c r="L141" i="7"/>
  <c r="L140" i="7"/>
  <c r="L139" i="7"/>
  <c r="L136" i="7"/>
  <c r="L133" i="7"/>
  <c r="L132" i="7"/>
  <c r="L131" i="7"/>
  <c r="L128" i="7"/>
  <c r="L125" i="7"/>
  <c r="L124" i="7"/>
  <c r="L123" i="7"/>
  <c r="L120" i="7"/>
  <c r="L117" i="7"/>
  <c r="L116" i="7"/>
  <c r="L115" i="7"/>
  <c r="L112" i="7"/>
  <c r="L109" i="7"/>
  <c r="L108" i="7"/>
  <c r="L107" i="7"/>
  <c r="L104" i="7"/>
  <c r="L101" i="7"/>
  <c r="L100" i="7"/>
  <c r="L99" i="7"/>
  <c r="L96" i="7"/>
  <c r="L93" i="7"/>
  <c r="L92" i="7"/>
  <c r="L91" i="7"/>
  <c r="L88" i="7"/>
  <c r="L85" i="7"/>
  <c r="L84" i="7"/>
  <c r="L83" i="7"/>
  <c r="L80" i="7"/>
  <c r="L77" i="7"/>
  <c r="L76" i="7"/>
  <c r="L75" i="7"/>
  <c r="L72" i="7"/>
  <c r="L69" i="7"/>
  <c r="L65" i="7"/>
  <c r="L64" i="7"/>
  <c r="L63" i="7"/>
  <c r="L60" i="7"/>
  <c r="L57" i="7"/>
  <c r="L56" i="7"/>
  <c r="L55" i="7"/>
  <c r="L52" i="7"/>
  <c r="L49" i="7"/>
  <c r="L48" i="7"/>
  <c r="L47" i="7"/>
  <c r="L44" i="7"/>
  <c r="L41" i="7"/>
  <c r="L40" i="7"/>
  <c r="L39" i="7"/>
  <c r="L36" i="7"/>
  <c r="L33" i="7"/>
  <c r="L32" i="7"/>
  <c r="L31" i="7"/>
  <c r="L28" i="7"/>
  <c r="L24" i="7"/>
  <c r="L20" i="7"/>
  <c r="L16" i="7"/>
  <c r="L12" i="7"/>
  <c r="L9" i="7"/>
  <c r="L7" i="7"/>
  <c r="E345" i="7"/>
  <c r="K340" i="7"/>
  <c r="H340" i="7"/>
  <c r="J33" i="6"/>
  <c r="G33" i="6"/>
  <c r="L186" i="4"/>
  <c r="K27" i="5"/>
  <c r="K26" i="5"/>
  <c r="K25" i="5"/>
  <c r="K24" i="5"/>
  <c r="K23" i="5"/>
  <c r="H22" i="5"/>
  <c r="K22" i="5" s="1"/>
  <c r="L187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47" i="9" l="1"/>
  <c r="L340" i="7"/>
  <c r="L145" i="9"/>
  <c r="G266" i="9"/>
  <c r="E269" i="9" s="1"/>
  <c r="E280" i="11"/>
  <c r="G340" i="7"/>
  <c r="E343" i="7" s="1"/>
  <c r="L266" i="9"/>
  <c r="H33" i="8"/>
  <c r="K5" i="8"/>
  <c r="K33" i="8" s="1"/>
  <c r="H33" i="6"/>
  <c r="E342" i="7" s="1"/>
  <c r="K5" i="6"/>
  <c r="K32" i="6"/>
  <c r="K30" i="6"/>
  <c r="K28" i="6"/>
  <c r="K26" i="6"/>
  <c r="K24" i="6"/>
  <c r="L144" i="4"/>
  <c r="L143" i="4"/>
  <c r="L142" i="4"/>
  <c r="L141" i="4"/>
  <c r="L140" i="4"/>
  <c r="L139" i="4"/>
  <c r="L138" i="4"/>
  <c r="L137" i="4"/>
  <c r="L136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90" i="4"/>
  <c r="L88" i="4"/>
  <c r="L87" i="4"/>
  <c r="E346" i="7" l="1"/>
  <c r="E268" i="9"/>
  <c r="E272" i="9" s="1"/>
  <c r="K33" i="6"/>
  <c r="J39" i="5"/>
  <c r="I39" i="5"/>
  <c r="G39" i="5"/>
  <c r="H21" i="5"/>
  <c r="K21" i="5" s="1"/>
  <c r="H20" i="5"/>
  <c r="K20" i="5" s="1"/>
  <c r="H19" i="5"/>
  <c r="K19" i="5" s="1"/>
  <c r="H18" i="5"/>
  <c r="K18" i="5" s="1"/>
  <c r="H17" i="5"/>
  <c r="K17" i="5" s="1"/>
  <c r="H16" i="5"/>
  <c r="K16" i="5" s="1"/>
  <c r="K15" i="5"/>
  <c r="K14" i="5"/>
  <c r="K13" i="5"/>
  <c r="K12" i="5"/>
  <c r="H11" i="5"/>
  <c r="K11" i="5" s="1"/>
  <c r="H10" i="5"/>
  <c r="K10" i="5" s="1"/>
  <c r="L10" i="4"/>
  <c r="E193" i="4"/>
  <c r="I188" i="4"/>
  <c r="L110" i="4"/>
  <c r="L89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56" i="2"/>
  <c r="L54" i="2"/>
  <c r="L53" i="2"/>
  <c r="L52" i="2"/>
  <c r="L51" i="2"/>
  <c r="L50" i="2"/>
  <c r="L42" i="2"/>
  <c r="L43" i="2"/>
  <c r="H21" i="1"/>
  <c r="K21" i="1" s="1"/>
  <c r="H20" i="1"/>
  <c r="K20" i="1" s="1"/>
  <c r="H19" i="1"/>
  <c r="K19" i="1" s="1"/>
  <c r="H11" i="1"/>
  <c r="H12" i="1"/>
  <c r="H13" i="1"/>
  <c r="H14" i="1"/>
  <c r="H15" i="1"/>
  <c r="H16" i="1"/>
  <c r="H17" i="1"/>
  <c r="H18" i="1"/>
  <c r="H10" i="1"/>
  <c r="L188" i="4" l="1"/>
  <c r="H39" i="5"/>
  <c r="E190" i="4" s="1"/>
  <c r="K9" i="5"/>
  <c r="K39" i="5" s="1"/>
  <c r="E191" i="4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4" i="2"/>
  <c r="L45" i="2"/>
  <c r="L46" i="2"/>
  <c r="L47" i="2"/>
  <c r="L48" i="2"/>
  <c r="L49" i="2"/>
  <c r="L55" i="2"/>
  <c r="L57" i="2"/>
  <c r="L58" i="2"/>
  <c r="L59" i="2"/>
  <c r="L60" i="2"/>
  <c r="L61" i="2"/>
  <c r="L62" i="2"/>
  <c r="L63" i="2"/>
  <c r="L64" i="2"/>
  <c r="L107" i="2"/>
  <c r="K15" i="1"/>
  <c r="E114" i="2"/>
  <c r="L11" i="2"/>
  <c r="K109" i="2"/>
  <c r="J109" i="2"/>
  <c r="I109" i="2"/>
  <c r="H109" i="2"/>
  <c r="G109" i="2"/>
  <c r="F109" i="2"/>
  <c r="J39" i="1"/>
  <c r="I39" i="1"/>
  <c r="G39" i="1"/>
  <c r="K17" i="1"/>
  <c r="K16" i="1"/>
  <c r="K14" i="1"/>
  <c r="K13" i="1"/>
  <c r="K11" i="1"/>
  <c r="K10" i="1"/>
  <c r="H9" i="1"/>
  <c r="K9" i="1" s="1"/>
  <c r="K12" i="1"/>
  <c r="K18" i="1"/>
  <c r="E112" i="2" l="1"/>
  <c r="L109" i="2"/>
  <c r="H39" i="1"/>
  <c r="E111" i="2" s="1"/>
  <c r="E115" i="2" l="1"/>
  <c r="E192" i="4" l="1"/>
  <c r="E194" i="4" s="1"/>
  <c r="E979" i="13" l="1"/>
  <c r="E982" i="13" s="1"/>
  <c r="G269" i="15" l="1"/>
  <c r="F269" i="15" s="1"/>
  <c r="G272" i="15"/>
  <c r="F272" i="15" s="1"/>
  <c r="G275" i="15"/>
  <c r="F275" i="15" s="1"/>
  <c r="G276" i="15"/>
  <c r="F276" i="15" s="1"/>
  <c r="G270" i="15"/>
  <c r="F270" i="15" s="1"/>
  <c r="G273" i="15"/>
  <c r="F273" i="15" s="1"/>
  <c r="G274" i="15"/>
  <c r="F274" i="15" s="1"/>
  <c r="G277" i="15"/>
  <c r="F277" i="15" s="1"/>
  <c r="G271" i="15"/>
  <c r="F271" i="15" s="1"/>
  <c r="G278" i="15"/>
  <c r="F278" i="15" s="1"/>
  <c r="G279" i="15"/>
  <c r="F279" i="15" s="1"/>
  <c r="G280" i="15"/>
  <c r="F280" i="15" s="1"/>
  <c r="G281" i="15"/>
  <c r="F281" i="15" s="1"/>
  <c r="G282" i="15"/>
  <c r="F282" i="15" s="1"/>
  <c r="G283" i="15"/>
  <c r="F283" i="15" s="1"/>
  <c r="G284" i="15"/>
  <c r="F284" i="15" s="1"/>
  <c r="G285" i="15"/>
  <c r="F285" i="15" s="1"/>
  <c r="G286" i="15"/>
  <c r="F286" i="15" s="1"/>
  <c r="G287" i="15"/>
  <c r="F287" i="15" s="1"/>
  <c r="G288" i="15" l="1"/>
  <c r="L288" i="15" s="1"/>
  <c r="F441" i="15"/>
  <c r="L289" i="15"/>
  <c r="L345" i="15"/>
  <c r="L304" i="15"/>
  <c r="L307" i="15"/>
  <c r="L357" i="15"/>
  <c r="L363" i="15"/>
  <c r="L351" i="15"/>
  <c r="L327" i="15"/>
  <c r="L361" i="15"/>
  <c r="L310" i="15"/>
  <c r="L306" i="15"/>
  <c r="L330" i="15"/>
  <c r="L349" i="15"/>
  <c r="L305" i="15"/>
  <c r="L303" i="15"/>
  <c r="L326" i="15"/>
  <c r="L359" i="15"/>
  <c r="L309" i="15"/>
  <c r="L348" i="15"/>
  <c r="L353" i="15"/>
  <c r="L329" i="15"/>
  <c r="L290" i="15"/>
  <c r="L362" i="15"/>
  <c r="L364" i="15"/>
  <c r="L360" i="15"/>
  <c r="L302" i="15"/>
  <c r="L356" i="15"/>
  <c r="L301" i="15"/>
  <c r="L291" i="15"/>
  <c r="L350" i="15"/>
  <c r="L347" i="15"/>
  <c r="L325" i="15"/>
  <c r="L331" i="15"/>
  <c r="L328" i="15"/>
  <c r="L352" i="15"/>
  <c r="L354" i="15"/>
  <c r="L292" i="15"/>
  <c r="L293" i="15"/>
  <c r="L346" i="15"/>
  <c r="L355" i="15"/>
  <c r="L358" i="15"/>
  <c r="L308" i="15"/>
  <c r="L332" i="15"/>
  <c r="L393" i="15" l="1"/>
  <c r="L373" i="15"/>
  <c r="L419" i="15"/>
  <c r="L372" i="15"/>
  <c r="L376" i="15"/>
  <c r="L371" i="15"/>
  <c r="L396" i="15"/>
  <c r="L397" i="15"/>
  <c r="L412" i="15"/>
  <c r="L375" i="15"/>
  <c r="L392" i="15"/>
  <c r="L378" i="15"/>
  <c r="L381" i="15"/>
  <c r="L386" i="15"/>
  <c r="L420" i="15"/>
  <c r="L401" i="15"/>
  <c r="L365" i="15"/>
  <c r="G441" i="15"/>
  <c r="E446" i="15" s="1"/>
  <c r="E449" i="15" s="1"/>
  <c r="L403" i="15"/>
  <c r="L431" i="15"/>
  <c r="L385" i="15"/>
  <c r="L415" i="15"/>
  <c r="L377" i="15"/>
  <c r="L380" i="15"/>
  <c r="L424" i="15"/>
  <c r="L390" i="15"/>
  <c r="L402" i="15"/>
  <c r="L427" i="15"/>
  <c r="L394" i="15"/>
  <c r="L408" i="15"/>
  <c r="L428" i="15"/>
  <c r="L404" i="15"/>
  <c r="L411" i="15"/>
  <c r="L409" i="15"/>
  <c r="L391" i="15"/>
  <c r="L407" i="15"/>
  <c r="L430" i="15"/>
  <c r="L367" i="15"/>
  <c r="L384" i="15"/>
  <c r="L414" i="15"/>
  <c r="L400" i="15"/>
  <c r="L405" i="15"/>
  <c r="L369" i="15"/>
  <c r="L374" i="15"/>
  <c r="L410" i="15"/>
  <c r="L395" i="15"/>
  <c r="L432" i="15"/>
  <c r="L368" i="15"/>
  <c r="L379" i="15"/>
  <c r="L429" i="15"/>
  <c r="L382" i="15"/>
  <c r="L426" i="15"/>
  <c r="L387" i="15"/>
  <c r="L425" i="15"/>
  <c r="L370" i="15"/>
  <c r="L421" i="15"/>
  <c r="L422" i="15"/>
  <c r="L423" i="15"/>
  <c r="L433" i="15"/>
  <c r="L398" i="15"/>
  <c r="L399" i="15"/>
  <c r="L389" i="15"/>
  <c r="L406" i="15"/>
  <c r="L383" i="15"/>
  <c r="L418" i="15"/>
  <c r="L366" i="15"/>
  <c r="L413" i="15"/>
  <c r="L417" i="15"/>
  <c r="L441" i="15" l="1"/>
  <c r="F108" i="17" l="1"/>
  <c r="F110" i="17"/>
  <c r="F112" i="17"/>
  <c r="F101" i="17"/>
  <c r="F103" i="17"/>
  <c r="F105" i="17"/>
  <c r="F99" i="17"/>
  <c r="F107" i="17"/>
  <c r="F109" i="17"/>
  <c r="F111" i="17"/>
  <c r="F100" i="17"/>
  <c r="F102" i="17"/>
  <c r="F106" i="17"/>
  <c r="F79" i="17"/>
  <c r="F77" i="17"/>
  <c r="F82" i="17"/>
  <c r="F104" i="17"/>
  <c r="F81" i="17"/>
  <c r="F83" i="17"/>
  <c r="F80" i="17"/>
  <c r="F84" i="17"/>
  <c r="F78" i="17"/>
  <c r="F76" i="17"/>
  <c r="F510" i="17" s="1"/>
  <c r="G510" i="17"/>
  <c r="E515" i="17" s="1"/>
  <c r="E518" i="17" s="1"/>
</calcChain>
</file>

<file path=xl/comments1.xml><?xml version="1.0" encoding="utf-8"?>
<comments xmlns="http://schemas.openxmlformats.org/spreadsheetml/2006/main">
  <authors>
    <author>Daniel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Factura A: FA
Nota de Credito: NCA</t>
        </r>
      </text>
    </comment>
  </commentList>
</comments>
</file>

<file path=xl/comments10.xml><?xml version="1.0" encoding="utf-8"?>
<comments xmlns="http://schemas.openxmlformats.org/spreadsheetml/2006/main">
  <authors>
    <author>Daniel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Factura A: FA
Nota de Credito: NCA</t>
        </r>
      </text>
    </comment>
  </commentList>
</comments>
</file>

<file path=xl/comments11.xml><?xml version="1.0" encoding="utf-8"?>
<comments xmlns="http://schemas.openxmlformats.org/spreadsheetml/2006/main">
  <authors>
    <author>Daniel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Factura A: FA
Nota de Credito: NCA</t>
        </r>
      </text>
    </comment>
  </commentList>
</comments>
</file>

<file path=xl/comments12.xml><?xml version="1.0" encoding="utf-8"?>
<comments xmlns="http://schemas.openxmlformats.org/spreadsheetml/2006/main">
  <authors>
    <author>Daniel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Factura A: FA
Nota de Credito: NCA</t>
        </r>
      </text>
    </comment>
  </commentList>
</comments>
</file>

<file path=xl/comments2.xml><?xml version="1.0" encoding="utf-8"?>
<comments xmlns="http://schemas.openxmlformats.org/spreadsheetml/2006/main">
  <authors>
    <author>Samuel</author>
  </authors>
  <commentList>
    <comment ref="H54" authorId="0">
      <text>
        <r>
          <rPr>
            <b/>
            <sz val="9"/>
            <color indexed="81"/>
            <rFont val="Tahoma"/>
            <family val="2"/>
          </rPr>
          <t>Samuel:</t>
        </r>
        <r>
          <rPr>
            <sz val="9"/>
            <color indexed="81"/>
            <rFont val="Tahoma"/>
            <family val="2"/>
          </rPr>
          <t xml:space="preserve">
Corresponde a IVA PERCEPCION 3%</t>
        </r>
      </text>
    </comment>
    <comment ref="J54" authorId="0">
      <text>
        <r>
          <rPr>
            <b/>
            <sz val="9"/>
            <color indexed="81"/>
            <rFont val="Tahoma"/>
            <family val="2"/>
          </rPr>
          <t>Samuel:</t>
        </r>
        <r>
          <rPr>
            <sz val="9"/>
            <color indexed="81"/>
            <rFont val="Tahoma"/>
            <family val="2"/>
          </rPr>
          <t xml:space="preserve">
IMPUESTO INTERNO 4,17% + CARGO 1% FINANC.
</t>
        </r>
      </text>
    </comment>
    <comment ref="H69" authorId="0">
      <text>
        <r>
          <rPr>
            <b/>
            <sz val="9"/>
            <color indexed="81"/>
            <rFont val="Tahoma"/>
            <family val="2"/>
          </rPr>
          <t>Samuel:</t>
        </r>
        <r>
          <rPr>
            <sz val="9"/>
            <color indexed="81"/>
            <rFont val="Tahoma"/>
            <family val="2"/>
          </rPr>
          <t xml:space="preserve">
PERSEPCION IVA RG</t>
        </r>
      </text>
    </comment>
  </commentList>
</comments>
</file>

<file path=xl/comments3.xml><?xml version="1.0" encoding="utf-8"?>
<comments xmlns="http://schemas.openxmlformats.org/spreadsheetml/2006/main">
  <authors>
    <author>Daniel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Factura A: FA
Nota de Credito: NCA</t>
        </r>
      </text>
    </comment>
  </commentList>
</comments>
</file>

<file path=xl/comments4.xml><?xml version="1.0" encoding="utf-8"?>
<comments xmlns="http://schemas.openxmlformats.org/spreadsheetml/2006/main">
  <authors>
    <author>Samuel</author>
  </authors>
  <commentList>
    <comment ref="H31" authorId="0">
      <text>
        <r>
          <rPr>
            <b/>
            <sz val="9"/>
            <color indexed="81"/>
            <rFont val="Tahoma"/>
            <family val="2"/>
          </rPr>
          <t>Samuel:</t>
        </r>
        <r>
          <rPr>
            <sz val="9"/>
            <color indexed="81"/>
            <rFont val="Tahoma"/>
            <family val="2"/>
          </rPr>
          <t xml:space="preserve">
PERSEPCIONES: TASA HIDRICA</t>
        </r>
      </text>
    </comment>
    <comment ref="H32" authorId="0">
      <text>
        <r>
          <rPr>
            <b/>
            <sz val="9"/>
            <color indexed="81"/>
            <rFont val="Tahoma"/>
            <family val="2"/>
          </rPr>
          <t>Samuel:</t>
        </r>
        <r>
          <rPr>
            <sz val="9"/>
            <color indexed="81"/>
            <rFont val="Tahoma"/>
            <family val="2"/>
          </rPr>
          <t xml:space="preserve">
PERSEPCIONES GENERALES:
PERC. D.G.R.
</t>
        </r>
      </text>
    </comment>
    <comment ref="H38" authorId="0">
      <text>
        <r>
          <rPr>
            <b/>
            <sz val="9"/>
            <color indexed="81"/>
            <rFont val="Tahoma"/>
            <family val="2"/>
          </rPr>
          <t>Samuel:</t>
        </r>
        <r>
          <rPr>
            <sz val="9"/>
            <color indexed="81"/>
            <rFont val="Tahoma"/>
            <family val="2"/>
          </rPr>
          <t xml:space="preserve">
PERSEPCIONES GENERALES: TH/IGO
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Samuel:</t>
        </r>
        <r>
          <rPr>
            <sz val="9"/>
            <color indexed="81"/>
            <rFont val="Tahoma"/>
            <family val="2"/>
          </rPr>
          <t xml:space="preserve">
TASA HIDRICA</t>
        </r>
      </text>
    </comment>
    <comment ref="H43" authorId="0">
      <text>
        <r>
          <rPr>
            <b/>
            <sz val="9"/>
            <color indexed="81"/>
            <rFont val="Tahoma"/>
            <family val="2"/>
          </rPr>
          <t>Samuel:</t>
        </r>
        <r>
          <rPr>
            <sz val="9"/>
            <color indexed="81"/>
            <rFont val="Tahoma"/>
            <family val="2"/>
          </rPr>
          <t xml:space="preserve">
PERSEPCIONES:
I. INT. LEY 26028</t>
        </r>
      </text>
    </comment>
    <comment ref="H54" authorId="0">
      <text>
        <r>
          <rPr>
            <b/>
            <sz val="9"/>
            <color indexed="81"/>
            <rFont val="Tahoma"/>
            <family val="2"/>
          </rPr>
          <t>Samuel:</t>
        </r>
        <r>
          <rPr>
            <sz val="9"/>
            <color indexed="81"/>
            <rFont val="Tahoma"/>
            <family val="2"/>
          </rPr>
          <t xml:space="preserve">
Corresponde a IVA PERCEPCION 3%</t>
        </r>
      </text>
    </comment>
    <comment ref="J54" authorId="0">
      <text>
        <r>
          <rPr>
            <b/>
            <sz val="9"/>
            <color indexed="81"/>
            <rFont val="Tahoma"/>
            <family val="2"/>
          </rPr>
          <t>Samuel:</t>
        </r>
        <r>
          <rPr>
            <sz val="9"/>
            <color indexed="81"/>
            <rFont val="Tahoma"/>
            <family val="2"/>
          </rPr>
          <t xml:space="preserve">
IMPUESTO INTERNO 4,17% + CARGO 1% FINANC.
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Samuel:</t>
        </r>
        <r>
          <rPr>
            <sz val="9"/>
            <color indexed="81"/>
            <rFont val="Tahoma"/>
            <family val="2"/>
          </rPr>
          <t xml:space="preserve">
PERSEPCIONES:
IVA REG 2408/08</t>
        </r>
      </text>
    </comment>
    <comment ref="H69" authorId="0">
      <text>
        <r>
          <rPr>
            <b/>
            <sz val="9"/>
            <color indexed="81"/>
            <rFont val="Tahoma"/>
            <family val="2"/>
          </rPr>
          <t>Samuel:</t>
        </r>
        <r>
          <rPr>
            <sz val="9"/>
            <color indexed="81"/>
            <rFont val="Tahoma"/>
            <family val="2"/>
          </rPr>
          <t xml:space="preserve">
PERSEPCION IVA RG</t>
        </r>
      </text>
    </comment>
    <comment ref="H121" authorId="0">
      <text>
        <r>
          <rPr>
            <b/>
            <sz val="9"/>
            <color indexed="81"/>
            <rFont val="Tahoma"/>
            <family val="2"/>
          </rPr>
          <t>Samuel:</t>
        </r>
        <r>
          <rPr>
            <sz val="9"/>
            <color indexed="81"/>
            <rFont val="Tahoma"/>
            <family val="2"/>
          </rPr>
          <t xml:space="preserve">
TASAS</t>
        </r>
      </text>
    </comment>
    <comment ref="H122" authorId="0">
      <text>
        <r>
          <rPr>
            <b/>
            <sz val="9"/>
            <color indexed="81"/>
            <rFont val="Tahoma"/>
            <family val="2"/>
          </rPr>
          <t>Samuel:</t>
        </r>
        <r>
          <rPr>
            <sz val="9"/>
            <color indexed="81"/>
            <rFont val="Tahoma"/>
            <family val="2"/>
          </rPr>
          <t xml:space="preserve">
TASAS</t>
        </r>
      </text>
    </comment>
  </commentList>
</comments>
</file>

<file path=xl/comments5.xml><?xml version="1.0" encoding="utf-8"?>
<comments xmlns="http://schemas.openxmlformats.org/spreadsheetml/2006/main">
  <authors>
    <author>Daniel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Factura A: FA
Nota de Credito: NCA</t>
        </r>
      </text>
    </comment>
  </commentList>
</comments>
</file>

<file path=xl/comments6.xml><?xml version="1.0" encoding="utf-8"?>
<comments xmlns="http://schemas.openxmlformats.org/spreadsheetml/2006/main">
  <authors>
    <author>Samuel</author>
  </authors>
  <commentList>
    <comment ref="J30" authorId="0">
      <text>
        <r>
          <rPr>
            <b/>
            <sz val="9"/>
            <color indexed="81"/>
            <rFont val="Tahoma"/>
            <family val="2"/>
          </rPr>
          <t>Tasas</t>
        </r>
      </text>
    </comment>
    <comment ref="K173" authorId="0">
      <text>
        <r>
          <rPr>
            <b/>
            <sz val="9"/>
            <color indexed="81"/>
            <rFont val="Tahoma"/>
            <family val="2"/>
          </rPr>
          <t>Samuel:</t>
        </r>
        <r>
          <rPr>
            <sz val="9"/>
            <color indexed="81"/>
            <rFont val="Tahoma"/>
            <family val="2"/>
          </rPr>
          <t xml:space="preserve">
TASAS</t>
        </r>
      </text>
    </comment>
    <comment ref="K177" authorId="0">
      <text>
        <r>
          <rPr>
            <b/>
            <sz val="9"/>
            <color indexed="81"/>
            <rFont val="Tahoma"/>
            <family val="2"/>
          </rPr>
          <t>Samuel:</t>
        </r>
        <r>
          <rPr>
            <sz val="9"/>
            <color indexed="81"/>
            <rFont val="Tahoma"/>
            <family val="2"/>
          </rPr>
          <t xml:space="preserve">
NETO SIN IVA
</t>
        </r>
      </text>
    </comment>
    <comment ref="K184" authorId="0">
      <text>
        <r>
          <rPr>
            <b/>
            <sz val="9"/>
            <color indexed="81"/>
            <rFont val="Tahoma"/>
            <family val="2"/>
          </rPr>
          <t>Samuel:</t>
        </r>
        <r>
          <rPr>
            <sz val="9"/>
            <color indexed="81"/>
            <rFont val="Tahoma"/>
            <family val="2"/>
          </rPr>
          <t xml:space="preserve">
AJUSTE POR REDONDEO B.I.</t>
        </r>
      </text>
    </comment>
    <comment ref="K187" authorId="0">
      <text>
        <r>
          <rPr>
            <b/>
            <sz val="9"/>
            <color indexed="81"/>
            <rFont val="Tahoma"/>
            <family val="2"/>
          </rPr>
          <t>Samuel:</t>
        </r>
        <r>
          <rPr>
            <sz val="9"/>
            <color indexed="81"/>
            <rFont val="Tahoma"/>
            <family val="2"/>
          </rPr>
          <t xml:space="preserve">
AJUSTE POR REDONDEO B.I.</t>
        </r>
      </text>
    </comment>
  </commentList>
</comments>
</file>

<file path=xl/comments7.xml><?xml version="1.0" encoding="utf-8"?>
<comments xmlns="http://schemas.openxmlformats.org/spreadsheetml/2006/main">
  <authors>
    <author>Daniel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Factura A: FA
Nota de Credito: NCA</t>
        </r>
      </text>
    </comment>
  </commentList>
</comments>
</file>

<file path=xl/comments8.xml><?xml version="1.0" encoding="utf-8"?>
<comments xmlns="http://schemas.openxmlformats.org/spreadsheetml/2006/main">
  <authors>
    <author>Santiago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 xml:space="preserve">26,33 PERTENECEN A PERSEPCION IVA RG 2408/08
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 xml:space="preserve">54,86 PERTENECEN A PERSEPCION IVA RG 2408/08
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 xml:space="preserve">94,77 PERTENECEN A PERSEPCION IVA RG 2408/08
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CORRESPONDE A IMPUESTO INTERNO</t>
        </r>
      </text>
    </comment>
    <comment ref="K22" authorId="0">
      <text>
        <r>
          <rPr>
            <b/>
            <sz val="9"/>
            <color indexed="81"/>
            <rFont val="Tahoma"/>
            <family val="2"/>
          </rPr>
          <t>CORRESPONDE A IMPUESTO INTERNO</t>
        </r>
      </text>
    </comment>
  </commentList>
</comments>
</file>

<file path=xl/comments9.xml><?xml version="1.0" encoding="utf-8"?>
<comments xmlns="http://schemas.openxmlformats.org/spreadsheetml/2006/main">
  <authors>
    <author>Daniel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Factura A: FA
Nota de Credito: NCA</t>
        </r>
      </text>
    </comment>
  </commentList>
</comments>
</file>

<file path=xl/sharedStrings.xml><?xml version="1.0" encoding="utf-8"?>
<sst xmlns="http://schemas.openxmlformats.org/spreadsheetml/2006/main" count="3049" uniqueCount="771">
  <si>
    <t>Fecha</t>
  </si>
  <si>
    <t>Tipo</t>
  </si>
  <si>
    <t>Nro.de factura</t>
  </si>
  <si>
    <t>Denominación</t>
  </si>
  <si>
    <t>C.U.I.T.</t>
  </si>
  <si>
    <t>IVA 21 %</t>
  </si>
  <si>
    <t>IVA 10,5%</t>
  </si>
  <si>
    <t>No Grav.</t>
  </si>
  <si>
    <t>Total</t>
  </si>
  <si>
    <t>Neto</t>
  </si>
  <si>
    <t>Totales</t>
  </si>
  <si>
    <t>Totales Generales</t>
  </si>
  <si>
    <t>Importe Neto</t>
  </si>
  <si>
    <t xml:space="preserve">LIBRO IVA VENTAS ABRIL </t>
  </si>
  <si>
    <t>IVA 21%</t>
  </si>
  <si>
    <t>IVA 27%</t>
  </si>
  <si>
    <t>Ex y No Gr</t>
  </si>
  <si>
    <t>Per. IIBB</t>
  </si>
  <si>
    <t>Retenido</t>
  </si>
  <si>
    <t xml:space="preserve">IVA Ventas  </t>
  </si>
  <si>
    <t xml:space="preserve">IVA Compras </t>
  </si>
  <si>
    <t>Saldo Mes Anterior</t>
  </si>
  <si>
    <t>Retención Claro</t>
  </si>
  <si>
    <t xml:space="preserve">Importe a Pagar </t>
  </si>
  <si>
    <t>LIBRO IVA COMPRAS ABRIL</t>
  </si>
  <si>
    <t>FA</t>
  </si>
  <si>
    <t>AMX ARGENTINA SOCIEDAD ANONIMA</t>
  </si>
  <si>
    <t>Razon Social</t>
  </si>
  <si>
    <t>MUEBLELUZ S.A.</t>
  </si>
  <si>
    <t>1234.68</t>
  </si>
  <si>
    <t>NEA ELECTRONICA S.R.L.</t>
  </si>
  <si>
    <t>TODO LIMPIEZA</t>
  </si>
  <si>
    <t>SEGPRO S.R.L.</t>
  </si>
  <si>
    <t>J.J. SERVICIOS</t>
  </si>
  <si>
    <t>CASTILLO DANIEL ALEJANDRO Comunicaciones</t>
  </si>
  <si>
    <t>FERNANDO EMILIO DI PASQUO</t>
  </si>
  <si>
    <t>SALEME ELIAS MAURO</t>
  </si>
  <si>
    <t>SERVICIOS MEDICOS PARA EMPRESAS</t>
  </si>
  <si>
    <t>SOLUCIONES INTEGRALES EN TELECOMUNICACIONES</t>
  </si>
  <si>
    <t>IDUMENTARIAS DEL SUR</t>
  </si>
  <si>
    <t>TERMO TECNICA</t>
  </si>
  <si>
    <t>RUDERMAN OSCAR ALBERTO</t>
  </si>
  <si>
    <t>ELECTROLUKA Telecomunicaciones S.R.L.</t>
  </si>
  <si>
    <t>SOLDAAR Higiene y Seguridad Ambiental</t>
  </si>
  <si>
    <t>ADT A Tyco Business</t>
  </si>
  <si>
    <t>INDUMENTARIAS DEL SUR</t>
  </si>
  <si>
    <t>JARA CLAUDIO OSCAR</t>
  </si>
  <si>
    <t>GASES Y MATERIALES S.R.L.</t>
  </si>
  <si>
    <t>HOTEL AZUL</t>
  </si>
  <si>
    <t>AGENCIA OFICIAL OCA</t>
  </si>
  <si>
    <t>ANDESMAR EXPRESS</t>
  </si>
  <si>
    <t>AMX ARGENTINA S.A.</t>
  </si>
  <si>
    <t>DISTRIBUIDORA MALAGA de EZEFA S.A.</t>
  </si>
  <si>
    <t>GNC San Carlos Inyeccion</t>
  </si>
  <si>
    <t xml:space="preserve">VIA CARGO </t>
  </si>
  <si>
    <t>DON EMILIO</t>
  </si>
  <si>
    <t>LA ESCONDIDA</t>
  </si>
  <si>
    <t>ACA</t>
  </si>
  <si>
    <t>SETA bazar gourmet</t>
  </si>
  <si>
    <t>CRUCERO EXPRESS ENCOMIENDAS</t>
  </si>
  <si>
    <t>INTEGRAL ENCOMIENDAS</t>
  </si>
  <si>
    <t>SHELL INTERFABRICA</t>
  </si>
  <si>
    <t>VALPARAISO S.A.</t>
  </si>
  <si>
    <t>CENCOSUR S.A.</t>
  </si>
  <si>
    <t>GENERAL MITRE S.R.L.</t>
  </si>
  <si>
    <t>ESTACION COFICO S.R.L.</t>
  </si>
  <si>
    <t>SENA HUMBERTO FABRICIO</t>
  </si>
  <si>
    <t>PETROLERA SAN JUAN S.A.</t>
  </si>
  <si>
    <t>RUTAS SERRANAS S.R.L.</t>
  </si>
  <si>
    <t>ALFA SUR S.R.L.</t>
  </si>
  <si>
    <t>LA BARRANCA S.R.L.</t>
  </si>
  <si>
    <t>ESER S.A.</t>
  </si>
  <si>
    <t>LUIS ANGEL PAVONE</t>
  </si>
  <si>
    <t>ESTACION FERREYRA S.R.L.</t>
  </si>
  <si>
    <t>MORDINI RAMON DANIEL</t>
  </si>
  <si>
    <t>PETROMADRID S.A.</t>
  </si>
  <si>
    <t>RICARDO RISATTI S.A.C.I.F.</t>
  </si>
  <si>
    <t>CARLOS ANSALDO Y CIA. S.R.L.</t>
  </si>
  <si>
    <t>JOSE MARIA RODRIGO Y CIA. S.A.</t>
  </si>
  <si>
    <t>OLIVERA OSCAR ALFREDO</t>
  </si>
  <si>
    <t>ZANET S.A.</t>
  </si>
  <si>
    <t>NEDMAT S.A.</t>
  </si>
  <si>
    <t>CENTRO ELECTRICO S.H. DE ARREDONDO Y ARNAUDO</t>
  </si>
  <si>
    <t>FLORES FERNANDO I. Y FLORES LUCAS M. S.H.</t>
  </si>
  <si>
    <t>PETROTRELEW S.A.</t>
  </si>
  <si>
    <t>GRUPO NORTE S.R.L.</t>
  </si>
  <si>
    <t>LAS SIERRAS S.R.L.</t>
  </si>
  <si>
    <t>YPF CENTRO CONESA</t>
  </si>
  <si>
    <t>DAVIES RACHEL</t>
  </si>
  <si>
    <t>Nº Certificado</t>
  </si>
  <si>
    <t>CENCOSUD S.A.</t>
  </si>
  <si>
    <t>ANDESMAR S.A.</t>
  </si>
  <si>
    <t>SANTA ALBINA S.A.</t>
  </si>
  <si>
    <t>OCTAVIO JULIO</t>
  </si>
  <si>
    <t>ELECTRO MISIONES S.A.</t>
  </si>
  <si>
    <t>ZAMORA GABRIEL ANTONIO</t>
  </si>
  <si>
    <t>ALVEZ CARLOS ALBERTO</t>
  </si>
  <si>
    <t>COMELLI ANUNCIATA ANA</t>
  </si>
  <si>
    <t>AXION ENERGY ARGENTINA S.A.</t>
  </si>
  <si>
    <t>GISELA MARIA CASTILLO</t>
  </si>
  <si>
    <t>YPF S.A.</t>
  </si>
  <si>
    <t>SHELL BOULEVARD</t>
  </si>
  <si>
    <t>CAPNI S.H.</t>
  </si>
  <si>
    <t>BEIRUT S.A.</t>
  </si>
  <si>
    <t>ARNO SEEWALD S.A.</t>
  </si>
  <si>
    <t>WAESSLE CARLOS RENE</t>
  </si>
  <si>
    <t>IGNACIO MESCHEDE Y CIA. S.R.L.</t>
  </si>
  <si>
    <t>SPACIUK MARCELO ANDRES</t>
  </si>
  <si>
    <t>COOP. AGRICOLA MIXTA DE MONTE CARLO LTDA.</t>
  </si>
  <si>
    <t>TEWS ILSE</t>
  </si>
  <si>
    <t xml:space="preserve">ERIKSEN Y CIA. S.A.C.I.F. </t>
  </si>
  <si>
    <t>PETROCOR DOMINGO FERNAN. CAP. S.A.C.I.F.I.</t>
  </si>
  <si>
    <t>VALLEJO ARCELUZ FERNANDO Y OTRAS S.H.</t>
  </si>
  <si>
    <t>HOTEL CORONADO S.R.L.</t>
  </si>
  <si>
    <t>QUINTIN R. SIONE E HIJOS S.R.L.</t>
  </si>
  <si>
    <t>ULLMANN ANA MARIA FALLABRINO DE ULLMANN</t>
  </si>
  <si>
    <t>COMBUSTIBLES LITORAL S.A.</t>
  </si>
  <si>
    <t>ANJOR S.A.</t>
  </si>
  <si>
    <t>CAVALLO MARIA TERESA</t>
  </si>
  <si>
    <t>MAELHO S.R.L.</t>
  </si>
  <si>
    <t>CUPER S.C.</t>
  </si>
  <si>
    <t>MIOTTO MONICA BEATRIZ</t>
  </si>
  <si>
    <t>CERROPLAST S.A.</t>
  </si>
  <si>
    <t>EZEFA S.A.</t>
  </si>
  <si>
    <t>ACOSTA GABRIEL FEDERICO</t>
  </si>
  <si>
    <t>LA CUARTA S.A.</t>
  </si>
  <si>
    <t>CESAR DANIEL RUIZ BONAPARTE</t>
  </si>
  <si>
    <t>SERVICIOS DEL LAGO S.R.L.</t>
  </si>
  <si>
    <t>CAPELLINO DOMINGO PEDRO</t>
  </si>
  <si>
    <t>DON IGNACIO S.A.</t>
  </si>
  <si>
    <t>GAS NATURAL COMPRIMIDO VILLA MARIA S.A.</t>
  </si>
  <si>
    <t>HUGO JOSE FRAPPA Y RAMON A. MOINE S.R.L.</t>
  </si>
  <si>
    <t>SAN CAYETANO S.R.L.</t>
  </si>
  <si>
    <t>SANTA LUCIA S.R.L.</t>
  </si>
  <si>
    <t>GN_COM S.R.L.</t>
  </si>
  <si>
    <t xml:space="preserve">RINALDI ARNOLDO A. Y RINALDI F. G. S.H. </t>
  </si>
  <si>
    <t>SERVI SUD S.A.</t>
  </si>
  <si>
    <t>LA COMERCIAL GAS S.A.</t>
  </si>
  <si>
    <t>AIMETTA Y RIMONDA S.R.L.</t>
  </si>
  <si>
    <t>MARIA N.B. DE SOLDANO Y CIA. S.R.L.</t>
  </si>
  <si>
    <t>LOS INMIGRANTES LTDA.</t>
  </si>
  <si>
    <t>PASTORUTTI NESTOR ABEL</t>
  </si>
  <si>
    <t>VIA BARILOCHE S.A.</t>
  </si>
  <si>
    <t>BUSPACK EXPRESS</t>
  </si>
  <si>
    <t>COSTA AZUL S.R.L.</t>
  </si>
  <si>
    <t>MIGUEL SCHEIMBERG S.A.C.I.F.</t>
  </si>
  <si>
    <t>PARABRISAS SUD S.A.</t>
  </si>
  <si>
    <t>LOS MOLINOS S.R.L.</t>
  </si>
  <si>
    <t>EMPRENDIMIENTOS DEL RIO S.R.L.</t>
  </si>
  <si>
    <t>GNC AU VILLA MARIA S.R.L.</t>
  </si>
  <si>
    <t>ROSARIO DUAL S.A.</t>
  </si>
  <si>
    <t>BUSLOWICZ GABRIELA CECILIA</t>
  </si>
  <si>
    <t>GENERAL ROCA GNC S.R.L.</t>
  </si>
  <si>
    <t>SIGASI S.A.</t>
  </si>
  <si>
    <t>CUATRO BOCAS S.R.L.</t>
  </si>
  <si>
    <t>INVERSORA S.A.F.A.I.C.I.</t>
  </si>
  <si>
    <t>OPERADORA DE ESTACIONES DE SERVICIO S.A.</t>
  </si>
  <si>
    <t>ESTACION DE SERVICIOS</t>
  </si>
  <si>
    <t>SALADAS COMBUSTIBLES S.R.L.</t>
  </si>
  <si>
    <t>MERCASOFA S.A.</t>
  </si>
  <si>
    <t>LIDER GAS S.A.</t>
  </si>
  <si>
    <t>GNC SAN FRANCISCO S.R.L.</t>
  </si>
  <si>
    <t>ZAREK S.R.L.</t>
  </si>
  <si>
    <t>SERVICIOS S.A.</t>
  </si>
  <si>
    <t>LUCAN S.A.</t>
  </si>
  <si>
    <t>LA GERMANIA S.R.L.</t>
  </si>
  <si>
    <t>LA 251 S.R.L.</t>
  </si>
  <si>
    <t>COMISION DE FOMENTO DE CACHARRAMENDI</t>
  </si>
  <si>
    <t>LUCAM S.A.</t>
  </si>
  <si>
    <t>RICHETTA Y CIA. S.A.</t>
  </si>
  <si>
    <t>PETROCOR S.A.C.I.F.</t>
  </si>
  <si>
    <t>GUARESCHI Y ASOCIADOS S.R.L.</t>
  </si>
  <si>
    <t>MARIJO S.A.</t>
  </si>
  <si>
    <t>DUEL S.R.L.</t>
  </si>
  <si>
    <t>ESTACION DE SERVICIO LAS FLORES S.R.L.</t>
  </si>
  <si>
    <t>PARADOR LUCILA S.A.</t>
  </si>
  <si>
    <t>VEGLIA NEUMATICOS S.H.</t>
  </si>
  <si>
    <t>JOSE GUIDO VICENTE</t>
  </si>
  <si>
    <t>PINTURERIAS REX S.A.</t>
  </si>
  <si>
    <t xml:space="preserve">PONCE JOSE MARIA </t>
  </si>
  <si>
    <t>BENZIN S.R.L.</t>
  </si>
  <si>
    <t>FALCON JORGE LUIS Y PARTEMI FLAVIO MAURICIO S.H.</t>
  </si>
  <si>
    <t>FIAT EL TRIANGULO S.R.L.</t>
  </si>
  <si>
    <t>BUSES LEP</t>
  </si>
  <si>
    <t>ASTORQUIA ELBA DELFINA</t>
  </si>
  <si>
    <t>MARTIN PISOS S.R.L.</t>
  </si>
  <si>
    <t>ELECTROLUKA TELECOMUNICACIONES S.R.L.</t>
  </si>
  <si>
    <t>SOLDAN FERNANDO</t>
  </si>
  <si>
    <t>GUSTAVO A. MOLINA</t>
  </si>
  <si>
    <t>NCA</t>
  </si>
  <si>
    <t>LIBRO IVA COMPRAS JUNIO</t>
  </si>
  <si>
    <t>LIBRO IVA VENTAS JUNIO</t>
  </si>
  <si>
    <t>LIBRO IVA COMPRAS MAYO</t>
  </si>
  <si>
    <t xml:space="preserve">LIBRO IVA VENTAS MAYO </t>
  </si>
  <si>
    <t>MATTEAZZIOYHENART CLAUDIA ROSANA</t>
  </si>
  <si>
    <t>RIO NEGRO COMBUSTIBLES S.R.L.</t>
  </si>
  <si>
    <t>GEN S.R.L.</t>
  </si>
  <si>
    <t>SERVICIOS DEL DESIERTO S.A.</t>
  </si>
  <si>
    <t>COMBUSROCA S.A.</t>
  </si>
  <si>
    <t>CATTANEO HNOS. S.R.L.</t>
  </si>
  <si>
    <t>ARROYITO SERVICIOS S.A.</t>
  </si>
  <si>
    <t>LUIS Y NORBERTO MONDINO S.A.</t>
  </si>
  <si>
    <t>EL ELEGIDO S.A.</t>
  </si>
  <si>
    <t>DIAMENDI Y CIA. S.R.L.</t>
  </si>
  <si>
    <t>NEUMATICOS Y COMBUSTIBLES EUREKA S.R.L.</t>
  </si>
  <si>
    <t>OTAMENDI Y COMPAÑÍA S.R.L.</t>
  </si>
  <si>
    <t>PETROPAT S.R.L.</t>
  </si>
  <si>
    <t>LUGO'S S.R.L.</t>
  </si>
  <si>
    <t>ESTACION DE SERVICIO</t>
  </si>
  <si>
    <t>DEGAS S.A.</t>
  </si>
  <si>
    <t>G.N.C. SAN FRANCISCO S.R.L.</t>
  </si>
  <si>
    <t xml:space="preserve">R. RIETMANN Y CYA. S.R.L. </t>
  </si>
  <si>
    <t>SENESTRARI VIRGINIA MARIA</t>
  </si>
  <si>
    <t>CASA EDEL</t>
  </si>
  <si>
    <t>MAFACHA</t>
  </si>
  <si>
    <t>JOSE VICENTE GUIDO</t>
  </si>
  <si>
    <t>HOTEL TOURNING CLUB S.H.</t>
  </si>
  <si>
    <t>SELEME ELIAS MAURO</t>
  </si>
  <si>
    <t>MONTENEGRO PEDRO DANIEL</t>
  </si>
  <si>
    <t>ROSS RENE MARCELINO</t>
  </si>
  <si>
    <t>PINTURERIA REX S.A.</t>
  </si>
  <si>
    <t>CORDOBA DESINFECCIONES S.R.L.</t>
  </si>
  <si>
    <t>BULONERIA MURPAT DE A. Y M. PATRITO</t>
  </si>
  <si>
    <t>SANTA ALOINA S.A.</t>
  </si>
  <si>
    <t>ANTONIO DI TONDO E HIJOS S.A.</t>
  </si>
  <si>
    <t>LOS DOS HERMANOS DE G. R. GAILLARD Y N. P .GAILLARD S.H.</t>
  </si>
  <si>
    <t>MOVIMIENTOS Y SERVICIOS S.A.</t>
  </si>
  <si>
    <t>MARIA HNOS. S.R.L.</t>
  </si>
  <si>
    <t>COMBUSTIBLES Y SERVICIOS EL CRUCE S.A.</t>
  </si>
  <si>
    <t>HEKAR S.R.L.</t>
  </si>
  <si>
    <t>VIEJA ESTACION S.A.</t>
  </si>
  <si>
    <t>CRACCO ADOLFO INOSENCIO</t>
  </si>
  <si>
    <t>FANDCAR S.R.L.</t>
  </si>
  <si>
    <t>ULLMANN ANA MARIA FALLABRINO DE ULLMAN</t>
  </si>
  <si>
    <t>PEREYRO MIRTA VIVIANA</t>
  </si>
  <si>
    <t>SUCESION DE MEIER ENRIQUE JUAN</t>
  </si>
  <si>
    <t>FIAT EL TRIANGULO S.A.</t>
  </si>
  <si>
    <t>RUSEN S.A.</t>
  </si>
  <si>
    <t>CORREO ARGENTINO</t>
  </si>
  <si>
    <t>DALLA BONA ALEJANDRO</t>
  </si>
  <si>
    <t>RUBEN MIGUEL BOETTO</t>
  </si>
  <si>
    <t>GONZALEZ SOSA DAMIAL ALEJANDRO</t>
  </si>
  <si>
    <t>JUAREZ BRIAN CLAUDIO</t>
  </si>
  <si>
    <t>LIBERHOT S.A.</t>
  </si>
  <si>
    <t>RUNDERMAN OSCAR ALBERTO</t>
  </si>
  <si>
    <t>YPF COMERCIO S.R.L.</t>
  </si>
  <si>
    <t>STEINMETZ ROBERTO CARLOS</t>
  </si>
  <si>
    <t>OSCAR ANIBAL ANTISTA</t>
  </si>
  <si>
    <t>GRUPO OBREGON S.A.</t>
  </si>
  <si>
    <t>HIDRAULICO INTEGRAL</t>
  </si>
  <si>
    <t>AGRO FATIMA S.A.</t>
  </si>
  <si>
    <t>CAURROUX S.R.L.</t>
  </si>
  <si>
    <t>ADRIANA MARIA VOTTERO</t>
  </si>
  <si>
    <t>PEREZ MARCELO FABIO</t>
  </si>
  <si>
    <t>DAMARRA S.R.L.</t>
  </si>
  <si>
    <t>JUNCOS RAUL ANTONIO</t>
  </si>
  <si>
    <t>CALDERON LEONARDO RODRIGO</t>
  </si>
  <si>
    <t>CENTRAL S.R.L.</t>
  </si>
  <si>
    <t>ESTACION DE SERVICIO GOLF S.A.</t>
  </si>
  <si>
    <t>PARADOR DON VALENTIN S.R.L.</t>
  </si>
  <si>
    <t>LA RED S.R.L.</t>
  </si>
  <si>
    <t>LA PAZ S.R.L.</t>
  </si>
  <si>
    <t>DEL VALLE S.R.L.</t>
  </si>
  <si>
    <t>G.N.C. SANTO TOME S.R.L.</t>
  </si>
  <si>
    <t>GRAN HOTEL LAS VARILLAS S.A.</t>
  </si>
  <si>
    <t>POGOST SUSANA EDITH</t>
  </si>
  <si>
    <t>ALGARROBITOS S.A.</t>
  </si>
  <si>
    <t>G.N.C. VILLA MARIA S.R.L.</t>
  </si>
  <si>
    <t>EL MASTIL S.H.</t>
  </si>
  <si>
    <t>ESTACION DE SERVICIO LA PUNTILLA S.R.L.</t>
  </si>
  <si>
    <t>ALBERTO Y OSCAR RASSO S.H.</t>
  </si>
  <si>
    <t>ESTACION DE SERVICIO EL TRAPICHE</t>
  </si>
  <si>
    <t>ALLUB HERMANOS S.R.L.</t>
  </si>
  <si>
    <t>VILLACE MARIO OSCAR</t>
  </si>
  <si>
    <t>RUTA 36 S.R.L.</t>
  </si>
  <si>
    <t>ESTACION DE SERVICIO SHELL</t>
  </si>
  <si>
    <t>HOTEL ROMAN S.R.L.</t>
  </si>
  <si>
    <t>SEMILLAS EL PAMPERO S.R.L.</t>
  </si>
  <si>
    <t>ESTACION DE SERVICIO ESSO</t>
  </si>
  <si>
    <t>FALCONE HOTEL</t>
  </si>
  <si>
    <t>MUNDO FIAT</t>
  </si>
  <si>
    <t>ALFREDO ARIEL LICCIARDI</t>
  </si>
  <si>
    <t>NAHUEL HOTEL S.R.L.</t>
  </si>
  <si>
    <t>EL JAGUEL S.A.</t>
  </si>
  <si>
    <t>G.N.C. SIGMA S.R.L.</t>
  </si>
  <si>
    <t>COVEMAT S.R.L.</t>
  </si>
  <si>
    <t>NAPOLEON EDUARDO CARBONETTI</t>
  </si>
  <si>
    <t>SABER S.R.L.</t>
  </si>
  <si>
    <t>SANTA ADELA I.I.</t>
  </si>
  <si>
    <t>ACCESO SUR S.R.L.</t>
  </si>
  <si>
    <t>SUMAJ S.R.L.</t>
  </si>
  <si>
    <t>ASOC. COOP. T. GAS DEL SUR DE CBA. LTDA.</t>
  </si>
  <si>
    <t>GUARESCHU Y ASOCIADOS S.R.L.</t>
  </si>
  <si>
    <t>AGROSERVICE GENERAL LAVALLE S.R.L.</t>
  </si>
  <si>
    <t>TRANSBUS JUNIN S.A.</t>
  </si>
  <si>
    <t>AGROENERGIA S.A.</t>
  </si>
  <si>
    <t>REYERO CANCIANI E HIJO S.R.L.</t>
  </si>
  <si>
    <t>CARLETTI HERMANOS S.R.L.</t>
  </si>
  <si>
    <t>RUTA UNO S.R.L.</t>
  </si>
  <si>
    <t>CHADA JOSE SALVADOR</t>
  </si>
  <si>
    <t>LUIS A CARRIZO Y CIA S.R.L.</t>
  </si>
  <si>
    <t>SORBONA COMBUSTIBLES S.A.</t>
  </si>
  <si>
    <t>ITALSERVICE S.A.</t>
  </si>
  <si>
    <t>HUGO RAUL LOPEZ Y CIA. S.A.</t>
  </si>
  <si>
    <t>COOP. DE SERVICIOS PUBLI. GENERAL ACHA LTDA.</t>
  </si>
  <si>
    <t>7 DE AGOSTO S.R.L.</t>
  </si>
  <si>
    <t>LA COLONIA S.A.</t>
  </si>
  <si>
    <t>G.N.C. ACRUX S.R.L.</t>
  </si>
  <si>
    <t>BENVEPAZ S.A.</t>
  </si>
  <si>
    <t>LA NONNA LUISA DE TORAGLIO GILDA</t>
  </si>
  <si>
    <t>BALDI HUGO BAUTISTA</t>
  </si>
  <si>
    <t>ESI GAS S.A.</t>
  </si>
  <si>
    <t>GASFE S.A.</t>
  </si>
  <si>
    <t>VAL VER S.R.L.</t>
  </si>
  <si>
    <t>CORDOZA S.A.</t>
  </si>
  <si>
    <t>ESTACION DE SERVICIO PETROSAM S.R.L.</t>
  </si>
  <si>
    <t>COOPERATIVA ELECTRICA JOVITA LIMITADA</t>
  </si>
  <si>
    <t>EL EUSKAL S.R.L.</t>
  </si>
  <si>
    <t>SERVISUD S.A.</t>
  </si>
  <si>
    <t>DRUNVALO S.A.</t>
  </si>
  <si>
    <t>MORENO HNOS. S.H.</t>
  </si>
  <si>
    <t>NELIO RAUL PIGNATTA Y CIA. S.A.</t>
  </si>
  <si>
    <t>LIBRO IVA COMPRAS JULIO</t>
  </si>
  <si>
    <t>LIBRO IVA VENTAS JULIO</t>
  </si>
  <si>
    <t>CERRO PLAST S.A.</t>
  </si>
  <si>
    <t>VIA BARILOHE S.A.</t>
  </si>
  <si>
    <t>RODRIGUEZ VICTOR ISMAEL</t>
  </si>
  <si>
    <t>SOLDAAR S.R.L.</t>
  </si>
  <si>
    <t>BERGALLO Y PASTRONE S.A.C.I.</t>
  </si>
  <si>
    <t>FERRERO DANIEL LORENZO</t>
  </si>
  <si>
    <t>MATEUCCI LUIS ALFREDO</t>
  </si>
  <si>
    <t>CA-PE-CAV. S.A.</t>
  </si>
  <si>
    <t>STEFGRUP S.A.</t>
  </si>
  <si>
    <t>PEREZ ROSSI JAVIER GUSTAVO</t>
  </si>
  <si>
    <t>ANRIA NELSO  J. Y ANRIA GABRIEL S.A.</t>
  </si>
  <si>
    <t>NELSO S.A.</t>
  </si>
  <si>
    <t>NILDO SANTIN LOPEZ S.A.</t>
  </si>
  <si>
    <t>FALAVIGNA JOSE MARTIN</t>
  </si>
  <si>
    <t>CRUCERO EXPRESS</t>
  </si>
  <si>
    <t>OVEJERO IGNACIO RAUL</t>
  </si>
  <si>
    <t>DELGADO LUIS HUMBERTO</t>
  </si>
  <si>
    <t>NUEVO HOTEL BRISTOL</t>
  </si>
  <si>
    <t>ESTACION DE SERVICIO SANTA MARIA S.A.</t>
  </si>
  <si>
    <t>ELVA C. YBAÑEZ</t>
  </si>
  <si>
    <t>DAPELLO HECTOR ROBERTO</t>
  </si>
  <si>
    <t>WILMAR LOLLI</t>
  </si>
  <si>
    <t>SUCESORES DE ANTONIO LLFHON S.R.L.</t>
  </si>
  <si>
    <t>MIRTA NOEMI MARTINEZ</t>
  </si>
  <si>
    <t>AEROLINEAS ARGENTINAS S.A.</t>
  </si>
  <si>
    <t>COMBSYS S.R.L.</t>
  </si>
  <si>
    <t>PEÑA LUIS ALBERTO</t>
  </si>
  <si>
    <t>CORBON S.R.L.</t>
  </si>
  <si>
    <t>OTAMENDI Y CIA. S.R.L.</t>
  </si>
  <si>
    <t>NOCIONI MATERIALES DE ONSTRUCION S.A.</t>
  </si>
  <si>
    <t>METODOS INFORMATICA S.R.L.</t>
  </si>
  <si>
    <t>KANEMI TRANSPORTES S.A.</t>
  </si>
  <si>
    <t>RETAMAR PAULA DANIELA</t>
  </si>
  <si>
    <t>PENESI OSVALDO JUAN</t>
  </si>
  <si>
    <t>G.N.C. VILLA MARIA S.A.</t>
  </si>
  <si>
    <t>CONTIGAS S.R.L.</t>
  </si>
  <si>
    <t>LOSANO Y CIA S.A.</t>
  </si>
  <si>
    <t>MONBIAN S.A.</t>
  </si>
  <si>
    <t>INSPECENTRO S.A. SUCURSAL ARGENTINA</t>
  </si>
  <si>
    <t>ATLANTICO AZUL S.A.</t>
  </si>
  <si>
    <t>GALAND CRISTINA MONICA</t>
  </si>
  <si>
    <t>G.N.C AU VILLA MARIA S.R.L.</t>
  </si>
  <si>
    <t>ALMA S.A.</t>
  </si>
  <si>
    <t>SUR ATLANTIC OIL S.A.</t>
  </si>
  <si>
    <t>SAN CRISTOBAL S.A.</t>
  </si>
  <si>
    <t>BOM-BIFE S.R.L.</t>
  </si>
  <si>
    <t>GARCIA LILIAN MARIA, GAUTO ARGUELLO S.H.</t>
  </si>
  <si>
    <t>CHICOM S.A.</t>
  </si>
  <si>
    <t>DON FRANCISCO S.A.</t>
  </si>
  <si>
    <t>COMERCIAL YAKO FERRETERIA S.R.L.</t>
  </si>
  <si>
    <t>ORVE S.R.L.</t>
  </si>
  <si>
    <t>PETROSAR PRODUCCION Y SERVICIOS S.A.</t>
  </si>
  <si>
    <t>EL ALAMO S.R.L.</t>
  </si>
  <si>
    <t>KNOOP MONICA VIVIANA</t>
  </si>
  <si>
    <t>LIBRO IVA COMPRAS AGOSTO</t>
  </si>
  <si>
    <t>LIBRO IVA VENTAS AGOSTO</t>
  </si>
  <si>
    <t>COATI DIGITAL S.A.</t>
  </si>
  <si>
    <t>BARALE S.A.</t>
  </si>
  <si>
    <t>SEVI SUD S.A.</t>
  </si>
  <si>
    <t>CAPELINO DOMINGO PEDRO</t>
  </si>
  <si>
    <t>ALT ALBERTO RAFAEL Y ALT H. JOSE S.H.</t>
  </si>
  <si>
    <t>SANTA BARBARA S.A.</t>
  </si>
  <si>
    <t>GNC OLIVA S.A.</t>
  </si>
  <si>
    <t>FRANCHI NIDER NOELIA</t>
  </si>
  <si>
    <t>AICHINO NESTROR FERNANDO</t>
  </si>
  <si>
    <t>STUBBE ADRIANA MARIA</t>
  </si>
  <si>
    <t>MEDINA ROBERTO CLAUDIO</t>
  </si>
  <si>
    <t>OPERADORA DE ESTACIONES DE SERVICIOS S.A.</t>
  </si>
  <si>
    <t>ECHANIZ HERMANOS S.A.</t>
  </si>
  <si>
    <t>GUSTAVO MARTINI S.R.L.</t>
  </si>
  <si>
    <t>FERNANDEZ EUGENIO</t>
  </si>
  <si>
    <t>ANGELA NESCI S.R.L.</t>
  </si>
  <si>
    <t>GUARECHI Y ASOCIADOS S.R.L.</t>
  </si>
  <si>
    <t>R. RIETMANN Y CYA S.R.L.</t>
  </si>
  <si>
    <t>HOSTERIA DEL SOL S.A.</t>
  </si>
  <si>
    <t>TRIANGULO DEL NORTE S.R.L.</t>
  </si>
  <si>
    <t>SARTORE, CACCAMO Y OTROS S.H.</t>
  </si>
  <si>
    <t>SEBASTIAN GHELLI</t>
  </si>
  <si>
    <t>GONZALEZ SOSA DAMIAN ALEJANDRO</t>
  </si>
  <si>
    <t>ANTONIO AUGUSTI LUTRI</t>
  </si>
  <si>
    <t>JOSE NOLBERTO MIRANDA</t>
  </si>
  <si>
    <t>EXPRESO SINGER SAT</t>
  </si>
  <si>
    <t>ARBITRA S.A.</t>
  </si>
  <si>
    <t>RICHETTA Y CIA S.A.</t>
  </si>
  <si>
    <t>GALVAN WALTER DANIEL ANTONIO</t>
  </si>
  <si>
    <t>AEROLINEAS ARGENTINAS</t>
  </si>
  <si>
    <t>CANTERAS PIETRACOR S.R.L.</t>
  </si>
  <si>
    <t>SONEGO SUSI LUCIA</t>
  </si>
  <si>
    <t>FRANZOT SAVATERO JAVIER PEDRO</t>
  </si>
  <si>
    <t>ATALAYA S.R.L.</t>
  </si>
  <si>
    <t>ELECTROALEM LOS MOLINOS S.R.L.</t>
  </si>
  <si>
    <t>MARGARIA DIEGO EDEL</t>
  </si>
  <si>
    <t>MARCELO AURELIO SOSA S.A.C.I.F.</t>
  </si>
  <si>
    <t>GREGOLIO S.R.L.</t>
  </si>
  <si>
    <t>MARTINEZ JOSE DOMINGO</t>
  </si>
  <si>
    <t>TRECONT S.A.</t>
  </si>
  <si>
    <t>GAR S.A.</t>
  </si>
  <si>
    <t>EDUARDO MIGUEL LUQUE S.R.L.</t>
  </si>
  <si>
    <t>ATILU SERVICIOS S.R.L.</t>
  </si>
  <si>
    <t>ESTACION DE SERVICIOS MARIA S.R.L.</t>
  </si>
  <si>
    <t>LUIS A. CARRIZO Y CIA S.R.L.</t>
  </si>
  <si>
    <t>LIERUVA S.R.L.</t>
  </si>
  <si>
    <t>SUCESION DE CABRERA OSCAR JORGE</t>
  </si>
  <si>
    <t>NELIO RAUL PIGNATTA Y CIA S.A.</t>
  </si>
  <si>
    <t>VICTOR HUGO MARTINEZ</t>
  </si>
  <si>
    <t>MARCIAL EDUARDO ALEJANDRO</t>
  </si>
  <si>
    <t>LUCIANO PABLO NESTOR</t>
  </si>
  <si>
    <t>MATIAS RAFAEL QUINTANA</t>
  </si>
  <si>
    <t>MARIA LAURA SEPULVEDA</t>
  </si>
  <si>
    <t>CORRESPONDE A FACTURAS POR CARGAR</t>
  </si>
  <si>
    <t>MARTINUZZI ARIEL OSCAR</t>
  </si>
  <si>
    <t>SANCHEZ CONIGLIO RICARDO EMMANUEL</t>
  </si>
  <si>
    <t>RUDERMAN OSCAR ALEJANDRO</t>
  </si>
  <si>
    <t>CASTILLO DANIEL ALEJANDRO</t>
  </si>
  <si>
    <t>LIBRO IVA COMPRAS SEPTIEMBRE</t>
  </si>
  <si>
    <t>LIBRO IVA VENTAS SEPTIEMBRE</t>
  </si>
  <si>
    <t>PAVON ALEJANDRO ALBERTO</t>
  </si>
  <si>
    <t>CITY HOTEL S.R.L.</t>
  </si>
  <si>
    <t>LA 21 S.R.L.</t>
  </si>
  <si>
    <t>ESTACION DE SERVICIO YPF SUNCHALES S.R.L.</t>
  </si>
  <si>
    <t>CORGAS S.A.</t>
  </si>
  <si>
    <t xml:space="preserve">CARBONETTI EDUARDO NAPOLEON </t>
  </si>
  <si>
    <t>CAPPRI Hnos. S.H.</t>
  </si>
  <si>
    <t>NILDO SANTINI LOPEZ S.A.</t>
  </si>
  <si>
    <t>GNC DE LA VILLA S.R.L.</t>
  </si>
  <si>
    <t>INTEGRAL PACK</t>
  </si>
  <si>
    <t>BARO BRUNO MARIO</t>
  </si>
  <si>
    <t>AUTOCENTRO SAN LORENZO S.R.L.</t>
  </si>
  <si>
    <t>ENCOMIENDAS MIRONORTE POSTAL S.R.L.</t>
  </si>
  <si>
    <t>NOTTA MIGUEL ANGEL</t>
  </si>
  <si>
    <t>OLMOS PINTURAS S.A.</t>
  </si>
  <si>
    <t>NUEVA CHEVALLIER S.A.</t>
  </si>
  <si>
    <t>ALMADA S.R.L.</t>
  </si>
  <si>
    <t>SERVI HIERROS S.R.L</t>
  </si>
  <si>
    <t>SANTA ROSA COMBUSTIBLES S.R.L.</t>
  </si>
  <si>
    <t>BROCANELLI BRUNO LUIS</t>
  </si>
  <si>
    <t>BARCO BRUNO MARIO</t>
  </si>
  <si>
    <t>OBERTO HERMANOS S.C.</t>
  </si>
  <si>
    <t>VESUNM S.A.I.C.Y.F</t>
  </si>
  <si>
    <t>FATIMA S.R.L.</t>
  </si>
  <si>
    <t>HUENCE JUAN DOMINGO</t>
  </si>
  <si>
    <t>CERROPLAST</t>
  </si>
  <si>
    <t>UDINE S.R.L</t>
  </si>
  <si>
    <t>A.F.R COMBUSTIBLES S.A</t>
  </si>
  <si>
    <t>ITA SERVICE S.R.L</t>
  </si>
  <si>
    <t>SHEEL PANAMERICANO</t>
  </si>
  <si>
    <t>RUTA 55</t>
  </si>
  <si>
    <t>ESTACIOND SERVICIO - SHELL</t>
  </si>
  <si>
    <t>MUNDO REPUESTO</t>
  </si>
  <si>
    <t>SAN MIGUEL II</t>
  </si>
  <si>
    <t>JUAN MONDINO E HIJOS</t>
  </si>
  <si>
    <t>ESTACION DE SERVICIO SABY HNOS</t>
  </si>
  <si>
    <t>JUAN JOSE BORRAS</t>
  </si>
  <si>
    <t>LABAQUE SERGIO FELIPE</t>
  </si>
  <si>
    <t>ALBINO MADERAS</t>
  </si>
  <si>
    <t>SERVIPAMPA S.R.L</t>
  </si>
  <si>
    <t>DIMAR DISTRIBUIDORA S.A</t>
  </si>
  <si>
    <t>AMX ARGENTINA S.A</t>
  </si>
  <si>
    <t>SOLDAR S.R.L.</t>
  </si>
  <si>
    <t>R F NET S.R.L.</t>
  </si>
  <si>
    <t>DI PASQUO FERNANDO EMILIO</t>
  </si>
  <si>
    <t>SUFE SUSANA NOEMI</t>
  </si>
  <si>
    <t>GRIGLIO S.R.L.</t>
  </si>
  <si>
    <t>CAGLIERO AMADEO PEDRO, CAGLIERO HORACIO MARTIN Y CAGLIERO GRACIELA</t>
  </si>
  <si>
    <t>COOP. AGROPECUARIA POZO DEL MOLLE STDA.</t>
  </si>
  <si>
    <t>MARIJO A.S.</t>
  </si>
  <si>
    <t>ASOC.COOP.T.GAS DEL SUR DE CBA.LTDA.</t>
  </si>
  <si>
    <t>YPF DUEL S.R.L.</t>
  </si>
  <si>
    <t>VANNI DOMINGO LORENZO</t>
  </si>
  <si>
    <t>SERVYCENTRO ARROYITO</t>
  </si>
  <si>
    <t>ESTACION DE SERVICIO YPF CATTANEO HNOS</t>
  </si>
  <si>
    <t>MATEUCCI SRL</t>
  </si>
  <si>
    <t>ECHANIZ HERMANOS S.R.L</t>
  </si>
  <si>
    <t>GAS A II</t>
  </si>
  <si>
    <t>ESTACION DE SERVICIO SANTA RITA NORTE</t>
  </si>
  <si>
    <t>SHEEL INTERFABRICA</t>
  </si>
  <si>
    <t>YPF GUARESCHI Y ASOCIADOS S.R.L</t>
  </si>
  <si>
    <t>ESTACION DE SERVICIO SHEEL SANTA RITA DEL NORTE</t>
  </si>
  <si>
    <t>EASY CORDOBA</t>
  </si>
  <si>
    <t>YPF LA CUARTA SA</t>
  </si>
  <si>
    <t>BIGLIONE MARCOS NICOLAS</t>
  </si>
  <si>
    <t>DEDIC NESTOR MATEO</t>
  </si>
  <si>
    <t>FERRETERIA SUR</t>
  </si>
  <si>
    <t>ANTONIO AUGUSTO LUTRI</t>
  </si>
  <si>
    <t>STRAZZI DANTE EDGARDO</t>
  </si>
  <si>
    <t>PIETRACORD S.R.L</t>
  </si>
  <si>
    <t>CASTILLO DANIEL ALEJANDRO COMUNICACIONES</t>
  </si>
  <si>
    <t>ALFA SUR S.R.L</t>
  </si>
  <si>
    <t>CUVILLANA MIRTA MARCELA</t>
  </si>
  <si>
    <t>CAMINOS DE LA SIERRA S.A</t>
  </si>
  <si>
    <t>11/82016</t>
  </si>
  <si>
    <t>CARRETERAS CENTRALES DE ARGENTINA S.A.</t>
  </si>
  <si>
    <t>CAMINOS DEL RIO URUGUAY S.A.</t>
  </si>
  <si>
    <t>CORREDOR DE INTEGRACION PAMPEANA S.A.</t>
  </si>
  <si>
    <t>CV1 CONCESIONARIA VIAL S.A.</t>
  </si>
  <si>
    <t>UNIDAD EJECUTORA CORREDOR VIAL 9</t>
  </si>
  <si>
    <t>AUTOVIA BS. AS. A LOS ANDES S.A.</t>
  </si>
  <si>
    <t>CORREDOR CENTRAL S.A.</t>
  </si>
  <si>
    <t>ARS S.A.</t>
  </si>
  <si>
    <t>CINCOVIAL S.A.</t>
  </si>
  <si>
    <t>ENTE DE CONTROL DE RUTAS PROVINCIALES</t>
  </si>
  <si>
    <t>Per IVA</t>
  </si>
  <si>
    <t>SPORTRUEDAS</t>
  </si>
  <si>
    <t>REPUESTOS S.R.L</t>
  </si>
  <si>
    <t>CORS EL ARCO CR61</t>
  </si>
  <si>
    <t>GN_COM S.R.L</t>
  </si>
  <si>
    <t>FRANCO FABRIL S.A</t>
  </si>
  <si>
    <t>MARTIN BONGIOVANNI</t>
  </si>
  <si>
    <t>YPF LA CUARTA S.A</t>
  </si>
  <si>
    <t>LUCAM S.A</t>
  </si>
  <si>
    <t>MOMBIAN S.A</t>
  </si>
  <si>
    <t>RICHETTA Y CIA. S.A</t>
  </si>
  <si>
    <t>CASA LARDELLI</t>
  </si>
  <si>
    <t>SANTA BARBARA S.A</t>
  </si>
  <si>
    <t>MONBIAN S.A</t>
  </si>
  <si>
    <t xml:space="preserve"> MORDINI RAMON CARLOS DANIEL</t>
  </si>
  <si>
    <t>DIMARGAS</t>
  </si>
  <si>
    <t>ESTACION DE SERVICIO DON LUIS S.A</t>
  </si>
  <si>
    <t>RUTA 36 S.R.L</t>
  </si>
  <si>
    <t>TRINIGAS S.R.L</t>
  </si>
  <si>
    <t>MIGUEL SCHEIMBERG S.A.C.I.F.I</t>
  </si>
  <si>
    <t>SANA HUMBERTO FEDERICO</t>
  </si>
  <si>
    <t>EL ALAMO S.R.L</t>
  </si>
  <si>
    <t>CASTRO BARRO GNC S.A</t>
  </si>
  <si>
    <t>0710/2016</t>
  </si>
  <si>
    <t>GRUPO OBREGON NEUMATICOS S.A</t>
  </si>
  <si>
    <t>COURRUX S.R.L</t>
  </si>
  <si>
    <t>PETROMADRID S. A</t>
  </si>
  <si>
    <t>SAN CAYETANO S.R.L</t>
  </si>
  <si>
    <t>MARIJO S.A</t>
  </si>
  <si>
    <t>OPERADORA DE ESTACIONES DE SERVICIO S.A</t>
  </si>
  <si>
    <t>CLUCELLA S.A</t>
  </si>
  <si>
    <t>MAR MAU S.R.L</t>
  </si>
  <si>
    <t>CARRETERAS CENTRALES DE ARGENTINA S.A</t>
  </si>
  <si>
    <t>ENTE INTERMUNICIPAL  Y COMUNAL RUTA PROVINCIAL</t>
  </si>
  <si>
    <t>ARS S.A</t>
  </si>
  <si>
    <t>EL PRACTICO PACK</t>
  </si>
  <si>
    <t>PIETRACORD</t>
  </si>
  <si>
    <t>FIAT EL TRIANGULO S.R.L</t>
  </si>
  <si>
    <t>RODRIGUEZ MARTIN JULIO</t>
  </si>
  <si>
    <t>FLECHA BUS S.R.L</t>
  </si>
  <si>
    <t xml:space="preserve">GRIPS </t>
  </si>
  <si>
    <t>CABRERA PEDRO LUIS</t>
  </si>
  <si>
    <t>CM REPUESTOS S.R.L</t>
  </si>
  <si>
    <t>INGENIERIA EN TURBOALIMENTADORES</t>
  </si>
  <si>
    <t>ESTACION VALPARAISO</t>
  </si>
  <si>
    <t>BERGALLO &amp; PETRONE S.A.C.I</t>
  </si>
  <si>
    <t>COMERCIAL SUMA S.R.L</t>
  </si>
  <si>
    <t>GASES Y MATERIALES S.R.L</t>
  </si>
  <si>
    <t>CORRALON PUNILLA S.A</t>
  </si>
  <si>
    <t>EBLAGON MARCOS JOSE</t>
  </si>
  <si>
    <t>UNIDAD EJECUTORA CORREDOR VIAL Nº9</t>
  </si>
  <si>
    <t>UNIDAD EJECUTORA CORREDOR VIAL Nº10</t>
  </si>
  <si>
    <t>UNIDAD EJECUTORA CORREDOR VIAL Nº11</t>
  </si>
  <si>
    <t>REX PINTURERIAS</t>
  </si>
  <si>
    <t>ESTACION FERREYRA</t>
  </si>
  <si>
    <t>CARREFOUR 024 CORDOBA</t>
  </si>
  <si>
    <t>B.P S.A</t>
  </si>
  <si>
    <t>TORNERO MARCELA SILVANA</t>
  </si>
  <si>
    <t>TRECONT S.A</t>
  </si>
  <si>
    <t>ARRIETA SERVICIOS S.R.L</t>
  </si>
  <si>
    <t>POZO HONDO S.R.L</t>
  </si>
  <si>
    <t>ESTACION DE SERVICIO RUTA 34 S.R.L</t>
  </si>
  <si>
    <t>AUTOVIA BS AS A LOS ANDES S.A</t>
  </si>
  <si>
    <t>COMPAÑÍA DE SERVICIOS TOBRUK S.R.L</t>
  </si>
  <si>
    <t>ROMERO ROBERTO</t>
  </si>
  <si>
    <t>PABLO DANIEL MATTONI</t>
  </si>
  <si>
    <t>YPF S.A</t>
  </si>
  <si>
    <t>CRICOR SH</t>
  </si>
  <si>
    <t>RED DE SERVICIOS RURALES S.R.L</t>
  </si>
  <si>
    <t>AUTOVIA DEL MAR S.A</t>
  </si>
  <si>
    <t>CV1 CONCESIONARIA VIAL S.A</t>
  </si>
  <si>
    <t>ARBITRA S.A</t>
  </si>
  <si>
    <t xml:space="preserve">ESSO </t>
  </si>
  <si>
    <t>ROSS MARIA EMMA</t>
  </si>
  <si>
    <t>RIOS MIGUEL ANGEL</t>
  </si>
  <si>
    <t>GNC TRASGAS</t>
  </si>
  <si>
    <t>23/92016</t>
  </si>
  <si>
    <t>28/92016</t>
  </si>
  <si>
    <t>AGROSERVICE GENERAL LAVALLE S.R.L</t>
  </si>
  <si>
    <t>DEL VALLE GNC S.R.L</t>
  </si>
  <si>
    <t>ESTACIONES DE SERVICIO GNC RC</t>
  </si>
  <si>
    <t>COMBUSTIBLES BARRANCA S.R.L</t>
  </si>
  <si>
    <t>MARAPE S.A</t>
  </si>
  <si>
    <t>CABODEVILA RAUL</t>
  </si>
  <si>
    <t>ROSARIO DUAL S.A</t>
  </si>
  <si>
    <t>DRUNVALO S.A</t>
  </si>
  <si>
    <t>ESTACION DE SERVICIO 25 DE JUNO S.A</t>
  </si>
  <si>
    <t>POSTA FRMAT S.R.L</t>
  </si>
  <si>
    <t>COOP.ELEC.AGUAS CO. GRAL. LAVALLA LTDA.</t>
  </si>
  <si>
    <t>16//9/2016</t>
  </si>
  <si>
    <t>GUARESCH Y ASOCIADOS S.R.L</t>
  </si>
  <si>
    <t>LA POSTA DE CHVILCOY S.A</t>
  </si>
  <si>
    <t>CARLETT HNOS S.R.L</t>
  </si>
  <si>
    <t>ESTACONES DE SERVCIO RUIZ HERMANOS S.R.L</t>
  </si>
  <si>
    <t>VAL VER S.R.L</t>
  </si>
  <si>
    <t>RUBO S.A</t>
  </si>
  <si>
    <t>SEJA S.R.L</t>
  </si>
  <si>
    <t>SANTO TOMAS S.R.L</t>
  </si>
  <si>
    <t>BS. AS. A LOS ANDES S.A</t>
  </si>
  <si>
    <t>ENTE DE CONTROL DE RUTAS</t>
  </si>
  <si>
    <t>CORREDOR VIAL NRO 6</t>
  </si>
  <si>
    <t>CORREDOR DE INTEGRACION PAMPEANA S.A</t>
  </si>
  <si>
    <t>SERVI OESTE S.A</t>
  </si>
  <si>
    <t>ARROYITO SERVICIOS S.A</t>
  </si>
  <si>
    <t>G.N.C SAN FRANCISCO S.R.L</t>
  </si>
  <si>
    <t>CATTANEO HNOS S.R.L</t>
  </si>
  <si>
    <t>R. RIETMANN Y CTA S.R.L</t>
  </si>
  <si>
    <t>CHICOM S.A</t>
  </si>
  <si>
    <t>SANTA ALBINA S.A</t>
  </si>
  <si>
    <t>INSPERCENTRO S.A</t>
  </si>
  <si>
    <t>VIJANDE GERMAN LUCIANO</t>
  </si>
  <si>
    <t>LAS SIERRAS S.R.L</t>
  </si>
  <si>
    <t>HEKAR S.R.L</t>
  </si>
  <si>
    <t>SERVICENTRO SUD</t>
  </si>
  <si>
    <t>NILDO SANTIN LOPEZ S.A</t>
  </si>
  <si>
    <t>CASA MORENO</t>
  </si>
  <si>
    <t>VALPARAISO S,A</t>
  </si>
  <si>
    <t>EL CONSTRUCTOR S.R.L</t>
  </si>
  <si>
    <t>SARIS JORGE MANUEL</t>
  </si>
  <si>
    <t>DELGADO ELISA JOSEFINA</t>
  </si>
  <si>
    <t>GREPPI CARLOS AUGUSTO</t>
  </si>
  <si>
    <t>COMBUSTIBLES RUTA 33 S. H. DE GUTIERREZ</t>
  </si>
  <si>
    <t>ELVIRA MARTIN</t>
  </si>
  <si>
    <t>LARCON-SIA S.R.L</t>
  </si>
  <si>
    <t>CORREDOR CASTRO HNOS</t>
  </si>
  <si>
    <t>RUAY S.R.L</t>
  </si>
  <si>
    <t>CENCOSUD S.A</t>
  </si>
  <si>
    <t>LUIS A. CARRIZO Y CIA S.R.L</t>
  </si>
  <si>
    <t>CAYO LORENZA</t>
  </si>
  <si>
    <t>SABER S.R.L (E/F)</t>
  </si>
  <si>
    <t>OLMOS JOSE EDGARDO</t>
  </si>
  <si>
    <t xml:space="preserve">TRIBURCIO SANZ S.A </t>
  </si>
  <si>
    <t>GEMINIS S.A</t>
  </si>
  <si>
    <t>ATITA S.R.L</t>
  </si>
  <si>
    <t>SELLOS QUER S.R.L</t>
  </si>
  <si>
    <t>MEIER ENRIQUE JUAN</t>
  </si>
  <si>
    <t>MIRANDA JOSE NOLBERTO</t>
  </si>
  <si>
    <t>SAN JUAN S.A.C.I.F.A</t>
  </si>
  <si>
    <t>CLICKEA S.R.L</t>
  </si>
  <si>
    <t>BELZA ANDRES CARLOS</t>
  </si>
  <si>
    <t>DALTRE S.R.L</t>
  </si>
  <si>
    <t>AIMETTA Y RIMONDA S.R.L</t>
  </si>
  <si>
    <t>ESTACION DE SERVICIO GOLF S.A</t>
  </si>
  <si>
    <t>ESTACION DE SERVICIO PETROSAM S.R.L</t>
  </si>
  <si>
    <t>DE VIDAL ELIDA SANOGUERA</t>
  </si>
  <si>
    <t>SERVICENTRO SAN RAFAEL S.R.L</t>
  </si>
  <si>
    <t>CINCOVIAL S.A</t>
  </si>
  <si>
    <t>CORREDOR CENTRAR S.A</t>
  </si>
  <si>
    <t>CAMINO DE LAS SIERRAS S.A</t>
  </si>
  <si>
    <t>CERROPLAST S.A</t>
  </si>
  <si>
    <t>VICENTE GUIDO JOSE</t>
  </si>
  <si>
    <t>DI PASCUO FERNANDO</t>
  </si>
  <si>
    <t>CASTILLO DANIEL ALEJANDRO TELECOMUNICACIONES</t>
  </si>
  <si>
    <t>NEA ELECTRONICA S.R.L</t>
  </si>
  <si>
    <t>jOSE GUIDO VICENTE</t>
  </si>
  <si>
    <t>MOLINA GUSTAVO ALFONSO</t>
  </si>
  <si>
    <t>GRIPS</t>
  </si>
  <si>
    <t>RF NET S.R.L</t>
  </si>
  <si>
    <t>LARCON -SIA S.R.L</t>
  </si>
  <si>
    <t>ESTACION FERREYRA S.R.L</t>
  </si>
  <si>
    <t>AUTOCENTRO SAN LORENZO S.R.L</t>
  </si>
  <si>
    <t>BERGALLO &amp; PASTRONE S.R.L</t>
  </si>
  <si>
    <t>PRIMO Y HUGO LARDELLI S.R.L</t>
  </si>
  <si>
    <t>NELIO RAUL PIGNATTA Y CIA S.A</t>
  </si>
  <si>
    <t>ARIZAGA SEBASTIAN</t>
  </si>
  <si>
    <t>DOMINGO PEDRO CAPELLINO</t>
  </si>
  <si>
    <t>SOLDAAR S.R.L</t>
  </si>
  <si>
    <t>MARGARITA DIEGO EDEL</t>
  </si>
  <si>
    <t>PARADOR DON VALENTIN S.R.L</t>
  </si>
  <si>
    <t>LA BARRANCA S.R.L</t>
  </si>
  <si>
    <t>PUNTO MITRE S.R.L</t>
  </si>
  <si>
    <t>SERVI SUD S.A</t>
  </si>
  <si>
    <t>SOCFAM S.R.L</t>
  </si>
  <si>
    <t>ESSO S.A</t>
  </si>
  <si>
    <t xml:space="preserve">HOTEL MEDITERRANEO </t>
  </si>
  <si>
    <t>ALBERTO RAFAEL ALT</t>
  </si>
  <si>
    <t>HOTEL VIENA S.R.L</t>
  </si>
  <si>
    <t>GNC TRANSGAS</t>
  </si>
  <si>
    <t>ARROYO DUAL S.R.L</t>
  </si>
  <si>
    <t>COMBUSTIBLES BARRANCAS S.R.L</t>
  </si>
  <si>
    <t>POSTA FIRMAT S.R.L</t>
  </si>
  <si>
    <t>DEGAS S.A</t>
  </si>
  <si>
    <t>AXION ENERGY ARGENTINA S.A</t>
  </si>
  <si>
    <t>MEGASTOP S.A</t>
  </si>
  <si>
    <t>ESTACION DE SERVICIO Y.P.F</t>
  </si>
  <si>
    <t>SERVICENTRO SAN AGUSTIN</t>
  </si>
  <si>
    <t xml:space="preserve">VALCARA S.A </t>
  </si>
  <si>
    <t>SEMILLAS EL PAMPERO S.R.L</t>
  </si>
  <si>
    <t>SERVICENTRO NORTE LUIS Y NORBERTO MONDINO S.A</t>
  </si>
  <si>
    <t>GNC SANTO TOME S.R.L</t>
  </si>
  <si>
    <t>GASFE S.A</t>
  </si>
  <si>
    <t>MARCELO GOTTIG Y CIA SOC COL</t>
  </si>
  <si>
    <t>COOP. AGROPECUARIA POZO DEL MOLLE LTDA</t>
  </si>
  <si>
    <t>SUAREZ JUAN JOSE</t>
  </si>
  <si>
    <t>LA CAÑANA COMBUSTIBLES S.A</t>
  </si>
  <si>
    <t>EL ELEGIDO S.A</t>
  </si>
  <si>
    <t>GNC AV VILLA MARIA S.R.L</t>
  </si>
  <si>
    <t>SOCDI S.A</t>
  </si>
  <si>
    <t>GNC DON CECILIO S.A</t>
  </si>
  <si>
    <t>ITALSERVICE S.A</t>
  </si>
  <si>
    <t>SANTA FE SERVICIOS S.R.L</t>
  </si>
  <si>
    <t>WASSER 16 S.R.L</t>
  </si>
  <si>
    <t>SOL GAS S.A</t>
  </si>
  <si>
    <t>GNC BRAGADO S.A</t>
  </si>
  <si>
    <t>PUMA SALTO S.R.L</t>
  </si>
  <si>
    <t>CV1 CONCESIONARIO S.A</t>
  </si>
  <si>
    <t>TUNEL SUBFLUVIAL</t>
  </si>
  <si>
    <t>H5 S.A</t>
  </si>
  <si>
    <t>CATTANEO HNOS. S.R.L</t>
  </si>
  <si>
    <t>GNC BERROTARAN</t>
  </si>
  <si>
    <t>MIRANDA JOSE</t>
  </si>
  <si>
    <t>REVIV S.A</t>
  </si>
  <si>
    <t>LEP ENCOMIENDAS</t>
  </si>
  <si>
    <t>BRIAN S.A</t>
  </si>
  <si>
    <t>LOS CONDORES S.R.L</t>
  </si>
  <si>
    <t>ESTACION DEL CERRO S.R.L</t>
  </si>
  <si>
    <t>LA CUESTA S.R.L</t>
  </si>
  <si>
    <t>CRYSTALCORD S.R.L</t>
  </si>
  <si>
    <t>DOMINGUEZ MATIAS GASTON</t>
  </si>
  <si>
    <t>ALBERTO ALEJANDRO LONGO</t>
  </si>
  <si>
    <t>CERRI MAURO ALEJANDRO</t>
  </si>
  <si>
    <t>RICARDO RISATTI SACIF</t>
  </si>
  <si>
    <t>ANJOR S.A</t>
  </si>
  <si>
    <t>KNECHTEL ALBINO</t>
  </si>
  <si>
    <t>GNC RIO CARCARAÑA S.R.L</t>
  </si>
  <si>
    <t>CONTIGAS S.R.L</t>
  </si>
  <si>
    <t>CHABAS COMBUSTIBLES .S.R.L</t>
  </si>
  <si>
    <t>GNC CAMAROTTI S.A</t>
  </si>
  <si>
    <t>GRAPHIC S.A</t>
  </si>
  <si>
    <t>IANNUZZI RODRIGO HERNAN</t>
  </si>
  <si>
    <t>HANNA ELIZABETH</t>
  </si>
  <si>
    <t>SERVICIOS S.A</t>
  </si>
  <si>
    <t>EL PRACTICO S.A</t>
  </si>
  <si>
    <t>SU-MI S.A</t>
  </si>
  <si>
    <t>ASTIZ SANTIAGO</t>
  </si>
  <si>
    <t>CENTRO DE SERVICIOS SAN FRANCISCO S.A</t>
  </si>
  <si>
    <t>OPERADORA DE ESTACIONES DE SERVICIOS S.A</t>
  </si>
  <si>
    <t>VALPARAISO S.A</t>
  </si>
  <si>
    <t>PETROMADRID S.A</t>
  </si>
  <si>
    <t>AMPARO HOTEL</t>
  </si>
  <si>
    <t>LIBRO IVA COMPRAS NOVIEMBRE</t>
  </si>
  <si>
    <t>IVA LIBRO VENTAS NOVIEMBRE</t>
  </si>
  <si>
    <t>LIBRO IVA COMPRAS OCTUBRE</t>
  </si>
  <si>
    <t>LIBRO IVA VENTAS OCTUBRE</t>
  </si>
  <si>
    <t>NDA</t>
  </si>
  <si>
    <t>MODENA SUB S.R.L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</si>
</sst>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&quot;$&quot;\ #,##0.00;[Red]&quot;$&quot;\ \-#,##0.00"/>
    <numFmt numFmtId="165" formatCode="_ &quot;$&quot;\ * #,##0.00_ ;_ &quot;$&quot;\ * \-#,##0.00_ ;_ &quot;$&quot;\ * &quot;-&quot;??_ ;_ @_ "/>
    <numFmt numFmtId="166" formatCode="_-&quot;$&quot;* #,##0.00_-;\-&quot;$&quot;* #,##0.00_-;_-&quot;$&quot;* &quot;-&quot;??_-;_-@_-"/>
    <numFmt numFmtId="167" formatCode="[$$-2C0A]\ #,##0"/>
    <numFmt numFmtId="168" formatCode="[$$-2C0A]\ #,##0.00"/>
    <numFmt numFmtId="169" formatCode="_ [$$-2C0A]\ * #,##0.00_ ;_ [$$-2C0A]\ * \-#,##0.00_ ;_ [$$-2C0A]\ * &quot;-&quot;??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9"/>
      <color indexed="81"/>
      <name val="Tahoma"/>
      <family val="2"/>
    </font>
    <font>
      <sz val="8"/>
      <color indexed="12"/>
      <name val="Arial"/>
      <family val="2"/>
    </font>
    <font>
      <b/>
      <i/>
      <sz val="8"/>
      <name val="Arial"/>
      <family val="2"/>
    </font>
    <font>
      <b/>
      <sz val="8"/>
      <color theme="3" tint="0.39997558519241921"/>
      <name val="Arial"/>
      <family val="2"/>
    </font>
    <font>
      <b/>
      <sz val="8"/>
      <color theme="0"/>
      <name val="Arial"/>
      <family val="2"/>
    </font>
    <font>
      <sz val="9"/>
      <color indexed="81"/>
      <name val="Tahoma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8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4" fontId="3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4" fontId="4" fillId="0" borderId="0" xfId="0" applyNumberFormat="1" applyFont="1" applyAlignment="1">
      <alignment horizontal="right"/>
    </xf>
    <xf numFmtId="17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4" fontId="5" fillId="0" borderId="0" xfId="0" applyNumberFormat="1" applyFont="1" applyAlignment="1">
      <alignment horizontal="right"/>
    </xf>
    <xf numFmtId="0" fontId="7" fillId="0" borderId="0" xfId="0" applyFont="1" applyFill="1"/>
    <xf numFmtId="14" fontId="7" fillId="0" borderId="0" xfId="0" applyNumberFormat="1" applyFont="1" applyFill="1"/>
    <xf numFmtId="0" fontId="7" fillId="2" borderId="0" xfId="0" applyFont="1" applyFill="1"/>
    <xf numFmtId="0" fontId="8" fillId="2" borderId="0" xfId="0" applyFont="1" applyFill="1" applyBorder="1"/>
    <xf numFmtId="167" fontId="8" fillId="2" borderId="0" xfId="0" applyNumberFormat="1" applyFont="1" applyFill="1" applyBorder="1"/>
    <xf numFmtId="0" fontId="7" fillId="0" borderId="0" xfId="0" applyFont="1" applyFill="1" applyBorder="1"/>
    <xf numFmtId="0" fontId="4" fillId="2" borderId="0" xfId="0" applyFont="1" applyFill="1" applyBorder="1"/>
    <xf numFmtId="167" fontId="4" fillId="2" borderId="0" xfId="0" applyNumberFormat="1" applyFont="1" applyFill="1" applyBorder="1"/>
    <xf numFmtId="0" fontId="7" fillId="2" borderId="0" xfId="0" applyFont="1" applyFill="1" applyBorder="1"/>
    <xf numFmtId="14" fontId="8" fillId="0" borderId="6" xfId="0" applyNumberFormat="1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0" xfId="0" applyFont="1"/>
    <xf numFmtId="14" fontId="8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4" fontId="4" fillId="0" borderId="0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4" fontId="7" fillId="0" borderId="0" xfId="0" applyNumberFormat="1" applyFont="1" applyAlignment="1">
      <alignment horizontal="right"/>
    </xf>
    <xf numFmtId="0" fontId="6" fillId="0" borderId="0" xfId="0" applyFont="1" applyFill="1"/>
    <xf numFmtId="0" fontId="4" fillId="0" borderId="0" xfId="0" applyFont="1" applyFill="1"/>
    <xf numFmtId="14" fontId="4" fillId="0" borderId="7" xfId="0" applyNumberFormat="1" applyFont="1" applyFill="1" applyBorder="1" applyAlignment="1">
      <alignment horizontal="right"/>
    </xf>
    <xf numFmtId="0" fontId="4" fillId="0" borderId="6" xfId="0" applyFont="1" applyFill="1" applyBorder="1" applyAlignment="1"/>
    <xf numFmtId="0" fontId="4" fillId="0" borderId="4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4" fontId="4" fillId="0" borderId="1" xfId="0" applyNumberFormat="1" applyFont="1" applyFill="1" applyBorder="1"/>
    <xf numFmtId="1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/>
    <xf numFmtId="4" fontId="7" fillId="0" borderId="0" xfId="0" applyNumberFormat="1" applyFont="1"/>
    <xf numFmtId="4" fontId="6" fillId="0" borderId="8" xfId="0" applyNumberFormat="1" applyFont="1" applyFill="1" applyBorder="1" applyAlignment="1">
      <alignment horizontal="right"/>
    </xf>
    <xf numFmtId="4" fontId="4" fillId="0" borderId="6" xfId="0" applyNumberFormat="1" applyFont="1" applyBorder="1" applyAlignment="1">
      <alignment horizontal="right"/>
    </xf>
    <xf numFmtId="0" fontId="5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right"/>
    </xf>
    <xf numFmtId="0" fontId="10" fillId="0" borderId="0" xfId="0" applyFont="1" applyFill="1" applyAlignment="1"/>
    <xf numFmtId="0" fontId="10" fillId="0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/>
    <xf numFmtId="17" fontId="5" fillId="0" borderId="0" xfId="0" applyNumberFormat="1" applyFont="1" applyFill="1" applyAlignment="1">
      <alignment horizontal="left"/>
    </xf>
    <xf numFmtId="0" fontId="11" fillId="2" borderId="2" xfId="0" applyFont="1" applyFill="1" applyBorder="1" applyAlignment="1">
      <alignment horizontal="left"/>
    </xf>
    <xf numFmtId="4" fontId="11" fillId="2" borderId="1" xfId="0" applyNumberFormat="1" applyFont="1" applyFill="1" applyBorder="1" applyAlignment="1">
      <alignment horizontal="right"/>
    </xf>
    <xf numFmtId="0" fontId="4" fillId="2" borderId="2" xfId="0" applyFont="1" applyFill="1" applyBorder="1" applyAlignment="1">
      <alignment horizontal="left"/>
    </xf>
    <xf numFmtId="4" fontId="4" fillId="2" borderId="1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horizontal="left"/>
    </xf>
    <xf numFmtId="4" fontId="4" fillId="2" borderId="6" xfId="0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horizontal="left"/>
    </xf>
    <xf numFmtId="4" fontId="12" fillId="2" borderId="1" xfId="0" applyNumberFormat="1" applyFont="1" applyFill="1" applyBorder="1"/>
    <xf numFmtId="0" fontId="7" fillId="0" borderId="0" xfId="0" applyFont="1" applyBorder="1"/>
    <xf numFmtId="4" fontId="8" fillId="0" borderId="0" xfId="0" applyNumberFormat="1" applyFont="1" applyBorder="1"/>
    <xf numFmtId="164" fontId="7" fillId="0" borderId="0" xfId="0" applyNumberFormat="1" applyFont="1"/>
    <xf numFmtId="0" fontId="7" fillId="0" borderId="0" xfId="0" applyFont="1" applyBorder="1" applyAlignment="1">
      <alignment horizontal="right"/>
    </xf>
    <xf numFmtId="10" fontId="7" fillId="0" borderId="0" xfId="0" applyNumberFormat="1" applyFont="1"/>
    <xf numFmtId="0" fontId="4" fillId="0" borderId="6" xfId="0" applyFont="1" applyFill="1" applyBorder="1" applyAlignment="1">
      <alignment horizontal="right"/>
    </xf>
    <xf numFmtId="0" fontId="13" fillId="3" borderId="2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4" fontId="13" fillId="3" borderId="4" xfId="0" applyNumberFormat="1" applyFont="1" applyFill="1" applyBorder="1" applyAlignment="1">
      <alignment horizontal="center"/>
    </xf>
    <xf numFmtId="4" fontId="13" fillId="3" borderId="1" xfId="0" applyNumberFormat="1" applyFont="1" applyFill="1" applyBorder="1" applyAlignment="1">
      <alignment horizontal="center"/>
    </xf>
    <xf numFmtId="4" fontId="13" fillId="3" borderId="3" xfId="0" applyNumberFormat="1" applyFont="1" applyFill="1" applyBorder="1" applyAlignment="1">
      <alignment horizontal="center"/>
    </xf>
    <xf numFmtId="4" fontId="13" fillId="3" borderId="5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4" fontId="6" fillId="0" borderId="9" xfId="0" applyNumberFormat="1" applyFont="1" applyFill="1" applyBorder="1" applyAlignment="1">
      <alignment horizontal="left"/>
    </xf>
    <xf numFmtId="14" fontId="6" fillId="0" borderId="9" xfId="0" applyNumberFormat="1" applyFont="1" applyFill="1" applyBorder="1"/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4" fontId="4" fillId="0" borderId="10" xfId="0" applyNumberFormat="1" applyFont="1" applyBorder="1" applyAlignment="1">
      <alignment horizontal="right"/>
    </xf>
    <xf numFmtId="166" fontId="6" fillId="0" borderId="9" xfId="1" applyFont="1" applyFill="1" applyBorder="1" applyAlignment="1">
      <alignment horizontal="right"/>
    </xf>
    <xf numFmtId="165" fontId="6" fillId="0" borderId="9" xfId="0" applyNumberFormat="1" applyFont="1" applyFill="1" applyBorder="1" applyAlignment="1">
      <alignment horizontal="right"/>
    </xf>
    <xf numFmtId="4" fontId="6" fillId="0" borderId="9" xfId="0" applyNumberFormat="1" applyFont="1" applyFill="1" applyBorder="1" applyAlignment="1">
      <alignment horizontal="right"/>
    </xf>
    <xf numFmtId="4" fontId="6" fillId="0" borderId="11" xfId="0" applyNumberFormat="1" applyFont="1" applyFill="1" applyBorder="1" applyAlignment="1">
      <alignment horizontal="right"/>
    </xf>
    <xf numFmtId="14" fontId="6" fillId="0" borderId="12" xfId="0" applyNumberFormat="1" applyFont="1" applyFill="1" applyBorder="1" applyAlignment="1">
      <alignment horizontal="left"/>
    </xf>
    <xf numFmtId="0" fontId="6" fillId="0" borderId="12" xfId="0" applyFont="1" applyFill="1" applyBorder="1" applyAlignment="1">
      <alignment horizontal="center"/>
    </xf>
    <xf numFmtId="166" fontId="6" fillId="0" borderId="12" xfId="1" applyFont="1" applyFill="1" applyBorder="1" applyAlignment="1">
      <alignment horizontal="right"/>
    </xf>
    <xf numFmtId="14" fontId="6" fillId="0" borderId="8" xfId="0" applyNumberFormat="1" applyFont="1" applyFill="1" applyBorder="1" applyAlignment="1">
      <alignment horizontal="left"/>
    </xf>
    <xf numFmtId="0" fontId="6" fillId="0" borderId="9" xfId="0" applyFont="1" applyFill="1" applyBorder="1"/>
    <xf numFmtId="0" fontId="6" fillId="0" borderId="11" xfId="0" applyFont="1" applyFill="1" applyBorder="1"/>
    <xf numFmtId="14" fontId="6" fillId="0" borderId="13" xfId="0" applyNumberFormat="1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166" fontId="6" fillId="0" borderId="14" xfId="1" applyFont="1" applyFill="1" applyBorder="1" applyAlignment="1">
      <alignment horizontal="right"/>
    </xf>
    <xf numFmtId="166" fontId="6" fillId="0" borderId="8" xfId="1" applyFont="1" applyFill="1" applyBorder="1" applyAlignment="1">
      <alignment horizontal="right"/>
    </xf>
    <xf numFmtId="4" fontId="6" fillId="0" borderId="14" xfId="0" applyNumberFormat="1" applyFont="1" applyFill="1" applyBorder="1" applyAlignment="1">
      <alignment horizontal="right"/>
    </xf>
    <xf numFmtId="4" fontId="6" fillId="0" borderId="8" xfId="0" applyNumberFormat="1" applyFont="1" applyFill="1" applyBorder="1"/>
    <xf numFmtId="166" fontId="6" fillId="0" borderId="14" xfId="1" applyFont="1" applyFill="1" applyBorder="1" applyAlignment="1"/>
    <xf numFmtId="166" fontId="6" fillId="0" borderId="15" xfId="1" applyFont="1" applyFill="1" applyBorder="1" applyAlignment="1">
      <alignment horizontal="right"/>
    </xf>
    <xf numFmtId="14" fontId="6" fillId="0" borderId="16" xfId="0" applyNumberFormat="1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166" fontId="6" fillId="0" borderId="17" xfId="1" applyFont="1" applyFill="1" applyBorder="1" applyAlignment="1">
      <alignment horizontal="right"/>
    </xf>
    <xf numFmtId="4" fontId="6" fillId="0" borderId="17" xfId="0" applyNumberFormat="1" applyFont="1" applyFill="1" applyBorder="1" applyAlignment="1">
      <alignment horizontal="right"/>
    </xf>
    <xf numFmtId="4" fontId="6" fillId="0" borderId="9" xfId="0" applyNumberFormat="1" applyFont="1" applyFill="1" applyBorder="1"/>
    <xf numFmtId="4" fontId="6" fillId="0" borderId="17" xfId="0" applyNumberFormat="1" applyFont="1" applyFill="1" applyBorder="1" applyAlignment="1"/>
    <xf numFmtId="166" fontId="6" fillId="0" borderId="18" xfId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68" fontId="6" fillId="0" borderId="8" xfId="0" applyNumberFormat="1" applyFont="1" applyFill="1" applyBorder="1" applyAlignment="1">
      <alignment horizontal="left"/>
    </xf>
    <xf numFmtId="168" fontId="6" fillId="0" borderId="9" xfId="0" applyNumberFormat="1" applyFont="1" applyFill="1" applyBorder="1" applyAlignment="1">
      <alignment horizontal="left"/>
    </xf>
    <xf numFmtId="0" fontId="6" fillId="0" borderId="9" xfId="0" applyNumberFormat="1" applyFont="1" applyFill="1" applyBorder="1" applyAlignment="1">
      <alignment horizontal="left"/>
    </xf>
    <xf numFmtId="14" fontId="6" fillId="0" borderId="8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14" fontId="6" fillId="0" borderId="9" xfId="0" applyNumberFormat="1" applyFon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/>
    </xf>
    <xf numFmtId="1" fontId="6" fillId="0" borderId="8" xfId="0" applyNumberFormat="1" applyFont="1" applyFill="1" applyBorder="1" applyAlignment="1">
      <alignment horizontal="center"/>
    </xf>
    <xf numFmtId="0" fontId="16" fillId="0" borderId="0" xfId="0" applyNumberFormat="1" applyFont="1" applyAlignment="1">
      <alignment horizontal="center"/>
    </xf>
    <xf numFmtId="4" fontId="6" fillId="0" borderId="9" xfId="0" applyNumberFormat="1" applyFont="1" applyFill="1" applyBorder="1" applyAlignment="1"/>
    <xf numFmtId="14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6" fillId="0" borderId="12" xfId="0" applyNumberFormat="1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6" fillId="0" borderId="16" xfId="0" applyNumberFormat="1" applyFont="1" applyFill="1" applyBorder="1" applyAlignment="1">
      <alignment horizontal="center"/>
    </xf>
    <xf numFmtId="169" fontId="6" fillId="0" borderId="9" xfId="0" applyNumberFormat="1" applyFont="1" applyFill="1" applyBorder="1" applyAlignment="1">
      <alignment horizontal="right"/>
    </xf>
    <xf numFmtId="0" fontId="13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6" fillId="0" borderId="9" xfId="0" applyNumberFormat="1" applyFont="1" applyFill="1" applyBorder="1" applyAlignment="1">
      <alignment horizontal="center" vertical="center"/>
    </xf>
    <xf numFmtId="14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66" fontId="6" fillId="0" borderId="12" xfId="1" applyFont="1" applyFill="1" applyBorder="1" applyAlignment="1">
      <alignment horizontal="center" vertical="center"/>
    </xf>
    <xf numFmtId="166" fontId="6" fillId="0" borderId="8" xfId="1" applyFont="1" applyFill="1" applyBorder="1" applyAlignment="1">
      <alignment horizontal="center" vertical="center"/>
    </xf>
    <xf numFmtId="165" fontId="6" fillId="0" borderId="9" xfId="0" applyNumberFormat="1" applyFont="1" applyFill="1" applyBorder="1" applyAlignment="1">
      <alignment horizontal="center" vertical="center"/>
    </xf>
    <xf numFmtId="166" fontId="6" fillId="0" borderId="9" xfId="1" applyFont="1" applyFill="1" applyBorder="1" applyAlignment="1">
      <alignment horizontal="center" vertical="center"/>
    </xf>
    <xf numFmtId="4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4" fontId="4" fillId="0" borderId="10" xfId="0" applyNumberFormat="1" applyFont="1" applyBorder="1" applyAlignment="1">
      <alignment horizontal="center" vertical="center"/>
    </xf>
    <xf numFmtId="4" fontId="4" fillId="0" borderId="6" xfId="0" applyNumberFormat="1" applyFont="1" applyBorder="1" applyAlignment="1">
      <alignment horizontal="center" vertical="center"/>
    </xf>
    <xf numFmtId="0" fontId="0" fillId="0" borderId="9" xfId="0" applyBorder="1"/>
    <xf numFmtId="14" fontId="6" fillId="0" borderId="16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4" fontId="6" fillId="0" borderId="13" xfId="0" applyNumberFormat="1" applyFont="1" applyFill="1" applyBorder="1" applyAlignment="1">
      <alignment vertical="center"/>
    </xf>
    <xf numFmtId="14" fontId="6" fillId="0" borderId="16" xfId="0" applyNumberFormat="1" applyFont="1" applyFill="1" applyBorder="1" applyAlignment="1">
      <alignment vertical="center"/>
    </xf>
    <xf numFmtId="43" fontId="6" fillId="0" borderId="9" xfId="0" applyNumberFormat="1" applyFont="1" applyFill="1" applyBorder="1" applyAlignment="1">
      <alignment horizontal="right"/>
    </xf>
    <xf numFmtId="16" fontId="6" fillId="0" borderId="9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4" fontId="4" fillId="0" borderId="0" xfId="0" applyNumberFormat="1" applyFont="1" applyFill="1" applyBorder="1"/>
    <xf numFmtId="0" fontId="13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6" fillId="0" borderId="8" xfId="0" applyNumberFormat="1" applyFont="1" applyFill="1" applyBorder="1" applyAlignment="1">
      <alignment vertical="center"/>
    </xf>
    <xf numFmtId="14" fontId="6" fillId="0" borderId="9" xfId="0" applyNumberFormat="1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0" borderId="9" xfId="0" applyNumberFormat="1" applyFont="1" applyFill="1" applyBorder="1" applyAlignment="1">
      <alignment horizontal="center"/>
    </xf>
    <xf numFmtId="169" fontId="6" fillId="0" borderId="8" xfId="0" applyNumberFormat="1" applyFont="1" applyFill="1" applyBorder="1" applyAlignment="1">
      <alignment horizontal="right"/>
    </xf>
    <xf numFmtId="4" fontId="6" fillId="0" borderId="20" xfId="0" applyNumberFormat="1" applyFont="1" applyFill="1" applyBorder="1"/>
    <xf numFmtId="4" fontId="6" fillId="0" borderId="17" xfId="0" applyNumberFormat="1" applyFont="1" applyFill="1" applyBorder="1"/>
    <xf numFmtId="0" fontId="13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12" xfId="0" applyNumberFormat="1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16">
    <dxf>
      <font>
        <b/>
        <i/>
        <color theme="3" tint="0.39994506668294322"/>
      </font>
    </dxf>
    <dxf>
      <font>
        <b/>
        <i/>
        <color rgb="FFFF0000"/>
      </font>
    </dxf>
    <dxf>
      <font>
        <b/>
        <i/>
        <color theme="3" tint="0.39994506668294322"/>
      </font>
    </dxf>
    <dxf>
      <font>
        <b/>
        <i/>
        <color rgb="FFFF0000"/>
      </font>
    </dxf>
    <dxf>
      <font>
        <b/>
        <i/>
        <color theme="3" tint="0.39994506668294322"/>
      </font>
    </dxf>
    <dxf>
      <font>
        <b/>
        <i/>
        <color rgb="FFFF0000"/>
      </font>
    </dxf>
    <dxf>
      <font>
        <b/>
        <i/>
        <color theme="3" tint="0.39994506668294322"/>
      </font>
    </dxf>
    <dxf>
      <font>
        <b/>
        <i/>
        <color rgb="FFFF0000"/>
      </font>
    </dxf>
    <dxf>
      <font>
        <b/>
        <i/>
        <color theme="3" tint="0.39994506668294322"/>
      </font>
    </dxf>
    <dxf>
      <font>
        <b/>
        <i/>
        <color rgb="FFFF0000"/>
      </font>
    </dxf>
    <dxf>
      <font>
        <b/>
        <i/>
        <color theme="3" tint="0.39994506668294322"/>
      </font>
    </dxf>
    <dxf>
      <font>
        <b/>
        <i/>
        <color rgb="FFFF0000"/>
      </font>
    </dxf>
    <dxf>
      <font>
        <b/>
        <i/>
        <color theme="3" tint="0.39994506668294322"/>
      </font>
    </dxf>
    <dxf>
      <font>
        <b/>
        <i/>
        <color rgb="FFFF0000"/>
      </font>
    </dxf>
    <dxf>
      <font>
        <b/>
        <i/>
        <color theme="3" tint="0.39994506668294322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P43"/>
  <sheetViews>
    <sheetView showGridLines="0" topLeftCell="A11" zoomScale="90" zoomScaleNormal="90" workbookViewId="0">
      <selection activeCell="K39" sqref="K39"/>
    </sheetView>
  </sheetViews>
  <sheetFormatPr baseColWidth="10" defaultRowHeight="11.25" outlineLevelCol="1" x14ac:dyDescent="0.2"/>
  <cols>
    <col min="1" max="1" width="9.28515625" style="35" bestFit="1" customWidth="1"/>
    <col min="2" max="2" width="8.42578125" style="36" customWidth="1" outlineLevel="1"/>
    <col min="3" max="3" width="5.42578125" style="36" customWidth="1" outlineLevel="1"/>
    <col min="4" max="4" width="8.28515625" style="36" bestFit="1" customWidth="1"/>
    <col min="5" max="5" width="31.28515625" style="35" bestFit="1" customWidth="1" outlineLevel="1"/>
    <col min="6" max="6" width="11.5703125" style="37" bestFit="1" customWidth="1" outlineLevel="1"/>
    <col min="7" max="7" width="12.5703125" style="38" bestFit="1" customWidth="1"/>
    <col min="8" max="8" width="11.5703125" style="38" bestFit="1" customWidth="1"/>
    <col min="9" max="9" width="10.85546875" style="38" customWidth="1"/>
    <col min="10" max="10" width="10" style="38" customWidth="1"/>
    <col min="11" max="11" width="13.28515625" style="38" customWidth="1"/>
    <col min="12" max="13" width="11.42578125" style="37"/>
    <col min="14" max="14" width="13.28515625" style="37" customWidth="1"/>
    <col min="15" max="16384" width="11.42578125" style="37"/>
  </cols>
  <sheetData>
    <row r="1" spans="1:16" s="3" customFormat="1" ht="15.75" x14ac:dyDescent="0.25">
      <c r="A1" s="1"/>
      <c r="B1" s="2"/>
      <c r="C1" s="2"/>
      <c r="D1" s="2"/>
      <c r="G1" s="4"/>
      <c r="H1" s="4"/>
      <c r="I1" s="4"/>
      <c r="J1" s="4"/>
      <c r="K1" s="4"/>
    </row>
    <row r="2" spans="1:16" s="7" customFormat="1" ht="12.75" x14ac:dyDescent="0.2">
      <c r="A2" s="5"/>
      <c r="B2" s="6"/>
      <c r="C2" s="6"/>
      <c r="D2" s="6"/>
      <c r="E2" s="5"/>
      <c r="G2" s="8"/>
      <c r="H2" s="8"/>
      <c r="I2" s="8"/>
      <c r="J2" s="8"/>
      <c r="K2" s="8"/>
    </row>
    <row r="3" spans="1:16" s="7" customFormat="1" ht="12.75" x14ac:dyDescent="0.2">
      <c r="A3" s="5"/>
      <c r="B3" s="6"/>
      <c r="C3" s="6"/>
      <c r="D3" s="6"/>
      <c r="E3" s="5"/>
      <c r="G3" s="8"/>
      <c r="H3" s="8"/>
      <c r="I3" s="8"/>
      <c r="J3" s="8"/>
      <c r="K3" s="8"/>
    </row>
    <row r="4" spans="1:16" s="11" customFormat="1" x14ac:dyDescent="0.2">
      <c r="A4" s="9"/>
      <c r="B4" s="10"/>
      <c r="C4" s="10"/>
      <c r="D4" s="10"/>
      <c r="E4" s="9"/>
      <c r="G4" s="12"/>
      <c r="H4" s="12"/>
      <c r="I4" s="12"/>
      <c r="J4" s="12"/>
      <c r="K4" s="12"/>
    </row>
    <row r="5" spans="1:16" s="11" customFormat="1" x14ac:dyDescent="0.2">
      <c r="A5" s="9"/>
      <c r="B5" s="10"/>
      <c r="C5" s="10"/>
      <c r="D5" s="10"/>
      <c r="E5" s="9"/>
      <c r="G5" s="12"/>
      <c r="H5" s="12"/>
      <c r="I5" s="12"/>
      <c r="J5" s="12"/>
      <c r="K5" s="12"/>
    </row>
    <row r="6" spans="1:16" s="3" customFormat="1" ht="15.75" x14ac:dyDescent="0.25">
      <c r="A6" s="1"/>
      <c r="B6" s="2"/>
      <c r="C6" s="2"/>
      <c r="D6" s="2"/>
      <c r="E6" s="3" t="s">
        <v>13</v>
      </c>
      <c r="G6" s="4"/>
      <c r="H6" s="4"/>
      <c r="I6" s="4"/>
      <c r="J6" s="4"/>
      <c r="K6" s="4"/>
    </row>
    <row r="7" spans="1:16" s="16" customFormat="1" ht="12" thickBot="1" x14ac:dyDescent="0.25">
      <c r="A7" s="13"/>
      <c r="B7" s="14"/>
      <c r="C7" s="14"/>
      <c r="D7" s="14"/>
      <c r="E7" s="15"/>
      <c r="G7" s="17"/>
      <c r="H7" s="17"/>
      <c r="I7" s="17"/>
      <c r="J7" s="17"/>
      <c r="K7" s="17"/>
    </row>
    <row r="8" spans="1:16" s="10" customFormat="1" ht="13.5" customHeight="1" thickBot="1" x14ac:dyDescent="0.25">
      <c r="A8" s="77" t="s">
        <v>0</v>
      </c>
      <c r="B8" s="77" t="s">
        <v>1</v>
      </c>
      <c r="C8" s="180" t="s">
        <v>2</v>
      </c>
      <c r="D8" s="181"/>
      <c r="E8" s="77" t="s">
        <v>3</v>
      </c>
      <c r="F8" s="77" t="s">
        <v>4</v>
      </c>
      <c r="G8" s="79" t="s">
        <v>12</v>
      </c>
      <c r="H8" s="79" t="s">
        <v>5</v>
      </c>
      <c r="I8" s="79" t="s">
        <v>6</v>
      </c>
      <c r="J8" s="79" t="s">
        <v>7</v>
      </c>
      <c r="K8" s="79" t="s">
        <v>8</v>
      </c>
      <c r="N8" s="11"/>
      <c r="O8" s="11"/>
      <c r="P8" s="11"/>
    </row>
    <row r="9" spans="1:16" s="18" customFormat="1" ht="15.75" x14ac:dyDescent="0.25">
      <c r="A9" s="92">
        <v>42467</v>
      </c>
      <c r="B9" s="92" t="s">
        <v>25</v>
      </c>
      <c r="C9" s="93">
        <v>2</v>
      </c>
      <c r="D9" s="93">
        <v>121</v>
      </c>
      <c r="E9" s="92" t="s">
        <v>26</v>
      </c>
      <c r="F9" s="93">
        <v>30663288497</v>
      </c>
      <c r="G9" s="94">
        <v>94485.15</v>
      </c>
      <c r="H9" s="94">
        <f>+G9*0.21</f>
        <v>19841.8815</v>
      </c>
      <c r="I9" s="94"/>
      <c r="J9" s="94"/>
      <c r="K9" s="101">
        <f>SUM(G9:J9)</f>
        <v>114327.0315</v>
      </c>
      <c r="N9" s="3"/>
      <c r="O9" s="3"/>
      <c r="P9" s="3"/>
    </row>
    <row r="10" spans="1:16" s="18" customFormat="1" x14ac:dyDescent="0.2">
      <c r="A10" s="83">
        <v>42497</v>
      </c>
      <c r="B10" s="83" t="s">
        <v>25</v>
      </c>
      <c r="C10" s="86">
        <v>2</v>
      </c>
      <c r="D10" s="86">
        <v>120</v>
      </c>
      <c r="E10" s="83" t="s">
        <v>26</v>
      </c>
      <c r="F10" s="86">
        <v>30663288497</v>
      </c>
      <c r="G10" s="89">
        <v>24437.62</v>
      </c>
      <c r="H10" s="89">
        <f>+G10*0.21</f>
        <v>5131.9002</v>
      </c>
      <c r="I10" s="89"/>
      <c r="J10" s="89"/>
      <c r="K10" s="88">
        <f t="shared" ref="K10:K21" si="0">SUM(G10:J10)</f>
        <v>29569.520199999999</v>
      </c>
      <c r="N10" s="16"/>
      <c r="O10" s="16"/>
      <c r="P10" s="16"/>
    </row>
    <row r="11" spans="1:16" s="18" customFormat="1" x14ac:dyDescent="0.2">
      <c r="A11" s="83">
        <v>42495</v>
      </c>
      <c r="B11" s="83" t="s">
        <v>25</v>
      </c>
      <c r="C11" s="86">
        <v>2</v>
      </c>
      <c r="D11" s="86">
        <v>118</v>
      </c>
      <c r="E11" s="83" t="s">
        <v>26</v>
      </c>
      <c r="F11" s="86">
        <v>30663288497</v>
      </c>
      <c r="G11" s="89">
        <v>15705.58</v>
      </c>
      <c r="H11" s="89">
        <f t="shared" ref="H11:H21" si="1">+G11*0.21</f>
        <v>3298.1718000000001</v>
      </c>
      <c r="I11" s="89"/>
      <c r="J11" s="89"/>
      <c r="K11" s="88">
        <f t="shared" si="0"/>
        <v>19003.751799999998</v>
      </c>
      <c r="N11" s="11"/>
      <c r="O11" s="11"/>
      <c r="P11" s="11"/>
    </row>
    <row r="12" spans="1:16" s="18" customFormat="1" ht="15.75" x14ac:dyDescent="0.25">
      <c r="A12" s="83">
        <v>42465</v>
      </c>
      <c r="B12" s="83" t="s">
        <v>25</v>
      </c>
      <c r="C12" s="86">
        <v>2</v>
      </c>
      <c r="D12" s="86">
        <v>119</v>
      </c>
      <c r="E12" s="83" t="s">
        <v>26</v>
      </c>
      <c r="F12" s="86">
        <v>30663288497</v>
      </c>
      <c r="G12" s="89">
        <v>10925</v>
      </c>
      <c r="H12" s="89">
        <f t="shared" si="1"/>
        <v>2294.25</v>
      </c>
      <c r="I12" s="89"/>
      <c r="J12" s="89"/>
      <c r="K12" s="88">
        <f t="shared" si="0"/>
        <v>13219.25</v>
      </c>
      <c r="N12" s="3"/>
      <c r="O12" s="3"/>
      <c r="P12" s="3"/>
    </row>
    <row r="13" spans="1:16" s="18" customFormat="1" x14ac:dyDescent="0.2">
      <c r="A13" s="83">
        <v>42472</v>
      </c>
      <c r="B13" s="83" t="s">
        <v>25</v>
      </c>
      <c r="C13" s="86">
        <v>2</v>
      </c>
      <c r="D13" s="86">
        <v>34</v>
      </c>
      <c r="E13" s="83" t="s">
        <v>26</v>
      </c>
      <c r="F13" s="86">
        <v>30663288497</v>
      </c>
      <c r="G13" s="89">
        <v>7857.22</v>
      </c>
      <c r="H13" s="89">
        <f t="shared" si="1"/>
        <v>1650.0162</v>
      </c>
      <c r="I13" s="89"/>
      <c r="J13" s="89"/>
      <c r="K13" s="88">
        <f t="shared" si="0"/>
        <v>9507.2361999999994</v>
      </c>
      <c r="N13" s="16"/>
      <c r="O13" s="16"/>
      <c r="P13" s="16"/>
    </row>
    <row r="14" spans="1:16" s="18" customFormat="1" ht="13.5" customHeight="1" x14ac:dyDescent="0.2">
      <c r="A14" s="83">
        <v>42472</v>
      </c>
      <c r="B14" s="83" t="s">
        <v>25</v>
      </c>
      <c r="C14" s="86">
        <v>2</v>
      </c>
      <c r="D14" s="86">
        <v>122</v>
      </c>
      <c r="E14" s="83" t="s">
        <v>26</v>
      </c>
      <c r="F14" s="86">
        <v>30663288497</v>
      </c>
      <c r="G14" s="89">
        <v>26836.34</v>
      </c>
      <c r="H14" s="89">
        <f t="shared" si="1"/>
        <v>5635.6314000000002</v>
      </c>
      <c r="I14" s="89"/>
      <c r="J14" s="89"/>
      <c r="K14" s="88">
        <f t="shared" si="0"/>
        <v>32471.971400000002</v>
      </c>
      <c r="N14" s="11"/>
      <c r="O14" s="11"/>
      <c r="P14" s="11"/>
    </row>
    <row r="15" spans="1:16" s="18" customFormat="1" ht="13.5" customHeight="1" x14ac:dyDescent="0.25">
      <c r="A15" s="83">
        <v>42472</v>
      </c>
      <c r="B15" s="83" t="s">
        <v>25</v>
      </c>
      <c r="C15" s="86">
        <v>2</v>
      </c>
      <c r="D15" s="86">
        <v>123</v>
      </c>
      <c r="E15" s="83" t="s">
        <v>26</v>
      </c>
      <c r="F15" s="86">
        <v>30663288497</v>
      </c>
      <c r="G15" s="90">
        <v>57329.88</v>
      </c>
      <c r="H15" s="89">
        <f t="shared" si="1"/>
        <v>12039.274799999999</v>
      </c>
      <c r="I15" s="90"/>
      <c r="J15" s="90"/>
      <c r="K15" s="88">
        <f t="shared" si="0"/>
        <v>69369.154799999989</v>
      </c>
      <c r="N15" s="3"/>
      <c r="O15" s="3"/>
      <c r="P15" s="3"/>
    </row>
    <row r="16" spans="1:16" s="18" customFormat="1" x14ac:dyDescent="0.2">
      <c r="A16" s="83">
        <v>42475</v>
      </c>
      <c r="B16" s="83" t="s">
        <v>25</v>
      </c>
      <c r="C16" s="86">
        <v>2</v>
      </c>
      <c r="D16" s="86">
        <v>124</v>
      </c>
      <c r="E16" s="83" t="s">
        <v>26</v>
      </c>
      <c r="F16" s="86">
        <v>30663288497</v>
      </c>
      <c r="G16" s="90">
        <v>2901.23</v>
      </c>
      <c r="H16" s="89">
        <f t="shared" si="1"/>
        <v>609.25829999999996</v>
      </c>
      <c r="I16" s="90"/>
      <c r="J16" s="90"/>
      <c r="K16" s="88">
        <f t="shared" si="0"/>
        <v>3510.4883</v>
      </c>
      <c r="N16" s="16"/>
      <c r="O16" s="16"/>
      <c r="P16" s="16"/>
    </row>
    <row r="17" spans="1:16" s="18" customFormat="1" x14ac:dyDescent="0.2">
      <c r="A17" s="83">
        <v>42485</v>
      </c>
      <c r="B17" s="83" t="s">
        <v>25</v>
      </c>
      <c r="C17" s="86">
        <v>2</v>
      </c>
      <c r="D17" s="86">
        <v>125</v>
      </c>
      <c r="E17" s="83" t="s">
        <v>26</v>
      </c>
      <c r="F17" s="86">
        <v>30663288497</v>
      </c>
      <c r="G17" s="90">
        <v>125637.95</v>
      </c>
      <c r="H17" s="89">
        <f t="shared" si="1"/>
        <v>26383.969499999999</v>
      </c>
      <c r="I17" s="90"/>
      <c r="J17" s="90"/>
      <c r="K17" s="88">
        <f t="shared" si="0"/>
        <v>152021.91949999999</v>
      </c>
      <c r="N17" s="11"/>
      <c r="O17" s="11"/>
      <c r="P17" s="11"/>
    </row>
    <row r="18" spans="1:16" s="18" customFormat="1" ht="15.75" x14ac:dyDescent="0.25">
      <c r="A18" s="83">
        <v>42485</v>
      </c>
      <c r="B18" s="83" t="s">
        <v>25</v>
      </c>
      <c r="C18" s="86">
        <v>2</v>
      </c>
      <c r="D18" s="86">
        <v>126</v>
      </c>
      <c r="E18" s="83" t="s">
        <v>26</v>
      </c>
      <c r="F18" s="86">
        <v>30663288497</v>
      </c>
      <c r="G18" s="90">
        <v>63789.79</v>
      </c>
      <c r="H18" s="89">
        <f t="shared" si="1"/>
        <v>13395.8559</v>
      </c>
      <c r="I18" s="90"/>
      <c r="J18" s="90"/>
      <c r="K18" s="88">
        <f t="shared" si="0"/>
        <v>77185.645900000003</v>
      </c>
      <c r="N18" s="3"/>
      <c r="O18" s="3"/>
      <c r="P18" s="3"/>
    </row>
    <row r="19" spans="1:16" s="18" customFormat="1" x14ac:dyDescent="0.2">
      <c r="A19" s="83">
        <v>42486</v>
      </c>
      <c r="B19" s="83" t="s">
        <v>25</v>
      </c>
      <c r="C19" s="86">
        <v>2</v>
      </c>
      <c r="D19" s="86">
        <v>35</v>
      </c>
      <c r="E19" s="83" t="s">
        <v>26</v>
      </c>
      <c r="F19" s="86">
        <v>30663288497</v>
      </c>
      <c r="G19" s="90">
        <v>23570.61</v>
      </c>
      <c r="H19" s="90">
        <f t="shared" si="1"/>
        <v>4949.8280999999997</v>
      </c>
      <c r="I19" s="90"/>
      <c r="J19" s="90"/>
      <c r="K19" s="90">
        <f t="shared" si="0"/>
        <v>28520.438099999999</v>
      </c>
    </row>
    <row r="20" spans="1:16" s="18" customFormat="1" x14ac:dyDescent="0.2">
      <c r="A20" s="83">
        <v>42488</v>
      </c>
      <c r="B20" s="83" t="s">
        <v>25</v>
      </c>
      <c r="C20" s="86">
        <v>2</v>
      </c>
      <c r="D20" s="86">
        <v>127</v>
      </c>
      <c r="E20" s="83" t="s">
        <v>26</v>
      </c>
      <c r="F20" s="86">
        <v>30663288497</v>
      </c>
      <c r="G20" s="90">
        <v>26423.34</v>
      </c>
      <c r="H20" s="90">
        <f t="shared" si="1"/>
        <v>5548.9013999999997</v>
      </c>
      <c r="I20" s="90"/>
      <c r="J20" s="90"/>
      <c r="K20" s="90">
        <f t="shared" si="0"/>
        <v>31972.241399999999</v>
      </c>
    </row>
    <row r="21" spans="1:16" s="18" customFormat="1" x14ac:dyDescent="0.2">
      <c r="A21" s="83">
        <v>42488</v>
      </c>
      <c r="B21" s="83" t="s">
        <v>25</v>
      </c>
      <c r="C21" s="86">
        <v>2</v>
      </c>
      <c r="D21" s="86">
        <v>128</v>
      </c>
      <c r="E21" s="83" t="s">
        <v>26</v>
      </c>
      <c r="F21" s="86">
        <v>30663288497</v>
      </c>
      <c r="G21" s="90">
        <v>73303.600000000006</v>
      </c>
      <c r="H21" s="90">
        <f t="shared" si="1"/>
        <v>15393.756000000001</v>
      </c>
      <c r="I21" s="90"/>
      <c r="J21" s="90"/>
      <c r="K21" s="90">
        <f t="shared" si="0"/>
        <v>88697.356</v>
      </c>
      <c r="L21" s="19"/>
    </row>
    <row r="22" spans="1:16" s="18" customFormat="1" x14ac:dyDescent="0.2">
      <c r="A22" s="83"/>
      <c r="B22" s="83"/>
      <c r="C22" s="86"/>
      <c r="D22" s="86"/>
      <c r="E22" s="83"/>
      <c r="F22" s="86"/>
      <c r="G22" s="90"/>
      <c r="H22" s="90"/>
      <c r="I22" s="90"/>
      <c r="J22" s="90"/>
      <c r="K22" s="90"/>
      <c r="L22" s="19"/>
    </row>
    <row r="23" spans="1:16" s="18" customFormat="1" x14ac:dyDescent="0.2">
      <c r="A23" s="83"/>
      <c r="B23" s="83"/>
      <c r="C23" s="86"/>
      <c r="D23" s="86"/>
      <c r="E23" s="83"/>
      <c r="F23" s="86"/>
      <c r="G23" s="90"/>
      <c r="H23" s="90"/>
      <c r="I23" s="90"/>
      <c r="J23" s="90"/>
      <c r="K23" s="90"/>
    </row>
    <row r="24" spans="1:16" s="18" customFormat="1" x14ac:dyDescent="0.2">
      <c r="A24" s="84"/>
      <c r="B24" s="84"/>
      <c r="C24" s="86"/>
      <c r="D24" s="86"/>
      <c r="E24" s="84"/>
      <c r="F24" s="86"/>
      <c r="G24" s="90"/>
      <c r="H24" s="90"/>
      <c r="I24" s="90"/>
      <c r="J24" s="90"/>
      <c r="K24" s="90"/>
      <c r="O24" s="20"/>
    </row>
    <row r="25" spans="1:16" s="18" customFormat="1" x14ac:dyDescent="0.2">
      <c r="A25" s="83"/>
      <c r="B25" s="83"/>
      <c r="C25" s="86"/>
      <c r="D25" s="86"/>
      <c r="E25" s="83"/>
      <c r="F25" s="86"/>
      <c r="G25" s="90"/>
      <c r="H25" s="90"/>
      <c r="I25" s="90"/>
      <c r="J25" s="90"/>
      <c r="K25" s="90"/>
      <c r="N25" s="21"/>
      <c r="O25" s="22"/>
    </row>
    <row r="26" spans="1:16" s="18" customFormat="1" x14ac:dyDescent="0.2">
      <c r="A26" s="83"/>
      <c r="B26" s="83"/>
      <c r="C26" s="86"/>
      <c r="D26" s="86"/>
      <c r="E26" s="83"/>
      <c r="F26" s="86"/>
      <c r="G26" s="90"/>
      <c r="H26" s="90"/>
      <c r="I26" s="90"/>
      <c r="J26" s="90"/>
      <c r="K26" s="90"/>
      <c r="N26" s="23"/>
      <c r="O26" s="23"/>
    </row>
    <row r="27" spans="1:16" s="18" customFormat="1" x14ac:dyDescent="0.2">
      <c r="A27" s="83"/>
      <c r="B27" s="83"/>
      <c r="C27" s="86"/>
      <c r="D27" s="86"/>
      <c r="E27" s="83"/>
      <c r="F27" s="86"/>
      <c r="G27" s="90"/>
      <c r="H27" s="90"/>
      <c r="I27" s="90"/>
      <c r="J27" s="90"/>
      <c r="K27" s="90"/>
      <c r="N27" s="24"/>
      <c r="O27" s="25"/>
    </row>
    <row r="28" spans="1:16" s="18" customFormat="1" x14ac:dyDescent="0.2">
      <c r="A28" s="83"/>
      <c r="B28" s="83"/>
      <c r="C28" s="86"/>
      <c r="D28" s="86"/>
      <c r="E28" s="83"/>
      <c r="F28" s="86"/>
      <c r="G28" s="90"/>
      <c r="H28" s="90"/>
      <c r="I28" s="90"/>
      <c r="J28" s="90"/>
      <c r="K28" s="90"/>
      <c r="N28" s="24"/>
      <c r="O28" s="25"/>
    </row>
    <row r="29" spans="1:16" s="18" customFormat="1" x14ac:dyDescent="0.2">
      <c r="A29" s="83"/>
      <c r="B29" s="83"/>
      <c r="C29" s="86"/>
      <c r="D29" s="86"/>
      <c r="E29" s="83"/>
      <c r="F29" s="86"/>
      <c r="G29" s="90"/>
      <c r="H29" s="90"/>
      <c r="I29" s="90"/>
      <c r="J29" s="90"/>
      <c r="K29" s="90"/>
      <c r="N29" s="24"/>
      <c r="O29" s="25"/>
    </row>
    <row r="30" spans="1:16" s="18" customFormat="1" x14ac:dyDescent="0.2">
      <c r="A30" s="83"/>
      <c r="B30" s="83"/>
      <c r="C30" s="86"/>
      <c r="D30" s="86"/>
      <c r="E30" s="83"/>
      <c r="F30" s="86"/>
      <c r="G30" s="90"/>
      <c r="H30" s="90"/>
      <c r="I30" s="90"/>
      <c r="J30" s="90"/>
      <c r="K30" s="90"/>
      <c r="N30" s="26"/>
      <c r="O30" s="25"/>
    </row>
    <row r="31" spans="1:16" s="18" customFormat="1" x14ac:dyDescent="0.2">
      <c r="A31" s="83"/>
      <c r="B31" s="83"/>
      <c r="C31" s="86"/>
      <c r="D31" s="86"/>
      <c r="E31" s="83"/>
      <c r="F31" s="86"/>
      <c r="G31" s="90"/>
      <c r="H31" s="90"/>
      <c r="I31" s="90"/>
      <c r="J31" s="90"/>
      <c r="K31" s="90"/>
    </row>
    <row r="32" spans="1:16" s="18" customFormat="1" x14ac:dyDescent="0.2">
      <c r="A32" s="83"/>
      <c r="B32" s="83"/>
      <c r="C32" s="86"/>
      <c r="D32" s="86"/>
      <c r="E32" s="83"/>
      <c r="F32" s="86"/>
      <c r="G32" s="90"/>
      <c r="H32" s="90"/>
      <c r="I32" s="90"/>
      <c r="J32" s="90"/>
      <c r="K32" s="90"/>
    </row>
    <row r="33" spans="1:16" s="18" customFormat="1" x14ac:dyDescent="0.2">
      <c r="A33" s="83"/>
      <c r="B33" s="83"/>
      <c r="C33" s="86"/>
      <c r="D33" s="86"/>
      <c r="E33" s="83"/>
      <c r="F33" s="86"/>
      <c r="G33" s="90"/>
      <c r="H33" s="90"/>
      <c r="I33" s="90"/>
      <c r="J33" s="90"/>
      <c r="K33" s="90"/>
    </row>
    <row r="34" spans="1:16" s="18" customFormat="1" x14ac:dyDescent="0.2">
      <c r="A34" s="83"/>
      <c r="B34" s="83"/>
      <c r="C34" s="86"/>
      <c r="D34" s="86"/>
      <c r="E34" s="83"/>
      <c r="F34" s="86"/>
      <c r="G34" s="90"/>
      <c r="H34" s="90"/>
      <c r="I34" s="90"/>
      <c r="J34" s="90"/>
      <c r="K34" s="90"/>
    </row>
    <row r="35" spans="1:16" s="18" customFormat="1" x14ac:dyDescent="0.2">
      <c r="A35" s="83"/>
      <c r="B35" s="83"/>
      <c r="C35" s="86"/>
      <c r="D35" s="86"/>
      <c r="E35" s="83"/>
      <c r="F35" s="86"/>
      <c r="G35" s="90"/>
      <c r="H35" s="90"/>
      <c r="I35" s="90"/>
      <c r="J35" s="90"/>
      <c r="K35" s="90"/>
    </row>
    <row r="36" spans="1:16" s="18" customFormat="1" x14ac:dyDescent="0.2">
      <c r="A36" s="83"/>
      <c r="B36" s="83"/>
      <c r="C36" s="86"/>
      <c r="D36" s="86"/>
      <c r="E36" s="83"/>
      <c r="F36" s="86"/>
      <c r="G36" s="90"/>
      <c r="H36" s="90"/>
      <c r="I36" s="90"/>
      <c r="J36" s="90"/>
      <c r="K36" s="90"/>
    </row>
    <row r="37" spans="1:16" s="18" customFormat="1" x14ac:dyDescent="0.2">
      <c r="A37" s="83"/>
      <c r="B37" s="83"/>
      <c r="C37" s="86"/>
      <c r="D37" s="86"/>
      <c r="E37" s="83"/>
      <c r="F37" s="86"/>
      <c r="G37" s="90"/>
      <c r="H37" s="90"/>
      <c r="I37" s="90"/>
      <c r="J37" s="90"/>
      <c r="K37" s="90"/>
    </row>
    <row r="38" spans="1:16" s="18" customFormat="1" ht="12" thickBot="1" x14ac:dyDescent="0.25">
      <c r="A38" s="83"/>
      <c r="B38" s="83"/>
      <c r="C38" s="86"/>
      <c r="D38" s="86"/>
      <c r="E38" s="83"/>
      <c r="F38" s="86"/>
      <c r="G38" s="91"/>
      <c r="H38" s="91"/>
      <c r="I38" s="91"/>
      <c r="J38" s="91"/>
      <c r="K38" s="90"/>
    </row>
    <row r="39" spans="1:16" s="29" customFormat="1" ht="12" thickBot="1" x14ac:dyDescent="0.25">
      <c r="A39" s="27"/>
      <c r="B39" s="27"/>
      <c r="C39" s="28"/>
      <c r="D39" s="28"/>
      <c r="E39" s="27" t="s">
        <v>11</v>
      </c>
      <c r="F39" s="82"/>
      <c r="G39" s="87">
        <f>SUM(G9:G38)</f>
        <v>553203.30999999994</v>
      </c>
      <c r="H39" s="51">
        <f>SUM(H9:H38)</f>
        <v>116172.69510000001</v>
      </c>
      <c r="I39" s="51">
        <f>SUM(I9:I38)</f>
        <v>0</v>
      </c>
      <c r="J39" s="51">
        <f>SUM(J9:J38)</f>
        <v>0</v>
      </c>
      <c r="K39" s="51">
        <f>SUM(K9:K38)</f>
        <v>669376.00510000007</v>
      </c>
      <c r="M39" s="18"/>
      <c r="N39" s="18"/>
      <c r="O39" s="18"/>
      <c r="P39" s="18"/>
    </row>
    <row r="40" spans="1:16" s="29" customFormat="1" x14ac:dyDescent="0.2">
      <c r="A40" s="30"/>
      <c r="B40" s="31"/>
      <c r="C40" s="31"/>
      <c r="D40" s="31"/>
      <c r="E40" s="32"/>
      <c r="F40" s="33"/>
      <c r="G40" s="34"/>
      <c r="H40" s="34"/>
      <c r="I40" s="34"/>
      <c r="J40" s="34"/>
      <c r="K40" s="34"/>
      <c r="M40" s="18"/>
      <c r="N40" s="18"/>
      <c r="O40" s="18"/>
      <c r="P40" s="18"/>
    </row>
    <row r="41" spans="1:16" x14ac:dyDescent="0.2">
      <c r="A41" s="46"/>
      <c r="B41" s="35"/>
      <c r="C41" s="47"/>
      <c r="D41" s="48"/>
      <c r="G41" s="47"/>
      <c r="I41" s="47"/>
      <c r="J41" s="47"/>
      <c r="K41" s="47"/>
      <c r="L41" s="49"/>
      <c r="M41" s="38"/>
      <c r="N41" s="39"/>
      <c r="O41" s="39"/>
    </row>
    <row r="42" spans="1:16" x14ac:dyDescent="0.2">
      <c r="A42" s="46"/>
      <c r="B42" s="35"/>
      <c r="C42" s="47"/>
      <c r="D42" s="48"/>
      <c r="G42" s="47"/>
      <c r="I42" s="47"/>
      <c r="J42" s="47"/>
      <c r="K42" s="47"/>
      <c r="L42" s="49"/>
      <c r="M42" s="38"/>
      <c r="N42" s="39"/>
      <c r="O42" s="39"/>
    </row>
    <row r="43" spans="1:16" x14ac:dyDescent="0.2">
      <c r="A43" s="46"/>
      <c r="B43" s="35"/>
      <c r="C43" s="47"/>
      <c r="D43" s="48"/>
      <c r="G43" s="47"/>
      <c r="I43" s="47"/>
      <c r="J43" s="47"/>
      <c r="K43" s="47"/>
      <c r="L43" s="49"/>
      <c r="M43" s="38"/>
      <c r="N43" s="39"/>
      <c r="O43" s="39"/>
    </row>
  </sheetData>
  <mergeCells count="1">
    <mergeCell ref="C8:D8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280"/>
  <sheetViews>
    <sheetView topLeftCell="A162" workbookViewId="0">
      <selection activeCell="A185" sqref="A185"/>
    </sheetView>
  </sheetViews>
  <sheetFormatPr baseColWidth="10" defaultRowHeight="15" x14ac:dyDescent="0.25"/>
  <cols>
    <col min="4" max="4" width="44.42578125" bestFit="1" customWidth="1"/>
    <col min="5" max="5" width="11.85546875" bestFit="1" customWidth="1"/>
  </cols>
  <sheetData>
    <row r="1" spans="1:16" x14ac:dyDescent="0.25">
      <c r="A1" s="9"/>
      <c r="B1" s="10"/>
      <c r="C1" s="10"/>
      <c r="D1" s="9"/>
      <c r="E1" s="11"/>
      <c r="F1" s="12"/>
      <c r="G1" s="12"/>
      <c r="H1" s="12"/>
      <c r="I1" s="12"/>
      <c r="J1" s="12"/>
      <c r="K1" s="11"/>
      <c r="L1" s="11"/>
      <c r="M1" s="11"/>
      <c r="N1" s="11"/>
      <c r="O1" s="11"/>
      <c r="P1" s="11"/>
    </row>
    <row r="2" spans="1:16" ht="15.75" x14ac:dyDescent="0.25">
      <c r="A2" s="1"/>
      <c r="B2" s="137"/>
      <c r="C2" s="137"/>
      <c r="D2" s="182" t="s">
        <v>378</v>
      </c>
      <c r="E2" s="182"/>
      <c r="F2" s="182"/>
      <c r="G2" s="4"/>
      <c r="H2" s="4"/>
      <c r="I2" s="4"/>
      <c r="J2" s="4"/>
      <c r="K2" s="3"/>
      <c r="L2" s="3"/>
      <c r="M2" s="3"/>
      <c r="N2" s="3"/>
      <c r="O2" s="3"/>
      <c r="P2" s="3"/>
    </row>
    <row r="3" spans="1:16" x14ac:dyDescent="0.25">
      <c r="A3" s="15"/>
      <c r="B3" s="14"/>
      <c r="C3" s="14"/>
      <c r="D3" s="15"/>
      <c r="E3" s="16"/>
      <c r="F3" s="17"/>
      <c r="G3" s="17"/>
      <c r="H3" s="17"/>
      <c r="I3" s="17"/>
      <c r="J3" s="17"/>
      <c r="K3" s="16"/>
      <c r="L3" s="16"/>
      <c r="M3" s="16"/>
      <c r="N3" s="16"/>
      <c r="O3" s="16"/>
      <c r="P3" s="16"/>
    </row>
    <row r="4" spans="1:16" x14ac:dyDescent="0.25">
      <c r="A4" s="52"/>
      <c r="B4" s="54"/>
      <c r="C4" s="55"/>
      <c r="D4" s="53"/>
      <c r="E4" s="56"/>
      <c r="F4" s="57"/>
      <c r="G4" s="57"/>
      <c r="H4" s="57"/>
      <c r="I4" s="58"/>
      <c r="J4" s="57"/>
      <c r="K4" s="58"/>
      <c r="L4" s="57"/>
      <c r="M4" s="59"/>
      <c r="N4" s="59"/>
      <c r="O4" s="59"/>
      <c r="P4" s="59"/>
    </row>
    <row r="5" spans="1:16" ht="15.75" thickBot="1" x14ac:dyDescent="0.3">
      <c r="A5" s="60"/>
      <c r="B5" s="54"/>
      <c r="C5" s="55"/>
      <c r="D5" s="53"/>
      <c r="E5" s="56"/>
      <c r="F5" s="57"/>
      <c r="G5" s="57"/>
      <c r="H5" s="57"/>
      <c r="I5" s="58"/>
      <c r="J5" s="57"/>
      <c r="K5" s="58"/>
      <c r="L5" s="57"/>
      <c r="M5" s="59"/>
      <c r="N5" s="59"/>
      <c r="O5" s="59"/>
      <c r="P5" s="59"/>
    </row>
    <row r="6" spans="1:16" ht="15.75" thickBot="1" x14ac:dyDescent="0.3">
      <c r="A6" s="136" t="s">
        <v>0</v>
      </c>
      <c r="B6" s="180" t="s">
        <v>2</v>
      </c>
      <c r="C6" s="181"/>
      <c r="D6" s="136" t="s">
        <v>27</v>
      </c>
      <c r="E6" s="77" t="s">
        <v>4</v>
      </c>
      <c r="F6" s="78" t="s">
        <v>9</v>
      </c>
      <c r="G6" s="79" t="s">
        <v>14</v>
      </c>
      <c r="H6" s="78" t="s">
        <v>6</v>
      </c>
      <c r="I6" s="79" t="s">
        <v>15</v>
      </c>
      <c r="J6" s="78" t="s">
        <v>16</v>
      </c>
      <c r="K6" s="79" t="s">
        <v>17</v>
      </c>
      <c r="L6" s="80" t="s">
        <v>8</v>
      </c>
      <c r="M6" s="10"/>
      <c r="N6" s="81" t="s">
        <v>0</v>
      </c>
      <c r="O6" s="81" t="s">
        <v>89</v>
      </c>
      <c r="P6" s="81" t="s">
        <v>18</v>
      </c>
    </row>
    <row r="7" spans="1:16" x14ac:dyDescent="0.25">
      <c r="A7" s="98">
        <v>42584</v>
      </c>
      <c r="B7" s="85">
        <v>2</v>
      </c>
      <c r="C7" s="85">
        <v>94</v>
      </c>
      <c r="D7" s="99" t="s">
        <v>380</v>
      </c>
      <c r="E7" s="121">
        <v>30714442984</v>
      </c>
      <c r="F7" s="100">
        <v>2727.27</v>
      </c>
      <c r="G7" s="101">
        <f>F7*0.21</f>
        <v>572.72669999999994</v>
      </c>
      <c r="H7" s="108"/>
      <c r="I7" s="103"/>
      <c r="J7" s="108"/>
      <c r="K7" s="50"/>
      <c r="L7" s="101">
        <f>SUM(F7:K7)</f>
        <v>3299.9966999999997</v>
      </c>
      <c r="M7" s="39"/>
      <c r="N7" s="83">
        <v>42584</v>
      </c>
      <c r="O7" s="122">
        <v>202591</v>
      </c>
      <c r="P7" s="114">
        <v>14537.93</v>
      </c>
    </row>
    <row r="8" spans="1:16" x14ac:dyDescent="0.25">
      <c r="A8" s="132">
        <v>42599</v>
      </c>
      <c r="B8" s="86">
        <v>8</v>
      </c>
      <c r="C8" s="86">
        <v>2268</v>
      </c>
      <c r="D8" s="107" t="s">
        <v>122</v>
      </c>
      <c r="E8" s="86">
        <v>30713669802</v>
      </c>
      <c r="F8" s="108">
        <v>78.290000000000006</v>
      </c>
      <c r="G8" s="133">
        <f>F8*0.21</f>
        <v>16.440899999999999</v>
      </c>
      <c r="H8" s="108"/>
      <c r="I8" s="110"/>
      <c r="J8" s="108"/>
      <c r="K8" s="90"/>
      <c r="L8" s="133">
        <f>SUM(F8:K8)</f>
        <v>94.730900000000005</v>
      </c>
      <c r="M8" s="39"/>
      <c r="N8" s="83">
        <v>42585</v>
      </c>
      <c r="O8" s="120">
        <v>202666</v>
      </c>
      <c r="P8" s="115">
        <v>4105.92</v>
      </c>
    </row>
    <row r="9" spans="1:16" x14ac:dyDescent="0.25">
      <c r="A9" s="132">
        <v>42598</v>
      </c>
      <c r="B9" s="86">
        <v>5</v>
      </c>
      <c r="C9" s="86">
        <v>28039</v>
      </c>
      <c r="D9" s="107" t="s">
        <v>274</v>
      </c>
      <c r="E9" s="86">
        <v>30712445005</v>
      </c>
      <c r="F9" s="108">
        <v>61.88</v>
      </c>
      <c r="G9" s="133">
        <f t="shared" ref="G9:G72" si="0">F9*0.21</f>
        <v>12.9948</v>
      </c>
      <c r="H9" s="108"/>
      <c r="I9" s="110"/>
      <c r="J9" s="108">
        <v>25.15</v>
      </c>
      <c r="K9" s="90"/>
      <c r="L9" s="133">
        <f t="shared" ref="L9:L72" si="1">SUM(F9:K9)</f>
        <v>100.0248</v>
      </c>
      <c r="M9" s="39"/>
      <c r="N9" s="83"/>
      <c r="O9" s="120"/>
      <c r="P9" s="115"/>
    </row>
    <row r="10" spans="1:16" x14ac:dyDescent="0.25">
      <c r="A10" s="132">
        <v>42598</v>
      </c>
      <c r="B10" s="86">
        <v>5</v>
      </c>
      <c r="C10" s="86">
        <v>28042</v>
      </c>
      <c r="D10" s="107" t="s">
        <v>274</v>
      </c>
      <c r="E10" s="86">
        <v>30712445005</v>
      </c>
      <c r="F10" s="108">
        <v>107.91</v>
      </c>
      <c r="G10" s="133">
        <f t="shared" si="0"/>
        <v>22.661099999999998</v>
      </c>
      <c r="H10" s="108"/>
      <c r="I10" s="110"/>
      <c r="J10" s="108">
        <v>13.39</v>
      </c>
      <c r="K10" s="90"/>
      <c r="L10" s="133">
        <f t="shared" si="1"/>
        <v>143.96109999999999</v>
      </c>
      <c r="M10" s="39"/>
      <c r="N10" s="83">
        <v>42587</v>
      </c>
      <c r="O10" s="120">
        <v>202869</v>
      </c>
      <c r="P10" s="115">
        <v>99863.8</v>
      </c>
    </row>
    <row r="11" spans="1:16" x14ac:dyDescent="0.25">
      <c r="A11" s="132">
        <v>42598</v>
      </c>
      <c r="B11" s="86">
        <v>11</v>
      </c>
      <c r="C11" s="86">
        <v>27261</v>
      </c>
      <c r="D11" s="107" t="s">
        <v>381</v>
      </c>
      <c r="E11" s="86">
        <v>30543035064</v>
      </c>
      <c r="F11" s="108">
        <v>116.06</v>
      </c>
      <c r="G11" s="133">
        <f t="shared" si="0"/>
        <v>24.372599999999998</v>
      </c>
      <c r="H11" s="108"/>
      <c r="I11" s="110"/>
      <c r="J11" s="108">
        <v>1.56</v>
      </c>
      <c r="K11" s="90"/>
      <c r="L11" s="133">
        <f t="shared" si="1"/>
        <v>141.99260000000001</v>
      </c>
      <c r="M11" s="39"/>
      <c r="N11" s="83">
        <v>42590</v>
      </c>
      <c r="O11" s="120">
        <v>202995</v>
      </c>
      <c r="P11" s="115">
        <v>44511.54</v>
      </c>
    </row>
    <row r="12" spans="1:16" x14ac:dyDescent="0.25">
      <c r="A12" s="132">
        <v>42584</v>
      </c>
      <c r="B12" s="86">
        <v>10</v>
      </c>
      <c r="C12" s="86">
        <v>23025</v>
      </c>
      <c r="D12" s="107" t="s">
        <v>382</v>
      </c>
      <c r="E12" s="86">
        <v>30689819431</v>
      </c>
      <c r="F12" s="108">
        <v>197.76</v>
      </c>
      <c r="G12" s="133">
        <f t="shared" si="0"/>
        <v>41.529599999999995</v>
      </c>
      <c r="H12" s="108"/>
      <c r="I12" s="110"/>
      <c r="J12" s="108">
        <v>60.71</v>
      </c>
      <c r="K12" s="90"/>
      <c r="L12" s="133">
        <f t="shared" si="1"/>
        <v>299.99959999999999</v>
      </c>
      <c r="M12" s="39"/>
      <c r="N12" s="83">
        <v>42592</v>
      </c>
      <c r="O12" s="120">
        <v>203137</v>
      </c>
      <c r="P12" s="115">
        <v>17168.900000000001</v>
      </c>
    </row>
    <row r="13" spans="1:16" x14ac:dyDescent="0.25">
      <c r="A13" s="132">
        <v>42587</v>
      </c>
      <c r="B13" s="86">
        <v>62</v>
      </c>
      <c r="C13" s="86">
        <v>36812</v>
      </c>
      <c r="D13" s="107" t="s">
        <v>85</v>
      </c>
      <c r="E13" s="86">
        <v>30671637689</v>
      </c>
      <c r="F13" s="108">
        <v>487.41</v>
      </c>
      <c r="G13" s="133">
        <f t="shared" si="0"/>
        <v>102.3561</v>
      </c>
      <c r="H13" s="108"/>
      <c r="I13" s="110"/>
      <c r="J13" s="108">
        <v>10.27</v>
      </c>
      <c r="K13" s="90"/>
      <c r="L13" s="133">
        <f t="shared" si="1"/>
        <v>600.03610000000003</v>
      </c>
      <c r="M13" s="39"/>
      <c r="N13" s="83">
        <v>42594</v>
      </c>
      <c r="O13" s="120">
        <v>203387</v>
      </c>
      <c r="P13" s="115">
        <v>1293.5</v>
      </c>
    </row>
    <row r="14" spans="1:16" x14ac:dyDescent="0.25">
      <c r="A14" s="132">
        <v>42589</v>
      </c>
      <c r="B14" s="86">
        <v>21</v>
      </c>
      <c r="C14" s="86">
        <v>3794</v>
      </c>
      <c r="D14" s="107" t="s">
        <v>69</v>
      </c>
      <c r="E14" s="86">
        <v>33677623239</v>
      </c>
      <c r="F14" s="108">
        <v>123.1</v>
      </c>
      <c r="G14" s="133">
        <f t="shared" si="0"/>
        <v>25.850999999999999</v>
      </c>
      <c r="H14" s="108"/>
      <c r="I14" s="110"/>
      <c r="J14" s="108">
        <v>14.05</v>
      </c>
      <c r="K14" s="90"/>
      <c r="L14" s="133">
        <f t="shared" si="1"/>
        <v>163.001</v>
      </c>
      <c r="M14" s="39"/>
      <c r="N14" s="83">
        <v>42598</v>
      </c>
      <c r="O14" s="120">
        <v>203504</v>
      </c>
      <c r="P14" s="115">
        <v>5095.3999999999996</v>
      </c>
    </row>
    <row r="15" spans="1:16" x14ac:dyDescent="0.25">
      <c r="A15" s="132">
        <v>42594</v>
      </c>
      <c r="B15" s="86">
        <v>2</v>
      </c>
      <c r="C15" s="86">
        <v>117947</v>
      </c>
      <c r="D15" s="107" t="s">
        <v>383</v>
      </c>
      <c r="E15" s="86">
        <v>20173838159</v>
      </c>
      <c r="F15" s="108">
        <v>110.6</v>
      </c>
      <c r="G15" s="133">
        <f t="shared" si="0"/>
        <v>23.225999999999999</v>
      </c>
      <c r="H15" s="108"/>
      <c r="I15" s="110"/>
      <c r="J15" s="108">
        <v>21.14</v>
      </c>
      <c r="K15" s="90"/>
      <c r="L15" s="133">
        <f t="shared" si="1"/>
        <v>154.96600000000001</v>
      </c>
      <c r="M15" s="39"/>
      <c r="N15" s="83"/>
      <c r="O15" s="120"/>
      <c r="P15" s="115"/>
    </row>
    <row r="16" spans="1:16" x14ac:dyDescent="0.25">
      <c r="A16" s="132">
        <v>42593</v>
      </c>
      <c r="B16" s="86">
        <v>21</v>
      </c>
      <c r="C16" s="86">
        <v>3888</v>
      </c>
      <c r="D16" s="107" t="s">
        <v>69</v>
      </c>
      <c r="E16" s="86">
        <v>33677623239</v>
      </c>
      <c r="F16" s="108">
        <v>108.97</v>
      </c>
      <c r="G16" s="133">
        <f t="shared" si="0"/>
        <v>22.883699999999997</v>
      </c>
      <c r="H16" s="108"/>
      <c r="I16" s="110"/>
      <c r="J16" s="108">
        <v>12.44</v>
      </c>
      <c r="K16" s="90"/>
      <c r="L16" s="133">
        <f t="shared" si="1"/>
        <v>144.2937</v>
      </c>
      <c r="M16" s="39"/>
      <c r="N16" s="83">
        <v>42601</v>
      </c>
      <c r="O16" s="120">
        <v>203767</v>
      </c>
      <c r="P16" s="115">
        <v>12590.5</v>
      </c>
    </row>
    <row r="17" spans="1:16" x14ac:dyDescent="0.25">
      <c r="A17" s="132">
        <v>42590</v>
      </c>
      <c r="B17" s="86">
        <v>15</v>
      </c>
      <c r="C17" s="86">
        <v>95459</v>
      </c>
      <c r="D17" s="107" t="s">
        <v>384</v>
      </c>
      <c r="E17" s="86">
        <v>30685433296</v>
      </c>
      <c r="F17" s="108">
        <v>163.59</v>
      </c>
      <c r="G17" s="133">
        <f t="shared" si="0"/>
        <v>34.353900000000003</v>
      </c>
      <c r="H17" s="108"/>
      <c r="I17" s="110"/>
      <c r="J17" s="108">
        <v>16.07</v>
      </c>
      <c r="K17" s="90"/>
      <c r="L17" s="133">
        <f t="shared" si="1"/>
        <v>214.01390000000001</v>
      </c>
      <c r="M17" s="39"/>
      <c r="N17" s="83">
        <v>42605</v>
      </c>
      <c r="O17" s="120">
        <v>203930</v>
      </c>
      <c r="P17" s="115">
        <v>45823.11</v>
      </c>
    </row>
    <row r="18" spans="1:16" x14ac:dyDescent="0.25">
      <c r="A18" s="132">
        <v>42583</v>
      </c>
      <c r="B18" s="86">
        <v>51</v>
      </c>
      <c r="C18" s="86">
        <v>358403</v>
      </c>
      <c r="D18" s="107" t="s">
        <v>168</v>
      </c>
      <c r="E18" s="86">
        <v>30614150633</v>
      </c>
      <c r="F18" s="108">
        <v>194.96</v>
      </c>
      <c r="G18" s="133">
        <f t="shared" si="0"/>
        <v>40.941600000000001</v>
      </c>
      <c r="H18" s="108"/>
      <c r="I18" s="110"/>
      <c r="J18" s="108">
        <v>64</v>
      </c>
      <c r="K18" s="90"/>
      <c r="L18" s="133">
        <f t="shared" si="1"/>
        <v>299.90160000000003</v>
      </c>
      <c r="M18" s="39"/>
      <c r="N18" s="83"/>
      <c r="O18" s="154"/>
      <c r="P18" s="154"/>
    </row>
    <row r="19" spans="1:16" x14ac:dyDescent="0.25">
      <c r="A19" s="132">
        <v>42587</v>
      </c>
      <c r="B19" s="86">
        <v>4</v>
      </c>
      <c r="C19" s="86">
        <v>15297</v>
      </c>
      <c r="D19" s="107" t="s">
        <v>134</v>
      </c>
      <c r="E19" s="86">
        <v>30709160644</v>
      </c>
      <c r="F19" s="108">
        <v>157.47</v>
      </c>
      <c r="G19" s="133">
        <f t="shared" si="0"/>
        <v>33.0687</v>
      </c>
      <c r="H19" s="108"/>
      <c r="I19" s="110"/>
      <c r="J19" s="108">
        <v>59.46</v>
      </c>
      <c r="K19" s="90"/>
      <c r="L19" s="133">
        <f t="shared" si="1"/>
        <v>249.99870000000001</v>
      </c>
      <c r="M19" s="39"/>
      <c r="N19" s="83">
        <v>42606</v>
      </c>
      <c r="O19" s="120">
        <v>204041</v>
      </c>
      <c r="P19" s="115">
        <v>784.1</v>
      </c>
    </row>
    <row r="20" spans="1:16" x14ac:dyDescent="0.25">
      <c r="A20" s="132">
        <v>42590</v>
      </c>
      <c r="B20" s="86">
        <v>37</v>
      </c>
      <c r="C20" s="86">
        <v>10282</v>
      </c>
      <c r="D20" s="107" t="s">
        <v>385</v>
      </c>
      <c r="E20" s="86">
        <v>30647678889</v>
      </c>
      <c r="F20" s="108">
        <v>64.45</v>
      </c>
      <c r="G20" s="133">
        <f t="shared" si="0"/>
        <v>13.5345</v>
      </c>
      <c r="H20" s="108"/>
      <c r="I20" s="110"/>
      <c r="J20" s="108">
        <v>37.01</v>
      </c>
      <c r="K20" s="90"/>
      <c r="L20" s="133">
        <f t="shared" si="1"/>
        <v>114.99449999999999</v>
      </c>
      <c r="M20" s="39"/>
      <c r="N20" s="83">
        <v>42607</v>
      </c>
      <c r="O20" s="120">
        <v>204136</v>
      </c>
      <c r="P20" s="115"/>
    </row>
    <row r="21" spans="1:16" x14ac:dyDescent="0.25">
      <c r="A21" s="132">
        <v>42590</v>
      </c>
      <c r="B21" s="86">
        <v>3</v>
      </c>
      <c r="C21" s="86">
        <v>34525</v>
      </c>
      <c r="D21" s="107" t="s">
        <v>386</v>
      </c>
      <c r="E21" s="86">
        <v>30701045501</v>
      </c>
      <c r="F21" s="108">
        <v>84.05</v>
      </c>
      <c r="G21" s="133">
        <f t="shared" si="0"/>
        <v>17.650499999999997</v>
      </c>
      <c r="H21" s="108"/>
      <c r="I21" s="110"/>
      <c r="J21" s="108">
        <v>10.28</v>
      </c>
      <c r="K21" s="90"/>
      <c r="L21" s="133">
        <f t="shared" si="1"/>
        <v>111.98049999999999</v>
      </c>
      <c r="M21" s="39"/>
      <c r="N21" s="83"/>
      <c r="O21" s="120"/>
      <c r="P21" s="115"/>
    </row>
    <row r="22" spans="1:16" x14ac:dyDescent="0.25">
      <c r="A22" s="132">
        <v>42590</v>
      </c>
      <c r="B22" s="86">
        <v>30</v>
      </c>
      <c r="C22" s="86">
        <v>38275</v>
      </c>
      <c r="D22" s="107" t="s">
        <v>168</v>
      </c>
      <c r="E22" s="86">
        <v>30614150633</v>
      </c>
      <c r="F22" s="108">
        <v>76.22</v>
      </c>
      <c r="G22" s="133">
        <f t="shared" si="0"/>
        <v>16.0062</v>
      </c>
      <c r="H22" s="108"/>
      <c r="I22" s="110"/>
      <c r="J22" s="108">
        <v>7.77</v>
      </c>
      <c r="K22" s="90"/>
      <c r="L22" s="133">
        <f t="shared" si="1"/>
        <v>99.996200000000002</v>
      </c>
      <c r="M22" s="39"/>
      <c r="N22" s="83"/>
      <c r="O22" s="120"/>
      <c r="P22" s="115"/>
    </row>
    <row r="23" spans="1:16" x14ac:dyDescent="0.25">
      <c r="A23" s="132">
        <v>42583</v>
      </c>
      <c r="B23" s="86">
        <v>2</v>
      </c>
      <c r="C23" s="86">
        <v>4322</v>
      </c>
      <c r="D23" s="107" t="s">
        <v>387</v>
      </c>
      <c r="E23" s="86">
        <v>27124059777</v>
      </c>
      <c r="F23" s="108">
        <v>351.26</v>
      </c>
      <c r="G23" s="133">
        <f t="shared" si="0"/>
        <v>73.764600000000002</v>
      </c>
      <c r="H23" s="108"/>
      <c r="I23" s="110"/>
      <c r="J23" s="108"/>
      <c r="K23" s="90"/>
      <c r="L23" s="133">
        <f t="shared" si="1"/>
        <v>425.02459999999996</v>
      </c>
      <c r="M23" s="39"/>
      <c r="N23" s="83"/>
      <c r="O23" s="120"/>
      <c r="P23" s="115"/>
    </row>
    <row r="24" spans="1:16" x14ac:dyDescent="0.25">
      <c r="A24" s="132">
        <v>42592</v>
      </c>
      <c r="B24" s="86">
        <v>8</v>
      </c>
      <c r="C24" s="86">
        <v>86910</v>
      </c>
      <c r="D24" s="107" t="s">
        <v>183</v>
      </c>
      <c r="E24" s="86">
        <v>30692974235</v>
      </c>
      <c r="F24" s="108">
        <v>44.63</v>
      </c>
      <c r="G24" s="133">
        <f t="shared" si="0"/>
        <v>9.372300000000001</v>
      </c>
      <c r="H24" s="108"/>
      <c r="I24" s="110"/>
      <c r="J24" s="108"/>
      <c r="K24" s="90"/>
      <c r="L24" s="133">
        <f t="shared" si="1"/>
        <v>54.002300000000005</v>
      </c>
      <c r="M24" s="39"/>
      <c r="N24" s="83"/>
      <c r="O24" s="120"/>
      <c r="P24" s="115"/>
    </row>
    <row r="25" spans="1:16" x14ac:dyDescent="0.25">
      <c r="A25" s="132">
        <v>42592</v>
      </c>
      <c r="B25" s="86">
        <v>20</v>
      </c>
      <c r="C25" s="86">
        <v>2569</v>
      </c>
      <c r="D25" s="107" t="s">
        <v>335</v>
      </c>
      <c r="E25" s="86">
        <v>30687604322</v>
      </c>
      <c r="F25" s="108">
        <v>76.8</v>
      </c>
      <c r="G25" s="133">
        <f t="shared" si="0"/>
        <v>16.128</v>
      </c>
      <c r="H25" s="108"/>
      <c r="I25" s="110"/>
      <c r="J25" s="108">
        <v>7.07</v>
      </c>
      <c r="K25" s="90"/>
      <c r="L25" s="133">
        <f t="shared" si="1"/>
        <v>99.99799999999999</v>
      </c>
      <c r="M25" s="39"/>
      <c r="N25" s="83"/>
      <c r="O25" s="120"/>
      <c r="P25" s="115"/>
    </row>
    <row r="26" spans="1:16" x14ac:dyDescent="0.25">
      <c r="A26" s="132">
        <v>42591</v>
      </c>
      <c r="B26" s="86">
        <v>13</v>
      </c>
      <c r="C26" s="86">
        <v>22888</v>
      </c>
      <c r="D26" s="107" t="s">
        <v>273</v>
      </c>
      <c r="E26" s="86">
        <v>20117759696</v>
      </c>
      <c r="F26" s="108">
        <v>203.18</v>
      </c>
      <c r="G26" s="133">
        <f t="shared" si="0"/>
        <v>42.6678</v>
      </c>
      <c r="H26" s="108"/>
      <c r="I26" s="110"/>
      <c r="J26" s="108">
        <v>54.24</v>
      </c>
      <c r="K26" s="90"/>
      <c r="L26" s="133">
        <f t="shared" si="1"/>
        <v>300.08780000000002</v>
      </c>
      <c r="M26" s="39"/>
      <c r="N26" s="83"/>
      <c r="O26" s="120"/>
      <c r="P26" s="115"/>
    </row>
    <row r="27" spans="1:16" x14ac:dyDescent="0.25">
      <c r="A27" s="132">
        <v>42591</v>
      </c>
      <c r="B27" s="86">
        <v>1</v>
      </c>
      <c r="C27" s="86">
        <v>5314</v>
      </c>
      <c r="D27" s="107" t="s">
        <v>388</v>
      </c>
      <c r="E27" s="86">
        <v>20142305829</v>
      </c>
      <c r="F27" s="108">
        <v>88.43</v>
      </c>
      <c r="G27" s="133">
        <f t="shared" si="0"/>
        <v>18.5703</v>
      </c>
      <c r="H27" s="108"/>
      <c r="I27" s="110"/>
      <c r="J27" s="108"/>
      <c r="K27" s="90"/>
      <c r="L27" s="133">
        <f t="shared" si="1"/>
        <v>107.00030000000001</v>
      </c>
      <c r="M27" s="39"/>
      <c r="N27" s="39"/>
      <c r="O27" s="39"/>
      <c r="P27" s="39"/>
    </row>
    <row r="28" spans="1:16" x14ac:dyDescent="0.25">
      <c r="A28" s="132">
        <v>42587</v>
      </c>
      <c r="B28" s="86">
        <v>2</v>
      </c>
      <c r="C28" s="86">
        <v>9767</v>
      </c>
      <c r="D28" s="107" t="s">
        <v>369</v>
      </c>
      <c r="E28" s="86">
        <v>30711238987</v>
      </c>
      <c r="F28" s="108">
        <v>380.17</v>
      </c>
      <c r="G28" s="133">
        <f t="shared" si="0"/>
        <v>79.835700000000003</v>
      </c>
      <c r="H28" s="108"/>
      <c r="I28" s="110"/>
      <c r="J28" s="108"/>
      <c r="K28" s="90"/>
      <c r="L28" s="133">
        <f t="shared" si="1"/>
        <v>460.00570000000005</v>
      </c>
      <c r="M28" s="39"/>
      <c r="N28" s="39"/>
      <c r="O28" s="39"/>
      <c r="P28" s="39"/>
    </row>
    <row r="29" spans="1:16" x14ac:dyDescent="0.25">
      <c r="A29" s="132">
        <v>42588</v>
      </c>
      <c r="B29" s="86">
        <v>2</v>
      </c>
      <c r="C29" s="86">
        <v>250</v>
      </c>
      <c r="D29" s="107" t="s">
        <v>389</v>
      </c>
      <c r="E29" s="86">
        <v>27251052838</v>
      </c>
      <c r="F29" s="108">
        <v>202.48</v>
      </c>
      <c r="G29" s="133">
        <f t="shared" si="0"/>
        <v>42.520799999999994</v>
      </c>
      <c r="H29" s="108"/>
      <c r="I29" s="110"/>
      <c r="J29" s="108"/>
      <c r="K29" s="90"/>
      <c r="L29" s="133">
        <f t="shared" si="1"/>
        <v>245.00079999999997</v>
      </c>
      <c r="M29" s="39"/>
      <c r="N29" s="39"/>
      <c r="O29" s="39"/>
      <c r="P29" s="39"/>
    </row>
    <row r="30" spans="1:16" x14ac:dyDescent="0.25">
      <c r="A30" s="132">
        <v>42588</v>
      </c>
      <c r="B30" s="86">
        <v>3</v>
      </c>
      <c r="C30" s="86">
        <v>427</v>
      </c>
      <c r="D30" s="107" t="s">
        <v>390</v>
      </c>
      <c r="E30" s="86">
        <v>20259120080</v>
      </c>
      <c r="F30" s="108">
        <v>4890.2299999999996</v>
      </c>
      <c r="G30" s="133">
        <f t="shared" si="0"/>
        <v>1026.9482999999998</v>
      </c>
      <c r="H30" s="108"/>
      <c r="I30" s="110"/>
      <c r="J30" s="108"/>
      <c r="K30" s="90"/>
      <c r="L30" s="133">
        <f t="shared" si="1"/>
        <v>5917.1782999999996</v>
      </c>
      <c r="M30" s="39"/>
      <c r="N30" s="39"/>
      <c r="O30" s="39"/>
      <c r="P30" s="39"/>
    </row>
    <row r="31" spans="1:16" x14ac:dyDescent="0.25">
      <c r="A31" s="132">
        <v>42589</v>
      </c>
      <c r="B31" s="86">
        <v>1500</v>
      </c>
      <c r="C31" s="86">
        <v>17626</v>
      </c>
      <c r="D31" s="107" t="s">
        <v>90</v>
      </c>
      <c r="E31" s="86">
        <v>30590960763</v>
      </c>
      <c r="F31" s="108">
        <v>190.91</v>
      </c>
      <c r="G31" s="133">
        <f t="shared" si="0"/>
        <v>40.091099999999997</v>
      </c>
      <c r="H31" s="108"/>
      <c r="I31" s="110"/>
      <c r="J31" s="108">
        <v>1.91</v>
      </c>
      <c r="K31" s="90"/>
      <c r="L31" s="133">
        <f t="shared" si="1"/>
        <v>232.9111</v>
      </c>
      <c r="M31" s="39"/>
      <c r="N31" s="39"/>
      <c r="O31" s="39"/>
      <c r="P31" s="39"/>
    </row>
    <row r="32" spans="1:16" x14ac:dyDescent="0.25">
      <c r="A32" s="132">
        <v>42589</v>
      </c>
      <c r="B32" s="86">
        <v>3</v>
      </c>
      <c r="C32" s="86">
        <v>50482</v>
      </c>
      <c r="D32" s="107" t="s">
        <v>198</v>
      </c>
      <c r="E32" s="86">
        <v>30711330786</v>
      </c>
      <c r="F32" s="108">
        <v>609</v>
      </c>
      <c r="G32" s="133">
        <f t="shared" si="0"/>
        <v>127.89</v>
      </c>
      <c r="H32" s="108"/>
      <c r="I32" s="110"/>
      <c r="J32" s="108">
        <v>83.04</v>
      </c>
      <c r="K32" s="90"/>
      <c r="L32" s="133">
        <f t="shared" si="1"/>
        <v>819.93</v>
      </c>
      <c r="M32" s="39"/>
      <c r="N32" s="39"/>
      <c r="O32" s="39"/>
      <c r="P32" s="39"/>
    </row>
    <row r="33" spans="1:16" x14ac:dyDescent="0.25">
      <c r="A33" s="132">
        <v>42588</v>
      </c>
      <c r="B33" s="86">
        <v>11</v>
      </c>
      <c r="C33" s="86">
        <v>6673</v>
      </c>
      <c r="D33" s="107" t="s">
        <v>166</v>
      </c>
      <c r="E33" s="86">
        <v>30660535256</v>
      </c>
      <c r="F33" s="108">
        <v>1000.54</v>
      </c>
      <c r="G33" s="133">
        <f t="shared" si="0"/>
        <v>210.11339999999998</v>
      </c>
      <c r="H33" s="108"/>
      <c r="I33" s="110"/>
      <c r="J33" s="108"/>
      <c r="K33" s="90">
        <v>24.35</v>
      </c>
      <c r="L33" s="133">
        <f t="shared" si="1"/>
        <v>1235.0033999999998</v>
      </c>
      <c r="M33" s="39"/>
      <c r="N33" s="39"/>
      <c r="O33" s="39"/>
      <c r="P33" s="39"/>
    </row>
    <row r="34" spans="1:16" x14ac:dyDescent="0.25">
      <c r="A34" s="132">
        <v>42590</v>
      </c>
      <c r="B34" s="86">
        <v>41</v>
      </c>
      <c r="C34" s="86">
        <v>492035</v>
      </c>
      <c r="D34" s="107" t="s">
        <v>76</v>
      </c>
      <c r="E34" s="86">
        <v>33525935189</v>
      </c>
      <c r="F34" s="108">
        <v>702.41</v>
      </c>
      <c r="G34" s="133">
        <f t="shared" si="0"/>
        <v>147.50609999999998</v>
      </c>
      <c r="H34" s="108"/>
      <c r="I34" s="110"/>
      <c r="J34" s="108">
        <v>150.02000000000001</v>
      </c>
      <c r="K34" s="90"/>
      <c r="L34" s="133">
        <f t="shared" si="1"/>
        <v>999.9360999999999</v>
      </c>
      <c r="M34" s="39"/>
      <c r="N34" s="39"/>
      <c r="O34" s="39"/>
      <c r="P34" s="39"/>
    </row>
    <row r="35" spans="1:16" x14ac:dyDescent="0.25">
      <c r="A35" s="132">
        <v>42590</v>
      </c>
      <c r="B35" s="86">
        <v>51</v>
      </c>
      <c r="C35" s="86">
        <v>359603</v>
      </c>
      <c r="D35" s="107" t="s">
        <v>168</v>
      </c>
      <c r="E35" s="86">
        <v>30614150633</v>
      </c>
      <c r="F35" s="108">
        <v>194.92</v>
      </c>
      <c r="G35" s="133">
        <f t="shared" si="0"/>
        <v>40.933199999999999</v>
      </c>
      <c r="H35" s="108"/>
      <c r="I35" s="110"/>
      <c r="J35" s="108">
        <v>63.99</v>
      </c>
      <c r="K35" s="90"/>
      <c r="L35" s="133">
        <f t="shared" si="1"/>
        <v>299.84319999999997</v>
      </c>
      <c r="M35" s="39"/>
      <c r="N35" s="39"/>
      <c r="O35" s="39"/>
      <c r="P35" s="39"/>
    </row>
    <row r="36" spans="1:16" x14ac:dyDescent="0.25">
      <c r="A36" s="132">
        <v>42590</v>
      </c>
      <c r="B36" s="86">
        <v>2</v>
      </c>
      <c r="C36" s="86">
        <v>117515</v>
      </c>
      <c r="D36" s="107" t="s">
        <v>383</v>
      </c>
      <c r="E36" s="86">
        <v>20173838159</v>
      </c>
      <c r="F36" s="108">
        <v>48.55</v>
      </c>
      <c r="G36" s="133">
        <f t="shared" si="0"/>
        <v>10.195499999999999</v>
      </c>
      <c r="H36" s="108"/>
      <c r="I36" s="110"/>
      <c r="J36" s="108">
        <v>9.2799999999999994</v>
      </c>
      <c r="K36" s="90"/>
      <c r="L36" s="133">
        <f t="shared" si="1"/>
        <v>68.025499999999994</v>
      </c>
      <c r="M36" s="39"/>
      <c r="N36" s="39"/>
      <c r="O36" s="39"/>
      <c r="P36" s="39"/>
    </row>
    <row r="37" spans="1:16" x14ac:dyDescent="0.25">
      <c r="A37" s="132">
        <v>42584</v>
      </c>
      <c r="B37" s="86">
        <v>30</v>
      </c>
      <c r="C37" s="86">
        <v>136489</v>
      </c>
      <c r="D37" s="107" t="s">
        <v>385</v>
      </c>
      <c r="E37" s="86">
        <v>30647678889</v>
      </c>
      <c r="F37" s="108">
        <v>292.67</v>
      </c>
      <c r="G37" s="133">
        <f t="shared" si="0"/>
        <v>61.460700000000003</v>
      </c>
      <c r="H37" s="108"/>
      <c r="I37" s="110"/>
      <c r="J37" s="108">
        <v>145.72</v>
      </c>
      <c r="K37" s="90"/>
      <c r="L37" s="133">
        <f t="shared" si="1"/>
        <v>499.85070000000007</v>
      </c>
      <c r="M37" s="39"/>
      <c r="N37" s="39"/>
      <c r="O37" s="39"/>
      <c r="P37" s="39"/>
    </row>
    <row r="38" spans="1:16" x14ac:dyDescent="0.25">
      <c r="A38" s="132">
        <v>42586</v>
      </c>
      <c r="B38" s="86">
        <v>13</v>
      </c>
      <c r="C38" s="86">
        <v>22799</v>
      </c>
      <c r="D38" s="107" t="s">
        <v>273</v>
      </c>
      <c r="E38" s="86">
        <v>20117759696</v>
      </c>
      <c r="F38" s="108">
        <v>406.3</v>
      </c>
      <c r="G38" s="133">
        <f t="shared" si="0"/>
        <v>85.322999999999993</v>
      </c>
      <c r="H38" s="108"/>
      <c r="I38" s="110"/>
      <c r="J38" s="108">
        <v>108.46</v>
      </c>
      <c r="K38" s="90"/>
      <c r="L38" s="133">
        <f t="shared" si="1"/>
        <v>600.08299999999997</v>
      </c>
      <c r="M38" s="39"/>
      <c r="N38" s="39"/>
      <c r="O38" s="39"/>
      <c r="P38" s="39"/>
    </row>
    <row r="39" spans="1:16" x14ac:dyDescent="0.25">
      <c r="A39" s="132">
        <v>42598</v>
      </c>
      <c r="B39" s="86">
        <v>2</v>
      </c>
      <c r="C39" s="86">
        <v>14602</v>
      </c>
      <c r="D39" s="107" t="s">
        <v>73</v>
      </c>
      <c r="E39" s="86">
        <v>30714300128</v>
      </c>
      <c r="F39" s="108">
        <v>325.06</v>
      </c>
      <c r="G39" s="133">
        <f t="shared" si="0"/>
        <v>68.262599999999992</v>
      </c>
      <c r="H39" s="108"/>
      <c r="I39" s="110"/>
      <c r="J39" s="108">
        <v>106.66</v>
      </c>
      <c r="K39" s="90"/>
      <c r="L39" s="133">
        <f t="shared" si="1"/>
        <v>499.98259999999993</v>
      </c>
      <c r="M39" s="39"/>
      <c r="N39" s="39"/>
      <c r="O39" s="39"/>
      <c r="P39" s="39"/>
    </row>
    <row r="40" spans="1:16" x14ac:dyDescent="0.25">
      <c r="A40" s="132">
        <v>42600</v>
      </c>
      <c r="B40" s="86">
        <v>7</v>
      </c>
      <c r="C40" s="86">
        <v>28832</v>
      </c>
      <c r="D40" s="107" t="s">
        <v>117</v>
      </c>
      <c r="E40" s="86">
        <v>30707481184</v>
      </c>
      <c r="F40" s="108">
        <v>97.78</v>
      </c>
      <c r="G40" s="133">
        <f t="shared" si="0"/>
        <v>20.533799999999999</v>
      </c>
      <c r="H40" s="108"/>
      <c r="I40" s="110"/>
      <c r="J40" s="108">
        <v>10.81</v>
      </c>
      <c r="K40" s="90"/>
      <c r="L40" s="133">
        <f t="shared" si="1"/>
        <v>129.12379999999999</v>
      </c>
      <c r="M40" s="39"/>
      <c r="N40" s="39"/>
      <c r="O40" s="39"/>
      <c r="P40" s="39"/>
    </row>
    <row r="41" spans="1:16" x14ac:dyDescent="0.25">
      <c r="A41" s="132">
        <v>42600</v>
      </c>
      <c r="B41" s="86">
        <v>8</v>
      </c>
      <c r="C41" s="86">
        <v>49320</v>
      </c>
      <c r="D41" s="107" t="s">
        <v>92</v>
      </c>
      <c r="E41" s="86">
        <v>30707841415</v>
      </c>
      <c r="F41" s="108">
        <v>134.38</v>
      </c>
      <c r="G41" s="133">
        <f t="shared" si="0"/>
        <v>28.219799999999999</v>
      </c>
      <c r="H41" s="108"/>
      <c r="I41" s="110"/>
      <c r="J41" s="108">
        <v>37.479999999999997</v>
      </c>
      <c r="K41" s="90"/>
      <c r="L41" s="133">
        <f t="shared" si="1"/>
        <v>200.07979999999998</v>
      </c>
      <c r="M41" s="39"/>
      <c r="N41" s="39"/>
      <c r="O41" s="39"/>
      <c r="P41" s="39"/>
    </row>
    <row r="42" spans="1:16" x14ac:dyDescent="0.25">
      <c r="A42" s="132">
        <v>42600</v>
      </c>
      <c r="B42" s="86">
        <v>5</v>
      </c>
      <c r="C42" s="86">
        <v>20103</v>
      </c>
      <c r="D42" s="107" t="s">
        <v>92</v>
      </c>
      <c r="E42" s="86">
        <v>30707841415</v>
      </c>
      <c r="F42" s="108">
        <v>75.55</v>
      </c>
      <c r="G42" s="133">
        <f t="shared" si="0"/>
        <v>15.865499999999999</v>
      </c>
      <c r="H42" s="108"/>
      <c r="I42" s="110"/>
      <c r="J42" s="108">
        <v>8.6199999999999992</v>
      </c>
      <c r="K42" s="90"/>
      <c r="L42" s="133">
        <f t="shared" si="1"/>
        <v>100.0355</v>
      </c>
      <c r="M42" s="39"/>
      <c r="N42" s="39"/>
      <c r="O42" s="39"/>
      <c r="P42" s="39"/>
    </row>
    <row r="43" spans="1:16" x14ac:dyDescent="0.25">
      <c r="A43" s="132">
        <v>42599</v>
      </c>
      <c r="B43" s="86">
        <v>2</v>
      </c>
      <c r="C43" s="86">
        <v>4343</v>
      </c>
      <c r="D43" s="107" t="s">
        <v>387</v>
      </c>
      <c r="E43" s="86">
        <v>27124059777</v>
      </c>
      <c r="F43" s="108">
        <v>55.79</v>
      </c>
      <c r="G43" s="133">
        <f t="shared" si="0"/>
        <v>11.7159</v>
      </c>
      <c r="H43" s="108"/>
      <c r="I43" s="110"/>
      <c r="J43" s="108"/>
      <c r="K43" s="90"/>
      <c r="L43" s="133">
        <f t="shared" si="1"/>
        <v>67.505899999999997</v>
      </c>
      <c r="M43" s="39"/>
      <c r="N43" s="39"/>
      <c r="O43" s="39"/>
      <c r="P43" s="39"/>
    </row>
    <row r="44" spans="1:16" x14ac:dyDescent="0.25">
      <c r="A44" s="132">
        <v>42599</v>
      </c>
      <c r="B44" s="86">
        <v>5</v>
      </c>
      <c r="C44" s="86">
        <v>20079</v>
      </c>
      <c r="D44" s="107" t="s">
        <v>92</v>
      </c>
      <c r="E44" s="86">
        <v>30707841415</v>
      </c>
      <c r="F44" s="108">
        <v>110.28</v>
      </c>
      <c r="G44" s="133">
        <f t="shared" si="0"/>
        <v>23.158799999999999</v>
      </c>
      <c r="H44" s="108"/>
      <c r="I44" s="110"/>
      <c r="J44" s="108">
        <v>12.57</v>
      </c>
      <c r="K44" s="90"/>
      <c r="L44" s="133">
        <f t="shared" si="1"/>
        <v>146.00880000000001</v>
      </c>
      <c r="M44" s="39"/>
      <c r="N44" s="39"/>
      <c r="O44" s="39"/>
      <c r="P44" s="39"/>
    </row>
    <row r="45" spans="1:16" x14ac:dyDescent="0.25">
      <c r="A45" s="132">
        <v>42594</v>
      </c>
      <c r="B45" s="86">
        <v>17</v>
      </c>
      <c r="C45" s="86">
        <v>60212</v>
      </c>
      <c r="D45" s="107" t="s">
        <v>69</v>
      </c>
      <c r="E45" s="86">
        <v>33677623239</v>
      </c>
      <c r="F45" s="108">
        <v>335</v>
      </c>
      <c r="G45" s="133">
        <f t="shared" si="0"/>
        <v>70.349999999999994</v>
      </c>
      <c r="H45" s="108"/>
      <c r="I45" s="110"/>
      <c r="J45" s="108">
        <v>94.66</v>
      </c>
      <c r="K45" s="90"/>
      <c r="L45" s="133">
        <f t="shared" si="1"/>
        <v>500.01</v>
      </c>
      <c r="M45" s="39"/>
      <c r="N45" s="39"/>
      <c r="O45" s="39"/>
      <c r="P45" s="39"/>
    </row>
    <row r="46" spans="1:16" x14ac:dyDescent="0.25">
      <c r="A46" s="132">
        <v>42599</v>
      </c>
      <c r="B46" s="86">
        <v>13</v>
      </c>
      <c r="C46" s="86">
        <v>23018</v>
      </c>
      <c r="D46" s="107" t="s">
        <v>273</v>
      </c>
      <c r="E46" s="86">
        <v>20117759696</v>
      </c>
      <c r="F46" s="108">
        <v>135.37</v>
      </c>
      <c r="G46" s="133">
        <f t="shared" si="0"/>
        <v>28.427700000000002</v>
      </c>
      <c r="H46" s="108"/>
      <c r="I46" s="110"/>
      <c r="J46" s="108">
        <v>36.14</v>
      </c>
      <c r="K46" s="90"/>
      <c r="L46" s="133">
        <f t="shared" si="1"/>
        <v>199.93770000000001</v>
      </c>
      <c r="M46" s="39"/>
      <c r="N46" s="39"/>
      <c r="O46" s="39"/>
      <c r="P46" s="39"/>
    </row>
    <row r="47" spans="1:16" x14ac:dyDescent="0.25">
      <c r="A47" s="132">
        <v>42600</v>
      </c>
      <c r="B47" s="86">
        <v>8</v>
      </c>
      <c r="C47" s="86">
        <v>49334</v>
      </c>
      <c r="D47" s="107" t="s">
        <v>92</v>
      </c>
      <c r="E47" s="86">
        <v>30707841415</v>
      </c>
      <c r="F47" s="108">
        <v>335.69</v>
      </c>
      <c r="G47" s="133">
        <f t="shared" si="0"/>
        <v>70.494900000000001</v>
      </c>
      <c r="H47" s="108"/>
      <c r="I47" s="110"/>
      <c r="J47" s="108">
        <v>93.98</v>
      </c>
      <c r="K47" s="90"/>
      <c r="L47" s="133">
        <f t="shared" si="1"/>
        <v>500.16489999999999</v>
      </c>
      <c r="M47" s="39"/>
      <c r="N47" s="39"/>
      <c r="O47" s="39"/>
      <c r="P47" s="39"/>
    </row>
    <row r="48" spans="1:16" x14ac:dyDescent="0.25">
      <c r="A48" s="132">
        <v>42604</v>
      </c>
      <c r="B48" s="86">
        <v>5</v>
      </c>
      <c r="C48" s="86">
        <v>20189</v>
      </c>
      <c r="D48" s="107" t="s">
        <v>92</v>
      </c>
      <c r="E48" s="86">
        <v>30707841415</v>
      </c>
      <c r="F48" s="108">
        <v>98.21</v>
      </c>
      <c r="G48" s="133">
        <f t="shared" si="0"/>
        <v>20.624099999999999</v>
      </c>
      <c r="H48" s="108"/>
      <c r="I48" s="110"/>
      <c r="J48" s="108">
        <v>11.19</v>
      </c>
      <c r="K48" s="90"/>
      <c r="L48" s="133">
        <f t="shared" si="1"/>
        <v>130.0241</v>
      </c>
      <c r="M48" s="39"/>
      <c r="N48" s="39"/>
      <c r="O48" s="39"/>
      <c r="P48" s="39"/>
    </row>
    <row r="49" spans="1:16" x14ac:dyDescent="0.25">
      <c r="A49" s="132">
        <v>42606</v>
      </c>
      <c r="B49" s="86">
        <v>10</v>
      </c>
      <c r="C49" s="86">
        <v>24129</v>
      </c>
      <c r="D49" s="107" t="s">
        <v>136</v>
      </c>
      <c r="E49" s="86">
        <v>30689819431</v>
      </c>
      <c r="F49" s="108">
        <v>131.84</v>
      </c>
      <c r="G49" s="133">
        <f t="shared" si="0"/>
        <v>27.686399999999999</v>
      </c>
      <c r="H49" s="108"/>
      <c r="I49" s="110"/>
      <c r="J49" s="108">
        <v>40.479999999999997</v>
      </c>
      <c r="K49" s="90"/>
      <c r="L49" s="133">
        <f t="shared" si="1"/>
        <v>200.00639999999999</v>
      </c>
      <c r="M49" s="39"/>
      <c r="N49" s="39"/>
      <c r="O49" s="39"/>
      <c r="P49" s="39"/>
    </row>
    <row r="50" spans="1:16" x14ac:dyDescent="0.25">
      <c r="A50" s="132">
        <v>42608</v>
      </c>
      <c r="B50" s="86">
        <v>40</v>
      </c>
      <c r="C50" s="86">
        <v>42277</v>
      </c>
      <c r="D50" s="107" t="s">
        <v>130</v>
      </c>
      <c r="E50" s="86">
        <v>30645544265</v>
      </c>
      <c r="F50" s="108">
        <v>144.18</v>
      </c>
      <c r="G50" s="133">
        <f t="shared" si="0"/>
        <v>30.277799999999999</v>
      </c>
      <c r="H50" s="108"/>
      <c r="I50" s="110"/>
      <c r="J50" s="108">
        <v>15.54</v>
      </c>
      <c r="K50" s="90"/>
      <c r="L50" s="133">
        <f t="shared" si="1"/>
        <v>189.99780000000001</v>
      </c>
      <c r="M50" s="39"/>
      <c r="N50" s="39"/>
      <c r="O50" s="39"/>
      <c r="P50" s="39"/>
    </row>
    <row r="51" spans="1:16" x14ac:dyDescent="0.25">
      <c r="A51" s="132">
        <v>42608</v>
      </c>
      <c r="B51" s="86">
        <v>3562</v>
      </c>
      <c r="C51" s="86">
        <v>8667</v>
      </c>
      <c r="D51" s="107" t="s">
        <v>391</v>
      </c>
      <c r="E51" s="86">
        <v>30678774495</v>
      </c>
      <c r="F51" s="108">
        <v>61.85</v>
      </c>
      <c r="G51" s="133">
        <f t="shared" si="0"/>
        <v>12.9885</v>
      </c>
      <c r="H51" s="108"/>
      <c r="I51" s="110"/>
      <c r="J51" s="108">
        <v>25.17</v>
      </c>
      <c r="K51" s="90"/>
      <c r="L51" s="133">
        <f t="shared" si="1"/>
        <v>100.0085</v>
      </c>
      <c r="M51" s="39"/>
      <c r="N51" s="39"/>
      <c r="O51" s="39"/>
      <c r="P51" s="39"/>
    </row>
    <row r="52" spans="1:16" x14ac:dyDescent="0.25">
      <c r="A52" s="132">
        <v>42608</v>
      </c>
      <c r="B52" s="86">
        <v>48</v>
      </c>
      <c r="C52" s="86">
        <v>5860</v>
      </c>
      <c r="D52" s="107" t="s">
        <v>130</v>
      </c>
      <c r="E52" s="86">
        <v>30645544265</v>
      </c>
      <c r="F52" s="108">
        <v>191.16</v>
      </c>
      <c r="G52" s="133">
        <f t="shared" si="0"/>
        <v>40.143599999999999</v>
      </c>
      <c r="H52" s="108"/>
      <c r="I52" s="110"/>
      <c r="J52" s="108">
        <v>68.7</v>
      </c>
      <c r="K52" s="90"/>
      <c r="L52" s="133">
        <f t="shared" si="1"/>
        <v>300.00360000000001</v>
      </c>
      <c r="M52" s="39"/>
      <c r="N52" s="39"/>
      <c r="O52" s="39"/>
      <c r="P52" s="39"/>
    </row>
    <row r="53" spans="1:16" x14ac:dyDescent="0.25">
      <c r="A53" s="132">
        <v>42608</v>
      </c>
      <c r="B53" s="86">
        <v>93</v>
      </c>
      <c r="C53" s="86">
        <v>7463</v>
      </c>
      <c r="D53" s="107" t="s">
        <v>392</v>
      </c>
      <c r="E53" s="86">
        <v>30668473241</v>
      </c>
      <c r="F53" s="108">
        <v>397.93</v>
      </c>
      <c r="G53" s="133">
        <f t="shared" si="0"/>
        <v>83.565299999999993</v>
      </c>
      <c r="H53" s="108"/>
      <c r="I53" s="110"/>
      <c r="J53" s="108">
        <v>118.87</v>
      </c>
      <c r="K53" s="90"/>
      <c r="L53" s="133">
        <f t="shared" si="1"/>
        <v>600.36529999999993</v>
      </c>
      <c r="M53" s="39"/>
      <c r="N53" s="39"/>
      <c r="O53" s="39"/>
      <c r="P53" s="39"/>
    </row>
    <row r="54" spans="1:16" x14ac:dyDescent="0.25">
      <c r="A54" s="132">
        <v>42608</v>
      </c>
      <c r="B54" s="86">
        <v>2</v>
      </c>
      <c r="C54" s="86">
        <v>164351</v>
      </c>
      <c r="D54" s="107" t="s">
        <v>393</v>
      </c>
      <c r="E54" s="86">
        <v>30712491678</v>
      </c>
      <c r="F54" s="108">
        <v>198.97</v>
      </c>
      <c r="G54" s="133">
        <f t="shared" si="0"/>
        <v>41.783699999999996</v>
      </c>
      <c r="H54" s="108"/>
      <c r="I54" s="110"/>
      <c r="J54" s="108">
        <v>59.34</v>
      </c>
      <c r="K54" s="90"/>
      <c r="L54" s="133">
        <f t="shared" si="1"/>
        <v>300.09370000000001</v>
      </c>
      <c r="M54" s="39"/>
      <c r="N54" s="39"/>
      <c r="O54" s="39"/>
      <c r="P54" s="39"/>
    </row>
    <row r="55" spans="1:16" x14ac:dyDescent="0.25">
      <c r="A55" s="132">
        <v>42607</v>
      </c>
      <c r="B55" s="86">
        <v>5</v>
      </c>
      <c r="C55" s="86">
        <v>663</v>
      </c>
      <c r="D55" s="107" t="s">
        <v>394</v>
      </c>
      <c r="E55" s="86">
        <v>20066028500</v>
      </c>
      <c r="F55" s="108">
        <v>280.99</v>
      </c>
      <c r="G55" s="133">
        <f t="shared" si="0"/>
        <v>59.007899999999999</v>
      </c>
      <c r="H55" s="108"/>
      <c r="I55" s="110"/>
      <c r="J55" s="108"/>
      <c r="K55" s="90"/>
      <c r="L55" s="133">
        <f t="shared" si="1"/>
        <v>339.99790000000002</v>
      </c>
      <c r="M55" s="39"/>
      <c r="N55" s="39"/>
      <c r="O55" s="39"/>
      <c r="P55" s="39"/>
    </row>
    <row r="56" spans="1:16" x14ac:dyDescent="0.25">
      <c r="A56" s="132">
        <v>42606</v>
      </c>
      <c r="B56" s="86">
        <v>5</v>
      </c>
      <c r="C56" s="86">
        <v>20242</v>
      </c>
      <c r="D56" s="107" t="s">
        <v>92</v>
      </c>
      <c r="E56" s="86">
        <v>30707841415</v>
      </c>
      <c r="F56" s="108">
        <v>71.75</v>
      </c>
      <c r="G56" s="133">
        <f t="shared" si="0"/>
        <v>15.067499999999999</v>
      </c>
      <c r="H56" s="108"/>
      <c r="I56" s="110"/>
      <c r="J56" s="108">
        <v>8.18</v>
      </c>
      <c r="K56" s="90"/>
      <c r="L56" s="133">
        <f t="shared" si="1"/>
        <v>94.997500000000002</v>
      </c>
      <c r="M56" s="39"/>
      <c r="N56" s="39"/>
      <c r="O56" s="39"/>
      <c r="P56" s="39"/>
    </row>
    <row r="57" spans="1:16" x14ac:dyDescent="0.25">
      <c r="A57" s="132">
        <v>42604</v>
      </c>
      <c r="B57" s="86">
        <v>6</v>
      </c>
      <c r="C57" s="86">
        <v>81100</v>
      </c>
      <c r="D57" s="107" t="s">
        <v>383</v>
      </c>
      <c r="E57" s="86">
        <v>20173838159</v>
      </c>
      <c r="F57" s="108">
        <v>140.47999999999999</v>
      </c>
      <c r="G57" s="133">
        <f t="shared" si="0"/>
        <v>29.500799999999998</v>
      </c>
      <c r="H57" s="108"/>
      <c r="I57" s="110"/>
      <c r="J57" s="108">
        <v>30.04</v>
      </c>
      <c r="K57" s="90"/>
      <c r="L57" s="133">
        <f t="shared" si="1"/>
        <v>200.02079999999998</v>
      </c>
      <c r="M57" s="39"/>
      <c r="N57" s="39"/>
      <c r="O57" s="39"/>
      <c r="P57" s="39"/>
    </row>
    <row r="58" spans="1:16" x14ac:dyDescent="0.25">
      <c r="A58" s="132">
        <v>42607</v>
      </c>
      <c r="B58" s="86">
        <v>5</v>
      </c>
      <c r="C58" s="86">
        <v>20269</v>
      </c>
      <c r="D58" s="107" t="s">
        <v>92</v>
      </c>
      <c r="E58" s="86">
        <v>30707841415</v>
      </c>
      <c r="F58" s="108">
        <v>119.32</v>
      </c>
      <c r="G58" s="133">
        <f t="shared" si="0"/>
        <v>25.057199999999998</v>
      </c>
      <c r="H58" s="108"/>
      <c r="I58" s="110"/>
      <c r="J58" s="108">
        <v>13.6</v>
      </c>
      <c r="K58" s="90"/>
      <c r="L58" s="133">
        <f t="shared" si="1"/>
        <v>157.97719999999998</v>
      </c>
      <c r="M58" s="39"/>
      <c r="N58" s="39"/>
      <c r="O58" s="39"/>
      <c r="P58" s="39"/>
    </row>
    <row r="59" spans="1:16" x14ac:dyDescent="0.25">
      <c r="A59" s="132">
        <v>42607</v>
      </c>
      <c r="B59" s="86">
        <v>6</v>
      </c>
      <c r="C59" s="86">
        <v>12257</v>
      </c>
      <c r="D59" s="107" t="s">
        <v>320</v>
      </c>
      <c r="E59" s="86">
        <v>30615770481</v>
      </c>
      <c r="F59" s="108">
        <v>276.02999999999997</v>
      </c>
      <c r="G59" s="133">
        <f t="shared" si="0"/>
        <v>57.96629999999999</v>
      </c>
      <c r="H59" s="108"/>
      <c r="I59" s="110"/>
      <c r="J59" s="108"/>
      <c r="K59" s="90"/>
      <c r="L59" s="133">
        <f t="shared" si="1"/>
        <v>333.99629999999996</v>
      </c>
      <c r="M59" s="39"/>
      <c r="N59" s="39"/>
      <c r="O59" s="39"/>
      <c r="P59" s="39"/>
    </row>
    <row r="60" spans="1:16" x14ac:dyDescent="0.25">
      <c r="A60" s="132">
        <v>42611</v>
      </c>
      <c r="B60" s="86">
        <v>8</v>
      </c>
      <c r="C60" s="86">
        <v>50026</v>
      </c>
      <c r="D60" s="107" t="s">
        <v>92</v>
      </c>
      <c r="E60" s="86">
        <v>30707841415</v>
      </c>
      <c r="F60" s="108">
        <v>134.28</v>
      </c>
      <c r="G60" s="133">
        <f t="shared" si="0"/>
        <v>28.198799999999999</v>
      </c>
      <c r="H60" s="108"/>
      <c r="I60" s="110"/>
      <c r="J60" s="108">
        <v>37.590000000000003</v>
      </c>
      <c r="K60" s="90"/>
      <c r="L60" s="133">
        <f t="shared" si="1"/>
        <v>200.06880000000001</v>
      </c>
      <c r="M60" s="39"/>
      <c r="N60" s="39"/>
      <c r="O60" s="39"/>
      <c r="P60" s="39"/>
    </row>
    <row r="61" spans="1:16" x14ac:dyDescent="0.25">
      <c r="A61" s="132">
        <v>42594</v>
      </c>
      <c r="B61" s="86">
        <v>5</v>
      </c>
      <c r="C61" s="86">
        <v>19993</v>
      </c>
      <c r="D61" s="107" t="s">
        <v>92</v>
      </c>
      <c r="E61" s="86">
        <v>30707841415</v>
      </c>
      <c r="F61" s="108">
        <v>71.72</v>
      </c>
      <c r="G61" s="133">
        <f t="shared" si="0"/>
        <v>15.061199999999999</v>
      </c>
      <c r="H61" s="108"/>
      <c r="I61" s="110"/>
      <c r="J61" s="108">
        <v>8.19</v>
      </c>
      <c r="K61" s="90"/>
      <c r="L61" s="133">
        <f t="shared" si="1"/>
        <v>94.971199999999996</v>
      </c>
      <c r="M61" s="39"/>
      <c r="N61" s="39"/>
      <c r="O61" s="39"/>
      <c r="P61" s="39"/>
    </row>
    <row r="62" spans="1:16" x14ac:dyDescent="0.25">
      <c r="A62" s="132">
        <v>42593</v>
      </c>
      <c r="B62" s="86">
        <v>51</v>
      </c>
      <c r="C62" s="86">
        <v>360258</v>
      </c>
      <c r="D62" s="107" t="s">
        <v>168</v>
      </c>
      <c r="E62" s="86">
        <v>30614150633</v>
      </c>
      <c r="F62" s="108">
        <v>129.97999999999999</v>
      </c>
      <c r="G62" s="133">
        <f t="shared" si="0"/>
        <v>27.295799999999996</v>
      </c>
      <c r="H62" s="108"/>
      <c r="I62" s="110"/>
      <c r="J62" s="108">
        <v>42.72</v>
      </c>
      <c r="K62" s="90"/>
      <c r="L62" s="133">
        <f t="shared" si="1"/>
        <v>199.99579999999997</v>
      </c>
      <c r="M62" s="39"/>
      <c r="N62" s="39"/>
      <c r="O62" s="39"/>
      <c r="P62" s="39"/>
    </row>
    <row r="63" spans="1:16" x14ac:dyDescent="0.25">
      <c r="A63" s="132">
        <v>42608</v>
      </c>
      <c r="B63" s="86">
        <v>8</v>
      </c>
      <c r="C63" s="86">
        <v>49867</v>
      </c>
      <c r="D63" s="107" t="s">
        <v>92</v>
      </c>
      <c r="E63" s="86">
        <v>30707841415</v>
      </c>
      <c r="F63" s="108">
        <v>201.62</v>
      </c>
      <c r="G63" s="133">
        <f t="shared" si="0"/>
        <v>42.340199999999996</v>
      </c>
      <c r="H63" s="108"/>
      <c r="I63" s="110"/>
      <c r="J63" s="108">
        <v>56.24</v>
      </c>
      <c r="K63" s="90"/>
      <c r="L63" s="133">
        <f t="shared" si="1"/>
        <v>300.2002</v>
      </c>
      <c r="M63" s="39"/>
      <c r="N63" s="39"/>
      <c r="O63" s="39"/>
      <c r="P63" s="39"/>
    </row>
    <row r="64" spans="1:16" x14ac:dyDescent="0.25">
      <c r="A64" s="132">
        <v>42607</v>
      </c>
      <c r="B64" s="86">
        <v>6</v>
      </c>
      <c r="C64" s="86">
        <v>81460</v>
      </c>
      <c r="D64" s="107" t="s">
        <v>383</v>
      </c>
      <c r="E64" s="86">
        <v>20173838159</v>
      </c>
      <c r="F64" s="108">
        <v>77.81</v>
      </c>
      <c r="G64" s="133">
        <f t="shared" si="0"/>
        <v>16.3401</v>
      </c>
      <c r="H64" s="108"/>
      <c r="I64" s="110"/>
      <c r="J64" s="108">
        <v>14.87</v>
      </c>
      <c r="K64" s="90"/>
      <c r="L64" s="133">
        <f t="shared" si="1"/>
        <v>109.02010000000001</v>
      </c>
      <c r="M64" s="39"/>
      <c r="N64" s="39"/>
      <c r="O64" s="39"/>
      <c r="P64" s="39"/>
    </row>
    <row r="65" spans="1:16" x14ac:dyDescent="0.25">
      <c r="A65" s="132">
        <v>42585</v>
      </c>
      <c r="B65" s="86">
        <v>62</v>
      </c>
      <c r="C65" s="86">
        <v>36700</v>
      </c>
      <c r="D65" s="107" t="s">
        <v>85</v>
      </c>
      <c r="E65" s="86">
        <v>30671637689</v>
      </c>
      <c r="F65" s="108">
        <v>528.1</v>
      </c>
      <c r="G65" s="133">
        <f t="shared" si="0"/>
        <v>110.901</v>
      </c>
      <c r="H65" s="108"/>
      <c r="I65" s="110"/>
      <c r="J65" s="108">
        <v>11.12</v>
      </c>
      <c r="K65" s="90"/>
      <c r="L65" s="133">
        <f t="shared" si="1"/>
        <v>650.12099999999998</v>
      </c>
      <c r="M65" s="39"/>
      <c r="N65" s="39"/>
      <c r="O65" s="39"/>
      <c r="P65" s="39"/>
    </row>
    <row r="66" spans="1:16" x14ac:dyDescent="0.25">
      <c r="A66" s="132">
        <v>42585</v>
      </c>
      <c r="B66" s="86">
        <v>19</v>
      </c>
      <c r="C66" s="86">
        <v>26351</v>
      </c>
      <c r="D66" s="107" t="s">
        <v>395</v>
      </c>
      <c r="E66" s="86">
        <v>30708836822</v>
      </c>
      <c r="F66" s="108">
        <v>478.23</v>
      </c>
      <c r="G66" s="133">
        <f t="shared" si="0"/>
        <v>100.42829999999999</v>
      </c>
      <c r="H66" s="108"/>
      <c r="I66" s="110"/>
      <c r="J66" s="108">
        <v>13.69</v>
      </c>
      <c r="K66" s="90"/>
      <c r="L66" s="133">
        <f t="shared" si="1"/>
        <v>592.34830000000011</v>
      </c>
      <c r="M66" s="39"/>
      <c r="N66" s="39"/>
      <c r="O66" s="39"/>
      <c r="P66" s="39"/>
    </row>
    <row r="67" spans="1:16" x14ac:dyDescent="0.25">
      <c r="A67" s="132">
        <v>42583</v>
      </c>
      <c r="B67" s="86">
        <v>1623</v>
      </c>
      <c r="C67" s="86">
        <v>8217</v>
      </c>
      <c r="D67" s="107" t="s">
        <v>90</v>
      </c>
      <c r="E67" s="86">
        <v>30590360763</v>
      </c>
      <c r="F67" s="108">
        <v>644.08000000000004</v>
      </c>
      <c r="G67" s="133">
        <f t="shared" si="0"/>
        <v>135.2568</v>
      </c>
      <c r="H67" s="108"/>
      <c r="I67" s="110"/>
      <c r="J67" s="108"/>
      <c r="K67" s="90">
        <v>46.76</v>
      </c>
      <c r="L67" s="133">
        <f t="shared" si="1"/>
        <v>826.09680000000003</v>
      </c>
      <c r="M67" s="39"/>
      <c r="N67" s="39"/>
      <c r="O67" s="39"/>
      <c r="P67" s="39"/>
    </row>
    <row r="68" spans="1:16" x14ac:dyDescent="0.25">
      <c r="A68" s="132">
        <v>42586</v>
      </c>
      <c r="B68" s="86">
        <v>7</v>
      </c>
      <c r="C68" s="86">
        <v>977</v>
      </c>
      <c r="D68" s="107" t="s">
        <v>255</v>
      </c>
      <c r="E68" s="86">
        <v>20109033244</v>
      </c>
      <c r="F68" s="108">
        <v>90.91</v>
      </c>
      <c r="G68" s="133">
        <f t="shared" si="0"/>
        <v>19.091099999999997</v>
      </c>
      <c r="H68" s="108"/>
      <c r="I68" s="110"/>
      <c r="J68" s="108"/>
      <c r="K68" s="90"/>
      <c r="L68" s="133">
        <f t="shared" si="1"/>
        <v>110.00109999999999</v>
      </c>
      <c r="M68" s="39"/>
      <c r="N68" s="39"/>
      <c r="O68" s="39"/>
      <c r="P68" s="39"/>
    </row>
    <row r="69" spans="1:16" x14ac:dyDescent="0.25">
      <c r="A69" s="132">
        <v>42586</v>
      </c>
      <c r="B69" s="86">
        <v>19</v>
      </c>
      <c r="C69" s="86">
        <v>26500</v>
      </c>
      <c r="D69" s="107" t="s">
        <v>395</v>
      </c>
      <c r="E69" s="86">
        <v>30708836822</v>
      </c>
      <c r="F69" s="108">
        <v>145.34</v>
      </c>
      <c r="G69" s="133">
        <f t="shared" si="0"/>
        <v>30.5214</v>
      </c>
      <c r="H69" s="108"/>
      <c r="I69" s="110"/>
      <c r="J69" s="108">
        <v>4.16</v>
      </c>
      <c r="K69" s="90"/>
      <c r="L69" s="133">
        <f t="shared" si="1"/>
        <v>180.0214</v>
      </c>
      <c r="M69" s="39"/>
      <c r="N69" s="39"/>
      <c r="O69" s="39"/>
      <c r="P69" s="39"/>
    </row>
    <row r="70" spans="1:16" x14ac:dyDescent="0.25">
      <c r="A70" s="132">
        <v>42587</v>
      </c>
      <c r="B70" s="86">
        <v>14</v>
      </c>
      <c r="C70" s="86">
        <v>30797</v>
      </c>
      <c r="D70" s="107" t="s">
        <v>396</v>
      </c>
      <c r="E70" s="86">
        <v>33669376109</v>
      </c>
      <c r="F70" s="108">
        <v>478.24</v>
      </c>
      <c r="G70" s="133">
        <f t="shared" si="0"/>
        <v>100.43039999999999</v>
      </c>
      <c r="H70" s="108"/>
      <c r="I70" s="110"/>
      <c r="J70" s="108">
        <v>151.36000000000001</v>
      </c>
      <c r="K70" s="90"/>
      <c r="L70" s="133">
        <f t="shared" si="1"/>
        <v>730.03039999999999</v>
      </c>
      <c r="M70" s="39"/>
      <c r="N70" s="39"/>
      <c r="O70" s="39"/>
      <c r="P70" s="39"/>
    </row>
    <row r="71" spans="1:16" x14ac:dyDescent="0.25">
      <c r="A71" s="132">
        <v>42587</v>
      </c>
      <c r="B71" s="86">
        <v>30</v>
      </c>
      <c r="C71" s="86">
        <v>39212</v>
      </c>
      <c r="D71" s="107" t="s">
        <v>168</v>
      </c>
      <c r="E71" s="86">
        <v>30614150633</v>
      </c>
      <c r="F71" s="108">
        <v>147.15</v>
      </c>
      <c r="G71" s="133">
        <f t="shared" si="0"/>
        <v>30.901499999999999</v>
      </c>
      <c r="H71" s="108"/>
      <c r="I71" s="110"/>
      <c r="J71" s="108">
        <v>10.95</v>
      </c>
      <c r="K71" s="90"/>
      <c r="L71" s="133">
        <f t="shared" si="1"/>
        <v>189.00149999999999</v>
      </c>
      <c r="M71" s="39"/>
      <c r="N71" s="39"/>
      <c r="O71" s="39"/>
      <c r="P71" s="39"/>
    </row>
    <row r="72" spans="1:16" x14ac:dyDescent="0.25">
      <c r="A72" s="132">
        <v>42585</v>
      </c>
      <c r="B72" s="86">
        <v>13</v>
      </c>
      <c r="C72" s="86">
        <v>22781</v>
      </c>
      <c r="D72" s="107" t="s">
        <v>273</v>
      </c>
      <c r="E72" s="86">
        <v>20117759696</v>
      </c>
      <c r="F72" s="108">
        <v>405.84</v>
      </c>
      <c r="G72" s="133">
        <f t="shared" si="0"/>
        <v>85.226399999999998</v>
      </c>
      <c r="H72" s="108"/>
      <c r="I72" s="110"/>
      <c r="J72" s="108">
        <v>108.99</v>
      </c>
      <c r="K72" s="90"/>
      <c r="L72" s="133">
        <f t="shared" si="1"/>
        <v>600.05639999999994</v>
      </c>
      <c r="M72" s="39"/>
      <c r="N72" s="39"/>
      <c r="O72" s="39"/>
      <c r="P72" s="39"/>
    </row>
    <row r="73" spans="1:16" x14ac:dyDescent="0.25">
      <c r="A73" s="132">
        <v>42592</v>
      </c>
      <c r="B73" s="86">
        <v>40</v>
      </c>
      <c r="C73" s="86">
        <v>40821</v>
      </c>
      <c r="D73" s="107" t="s">
        <v>130</v>
      </c>
      <c r="E73" s="86">
        <v>30645544265</v>
      </c>
      <c r="F73" s="108">
        <v>191.15</v>
      </c>
      <c r="G73" s="133">
        <f t="shared" ref="G73:G136" si="2">F73*0.21</f>
        <v>40.141500000000001</v>
      </c>
      <c r="H73" s="108"/>
      <c r="I73" s="110"/>
      <c r="J73" s="108">
        <v>68.69</v>
      </c>
      <c r="K73" s="90"/>
      <c r="L73" s="133">
        <f t="shared" ref="L73:L136" si="3">SUM(F73:K73)</f>
        <v>299.98149999999998</v>
      </c>
      <c r="M73" s="39"/>
      <c r="N73" s="39"/>
      <c r="O73" s="39"/>
      <c r="P73" s="39"/>
    </row>
    <row r="74" spans="1:16" x14ac:dyDescent="0.25">
      <c r="A74" s="132">
        <v>42592</v>
      </c>
      <c r="B74" s="86">
        <v>10</v>
      </c>
      <c r="C74" s="86">
        <v>23408</v>
      </c>
      <c r="D74" s="107" t="s">
        <v>136</v>
      </c>
      <c r="E74" s="86">
        <v>30689819431</v>
      </c>
      <c r="F74" s="108">
        <v>263.68</v>
      </c>
      <c r="G74" s="133">
        <f t="shared" si="2"/>
        <v>55.372799999999998</v>
      </c>
      <c r="H74" s="108"/>
      <c r="I74" s="110"/>
      <c r="J74" s="108">
        <v>80.95</v>
      </c>
      <c r="K74" s="90"/>
      <c r="L74" s="133">
        <f t="shared" si="3"/>
        <v>400.00279999999998</v>
      </c>
      <c r="M74" s="39"/>
      <c r="N74" s="39"/>
      <c r="O74" s="39"/>
      <c r="P74" s="39"/>
    </row>
    <row r="75" spans="1:16" x14ac:dyDescent="0.25">
      <c r="A75" s="132">
        <v>42587</v>
      </c>
      <c r="B75" s="86">
        <v>5</v>
      </c>
      <c r="C75" s="86">
        <v>19838</v>
      </c>
      <c r="D75" s="107" t="s">
        <v>92</v>
      </c>
      <c r="E75" s="86">
        <v>30707841415</v>
      </c>
      <c r="F75" s="108">
        <v>69.430000000000007</v>
      </c>
      <c r="G75" s="133">
        <f t="shared" si="2"/>
        <v>14.580300000000001</v>
      </c>
      <c r="H75" s="108"/>
      <c r="I75" s="110"/>
      <c r="J75" s="108">
        <v>10.95</v>
      </c>
      <c r="K75" s="90"/>
      <c r="L75" s="133">
        <f t="shared" si="3"/>
        <v>94.960300000000004</v>
      </c>
      <c r="M75" s="39"/>
      <c r="N75" s="39"/>
      <c r="O75" s="39"/>
      <c r="P75" s="39"/>
    </row>
    <row r="76" spans="1:16" x14ac:dyDescent="0.25">
      <c r="A76" s="132">
        <v>42586</v>
      </c>
      <c r="B76" s="86">
        <v>3</v>
      </c>
      <c r="C76" s="86">
        <v>13985</v>
      </c>
      <c r="D76" s="107" t="s">
        <v>65</v>
      </c>
      <c r="E76" s="86">
        <v>30709337730</v>
      </c>
      <c r="F76" s="108">
        <v>66.13</v>
      </c>
      <c r="G76" s="133">
        <f t="shared" si="2"/>
        <v>13.887299999999998</v>
      </c>
      <c r="H76" s="108"/>
      <c r="I76" s="110"/>
      <c r="J76" s="108">
        <v>20.04</v>
      </c>
      <c r="K76" s="90"/>
      <c r="L76" s="133">
        <f t="shared" si="3"/>
        <v>100.0573</v>
      </c>
      <c r="M76" s="39"/>
      <c r="N76" s="39"/>
      <c r="O76" s="39"/>
      <c r="P76" s="39"/>
    </row>
    <row r="77" spans="1:16" x14ac:dyDescent="0.25">
      <c r="A77" s="132">
        <v>42587</v>
      </c>
      <c r="B77" s="86">
        <v>9</v>
      </c>
      <c r="C77" s="86">
        <v>11748</v>
      </c>
      <c r="D77" s="107" t="s">
        <v>136</v>
      </c>
      <c r="E77" s="86">
        <v>30689819431</v>
      </c>
      <c r="F77" s="108">
        <v>61.33</v>
      </c>
      <c r="G77" s="133">
        <f t="shared" si="2"/>
        <v>12.879299999999999</v>
      </c>
      <c r="H77" s="108"/>
      <c r="I77" s="110"/>
      <c r="J77" s="108">
        <v>25.78</v>
      </c>
      <c r="K77" s="90"/>
      <c r="L77" s="133">
        <f t="shared" si="3"/>
        <v>99.9893</v>
      </c>
      <c r="M77" s="39"/>
      <c r="N77" s="39"/>
      <c r="O77" s="39"/>
      <c r="P77" s="39"/>
    </row>
    <row r="78" spans="1:16" x14ac:dyDescent="0.25">
      <c r="A78" s="132">
        <v>42583</v>
      </c>
      <c r="B78" s="86">
        <v>2</v>
      </c>
      <c r="C78" s="86">
        <v>14029</v>
      </c>
      <c r="D78" s="107" t="s">
        <v>73</v>
      </c>
      <c r="E78" s="86">
        <v>30714300128</v>
      </c>
      <c r="F78" s="108">
        <v>134.41999999999999</v>
      </c>
      <c r="G78" s="133">
        <f t="shared" si="2"/>
        <v>28.228199999999998</v>
      </c>
      <c r="H78" s="108"/>
      <c r="I78" s="110"/>
      <c r="J78" s="108">
        <v>7.94</v>
      </c>
      <c r="K78" s="90"/>
      <c r="L78" s="133">
        <f t="shared" si="3"/>
        <v>170.58819999999997</v>
      </c>
      <c r="M78" s="39"/>
      <c r="N78" s="39"/>
      <c r="O78" s="39"/>
      <c r="P78" s="39"/>
    </row>
    <row r="79" spans="1:16" x14ac:dyDescent="0.25">
      <c r="A79" s="132">
        <v>42583</v>
      </c>
      <c r="B79" s="86">
        <v>15</v>
      </c>
      <c r="C79" s="86">
        <v>95313</v>
      </c>
      <c r="D79" s="107" t="s">
        <v>384</v>
      </c>
      <c r="E79" s="86">
        <v>30685433296</v>
      </c>
      <c r="F79" s="108">
        <v>148.30000000000001</v>
      </c>
      <c r="G79" s="133">
        <f t="shared" si="2"/>
        <v>31.143000000000001</v>
      </c>
      <c r="H79" s="108"/>
      <c r="I79" s="110"/>
      <c r="J79" s="108">
        <v>14.56</v>
      </c>
      <c r="K79" s="90"/>
      <c r="L79" s="133">
        <f t="shared" si="3"/>
        <v>194.00300000000001</v>
      </c>
      <c r="M79" s="39"/>
      <c r="N79" s="39"/>
      <c r="O79" s="39"/>
      <c r="P79" s="39"/>
    </row>
    <row r="80" spans="1:16" x14ac:dyDescent="0.25">
      <c r="A80" s="132">
        <v>42590</v>
      </c>
      <c r="B80" s="86">
        <v>6</v>
      </c>
      <c r="C80" s="86">
        <v>79956</v>
      </c>
      <c r="D80" s="107" t="s">
        <v>383</v>
      </c>
      <c r="E80" s="86">
        <v>20173838159</v>
      </c>
      <c r="F80" s="108">
        <v>131.72</v>
      </c>
      <c r="G80" s="133">
        <f t="shared" si="2"/>
        <v>27.661199999999997</v>
      </c>
      <c r="H80" s="108"/>
      <c r="I80" s="110"/>
      <c r="J80" s="108">
        <v>40.68</v>
      </c>
      <c r="K80" s="90"/>
      <c r="L80" s="133">
        <f t="shared" si="3"/>
        <v>200.06120000000001</v>
      </c>
      <c r="M80" s="39"/>
      <c r="N80" s="39"/>
      <c r="O80" s="39"/>
      <c r="P80" s="39"/>
    </row>
    <row r="81" spans="1:16" x14ac:dyDescent="0.25">
      <c r="A81" s="132">
        <v>42591</v>
      </c>
      <c r="B81" s="86">
        <v>5</v>
      </c>
      <c r="C81" s="86">
        <v>27674</v>
      </c>
      <c r="D81" s="107" t="s">
        <v>274</v>
      </c>
      <c r="E81" s="86">
        <v>30712445005</v>
      </c>
      <c r="F81" s="108">
        <v>132.6</v>
      </c>
      <c r="G81" s="133">
        <f t="shared" si="2"/>
        <v>27.845999999999997</v>
      </c>
      <c r="H81" s="108"/>
      <c r="I81" s="110"/>
      <c r="J81" s="108">
        <v>39.619999999999997</v>
      </c>
      <c r="K81" s="90"/>
      <c r="L81" s="133">
        <f t="shared" si="3"/>
        <v>200.066</v>
      </c>
      <c r="M81" s="39"/>
      <c r="N81" s="39"/>
      <c r="O81" s="39"/>
      <c r="P81" s="39"/>
    </row>
    <row r="82" spans="1:16" x14ac:dyDescent="0.25">
      <c r="A82" s="132">
        <v>42591</v>
      </c>
      <c r="B82" s="86">
        <v>13</v>
      </c>
      <c r="C82" s="86">
        <v>17468</v>
      </c>
      <c r="D82" s="107" t="s">
        <v>360</v>
      </c>
      <c r="E82" s="86">
        <v>30613212562</v>
      </c>
      <c r="F82" s="108">
        <v>133.06</v>
      </c>
      <c r="G82" s="133">
        <f t="shared" si="2"/>
        <v>27.942599999999999</v>
      </c>
      <c r="H82" s="108"/>
      <c r="I82" s="110"/>
      <c r="J82" s="108">
        <v>38.97</v>
      </c>
      <c r="K82" s="90"/>
      <c r="L82" s="133">
        <f t="shared" si="3"/>
        <v>199.9726</v>
      </c>
      <c r="M82" s="39"/>
      <c r="N82" s="39"/>
      <c r="O82" s="39"/>
      <c r="P82" s="39"/>
    </row>
    <row r="83" spans="1:16" x14ac:dyDescent="0.25">
      <c r="A83" s="132">
        <v>42590</v>
      </c>
      <c r="B83" s="86">
        <v>1626</v>
      </c>
      <c r="C83" s="86">
        <v>21185</v>
      </c>
      <c r="D83" s="107" t="s">
        <v>90</v>
      </c>
      <c r="E83" s="86">
        <v>30590360763</v>
      </c>
      <c r="F83" s="108">
        <v>347.11</v>
      </c>
      <c r="G83" s="133">
        <f t="shared" si="2"/>
        <v>72.893100000000004</v>
      </c>
      <c r="H83" s="108"/>
      <c r="I83" s="110"/>
      <c r="J83" s="108"/>
      <c r="K83" s="90"/>
      <c r="L83" s="133">
        <f t="shared" si="3"/>
        <v>420.00310000000002</v>
      </c>
      <c r="M83" s="39"/>
      <c r="N83" s="39"/>
      <c r="O83" s="39"/>
      <c r="P83" s="39"/>
    </row>
    <row r="84" spans="1:16" x14ac:dyDescent="0.25">
      <c r="A84" s="132">
        <v>42590</v>
      </c>
      <c r="B84" s="86">
        <v>6</v>
      </c>
      <c r="C84" s="86">
        <v>12057</v>
      </c>
      <c r="D84" s="107" t="s">
        <v>320</v>
      </c>
      <c r="E84" s="86">
        <v>30615770481</v>
      </c>
      <c r="F84" s="108">
        <v>39.67</v>
      </c>
      <c r="G84" s="133">
        <f t="shared" si="2"/>
        <v>8.3307000000000002</v>
      </c>
      <c r="H84" s="108"/>
      <c r="I84" s="110"/>
      <c r="J84" s="108"/>
      <c r="K84" s="90"/>
      <c r="L84" s="133">
        <f t="shared" si="3"/>
        <v>48.000700000000002</v>
      </c>
      <c r="M84" s="39"/>
      <c r="N84" s="39"/>
      <c r="O84" s="39"/>
      <c r="P84" s="39"/>
    </row>
    <row r="85" spans="1:16" x14ac:dyDescent="0.25">
      <c r="A85" s="132">
        <v>42592</v>
      </c>
      <c r="B85" s="86">
        <v>2</v>
      </c>
      <c r="C85" s="86">
        <v>14387</v>
      </c>
      <c r="D85" s="107" t="s">
        <v>73</v>
      </c>
      <c r="E85" s="86">
        <v>30714300128</v>
      </c>
      <c r="F85" s="108">
        <v>455.1</v>
      </c>
      <c r="G85" s="133">
        <f t="shared" si="2"/>
        <v>95.570999999999998</v>
      </c>
      <c r="H85" s="108"/>
      <c r="I85" s="110"/>
      <c r="J85" s="108">
        <v>149.33000000000001</v>
      </c>
      <c r="K85" s="90"/>
      <c r="L85" s="133">
        <f t="shared" si="3"/>
        <v>700.00100000000009</v>
      </c>
      <c r="M85" s="39"/>
      <c r="N85" s="39"/>
      <c r="O85" s="39"/>
      <c r="P85" s="39"/>
    </row>
    <row r="86" spans="1:16" x14ac:dyDescent="0.25">
      <c r="A86" s="132">
        <v>42608</v>
      </c>
      <c r="B86" s="86">
        <v>3344</v>
      </c>
      <c r="C86" s="86">
        <v>97868</v>
      </c>
      <c r="D86" s="107" t="s">
        <v>391</v>
      </c>
      <c r="E86" s="86">
        <v>30678774495</v>
      </c>
      <c r="F86" s="108">
        <v>338.47</v>
      </c>
      <c r="G86" s="133">
        <f t="shared" si="2"/>
        <v>71.078699999999998</v>
      </c>
      <c r="H86" s="108"/>
      <c r="I86" s="110"/>
      <c r="J86" s="108">
        <v>90.46</v>
      </c>
      <c r="K86" s="90"/>
      <c r="L86" s="133">
        <f t="shared" si="3"/>
        <v>500.00870000000003</v>
      </c>
      <c r="M86" s="39"/>
      <c r="N86" s="39"/>
      <c r="O86" s="39"/>
      <c r="P86" s="39"/>
    </row>
    <row r="87" spans="1:16" x14ac:dyDescent="0.25">
      <c r="A87" s="132">
        <v>42608</v>
      </c>
      <c r="B87" s="86">
        <v>8</v>
      </c>
      <c r="C87" s="86">
        <v>39971</v>
      </c>
      <c r="D87" s="107" t="s">
        <v>397</v>
      </c>
      <c r="E87" s="86">
        <v>30542623426</v>
      </c>
      <c r="F87" s="108">
        <v>266.77999999999997</v>
      </c>
      <c r="G87" s="133">
        <f t="shared" si="2"/>
        <v>56.023799999999994</v>
      </c>
      <c r="H87" s="108"/>
      <c r="I87" s="110"/>
      <c r="J87" s="108">
        <v>77.209999999999994</v>
      </c>
      <c r="K87" s="90"/>
      <c r="L87" s="133">
        <f t="shared" si="3"/>
        <v>400.01379999999995</v>
      </c>
      <c r="M87" s="39"/>
      <c r="N87" s="39"/>
      <c r="O87" s="39"/>
      <c r="P87" s="39"/>
    </row>
    <row r="88" spans="1:16" x14ac:dyDescent="0.25">
      <c r="A88" s="132">
        <v>42607</v>
      </c>
      <c r="B88" s="86">
        <v>4</v>
      </c>
      <c r="C88" s="86">
        <v>73</v>
      </c>
      <c r="D88" s="107" t="s">
        <v>398</v>
      </c>
      <c r="E88" s="86">
        <v>33710775309</v>
      </c>
      <c r="F88" s="108">
        <v>450</v>
      </c>
      <c r="G88" s="133">
        <f t="shared" si="2"/>
        <v>94.5</v>
      </c>
      <c r="H88" s="108"/>
      <c r="I88" s="110"/>
      <c r="J88" s="108"/>
      <c r="K88" s="90"/>
      <c r="L88" s="133">
        <f t="shared" si="3"/>
        <v>544.5</v>
      </c>
      <c r="M88" s="39"/>
      <c r="N88" s="39"/>
      <c r="O88" s="39"/>
      <c r="P88" s="39"/>
    </row>
    <row r="89" spans="1:16" x14ac:dyDescent="0.25">
      <c r="A89" s="132">
        <v>42607</v>
      </c>
      <c r="B89" s="86">
        <v>18</v>
      </c>
      <c r="C89" s="86">
        <v>60563</v>
      </c>
      <c r="D89" s="107" t="s">
        <v>226</v>
      </c>
      <c r="E89" s="86">
        <v>30634539154</v>
      </c>
      <c r="F89" s="108">
        <v>200.79</v>
      </c>
      <c r="G89" s="133">
        <f t="shared" si="2"/>
        <v>42.165899999999993</v>
      </c>
      <c r="H89" s="108"/>
      <c r="I89" s="110"/>
      <c r="J89" s="108">
        <v>57.04</v>
      </c>
      <c r="K89" s="90"/>
      <c r="L89" s="133">
        <f t="shared" si="3"/>
        <v>299.99590000000001</v>
      </c>
      <c r="M89" s="39"/>
      <c r="N89" s="39"/>
      <c r="O89" s="39"/>
      <c r="P89" s="39"/>
    </row>
    <row r="90" spans="1:16" x14ac:dyDescent="0.25">
      <c r="A90" s="132">
        <v>42607</v>
      </c>
      <c r="B90" s="86">
        <v>3</v>
      </c>
      <c r="C90" s="86">
        <v>3726</v>
      </c>
      <c r="D90" s="107" t="s">
        <v>399</v>
      </c>
      <c r="E90" s="86">
        <v>30714942308</v>
      </c>
      <c r="F90" s="108">
        <v>133.1</v>
      </c>
      <c r="G90" s="133">
        <f t="shared" si="2"/>
        <v>27.950999999999997</v>
      </c>
      <c r="H90" s="108"/>
      <c r="I90" s="110"/>
      <c r="J90" s="108">
        <v>38.950000000000003</v>
      </c>
      <c r="K90" s="90"/>
      <c r="L90" s="133">
        <f t="shared" si="3"/>
        <v>200.00099999999998</v>
      </c>
      <c r="M90" s="39"/>
      <c r="N90" s="39"/>
      <c r="O90" s="39"/>
      <c r="P90" s="39"/>
    </row>
    <row r="91" spans="1:16" x14ac:dyDescent="0.25">
      <c r="A91" s="132">
        <v>42607</v>
      </c>
      <c r="B91" s="86">
        <v>3</v>
      </c>
      <c r="C91" s="86">
        <v>21030</v>
      </c>
      <c r="D91" s="107" t="s">
        <v>400</v>
      </c>
      <c r="E91" s="86">
        <v>30639082934</v>
      </c>
      <c r="F91" s="108">
        <v>336.9</v>
      </c>
      <c r="G91" s="133">
        <f t="shared" si="2"/>
        <v>70.748999999999995</v>
      </c>
      <c r="H91" s="108"/>
      <c r="I91" s="110"/>
      <c r="J91" s="108">
        <v>92.35</v>
      </c>
      <c r="K91" s="90"/>
      <c r="L91" s="133">
        <f t="shared" si="3"/>
        <v>499.99900000000002</v>
      </c>
      <c r="M91" s="39"/>
      <c r="N91" s="39"/>
      <c r="O91" s="39"/>
      <c r="P91" s="39"/>
    </row>
    <row r="92" spans="1:16" x14ac:dyDescent="0.25">
      <c r="A92" s="132">
        <v>42607</v>
      </c>
      <c r="B92" s="86">
        <v>15</v>
      </c>
      <c r="C92" s="86">
        <v>151743</v>
      </c>
      <c r="D92" s="107" t="s">
        <v>199</v>
      </c>
      <c r="E92" s="86">
        <v>30540735197</v>
      </c>
      <c r="F92" s="108">
        <v>339.89</v>
      </c>
      <c r="G92" s="133">
        <f t="shared" si="2"/>
        <v>71.376899999999992</v>
      </c>
      <c r="H92" s="108"/>
      <c r="I92" s="110"/>
      <c r="J92" s="108">
        <v>88.71</v>
      </c>
      <c r="K92" s="90"/>
      <c r="L92" s="133">
        <f t="shared" si="3"/>
        <v>499.97689999999994</v>
      </c>
      <c r="M92" s="39"/>
      <c r="N92" s="39"/>
      <c r="O92" s="39"/>
      <c r="P92" s="39"/>
    </row>
    <row r="93" spans="1:16" x14ac:dyDescent="0.25">
      <c r="A93" s="132">
        <v>42605</v>
      </c>
      <c r="B93" s="86">
        <v>73</v>
      </c>
      <c r="C93" s="86">
        <v>73412</v>
      </c>
      <c r="D93" s="107" t="s">
        <v>392</v>
      </c>
      <c r="E93" s="86">
        <v>30668473241</v>
      </c>
      <c r="F93" s="108">
        <v>130.06</v>
      </c>
      <c r="G93" s="133">
        <f t="shared" si="2"/>
        <v>27.3126</v>
      </c>
      <c r="H93" s="108"/>
      <c r="I93" s="110"/>
      <c r="J93" s="108">
        <v>42.63</v>
      </c>
      <c r="K93" s="90"/>
      <c r="L93" s="133">
        <f t="shared" si="3"/>
        <v>200.0026</v>
      </c>
      <c r="M93" s="39"/>
      <c r="N93" s="39"/>
      <c r="O93" s="39"/>
      <c r="P93" s="39"/>
    </row>
    <row r="94" spans="1:16" x14ac:dyDescent="0.25">
      <c r="A94" s="132">
        <v>42584</v>
      </c>
      <c r="B94" s="86">
        <v>1</v>
      </c>
      <c r="C94" s="86">
        <v>7128</v>
      </c>
      <c r="D94" s="107" t="s">
        <v>401</v>
      </c>
      <c r="E94" s="86">
        <v>24248417052</v>
      </c>
      <c r="F94" s="108">
        <v>462.8</v>
      </c>
      <c r="G94" s="133">
        <f t="shared" si="2"/>
        <v>97.188000000000002</v>
      </c>
      <c r="H94" s="108"/>
      <c r="I94" s="110"/>
      <c r="J94" s="108"/>
      <c r="K94" s="90"/>
      <c r="L94" s="133">
        <f t="shared" si="3"/>
        <v>559.98800000000006</v>
      </c>
      <c r="M94" s="39"/>
      <c r="N94" s="39"/>
      <c r="O94" s="39"/>
      <c r="P94" s="39"/>
    </row>
    <row r="95" spans="1:16" x14ac:dyDescent="0.25">
      <c r="A95" s="132">
        <v>42608</v>
      </c>
      <c r="B95" s="86">
        <v>38</v>
      </c>
      <c r="C95" s="86">
        <v>51854</v>
      </c>
      <c r="D95" s="107" t="s">
        <v>125</v>
      </c>
      <c r="E95" s="86">
        <v>33698461069</v>
      </c>
      <c r="F95" s="108">
        <v>125.7</v>
      </c>
      <c r="G95" s="133">
        <f t="shared" si="2"/>
        <v>26.396999999999998</v>
      </c>
      <c r="H95" s="108"/>
      <c r="I95" s="110"/>
      <c r="J95" s="108"/>
      <c r="K95" s="90"/>
      <c r="L95" s="133">
        <f t="shared" si="3"/>
        <v>152.09700000000001</v>
      </c>
      <c r="M95" s="39"/>
      <c r="N95" s="39"/>
      <c r="O95" s="39"/>
      <c r="P95" s="39"/>
    </row>
    <row r="96" spans="1:16" x14ac:dyDescent="0.25">
      <c r="A96" s="132">
        <v>42587</v>
      </c>
      <c r="B96" s="86">
        <v>3</v>
      </c>
      <c r="C96" s="86">
        <v>450</v>
      </c>
      <c r="D96" s="107" t="s">
        <v>402</v>
      </c>
      <c r="E96" s="86">
        <v>23281993119</v>
      </c>
      <c r="F96" s="108">
        <v>122.16</v>
      </c>
      <c r="G96" s="133">
        <f t="shared" si="2"/>
        <v>25.653599999999997</v>
      </c>
      <c r="H96" s="108"/>
      <c r="I96" s="110"/>
      <c r="J96" s="108"/>
      <c r="K96" s="90"/>
      <c r="L96" s="133">
        <f t="shared" si="3"/>
        <v>147.81360000000001</v>
      </c>
      <c r="M96" s="39"/>
      <c r="N96" s="39"/>
      <c r="O96" s="39"/>
      <c r="P96" s="39"/>
    </row>
    <row r="97" spans="1:16" x14ac:dyDescent="0.25">
      <c r="A97" s="132">
        <v>42584</v>
      </c>
      <c r="B97" s="86">
        <v>1</v>
      </c>
      <c r="C97" s="86">
        <v>5989</v>
      </c>
      <c r="D97" s="107" t="s">
        <v>403</v>
      </c>
      <c r="E97" s="86">
        <v>20079994864</v>
      </c>
      <c r="F97" s="108">
        <v>181.74</v>
      </c>
      <c r="G97" s="133">
        <f t="shared" si="2"/>
        <v>38.165399999999998</v>
      </c>
      <c r="H97" s="108"/>
      <c r="I97" s="110"/>
      <c r="J97" s="108"/>
      <c r="K97" s="90"/>
      <c r="L97" s="133">
        <f t="shared" si="3"/>
        <v>219.90540000000001</v>
      </c>
      <c r="M97" s="39"/>
      <c r="N97" s="39"/>
      <c r="O97" s="39"/>
      <c r="P97" s="39"/>
    </row>
    <row r="98" spans="1:16" x14ac:dyDescent="0.25">
      <c r="A98" s="132">
        <v>42584</v>
      </c>
      <c r="B98" s="86">
        <v>1</v>
      </c>
      <c r="C98" s="86">
        <v>4192</v>
      </c>
      <c r="D98" s="107" t="s">
        <v>177</v>
      </c>
      <c r="E98" s="86">
        <v>20234101979</v>
      </c>
      <c r="F98" s="108">
        <v>5202.9799999999996</v>
      </c>
      <c r="G98" s="133">
        <f t="shared" si="2"/>
        <v>1092.6257999999998</v>
      </c>
      <c r="H98" s="108"/>
      <c r="I98" s="110"/>
      <c r="J98" s="108"/>
      <c r="K98" s="90"/>
      <c r="L98" s="133">
        <f t="shared" si="3"/>
        <v>6295.6057999999994</v>
      </c>
      <c r="M98" s="39"/>
      <c r="N98" s="39"/>
      <c r="O98" s="39"/>
      <c r="P98" s="39"/>
    </row>
    <row r="99" spans="1:16" x14ac:dyDescent="0.25">
      <c r="A99" s="132">
        <v>42586</v>
      </c>
      <c r="B99" s="86">
        <v>1</v>
      </c>
      <c r="C99" s="86">
        <v>4193</v>
      </c>
      <c r="D99" s="107" t="s">
        <v>177</v>
      </c>
      <c r="E99" s="86">
        <v>20234101979</v>
      </c>
      <c r="F99" s="108">
        <v>8276.34</v>
      </c>
      <c r="G99" s="133">
        <f t="shared" si="2"/>
        <v>1738.0314000000001</v>
      </c>
      <c r="H99" s="108"/>
      <c r="I99" s="110"/>
      <c r="J99" s="108"/>
      <c r="K99" s="90"/>
      <c r="L99" s="133">
        <f t="shared" si="3"/>
        <v>10014.3714</v>
      </c>
      <c r="M99" s="39"/>
      <c r="N99" s="39"/>
      <c r="O99" s="39"/>
      <c r="P99" s="39"/>
    </row>
    <row r="100" spans="1:16" x14ac:dyDescent="0.25">
      <c r="A100" s="132">
        <v>42583</v>
      </c>
      <c r="B100" s="86">
        <v>1</v>
      </c>
      <c r="C100" s="86">
        <v>2214</v>
      </c>
      <c r="D100" s="107" t="s">
        <v>404</v>
      </c>
      <c r="E100" s="86">
        <v>20129235986</v>
      </c>
      <c r="F100" s="108">
        <v>723.15</v>
      </c>
      <c r="G100" s="133">
        <f t="shared" si="2"/>
        <v>151.86149999999998</v>
      </c>
      <c r="H100" s="108"/>
      <c r="I100" s="110"/>
      <c r="J100" s="108"/>
      <c r="K100" s="90"/>
      <c r="L100" s="133">
        <f t="shared" si="3"/>
        <v>875.01149999999996</v>
      </c>
      <c r="M100" s="39"/>
      <c r="N100" s="39"/>
      <c r="O100" s="39"/>
      <c r="P100" s="39"/>
    </row>
    <row r="101" spans="1:16" x14ac:dyDescent="0.25">
      <c r="A101" s="132">
        <v>42592</v>
      </c>
      <c r="B101" s="86">
        <v>60</v>
      </c>
      <c r="C101" s="86">
        <v>373</v>
      </c>
      <c r="D101" s="107" t="s">
        <v>405</v>
      </c>
      <c r="E101" s="86">
        <v>30562924112</v>
      </c>
      <c r="F101" s="108">
        <v>114.05</v>
      </c>
      <c r="G101" s="133">
        <f t="shared" si="2"/>
        <v>23.950499999999998</v>
      </c>
      <c r="H101" s="108"/>
      <c r="I101" s="110"/>
      <c r="J101" s="108"/>
      <c r="K101" s="90"/>
      <c r="L101" s="133">
        <f t="shared" si="3"/>
        <v>138.00049999999999</v>
      </c>
      <c r="M101" s="39"/>
      <c r="N101" s="39"/>
      <c r="O101" s="39"/>
      <c r="P101" s="39"/>
    </row>
    <row r="102" spans="1:16" x14ac:dyDescent="0.25">
      <c r="A102" s="132">
        <v>42588</v>
      </c>
      <c r="B102" s="86">
        <v>40</v>
      </c>
      <c r="C102" s="86">
        <v>2757</v>
      </c>
      <c r="D102" s="107" t="s">
        <v>406</v>
      </c>
      <c r="E102" s="86">
        <v>30678534214</v>
      </c>
      <c r="F102" s="108">
        <v>1811.58</v>
      </c>
      <c r="G102" s="133">
        <f t="shared" si="2"/>
        <v>380.43179999999995</v>
      </c>
      <c r="H102" s="108"/>
      <c r="I102" s="110"/>
      <c r="J102" s="108"/>
      <c r="K102" s="90"/>
      <c r="L102" s="133">
        <f t="shared" si="3"/>
        <v>2192.0117999999998</v>
      </c>
      <c r="M102" s="39"/>
      <c r="N102" s="39"/>
      <c r="O102" s="39"/>
      <c r="P102" s="39"/>
    </row>
    <row r="103" spans="1:16" x14ac:dyDescent="0.25">
      <c r="A103" s="132">
        <v>42588</v>
      </c>
      <c r="B103" s="86">
        <v>40</v>
      </c>
      <c r="C103" s="86">
        <v>2756</v>
      </c>
      <c r="D103" s="107" t="s">
        <v>406</v>
      </c>
      <c r="E103" s="86">
        <v>30678534214</v>
      </c>
      <c r="F103" s="108">
        <v>2965.56</v>
      </c>
      <c r="G103" s="133">
        <f t="shared" si="2"/>
        <v>622.76760000000002</v>
      </c>
      <c r="H103" s="108"/>
      <c r="I103" s="110"/>
      <c r="J103" s="108"/>
      <c r="K103" s="90"/>
      <c r="L103" s="133">
        <f t="shared" si="3"/>
        <v>3588.3276000000001</v>
      </c>
      <c r="M103" s="39"/>
      <c r="N103" s="39"/>
      <c r="O103" s="39"/>
      <c r="P103" s="39"/>
    </row>
    <row r="104" spans="1:16" x14ac:dyDescent="0.25">
      <c r="A104" s="132">
        <v>42585</v>
      </c>
      <c r="B104" s="86">
        <v>8</v>
      </c>
      <c r="C104" s="86">
        <v>7643</v>
      </c>
      <c r="D104" s="107" t="s">
        <v>407</v>
      </c>
      <c r="E104" s="86">
        <v>30576133835</v>
      </c>
      <c r="F104" s="108">
        <v>6443.59</v>
      </c>
      <c r="G104" s="133">
        <f t="shared" si="2"/>
        <v>1353.1539</v>
      </c>
      <c r="H104" s="108"/>
      <c r="I104" s="110"/>
      <c r="J104" s="108"/>
      <c r="K104" s="90">
        <v>38.659999999999997</v>
      </c>
      <c r="L104" s="133">
        <f t="shared" si="3"/>
        <v>7835.4039000000002</v>
      </c>
      <c r="M104" s="39"/>
      <c r="N104" s="39"/>
      <c r="O104" s="39"/>
      <c r="P104" s="39"/>
    </row>
    <row r="105" spans="1:16" x14ac:dyDescent="0.25">
      <c r="A105" s="132">
        <v>42594</v>
      </c>
      <c r="B105" s="86">
        <v>8</v>
      </c>
      <c r="C105" s="86">
        <v>8931</v>
      </c>
      <c r="D105" s="107" t="s">
        <v>407</v>
      </c>
      <c r="E105" s="86">
        <v>30576133835</v>
      </c>
      <c r="F105" s="108">
        <v>70.260000000000005</v>
      </c>
      <c r="G105" s="133">
        <f t="shared" si="2"/>
        <v>14.7546</v>
      </c>
      <c r="H105" s="108"/>
      <c r="I105" s="110"/>
      <c r="J105" s="108"/>
      <c r="K105" s="90"/>
      <c r="L105" s="133">
        <f t="shared" si="3"/>
        <v>85.014600000000002</v>
      </c>
      <c r="M105" s="39"/>
      <c r="N105" s="39"/>
      <c r="O105" s="39"/>
      <c r="P105" s="39"/>
    </row>
    <row r="106" spans="1:16" x14ac:dyDescent="0.25">
      <c r="A106" s="132">
        <v>42593</v>
      </c>
      <c r="B106" s="86">
        <v>6229</v>
      </c>
      <c r="C106" s="86">
        <v>4877</v>
      </c>
      <c r="D106" s="107" t="s">
        <v>60</v>
      </c>
      <c r="E106" s="86">
        <v>30708046724</v>
      </c>
      <c r="F106" s="108">
        <v>184.15</v>
      </c>
      <c r="G106" s="133">
        <f t="shared" si="2"/>
        <v>38.671500000000002</v>
      </c>
      <c r="H106" s="108"/>
      <c r="I106" s="110"/>
      <c r="J106" s="108"/>
      <c r="K106" s="90"/>
      <c r="L106" s="133">
        <f t="shared" si="3"/>
        <v>222.82150000000001</v>
      </c>
      <c r="M106" s="39"/>
      <c r="N106" s="39"/>
      <c r="O106" s="39"/>
      <c r="P106" s="39"/>
    </row>
    <row r="107" spans="1:16" x14ac:dyDescent="0.25">
      <c r="A107" s="132">
        <v>42590</v>
      </c>
      <c r="B107" s="86">
        <v>6229</v>
      </c>
      <c r="C107" s="86">
        <v>4744</v>
      </c>
      <c r="D107" s="107" t="s">
        <v>60</v>
      </c>
      <c r="E107" s="86">
        <v>30708046724</v>
      </c>
      <c r="F107" s="108">
        <v>93.33</v>
      </c>
      <c r="G107" s="133">
        <f t="shared" si="2"/>
        <v>19.599299999999999</v>
      </c>
      <c r="H107" s="108"/>
      <c r="I107" s="110"/>
      <c r="J107" s="108"/>
      <c r="K107" s="90"/>
      <c r="L107" s="133">
        <f t="shared" si="3"/>
        <v>112.9293</v>
      </c>
      <c r="M107" s="39"/>
      <c r="N107" s="39"/>
      <c r="O107" s="39"/>
      <c r="P107" s="39"/>
    </row>
    <row r="108" spans="1:16" x14ac:dyDescent="0.25">
      <c r="A108" s="132">
        <v>42589</v>
      </c>
      <c r="B108" s="86">
        <v>4</v>
      </c>
      <c r="C108" s="86">
        <v>311</v>
      </c>
      <c r="D108" s="107" t="s">
        <v>408</v>
      </c>
      <c r="E108" s="86">
        <v>24131756689</v>
      </c>
      <c r="F108" s="108">
        <v>611.57000000000005</v>
      </c>
      <c r="G108" s="133">
        <f t="shared" si="2"/>
        <v>128.4297</v>
      </c>
      <c r="H108" s="108"/>
      <c r="I108" s="110"/>
      <c r="J108" s="108"/>
      <c r="K108" s="90"/>
      <c r="L108" s="133">
        <f t="shared" si="3"/>
        <v>739.99970000000008</v>
      </c>
      <c r="M108" s="39"/>
      <c r="N108" s="39"/>
      <c r="O108" s="39"/>
      <c r="P108" s="39"/>
    </row>
    <row r="109" spans="1:16" x14ac:dyDescent="0.25">
      <c r="A109" s="132">
        <v>42594</v>
      </c>
      <c r="B109" s="86">
        <v>357</v>
      </c>
      <c r="C109" s="86">
        <v>6685</v>
      </c>
      <c r="D109" s="107" t="s">
        <v>409</v>
      </c>
      <c r="E109" s="86">
        <v>30641405554</v>
      </c>
      <c r="F109" s="108">
        <v>225.85</v>
      </c>
      <c r="G109" s="133">
        <f t="shared" si="2"/>
        <v>47.4285</v>
      </c>
      <c r="H109" s="108"/>
      <c r="I109" s="110"/>
      <c r="J109" s="108"/>
      <c r="K109" s="90"/>
      <c r="L109" s="133">
        <f t="shared" si="3"/>
        <v>273.27850000000001</v>
      </c>
      <c r="M109" s="39"/>
      <c r="N109" s="39"/>
      <c r="O109" s="39"/>
      <c r="P109" s="39"/>
    </row>
    <row r="110" spans="1:16" x14ac:dyDescent="0.25">
      <c r="A110" s="132">
        <v>42594</v>
      </c>
      <c r="B110" s="86">
        <v>3</v>
      </c>
      <c r="C110" s="86">
        <v>1701</v>
      </c>
      <c r="D110" s="107" t="s">
        <v>410</v>
      </c>
      <c r="E110" s="86">
        <v>30660200734</v>
      </c>
      <c r="F110" s="108">
        <v>10678.37</v>
      </c>
      <c r="G110" s="133">
        <f t="shared" si="2"/>
        <v>2242.4576999999999</v>
      </c>
      <c r="H110" s="108"/>
      <c r="I110" s="110"/>
      <c r="J110" s="108"/>
      <c r="K110" s="90"/>
      <c r="L110" s="133">
        <f t="shared" si="3"/>
        <v>12920.827700000002</v>
      </c>
      <c r="M110" s="39"/>
      <c r="N110" s="39"/>
      <c r="O110" s="39"/>
      <c r="P110" s="39"/>
    </row>
    <row r="111" spans="1:16" x14ac:dyDescent="0.25">
      <c r="A111" s="132">
        <v>42594</v>
      </c>
      <c r="B111" s="86">
        <v>3</v>
      </c>
      <c r="C111" s="86">
        <v>1700</v>
      </c>
      <c r="D111" s="107" t="s">
        <v>410</v>
      </c>
      <c r="E111" s="86">
        <v>30660200734</v>
      </c>
      <c r="F111" s="108">
        <v>13961.82</v>
      </c>
      <c r="G111" s="159">
        <f>F111*0.21</f>
        <v>2931.9821999999999</v>
      </c>
      <c r="H111" s="108"/>
      <c r="I111" s="110"/>
      <c r="J111" s="108"/>
      <c r="K111" s="90"/>
      <c r="L111" s="133">
        <f t="shared" si="3"/>
        <v>16893.802199999998</v>
      </c>
      <c r="M111" s="39"/>
      <c r="N111" s="39"/>
      <c r="O111" s="39"/>
      <c r="P111" s="39"/>
    </row>
    <row r="112" spans="1:16" x14ac:dyDescent="0.25">
      <c r="A112" s="132">
        <v>42594</v>
      </c>
      <c r="B112" s="86">
        <v>3</v>
      </c>
      <c r="C112" s="86">
        <v>1699</v>
      </c>
      <c r="D112" s="107" t="s">
        <v>410</v>
      </c>
      <c r="E112" s="86">
        <v>30660200734</v>
      </c>
      <c r="F112" s="108">
        <v>10760.82</v>
      </c>
      <c r="G112" s="133">
        <f t="shared" si="2"/>
        <v>2259.7721999999999</v>
      </c>
      <c r="H112" s="108"/>
      <c r="I112" s="110"/>
      <c r="J112" s="108"/>
      <c r="K112" s="90"/>
      <c r="L112" s="133">
        <f t="shared" si="3"/>
        <v>13020.592199999999</v>
      </c>
      <c r="M112" s="39"/>
      <c r="N112" s="39"/>
      <c r="O112" s="39"/>
      <c r="P112" s="39"/>
    </row>
    <row r="113" spans="1:16" x14ac:dyDescent="0.25">
      <c r="A113" s="132">
        <v>42594</v>
      </c>
      <c r="B113" s="86">
        <v>3</v>
      </c>
      <c r="C113" s="86">
        <v>1698</v>
      </c>
      <c r="D113" s="107" t="s">
        <v>410</v>
      </c>
      <c r="E113" s="86">
        <v>30660200734</v>
      </c>
      <c r="F113" s="108">
        <v>7443.64</v>
      </c>
      <c r="G113" s="133">
        <f t="shared" si="2"/>
        <v>1563.1644000000001</v>
      </c>
      <c r="H113" s="108"/>
      <c r="I113" s="110"/>
      <c r="J113" s="108"/>
      <c r="K113" s="90"/>
      <c r="L113" s="133">
        <f t="shared" si="3"/>
        <v>9006.8044000000009</v>
      </c>
      <c r="M113" s="39"/>
      <c r="N113" s="39"/>
      <c r="O113" s="39"/>
      <c r="P113" s="39"/>
    </row>
    <row r="114" spans="1:16" x14ac:dyDescent="0.25">
      <c r="A114" s="132">
        <v>42586</v>
      </c>
      <c r="B114" s="86">
        <v>3</v>
      </c>
      <c r="C114" s="86">
        <v>1312</v>
      </c>
      <c r="D114" s="107" t="s">
        <v>185</v>
      </c>
      <c r="E114" s="86">
        <v>30698845798</v>
      </c>
      <c r="F114" s="108">
        <v>11119.65</v>
      </c>
      <c r="G114" s="133">
        <f t="shared" si="2"/>
        <v>2335.1264999999999</v>
      </c>
      <c r="H114" s="108"/>
      <c r="I114" s="110"/>
      <c r="J114" s="108"/>
      <c r="K114" s="90"/>
      <c r="L114" s="133">
        <f t="shared" si="3"/>
        <v>13454.7765</v>
      </c>
      <c r="M114" s="39"/>
      <c r="N114" s="39"/>
      <c r="O114" s="39"/>
      <c r="P114" s="39"/>
    </row>
    <row r="115" spans="1:16" x14ac:dyDescent="0.25">
      <c r="A115" s="132">
        <v>42586</v>
      </c>
      <c r="B115" s="86">
        <v>3</v>
      </c>
      <c r="C115" s="86">
        <v>249</v>
      </c>
      <c r="D115" s="107" t="s">
        <v>411</v>
      </c>
      <c r="E115" s="86">
        <v>27102083682</v>
      </c>
      <c r="F115" s="108">
        <v>743.8</v>
      </c>
      <c r="G115" s="133">
        <f t="shared" si="2"/>
        <v>156.19799999999998</v>
      </c>
      <c r="H115" s="108"/>
      <c r="I115" s="110"/>
      <c r="J115" s="108"/>
      <c r="K115" s="90"/>
      <c r="L115" s="133">
        <f t="shared" si="3"/>
        <v>899.99799999999993</v>
      </c>
      <c r="M115" s="39"/>
      <c r="N115" s="39"/>
      <c r="O115" s="39"/>
      <c r="P115" s="39"/>
    </row>
    <row r="116" spans="1:16" x14ac:dyDescent="0.25">
      <c r="A116" s="132">
        <v>42589</v>
      </c>
      <c r="B116" s="86">
        <v>2</v>
      </c>
      <c r="C116" s="86">
        <v>1587</v>
      </c>
      <c r="D116" s="107" t="s">
        <v>244</v>
      </c>
      <c r="E116" s="86">
        <v>20083586002</v>
      </c>
      <c r="F116" s="108">
        <v>2700</v>
      </c>
      <c r="G116" s="133">
        <f t="shared" si="2"/>
        <v>567</v>
      </c>
      <c r="H116" s="108"/>
      <c r="I116" s="110"/>
      <c r="J116" s="108"/>
      <c r="K116" s="90"/>
      <c r="L116" s="133">
        <f t="shared" si="3"/>
        <v>3267</v>
      </c>
      <c r="M116" s="39"/>
      <c r="N116" s="39"/>
      <c r="O116" s="39"/>
      <c r="P116" s="39"/>
    </row>
    <row r="117" spans="1:16" x14ac:dyDescent="0.25">
      <c r="A117" s="132">
        <v>42591</v>
      </c>
      <c r="B117" s="86">
        <v>8</v>
      </c>
      <c r="C117" s="86">
        <v>8371</v>
      </c>
      <c r="D117" s="107" t="s">
        <v>407</v>
      </c>
      <c r="E117" s="86">
        <v>30576133835</v>
      </c>
      <c r="F117" s="108">
        <v>65.790000000000006</v>
      </c>
      <c r="G117" s="133">
        <f t="shared" si="2"/>
        <v>13.815900000000001</v>
      </c>
      <c r="H117" s="108"/>
      <c r="I117" s="110"/>
      <c r="J117" s="108"/>
      <c r="K117" s="90">
        <v>0.39</v>
      </c>
      <c r="L117" s="133">
        <f t="shared" si="3"/>
        <v>79.995900000000006</v>
      </c>
      <c r="M117" s="39"/>
      <c r="N117" s="39"/>
      <c r="O117" s="39"/>
      <c r="P117" s="39"/>
    </row>
    <row r="118" spans="1:16" x14ac:dyDescent="0.25">
      <c r="A118" s="132">
        <v>42598</v>
      </c>
      <c r="B118" s="86">
        <v>2</v>
      </c>
      <c r="C118" s="86">
        <v>1328</v>
      </c>
      <c r="D118" s="107" t="s">
        <v>47</v>
      </c>
      <c r="E118" s="86">
        <v>30711855161</v>
      </c>
      <c r="F118" s="108">
        <v>201.2</v>
      </c>
      <c r="G118" s="133">
        <f t="shared" si="2"/>
        <v>42.251999999999995</v>
      </c>
      <c r="H118" s="108"/>
      <c r="I118" s="110"/>
      <c r="J118" s="108"/>
      <c r="K118" s="90"/>
      <c r="L118" s="133">
        <f t="shared" si="3"/>
        <v>243.452</v>
      </c>
      <c r="M118" s="39"/>
      <c r="N118" s="39"/>
      <c r="O118" s="39"/>
      <c r="P118" s="39"/>
    </row>
    <row r="119" spans="1:16" x14ac:dyDescent="0.25">
      <c r="A119" s="132">
        <v>42598</v>
      </c>
      <c r="B119" s="86">
        <v>2</v>
      </c>
      <c r="C119" s="86">
        <v>1326</v>
      </c>
      <c r="D119" s="107" t="s">
        <v>47</v>
      </c>
      <c r="E119" s="86">
        <v>30711855161</v>
      </c>
      <c r="F119" s="108">
        <v>66.12</v>
      </c>
      <c r="G119" s="133">
        <f t="shared" si="2"/>
        <v>13.885200000000001</v>
      </c>
      <c r="H119" s="108"/>
      <c r="I119" s="110"/>
      <c r="J119" s="108"/>
      <c r="K119" s="90"/>
      <c r="L119" s="133">
        <f t="shared" si="3"/>
        <v>80.005200000000002</v>
      </c>
      <c r="M119" s="39"/>
      <c r="N119" s="39"/>
      <c r="O119" s="39"/>
      <c r="P119" s="39"/>
    </row>
    <row r="120" spans="1:16" x14ac:dyDescent="0.25">
      <c r="A120" s="132">
        <v>42586</v>
      </c>
      <c r="B120" s="86">
        <v>2</v>
      </c>
      <c r="C120" s="86">
        <v>1302</v>
      </c>
      <c r="D120" s="107" t="s">
        <v>47</v>
      </c>
      <c r="E120" s="86">
        <v>30711855161</v>
      </c>
      <c r="F120" s="108">
        <v>97.14</v>
      </c>
      <c r="G120" s="133">
        <f t="shared" si="2"/>
        <v>20.3994</v>
      </c>
      <c r="H120" s="108"/>
      <c r="I120" s="110"/>
      <c r="J120" s="108"/>
      <c r="K120" s="90"/>
      <c r="L120" s="133">
        <f t="shared" si="3"/>
        <v>117.5394</v>
      </c>
      <c r="M120" s="39"/>
      <c r="N120" s="39"/>
      <c r="O120" s="39"/>
      <c r="P120" s="39"/>
    </row>
    <row r="121" spans="1:16" x14ac:dyDescent="0.25">
      <c r="A121" s="132">
        <v>42583</v>
      </c>
      <c r="B121" s="86">
        <v>2</v>
      </c>
      <c r="C121" s="86">
        <v>1284</v>
      </c>
      <c r="D121" s="107" t="s">
        <v>47</v>
      </c>
      <c r="E121" s="86">
        <v>30711855161</v>
      </c>
      <c r="F121" s="108">
        <v>99.16</v>
      </c>
      <c r="G121" s="133">
        <f t="shared" si="2"/>
        <v>20.823599999999999</v>
      </c>
      <c r="H121" s="108"/>
      <c r="I121" s="110"/>
      <c r="J121" s="108"/>
      <c r="K121" s="90"/>
      <c r="L121" s="133">
        <f t="shared" si="3"/>
        <v>119.9836</v>
      </c>
      <c r="M121" s="39"/>
      <c r="N121" s="39"/>
      <c r="O121" s="39"/>
      <c r="P121" s="39"/>
    </row>
    <row r="122" spans="1:16" x14ac:dyDescent="0.25">
      <c r="A122" s="132">
        <v>42586</v>
      </c>
      <c r="B122" s="86">
        <v>2</v>
      </c>
      <c r="C122" s="86">
        <v>1299</v>
      </c>
      <c r="D122" s="107" t="s">
        <v>47</v>
      </c>
      <c r="E122" s="86">
        <v>30711855161</v>
      </c>
      <c r="F122" s="108">
        <v>99.2</v>
      </c>
      <c r="G122" s="133">
        <f t="shared" si="2"/>
        <v>20.832000000000001</v>
      </c>
      <c r="H122" s="108"/>
      <c r="I122" s="110"/>
      <c r="J122" s="108"/>
      <c r="K122" s="90"/>
      <c r="L122" s="133">
        <f t="shared" si="3"/>
        <v>120.03200000000001</v>
      </c>
      <c r="M122" s="39"/>
      <c r="N122" s="39"/>
      <c r="O122" s="39"/>
      <c r="P122" s="39"/>
    </row>
    <row r="123" spans="1:16" x14ac:dyDescent="0.25">
      <c r="A123" s="132">
        <v>42585</v>
      </c>
      <c r="B123" s="86">
        <v>2</v>
      </c>
      <c r="C123" s="86">
        <v>1289</v>
      </c>
      <c r="D123" s="107" t="s">
        <v>47</v>
      </c>
      <c r="E123" s="86">
        <v>30711855161</v>
      </c>
      <c r="F123" s="108">
        <v>82.6</v>
      </c>
      <c r="G123" s="133">
        <f t="shared" si="2"/>
        <v>17.345999999999997</v>
      </c>
      <c r="H123" s="108"/>
      <c r="I123" s="110"/>
      <c r="J123" s="108"/>
      <c r="K123" s="90"/>
      <c r="L123" s="133">
        <f t="shared" si="3"/>
        <v>99.945999999999998</v>
      </c>
      <c r="M123" s="39"/>
      <c r="N123" s="39"/>
      <c r="O123" s="39"/>
      <c r="P123" s="39"/>
    </row>
    <row r="124" spans="1:16" x14ac:dyDescent="0.25">
      <c r="A124" s="132">
        <v>42586</v>
      </c>
      <c r="B124" s="86">
        <v>2</v>
      </c>
      <c r="C124" s="86">
        <v>1301</v>
      </c>
      <c r="D124" s="107" t="s">
        <v>47</v>
      </c>
      <c r="E124" s="86">
        <v>30711855161</v>
      </c>
      <c r="F124" s="108">
        <v>79.400000000000006</v>
      </c>
      <c r="G124" s="133">
        <f t="shared" si="2"/>
        <v>16.673999999999999</v>
      </c>
      <c r="H124" s="108"/>
      <c r="I124" s="110"/>
      <c r="J124" s="108"/>
      <c r="K124" s="90"/>
      <c r="L124" s="133">
        <f t="shared" si="3"/>
        <v>96.074000000000012</v>
      </c>
      <c r="M124" s="39"/>
      <c r="N124" s="39"/>
      <c r="O124" s="39"/>
      <c r="P124" s="39"/>
    </row>
    <row r="125" spans="1:16" x14ac:dyDescent="0.25">
      <c r="A125" s="132">
        <v>42585</v>
      </c>
      <c r="B125" s="86">
        <v>2</v>
      </c>
      <c r="C125" s="86">
        <v>1292</v>
      </c>
      <c r="D125" s="107" t="s">
        <v>47</v>
      </c>
      <c r="E125" s="86">
        <v>30711855161</v>
      </c>
      <c r="F125" s="108">
        <v>21.49</v>
      </c>
      <c r="G125" s="133">
        <f t="shared" si="2"/>
        <v>4.5128999999999992</v>
      </c>
      <c r="H125" s="108"/>
      <c r="I125" s="110"/>
      <c r="J125" s="108"/>
      <c r="K125" s="90"/>
      <c r="L125" s="133">
        <f t="shared" si="3"/>
        <v>26.002899999999997</v>
      </c>
      <c r="M125" s="39"/>
      <c r="N125" s="39"/>
      <c r="O125" s="39"/>
      <c r="P125" s="39"/>
    </row>
    <row r="126" spans="1:16" x14ac:dyDescent="0.25">
      <c r="A126" s="132">
        <v>42583</v>
      </c>
      <c r="B126" s="86">
        <v>2</v>
      </c>
      <c r="C126" s="86">
        <v>1278</v>
      </c>
      <c r="D126" s="107" t="s">
        <v>47</v>
      </c>
      <c r="E126" s="86">
        <v>30711855161</v>
      </c>
      <c r="F126" s="108">
        <v>80.989999999999995</v>
      </c>
      <c r="G126" s="133">
        <f t="shared" si="2"/>
        <v>17.007899999999999</v>
      </c>
      <c r="H126" s="108"/>
      <c r="I126" s="110"/>
      <c r="J126" s="108"/>
      <c r="K126" s="90"/>
      <c r="L126" s="133">
        <f t="shared" si="3"/>
        <v>97.997899999999987</v>
      </c>
      <c r="M126" s="39"/>
      <c r="N126" s="39"/>
      <c r="O126" s="39"/>
      <c r="P126" s="39"/>
    </row>
    <row r="127" spans="1:16" x14ac:dyDescent="0.25">
      <c r="A127" s="132">
        <v>42585</v>
      </c>
      <c r="B127" s="86">
        <v>4</v>
      </c>
      <c r="C127" s="86">
        <v>162</v>
      </c>
      <c r="D127" s="107" t="s">
        <v>412</v>
      </c>
      <c r="E127" s="86">
        <v>20213906926</v>
      </c>
      <c r="F127" s="108">
        <v>514.88</v>
      </c>
      <c r="G127" s="133">
        <f t="shared" si="2"/>
        <v>108.12479999999999</v>
      </c>
      <c r="H127" s="108"/>
      <c r="I127" s="110"/>
      <c r="J127" s="108"/>
      <c r="K127" s="90"/>
      <c r="L127" s="133">
        <f t="shared" si="3"/>
        <v>623.00479999999993</v>
      </c>
      <c r="M127" s="39"/>
      <c r="N127" s="39"/>
      <c r="O127" s="39"/>
      <c r="P127" s="39"/>
    </row>
    <row r="128" spans="1:16" x14ac:dyDescent="0.25">
      <c r="A128" s="132">
        <v>42585</v>
      </c>
      <c r="B128" s="86">
        <v>4</v>
      </c>
      <c r="C128" s="86">
        <v>163</v>
      </c>
      <c r="D128" s="107" t="s">
        <v>412</v>
      </c>
      <c r="E128" s="86">
        <v>20213906926</v>
      </c>
      <c r="F128" s="108">
        <v>200</v>
      </c>
      <c r="G128" s="133">
        <f t="shared" si="2"/>
        <v>42</v>
      </c>
      <c r="H128" s="108"/>
      <c r="I128" s="110"/>
      <c r="J128" s="108"/>
      <c r="K128" s="90"/>
      <c r="L128" s="133">
        <f t="shared" si="3"/>
        <v>242</v>
      </c>
      <c r="M128" s="39"/>
      <c r="N128" s="39"/>
      <c r="O128" s="39"/>
      <c r="P128" s="39"/>
    </row>
    <row r="129" spans="1:16" x14ac:dyDescent="0.25">
      <c r="A129" s="132">
        <v>42608</v>
      </c>
      <c r="B129" s="86">
        <v>6</v>
      </c>
      <c r="C129" s="86">
        <v>56646</v>
      </c>
      <c r="D129" s="107" t="s">
        <v>413</v>
      </c>
      <c r="E129" s="86">
        <v>30540288859</v>
      </c>
      <c r="F129" s="108">
        <v>169.62</v>
      </c>
      <c r="G129" s="133">
        <f t="shared" si="2"/>
        <v>35.620199999999997</v>
      </c>
      <c r="H129" s="108"/>
      <c r="I129" s="110"/>
      <c r="J129" s="108">
        <v>2.75</v>
      </c>
      <c r="K129" s="90"/>
      <c r="L129" s="133">
        <f t="shared" si="3"/>
        <v>207.99020000000002</v>
      </c>
      <c r="M129" s="39"/>
      <c r="N129" s="39"/>
      <c r="O129" s="39"/>
      <c r="P129" s="39"/>
    </row>
    <row r="130" spans="1:16" x14ac:dyDescent="0.25">
      <c r="A130" s="132">
        <v>42598</v>
      </c>
      <c r="B130" s="86">
        <v>15</v>
      </c>
      <c r="C130" s="86">
        <v>84326</v>
      </c>
      <c r="D130" s="107" t="s">
        <v>414</v>
      </c>
      <c r="E130" s="86">
        <v>33708068999</v>
      </c>
      <c r="F130" s="108">
        <v>478.65</v>
      </c>
      <c r="G130" s="133">
        <f t="shared" si="2"/>
        <v>100.51649999999999</v>
      </c>
      <c r="H130" s="108"/>
      <c r="I130" s="110"/>
      <c r="J130" s="108"/>
      <c r="K130" s="90">
        <v>2.87</v>
      </c>
      <c r="L130" s="133">
        <f t="shared" si="3"/>
        <v>582.03649999999993</v>
      </c>
      <c r="M130" s="39"/>
      <c r="N130" s="39"/>
      <c r="O130" s="39"/>
      <c r="P130" s="39"/>
    </row>
    <row r="131" spans="1:16" x14ac:dyDescent="0.25">
      <c r="A131" s="132">
        <v>42598</v>
      </c>
      <c r="B131" s="86">
        <v>15</v>
      </c>
      <c r="C131" s="86">
        <v>84327</v>
      </c>
      <c r="D131" s="107" t="s">
        <v>414</v>
      </c>
      <c r="E131" s="86">
        <v>33708068999</v>
      </c>
      <c r="F131" s="108">
        <v>13.96</v>
      </c>
      <c r="G131" s="133">
        <f t="shared" si="2"/>
        <v>2.9316</v>
      </c>
      <c r="H131" s="108"/>
      <c r="I131" s="110"/>
      <c r="J131" s="108"/>
      <c r="K131" s="90"/>
      <c r="L131" s="133">
        <f t="shared" si="3"/>
        <v>16.8916</v>
      </c>
      <c r="M131" s="39"/>
      <c r="N131" s="39"/>
      <c r="O131" s="39"/>
      <c r="P131" s="39"/>
    </row>
    <row r="132" spans="1:16" x14ac:dyDescent="0.25">
      <c r="A132" s="132">
        <v>42593</v>
      </c>
      <c r="B132" s="86">
        <v>4</v>
      </c>
      <c r="C132" s="86">
        <v>111141</v>
      </c>
      <c r="D132" s="107" t="s">
        <v>415</v>
      </c>
      <c r="E132" s="86">
        <v>20223223665</v>
      </c>
      <c r="F132" s="108">
        <v>356.36</v>
      </c>
      <c r="G132" s="133">
        <f t="shared" si="2"/>
        <v>74.835599999999999</v>
      </c>
      <c r="H132" s="108"/>
      <c r="I132" s="110"/>
      <c r="J132" s="108"/>
      <c r="K132" s="90"/>
      <c r="L132" s="133">
        <f t="shared" si="3"/>
        <v>431.19560000000001</v>
      </c>
      <c r="M132" s="39"/>
      <c r="N132" s="39"/>
      <c r="O132" s="39"/>
      <c r="P132" s="39"/>
    </row>
    <row r="133" spans="1:16" x14ac:dyDescent="0.25">
      <c r="A133" s="132">
        <v>42585</v>
      </c>
      <c r="B133" s="86">
        <v>3</v>
      </c>
      <c r="C133" s="86">
        <v>1615</v>
      </c>
      <c r="D133" s="107" t="s">
        <v>239</v>
      </c>
      <c r="E133" s="86">
        <v>20141555473</v>
      </c>
      <c r="F133" s="108">
        <v>1375.65</v>
      </c>
      <c r="G133" s="133">
        <f t="shared" si="2"/>
        <v>288.88650000000001</v>
      </c>
      <c r="H133" s="108"/>
      <c r="I133" s="110"/>
      <c r="J133" s="108"/>
      <c r="K133" s="90"/>
      <c r="L133" s="133">
        <f t="shared" si="3"/>
        <v>1664.5365000000002</v>
      </c>
      <c r="M133" s="39"/>
      <c r="N133" s="39"/>
      <c r="O133" s="39"/>
      <c r="P133" s="39"/>
    </row>
    <row r="134" spans="1:16" x14ac:dyDescent="0.25">
      <c r="A134" s="132">
        <v>42611</v>
      </c>
      <c r="B134" s="86">
        <v>10</v>
      </c>
      <c r="C134" s="86">
        <v>20129</v>
      </c>
      <c r="D134" s="107" t="s">
        <v>416</v>
      </c>
      <c r="E134" s="86">
        <v>30504812193</v>
      </c>
      <c r="F134" s="108">
        <v>131.47</v>
      </c>
      <c r="G134" s="133">
        <f t="shared" si="2"/>
        <v>27.608699999999999</v>
      </c>
      <c r="H134" s="108"/>
      <c r="I134" s="110"/>
      <c r="J134" s="108"/>
      <c r="K134" s="90"/>
      <c r="L134" s="133">
        <f t="shared" si="3"/>
        <v>159.0787</v>
      </c>
      <c r="M134" s="39"/>
      <c r="N134" s="39"/>
      <c r="O134" s="39"/>
      <c r="P134" s="39"/>
    </row>
    <row r="135" spans="1:16" x14ac:dyDescent="0.25">
      <c r="A135" s="132">
        <v>42601</v>
      </c>
      <c r="B135" s="86">
        <v>11</v>
      </c>
      <c r="C135" s="86">
        <v>28460</v>
      </c>
      <c r="D135" s="107" t="s">
        <v>416</v>
      </c>
      <c r="E135" s="86">
        <v>30504812193</v>
      </c>
      <c r="F135" s="108">
        <v>334.7</v>
      </c>
      <c r="G135" s="133">
        <f t="shared" si="2"/>
        <v>70.286999999999992</v>
      </c>
      <c r="H135" s="108"/>
      <c r="I135" s="110"/>
      <c r="J135" s="108"/>
      <c r="K135" s="90"/>
      <c r="L135" s="133">
        <f t="shared" si="3"/>
        <v>404.98699999999997</v>
      </c>
      <c r="M135" s="39"/>
      <c r="N135" s="39"/>
      <c r="O135" s="39"/>
      <c r="P135" s="39"/>
    </row>
    <row r="136" spans="1:16" x14ac:dyDescent="0.25">
      <c r="A136" s="132">
        <v>42591</v>
      </c>
      <c r="B136" s="86">
        <v>3</v>
      </c>
      <c r="C136" s="86">
        <v>24393</v>
      </c>
      <c r="D136" s="107" t="s">
        <v>417</v>
      </c>
      <c r="E136" s="86">
        <v>30710170203</v>
      </c>
      <c r="F136" s="108">
        <v>104.13</v>
      </c>
      <c r="G136" s="133">
        <f t="shared" si="2"/>
        <v>21.867299999999997</v>
      </c>
      <c r="H136" s="108"/>
      <c r="I136" s="110"/>
      <c r="J136" s="108"/>
      <c r="K136" s="90"/>
      <c r="L136" s="133">
        <f t="shared" si="3"/>
        <v>125.9973</v>
      </c>
      <c r="M136" s="39"/>
      <c r="N136" s="39"/>
      <c r="O136" s="39"/>
      <c r="P136" s="39"/>
    </row>
    <row r="137" spans="1:16" x14ac:dyDescent="0.25">
      <c r="A137" s="132">
        <v>42587</v>
      </c>
      <c r="B137" s="86">
        <v>2</v>
      </c>
      <c r="C137" s="86">
        <v>3464</v>
      </c>
      <c r="D137" s="107" t="s">
        <v>248</v>
      </c>
      <c r="E137" s="86">
        <v>30714268291</v>
      </c>
      <c r="F137" s="108">
        <v>1909.09</v>
      </c>
      <c r="G137" s="133">
        <f t="shared" ref="G137:G206" si="4">F137*0.21</f>
        <v>400.90889999999996</v>
      </c>
      <c r="H137" s="108"/>
      <c r="I137" s="110"/>
      <c r="J137" s="108"/>
      <c r="K137" s="90"/>
      <c r="L137" s="133">
        <f t="shared" ref="L137:L206" si="5">SUM(F137:K137)</f>
        <v>2309.9989</v>
      </c>
      <c r="M137" s="39"/>
      <c r="N137" s="39"/>
      <c r="O137" s="39"/>
      <c r="P137" s="39"/>
    </row>
    <row r="138" spans="1:16" x14ac:dyDescent="0.25">
      <c r="A138" s="132">
        <v>42598</v>
      </c>
      <c r="B138" s="86">
        <v>4</v>
      </c>
      <c r="C138" s="86">
        <v>994</v>
      </c>
      <c r="D138" s="107" t="s">
        <v>329</v>
      </c>
      <c r="E138" s="86">
        <v>20103781419</v>
      </c>
      <c r="F138" s="108">
        <v>171.42</v>
      </c>
      <c r="G138" s="133">
        <f t="shared" si="4"/>
        <v>35.998199999999997</v>
      </c>
      <c r="H138" s="108"/>
      <c r="I138" s="110"/>
      <c r="J138" s="108"/>
      <c r="K138" s="90"/>
      <c r="L138" s="133">
        <f t="shared" si="5"/>
        <v>207.41819999999998</v>
      </c>
      <c r="M138" s="39"/>
      <c r="N138" s="39"/>
      <c r="O138" s="39"/>
      <c r="P138" s="39"/>
    </row>
    <row r="139" spans="1:16" x14ac:dyDescent="0.25">
      <c r="A139" s="132">
        <v>42586</v>
      </c>
      <c r="B139" s="86">
        <v>1</v>
      </c>
      <c r="C139" s="86">
        <v>1280</v>
      </c>
      <c r="D139" s="107" t="s">
        <v>418</v>
      </c>
      <c r="E139" s="86">
        <v>20079760790</v>
      </c>
      <c r="F139" s="108">
        <v>785.18</v>
      </c>
      <c r="G139" s="133">
        <f t="shared" si="4"/>
        <v>164.88779999999997</v>
      </c>
      <c r="H139" s="108"/>
      <c r="I139" s="110"/>
      <c r="J139" s="108"/>
      <c r="K139" s="90"/>
      <c r="L139" s="133">
        <f t="shared" si="5"/>
        <v>950.06779999999992</v>
      </c>
      <c r="M139" s="39"/>
      <c r="N139" s="39"/>
      <c r="O139" s="39"/>
      <c r="P139" s="39"/>
    </row>
    <row r="140" spans="1:16" x14ac:dyDescent="0.25">
      <c r="A140" s="132">
        <v>42587</v>
      </c>
      <c r="B140" s="86">
        <v>323</v>
      </c>
      <c r="C140" s="86">
        <v>3508</v>
      </c>
      <c r="D140" s="107" t="s">
        <v>178</v>
      </c>
      <c r="E140" s="86">
        <v>30646512952</v>
      </c>
      <c r="F140" s="108">
        <v>344.43</v>
      </c>
      <c r="G140" s="133">
        <f t="shared" si="4"/>
        <v>72.330299999999994</v>
      </c>
      <c r="H140" s="108"/>
      <c r="I140" s="110"/>
      <c r="J140" s="108"/>
      <c r="K140" s="90"/>
      <c r="L140" s="133">
        <f t="shared" si="5"/>
        <v>416.76030000000003</v>
      </c>
      <c r="M140" s="39"/>
      <c r="N140" s="39"/>
      <c r="O140" s="39"/>
      <c r="P140" s="39"/>
    </row>
    <row r="141" spans="1:16" x14ac:dyDescent="0.25">
      <c r="A141" s="132">
        <v>42592</v>
      </c>
      <c r="B141" s="86">
        <v>323</v>
      </c>
      <c r="C141" s="86">
        <v>3521</v>
      </c>
      <c r="D141" s="107" t="s">
        <v>178</v>
      </c>
      <c r="E141" s="86">
        <v>30646512952</v>
      </c>
      <c r="F141" s="108">
        <v>7799.29</v>
      </c>
      <c r="G141" s="133">
        <f t="shared" si="4"/>
        <v>1637.8508999999999</v>
      </c>
      <c r="H141" s="108"/>
      <c r="I141" s="110"/>
      <c r="J141" s="108"/>
      <c r="K141" s="90"/>
      <c r="L141" s="133">
        <f t="shared" si="5"/>
        <v>9437.1409000000003</v>
      </c>
      <c r="M141" s="39"/>
      <c r="N141" s="39"/>
      <c r="O141" s="39"/>
      <c r="P141" s="39"/>
    </row>
    <row r="142" spans="1:16" x14ac:dyDescent="0.25">
      <c r="A142" s="132">
        <v>42585</v>
      </c>
      <c r="B142" s="86">
        <v>323</v>
      </c>
      <c r="C142" s="86">
        <v>3493</v>
      </c>
      <c r="D142" s="107" t="s">
        <v>178</v>
      </c>
      <c r="E142" s="86">
        <v>30646512952</v>
      </c>
      <c r="F142" s="108">
        <v>522.55999999999995</v>
      </c>
      <c r="G142" s="133">
        <f t="shared" si="4"/>
        <v>109.73759999999999</v>
      </c>
      <c r="H142" s="108"/>
      <c r="I142" s="110"/>
      <c r="J142" s="108"/>
      <c r="K142" s="90"/>
      <c r="L142" s="133">
        <f t="shared" si="5"/>
        <v>632.29759999999987</v>
      </c>
      <c r="M142" s="39"/>
      <c r="N142" s="39"/>
      <c r="O142" s="39"/>
      <c r="P142" s="39"/>
    </row>
    <row r="143" spans="1:16" x14ac:dyDescent="0.25">
      <c r="A143" s="132">
        <v>42598</v>
      </c>
      <c r="B143" s="86">
        <v>323</v>
      </c>
      <c r="C143" s="86">
        <v>3546</v>
      </c>
      <c r="D143" s="107" t="s">
        <v>178</v>
      </c>
      <c r="E143" s="86">
        <v>30646512952</v>
      </c>
      <c r="F143" s="108">
        <v>3353</v>
      </c>
      <c r="G143" s="133">
        <f t="shared" si="4"/>
        <v>704.13</v>
      </c>
      <c r="H143" s="108"/>
      <c r="I143" s="110"/>
      <c r="J143" s="108"/>
      <c r="K143" s="90"/>
      <c r="L143" s="133">
        <f t="shared" si="5"/>
        <v>4057.13</v>
      </c>
      <c r="M143" s="39"/>
      <c r="N143" s="39"/>
      <c r="O143" s="39"/>
      <c r="P143" s="39"/>
    </row>
    <row r="144" spans="1:16" x14ac:dyDescent="0.25">
      <c r="A144" s="132">
        <v>42584</v>
      </c>
      <c r="B144" s="86">
        <v>20</v>
      </c>
      <c r="C144" s="86">
        <v>65425</v>
      </c>
      <c r="D144" s="107" t="s">
        <v>419</v>
      </c>
      <c r="E144" s="86">
        <v>30704577393</v>
      </c>
      <c r="F144" s="108">
        <v>652.72</v>
      </c>
      <c r="G144" s="133">
        <f t="shared" si="4"/>
        <v>137.0712</v>
      </c>
      <c r="H144" s="108"/>
      <c r="I144" s="110"/>
      <c r="J144" s="108">
        <v>210.21</v>
      </c>
      <c r="K144" s="90"/>
      <c r="L144" s="133">
        <f t="shared" si="5"/>
        <v>1000.0012</v>
      </c>
      <c r="M144" s="39"/>
      <c r="N144" s="39"/>
      <c r="O144" s="39"/>
      <c r="P144" s="39"/>
    </row>
    <row r="145" spans="1:16" x14ac:dyDescent="0.25">
      <c r="A145" s="132">
        <v>42585</v>
      </c>
      <c r="B145" s="86">
        <v>41</v>
      </c>
      <c r="C145" s="86">
        <v>37981</v>
      </c>
      <c r="D145" s="107" t="s">
        <v>420</v>
      </c>
      <c r="E145" s="86">
        <v>30675405677</v>
      </c>
      <c r="F145" s="108">
        <v>329.62</v>
      </c>
      <c r="G145" s="133">
        <f t="shared" si="4"/>
        <v>69.220199999999991</v>
      </c>
      <c r="H145" s="108"/>
      <c r="I145" s="110"/>
      <c r="J145" s="108">
        <v>101.16</v>
      </c>
      <c r="K145" s="90"/>
      <c r="L145" s="133">
        <f t="shared" si="5"/>
        <v>500.00019999999995</v>
      </c>
      <c r="M145" s="39"/>
      <c r="N145" s="39"/>
      <c r="O145" s="39"/>
      <c r="P145" s="39"/>
    </row>
    <row r="146" spans="1:16" x14ac:dyDescent="0.25">
      <c r="A146" s="132">
        <v>42587</v>
      </c>
      <c r="B146" s="86">
        <v>8</v>
      </c>
      <c r="C146" s="86">
        <v>10490</v>
      </c>
      <c r="D146" s="107" t="s">
        <v>421</v>
      </c>
      <c r="E146" s="86">
        <v>30709953601</v>
      </c>
      <c r="F146" s="108">
        <v>726.92</v>
      </c>
      <c r="G146" s="133">
        <f t="shared" si="4"/>
        <v>152.6532</v>
      </c>
      <c r="H146" s="108"/>
      <c r="I146" s="110"/>
      <c r="J146" s="108"/>
      <c r="K146" s="90"/>
      <c r="L146" s="133">
        <f t="shared" si="5"/>
        <v>879.57319999999993</v>
      </c>
      <c r="M146" s="39"/>
      <c r="N146" s="39"/>
      <c r="O146" s="39"/>
      <c r="P146" s="39"/>
    </row>
    <row r="147" spans="1:16" x14ac:dyDescent="0.25">
      <c r="A147" s="132">
        <v>42589</v>
      </c>
      <c r="B147" s="86">
        <v>23</v>
      </c>
      <c r="C147" s="86">
        <v>26918</v>
      </c>
      <c r="D147" s="107" t="s">
        <v>422</v>
      </c>
      <c r="E147" s="86">
        <v>30679990930</v>
      </c>
      <c r="F147" s="108">
        <v>283.27999999999997</v>
      </c>
      <c r="G147" s="133">
        <f t="shared" si="4"/>
        <v>59.488799999999991</v>
      </c>
      <c r="H147" s="108"/>
      <c r="I147" s="110"/>
      <c r="J147" s="108">
        <v>57.31</v>
      </c>
      <c r="K147" s="90"/>
      <c r="L147" s="133">
        <f t="shared" si="5"/>
        <v>400.07879999999994</v>
      </c>
      <c r="M147" s="39"/>
      <c r="N147" s="39"/>
      <c r="O147" s="39"/>
      <c r="P147" s="39"/>
    </row>
    <row r="148" spans="1:16" x14ac:dyDescent="0.25">
      <c r="A148" s="132">
        <v>42588</v>
      </c>
      <c r="B148" s="86">
        <v>23</v>
      </c>
      <c r="C148" s="86">
        <v>26906</v>
      </c>
      <c r="D148" s="107" t="s">
        <v>422</v>
      </c>
      <c r="E148" s="86">
        <v>30679990930</v>
      </c>
      <c r="F148" s="108">
        <v>113</v>
      </c>
      <c r="G148" s="133">
        <f t="shared" si="4"/>
        <v>23.73</v>
      </c>
      <c r="H148" s="108"/>
      <c r="I148" s="110"/>
      <c r="J148" s="108">
        <v>63.29</v>
      </c>
      <c r="K148" s="90"/>
      <c r="L148" s="133">
        <f t="shared" si="5"/>
        <v>200.01999999999998</v>
      </c>
      <c r="M148" s="39"/>
      <c r="N148" s="39"/>
      <c r="O148" s="39"/>
      <c r="P148" s="39"/>
    </row>
    <row r="149" spans="1:16" x14ac:dyDescent="0.25">
      <c r="A149" s="132">
        <v>42601</v>
      </c>
      <c r="B149" s="86">
        <v>2</v>
      </c>
      <c r="C149" s="86">
        <v>5506</v>
      </c>
      <c r="D149" s="107" t="s">
        <v>423</v>
      </c>
      <c r="E149" s="86">
        <v>33714208069</v>
      </c>
      <c r="F149" s="108">
        <v>534.16</v>
      </c>
      <c r="G149" s="133">
        <f t="shared" si="4"/>
        <v>112.17359999999999</v>
      </c>
      <c r="H149" s="108"/>
      <c r="I149" s="110"/>
      <c r="J149" s="108">
        <v>153.66</v>
      </c>
      <c r="K149" s="90"/>
      <c r="L149" s="133">
        <f t="shared" si="5"/>
        <v>799.9935999999999</v>
      </c>
      <c r="M149" s="39"/>
      <c r="N149" s="39"/>
      <c r="O149" s="39"/>
      <c r="P149" s="39"/>
    </row>
    <row r="150" spans="1:16" x14ac:dyDescent="0.25">
      <c r="A150" s="132">
        <v>42602</v>
      </c>
      <c r="B150" s="86">
        <v>14</v>
      </c>
      <c r="C150" s="86">
        <v>20717</v>
      </c>
      <c r="D150" s="107" t="s">
        <v>290</v>
      </c>
      <c r="E150" s="86">
        <v>30591221937</v>
      </c>
      <c r="F150" s="108">
        <v>333.37</v>
      </c>
      <c r="G150" s="133">
        <f t="shared" si="4"/>
        <v>70.0077</v>
      </c>
      <c r="H150" s="108"/>
      <c r="I150" s="110"/>
      <c r="J150" s="108">
        <v>96.62</v>
      </c>
      <c r="K150" s="90"/>
      <c r="L150" s="133">
        <f t="shared" si="5"/>
        <v>499.99770000000001</v>
      </c>
      <c r="M150" s="39"/>
      <c r="N150" s="39"/>
      <c r="O150" s="39"/>
      <c r="P150" s="39"/>
    </row>
    <row r="151" spans="1:16" x14ac:dyDescent="0.25">
      <c r="A151" s="132">
        <v>42602</v>
      </c>
      <c r="B151" s="86">
        <v>98</v>
      </c>
      <c r="C151" s="86">
        <v>88764</v>
      </c>
      <c r="D151" s="107" t="s">
        <v>424</v>
      </c>
      <c r="E151" s="86">
        <v>30627062490</v>
      </c>
      <c r="F151" s="108">
        <v>326.45999999999998</v>
      </c>
      <c r="G151" s="133">
        <f t="shared" si="4"/>
        <v>68.556599999999989</v>
      </c>
      <c r="H151" s="108"/>
      <c r="I151" s="110"/>
      <c r="J151" s="108">
        <v>104.98</v>
      </c>
      <c r="K151" s="90"/>
      <c r="L151" s="133">
        <f t="shared" si="5"/>
        <v>499.9966</v>
      </c>
      <c r="M151" s="39"/>
      <c r="N151" s="39"/>
      <c r="O151" s="39"/>
      <c r="P151" s="39"/>
    </row>
    <row r="152" spans="1:16" x14ac:dyDescent="0.25">
      <c r="A152" s="132">
        <v>42598</v>
      </c>
      <c r="B152" s="86">
        <v>11</v>
      </c>
      <c r="C152" s="86">
        <v>32639</v>
      </c>
      <c r="D152" s="107" t="s">
        <v>425</v>
      </c>
      <c r="E152" s="86">
        <v>30702383850</v>
      </c>
      <c r="F152" s="108">
        <v>1341.49</v>
      </c>
      <c r="G152" s="133">
        <f t="shared" si="4"/>
        <v>281.71289999999999</v>
      </c>
      <c r="H152" s="108"/>
      <c r="I152" s="110"/>
      <c r="J152" s="108"/>
      <c r="K152" s="90"/>
      <c r="L152" s="133">
        <f t="shared" si="5"/>
        <v>1623.2029</v>
      </c>
      <c r="M152" s="39"/>
      <c r="N152" s="39"/>
      <c r="O152" s="39"/>
      <c r="P152" s="39"/>
    </row>
    <row r="153" spans="1:16" x14ac:dyDescent="0.25">
      <c r="A153" s="132">
        <v>42598</v>
      </c>
      <c r="B153" s="86">
        <v>8</v>
      </c>
      <c r="C153" s="86">
        <v>5200</v>
      </c>
      <c r="D153" s="107" t="s">
        <v>426</v>
      </c>
      <c r="E153" s="86">
        <v>20041891751</v>
      </c>
      <c r="F153" s="108">
        <v>693.36</v>
      </c>
      <c r="G153" s="133">
        <f t="shared" si="4"/>
        <v>145.60560000000001</v>
      </c>
      <c r="H153" s="108"/>
      <c r="I153" s="110"/>
      <c r="J153" s="108">
        <v>161.03</v>
      </c>
      <c r="K153" s="90"/>
      <c r="L153" s="133">
        <f t="shared" si="5"/>
        <v>999.99559999999997</v>
      </c>
      <c r="M153" s="39"/>
      <c r="N153" s="39"/>
      <c r="O153" s="39"/>
      <c r="P153" s="39"/>
    </row>
    <row r="154" spans="1:16" x14ac:dyDescent="0.25">
      <c r="A154" s="132">
        <v>42596</v>
      </c>
      <c r="B154" s="86">
        <v>8</v>
      </c>
      <c r="C154" s="86">
        <v>5106</v>
      </c>
      <c r="D154" s="107" t="s">
        <v>426</v>
      </c>
      <c r="E154" s="86">
        <v>20041891751</v>
      </c>
      <c r="F154" s="108">
        <v>277.33999999999997</v>
      </c>
      <c r="G154" s="133">
        <f t="shared" si="4"/>
        <v>58.241399999999992</v>
      </c>
      <c r="H154" s="108"/>
      <c r="I154" s="110"/>
      <c r="J154" s="108">
        <v>64.41</v>
      </c>
      <c r="K154" s="90"/>
      <c r="L154" s="133">
        <f t="shared" si="5"/>
        <v>399.9914</v>
      </c>
      <c r="M154" s="39"/>
      <c r="N154" s="39"/>
      <c r="O154" s="39"/>
      <c r="P154" s="39"/>
    </row>
    <row r="155" spans="1:16" x14ac:dyDescent="0.25">
      <c r="A155" s="132">
        <v>42593</v>
      </c>
      <c r="B155" s="86">
        <v>23</v>
      </c>
      <c r="C155" s="86">
        <v>26965</v>
      </c>
      <c r="D155" s="107" t="s">
        <v>425</v>
      </c>
      <c r="E155" s="86">
        <v>30702383850</v>
      </c>
      <c r="F155" s="108">
        <v>395.51</v>
      </c>
      <c r="G155" s="133">
        <f t="shared" si="4"/>
        <v>83.057099999999991</v>
      </c>
      <c r="H155" s="108"/>
      <c r="I155" s="110"/>
      <c r="J155" s="108">
        <v>221.52</v>
      </c>
      <c r="K155" s="90"/>
      <c r="L155" s="133">
        <f t="shared" si="5"/>
        <v>700.08709999999996</v>
      </c>
      <c r="M155" s="39"/>
      <c r="N155" s="39"/>
      <c r="O155" s="39"/>
      <c r="P155" s="39"/>
    </row>
    <row r="156" spans="1:16" x14ac:dyDescent="0.25">
      <c r="A156" s="132">
        <v>42593</v>
      </c>
      <c r="B156" s="86">
        <v>11</v>
      </c>
      <c r="C156" s="86">
        <v>32604</v>
      </c>
      <c r="D156" s="107" t="s">
        <v>425</v>
      </c>
      <c r="E156" s="86">
        <v>30702383850</v>
      </c>
      <c r="F156" s="108">
        <v>1678.51</v>
      </c>
      <c r="G156" s="133">
        <f t="shared" si="4"/>
        <v>352.4871</v>
      </c>
      <c r="H156" s="108"/>
      <c r="I156" s="110"/>
      <c r="J156" s="108"/>
      <c r="K156" s="90">
        <v>101.55</v>
      </c>
      <c r="L156" s="133">
        <f t="shared" si="5"/>
        <v>2132.5471000000002</v>
      </c>
      <c r="M156" s="39"/>
      <c r="N156" s="39"/>
      <c r="O156" s="39"/>
      <c r="P156" s="39"/>
    </row>
    <row r="157" spans="1:16" x14ac:dyDescent="0.25">
      <c r="A157" s="132">
        <v>42612</v>
      </c>
      <c r="B157" s="86">
        <v>30</v>
      </c>
      <c r="C157" s="160">
        <v>137358</v>
      </c>
      <c r="D157" s="107" t="s">
        <v>385</v>
      </c>
      <c r="E157" s="86">
        <v>30647678889</v>
      </c>
      <c r="F157" s="108">
        <v>292.67</v>
      </c>
      <c r="G157" s="133">
        <f t="shared" si="4"/>
        <v>61.460700000000003</v>
      </c>
      <c r="H157" s="108"/>
      <c r="I157" s="110"/>
      <c r="J157" s="108">
        <v>145.72</v>
      </c>
      <c r="K157" s="90"/>
      <c r="L157" s="133">
        <f t="shared" si="5"/>
        <v>499.85070000000007</v>
      </c>
      <c r="M157" s="39"/>
      <c r="N157" s="39"/>
      <c r="O157" s="39"/>
      <c r="P157" s="39"/>
    </row>
    <row r="158" spans="1:16" x14ac:dyDescent="0.25">
      <c r="A158" s="132">
        <v>42592</v>
      </c>
      <c r="B158" s="86">
        <v>41</v>
      </c>
      <c r="C158" s="86">
        <v>38418</v>
      </c>
      <c r="D158" s="107" t="s">
        <v>420</v>
      </c>
      <c r="E158" s="86">
        <v>30675405677</v>
      </c>
      <c r="F158" s="108">
        <v>263.69</v>
      </c>
      <c r="G158" s="133">
        <f t="shared" si="4"/>
        <v>55.374899999999997</v>
      </c>
      <c r="H158" s="108"/>
      <c r="I158" s="110"/>
      <c r="J158" s="108">
        <v>80.930000000000007</v>
      </c>
      <c r="K158" s="90"/>
      <c r="L158" s="133">
        <f t="shared" si="5"/>
        <v>399.99489999999997</v>
      </c>
      <c r="M158" s="39"/>
      <c r="N158" s="39"/>
      <c r="O158" s="39"/>
      <c r="P158" s="39"/>
    </row>
    <row r="159" spans="1:16" x14ac:dyDescent="0.25">
      <c r="A159" s="132">
        <v>42612</v>
      </c>
      <c r="B159" s="86">
        <v>13</v>
      </c>
      <c r="C159" s="86">
        <v>40618</v>
      </c>
      <c r="D159" s="107" t="s">
        <v>163</v>
      </c>
      <c r="E159" s="86">
        <v>30708131896</v>
      </c>
      <c r="F159" s="108">
        <v>107.06</v>
      </c>
      <c r="G159" s="133">
        <f t="shared" si="4"/>
        <v>22.482599999999998</v>
      </c>
      <c r="H159" s="108"/>
      <c r="I159" s="110"/>
      <c r="J159" s="108">
        <v>30.52</v>
      </c>
      <c r="K159" s="90"/>
      <c r="L159" s="133">
        <f t="shared" si="5"/>
        <v>160.0626</v>
      </c>
      <c r="M159" s="39"/>
      <c r="N159" s="39"/>
      <c r="O159" s="39"/>
      <c r="P159" s="39"/>
    </row>
    <row r="160" spans="1:16" x14ac:dyDescent="0.25">
      <c r="A160" s="132">
        <v>42606</v>
      </c>
      <c r="B160" s="86">
        <v>2</v>
      </c>
      <c r="C160" s="86">
        <v>14898</v>
      </c>
      <c r="D160" s="107" t="s">
        <v>73</v>
      </c>
      <c r="E160" s="86">
        <v>30714300128</v>
      </c>
      <c r="F160" s="108">
        <v>325.06</v>
      </c>
      <c r="G160" s="133">
        <f t="shared" si="4"/>
        <v>68.262599999999992</v>
      </c>
      <c r="H160" s="108"/>
      <c r="I160" s="110"/>
      <c r="J160" s="108">
        <v>106.66</v>
      </c>
      <c r="K160" s="90"/>
      <c r="L160" s="133">
        <f t="shared" si="5"/>
        <v>499.98259999999993</v>
      </c>
      <c r="M160" s="39"/>
      <c r="N160" s="39"/>
      <c r="O160" s="39"/>
      <c r="P160" s="39"/>
    </row>
    <row r="161" spans="1:16" x14ac:dyDescent="0.25">
      <c r="A161" s="132">
        <v>42606</v>
      </c>
      <c r="B161" s="86">
        <v>40</v>
      </c>
      <c r="C161" s="86">
        <v>40768</v>
      </c>
      <c r="D161" s="107" t="s">
        <v>427</v>
      </c>
      <c r="E161" s="86">
        <v>33558718779</v>
      </c>
      <c r="F161" s="108">
        <v>97.98</v>
      </c>
      <c r="G161" s="133">
        <f t="shared" si="4"/>
        <v>20.575800000000001</v>
      </c>
      <c r="H161" s="108"/>
      <c r="I161" s="110"/>
      <c r="J161" s="108">
        <v>31.51</v>
      </c>
      <c r="K161" s="90"/>
      <c r="L161" s="133">
        <f t="shared" si="5"/>
        <v>150.0658</v>
      </c>
      <c r="M161" s="39"/>
      <c r="N161" s="39"/>
      <c r="O161" s="39"/>
      <c r="P161" s="39"/>
    </row>
    <row r="162" spans="1:16" x14ac:dyDescent="0.25">
      <c r="A162" s="132">
        <v>42593</v>
      </c>
      <c r="B162" s="86">
        <v>6</v>
      </c>
      <c r="C162" s="86">
        <v>11348</v>
      </c>
      <c r="D162" s="107" t="s">
        <v>428</v>
      </c>
      <c r="E162" s="86">
        <v>20080901543</v>
      </c>
      <c r="F162" s="108">
        <v>1364.82</v>
      </c>
      <c r="G162" s="133">
        <v>39.54</v>
      </c>
      <c r="H162" s="108">
        <v>123.54</v>
      </c>
      <c r="I162" s="110"/>
      <c r="J162" s="108"/>
      <c r="K162" s="90"/>
      <c r="L162" s="133">
        <f t="shared" si="5"/>
        <v>1527.8999999999999</v>
      </c>
      <c r="M162" s="39"/>
      <c r="N162" s="39"/>
      <c r="O162" s="39"/>
      <c r="P162" s="39"/>
    </row>
    <row r="163" spans="1:16" x14ac:dyDescent="0.25">
      <c r="A163" s="132">
        <v>42592</v>
      </c>
      <c r="B163" s="86">
        <v>6</v>
      </c>
      <c r="C163" s="86">
        <v>11298</v>
      </c>
      <c r="D163" s="107" t="s">
        <v>428</v>
      </c>
      <c r="E163" s="86">
        <v>20080901543</v>
      </c>
      <c r="F163" s="108">
        <v>137.16</v>
      </c>
      <c r="G163" s="133">
        <f t="shared" si="4"/>
        <v>28.803599999999999</v>
      </c>
      <c r="H163" s="108"/>
      <c r="I163" s="110"/>
      <c r="J163" s="108"/>
      <c r="K163" s="90"/>
      <c r="L163" s="133">
        <f t="shared" si="5"/>
        <v>165.96359999999999</v>
      </c>
      <c r="M163" s="39"/>
      <c r="N163" s="39"/>
      <c r="O163" s="39"/>
      <c r="P163" s="39"/>
    </row>
    <row r="164" spans="1:16" x14ac:dyDescent="0.25">
      <c r="A164" s="132">
        <v>42588</v>
      </c>
      <c r="B164" s="86">
        <v>1</v>
      </c>
      <c r="C164" s="86">
        <v>1352</v>
      </c>
      <c r="D164" s="107" t="s">
        <v>429</v>
      </c>
      <c r="E164" s="86">
        <v>20184670608</v>
      </c>
      <c r="F164" s="108">
        <v>39.25</v>
      </c>
      <c r="G164" s="133">
        <f t="shared" si="4"/>
        <v>8.2424999999999997</v>
      </c>
      <c r="H164" s="108"/>
      <c r="I164" s="110"/>
      <c r="J164" s="108"/>
      <c r="K164" s="90"/>
      <c r="L164" s="133">
        <f t="shared" si="5"/>
        <v>47.4925</v>
      </c>
      <c r="M164" s="39"/>
      <c r="N164" s="39"/>
      <c r="O164" s="39"/>
      <c r="P164" s="39"/>
    </row>
    <row r="165" spans="1:16" x14ac:dyDescent="0.25">
      <c r="A165" s="132">
        <v>42607</v>
      </c>
      <c r="B165" s="86">
        <v>6</v>
      </c>
      <c r="C165" s="86">
        <v>43</v>
      </c>
      <c r="D165" s="107" t="s">
        <v>435</v>
      </c>
      <c r="E165" s="86">
        <v>23342474349</v>
      </c>
      <c r="F165" s="108">
        <v>495.87</v>
      </c>
      <c r="G165" s="133">
        <f t="shared" si="4"/>
        <v>104.1327</v>
      </c>
      <c r="H165" s="108"/>
      <c r="I165" s="110"/>
      <c r="J165" s="108"/>
      <c r="K165" s="90"/>
      <c r="L165" s="133">
        <f t="shared" si="5"/>
        <v>600.0027</v>
      </c>
      <c r="M165" s="39"/>
      <c r="N165" s="39"/>
      <c r="O165" s="39"/>
      <c r="P165" s="39"/>
    </row>
    <row r="166" spans="1:16" x14ac:dyDescent="0.25">
      <c r="A166" s="132">
        <v>42607</v>
      </c>
      <c r="B166" s="86">
        <v>6</v>
      </c>
      <c r="C166" s="86">
        <v>44</v>
      </c>
      <c r="D166" s="107" t="s">
        <v>435</v>
      </c>
      <c r="E166" s="86">
        <v>23342474349</v>
      </c>
      <c r="F166" s="108">
        <v>1239.67</v>
      </c>
      <c r="G166" s="133">
        <f t="shared" si="4"/>
        <v>260.33069999999998</v>
      </c>
      <c r="H166" s="108"/>
      <c r="I166" s="110"/>
      <c r="J166" s="108"/>
      <c r="K166" s="90"/>
      <c r="L166" s="133">
        <f t="shared" si="5"/>
        <v>1500.0007000000001</v>
      </c>
      <c r="M166" s="39"/>
      <c r="N166" s="39"/>
      <c r="O166" s="39"/>
      <c r="P166" s="39"/>
    </row>
    <row r="167" spans="1:16" x14ac:dyDescent="0.25">
      <c r="A167" s="132">
        <v>42589</v>
      </c>
      <c r="B167" s="86">
        <v>2</v>
      </c>
      <c r="C167" s="86">
        <v>1587</v>
      </c>
      <c r="D167" s="107" t="s">
        <v>436</v>
      </c>
      <c r="E167" s="86">
        <v>20083586002</v>
      </c>
      <c r="F167" s="108">
        <v>2700</v>
      </c>
      <c r="G167" s="133">
        <f t="shared" si="4"/>
        <v>567</v>
      </c>
      <c r="H167" s="108"/>
      <c r="I167" s="110"/>
      <c r="J167" s="108"/>
      <c r="K167" s="90"/>
      <c r="L167" s="133">
        <f t="shared" si="5"/>
        <v>3267</v>
      </c>
      <c r="M167" s="39"/>
      <c r="N167" s="39"/>
      <c r="O167" s="39"/>
      <c r="P167" s="39"/>
    </row>
    <row r="168" spans="1:16" x14ac:dyDescent="0.25">
      <c r="A168" s="132">
        <v>42583</v>
      </c>
      <c r="B168" s="86">
        <v>3</v>
      </c>
      <c r="C168" s="86">
        <v>539</v>
      </c>
      <c r="D168" s="107" t="s">
        <v>181</v>
      </c>
      <c r="E168" s="86">
        <v>30714210463</v>
      </c>
      <c r="F168" s="108">
        <v>760</v>
      </c>
      <c r="G168" s="133">
        <f t="shared" si="4"/>
        <v>159.6</v>
      </c>
      <c r="H168" s="108"/>
      <c r="I168" s="110"/>
      <c r="J168" s="108"/>
      <c r="K168" s="90"/>
      <c r="L168" s="133">
        <f t="shared" si="5"/>
        <v>919.6</v>
      </c>
      <c r="M168" s="39"/>
      <c r="N168" s="39"/>
      <c r="O168" s="39"/>
      <c r="P168" s="39"/>
    </row>
    <row r="169" spans="1:16" x14ac:dyDescent="0.25">
      <c r="A169" s="132">
        <v>42591</v>
      </c>
      <c r="B169" s="86">
        <v>2</v>
      </c>
      <c r="C169" s="86">
        <v>63</v>
      </c>
      <c r="D169" s="107" t="s">
        <v>30</v>
      </c>
      <c r="E169" s="86">
        <v>30714692514</v>
      </c>
      <c r="F169" s="108">
        <v>8386.57</v>
      </c>
      <c r="G169" s="133">
        <f t="shared" si="4"/>
        <v>1761.1796999999999</v>
      </c>
      <c r="H169" s="108"/>
      <c r="I169" s="110"/>
      <c r="J169" s="108"/>
      <c r="K169" s="90"/>
      <c r="L169" s="133">
        <f t="shared" si="5"/>
        <v>10147.7497</v>
      </c>
      <c r="M169" s="39"/>
      <c r="N169" s="39"/>
      <c r="O169" s="39"/>
      <c r="P169" s="39"/>
    </row>
    <row r="170" spans="1:16" x14ac:dyDescent="0.25">
      <c r="A170" s="132">
        <v>42591</v>
      </c>
      <c r="B170" s="86">
        <v>2</v>
      </c>
      <c r="C170" s="86">
        <v>64</v>
      </c>
      <c r="D170" s="107" t="s">
        <v>30</v>
      </c>
      <c r="E170" s="86">
        <v>30714692514</v>
      </c>
      <c r="F170" s="108">
        <v>4193.29</v>
      </c>
      <c r="G170" s="133">
        <f t="shared" si="4"/>
        <v>880.59089999999992</v>
      </c>
      <c r="H170" s="108"/>
      <c r="I170" s="110"/>
      <c r="J170" s="108"/>
      <c r="K170" s="90"/>
      <c r="L170" s="133">
        <f t="shared" si="5"/>
        <v>5073.8809000000001</v>
      </c>
      <c r="M170" s="39"/>
      <c r="N170" s="39"/>
      <c r="O170" s="39"/>
      <c r="P170" s="39"/>
    </row>
    <row r="171" spans="1:16" x14ac:dyDescent="0.25">
      <c r="A171" s="132">
        <v>42591</v>
      </c>
      <c r="B171" s="86">
        <v>2</v>
      </c>
      <c r="C171" s="86">
        <v>65</v>
      </c>
      <c r="D171" s="107" t="s">
        <v>30</v>
      </c>
      <c r="E171" s="86">
        <v>30714692514</v>
      </c>
      <c r="F171" s="108">
        <v>4193.29</v>
      </c>
      <c r="G171" s="133">
        <f t="shared" si="4"/>
        <v>880.59089999999992</v>
      </c>
      <c r="H171" s="108"/>
      <c r="I171" s="110"/>
      <c r="J171" s="108"/>
      <c r="K171" s="90"/>
      <c r="L171" s="133">
        <f t="shared" si="5"/>
        <v>5073.8809000000001</v>
      </c>
      <c r="M171" s="39"/>
      <c r="N171" s="39"/>
      <c r="O171" s="39"/>
      <c r="P171" s="39"/>
    </row>
    <row r="172" spans="1:16" x14ac:dyDescent="0.25">
      <c r="A172" s="132">
        <v>42591</v>
      </c>
      <c r="B172" s="86">
        <v>2</v>
      </c>
      <c r="C172" s="86">
        <v>66</v>
      </c>
      <c r="D172" s="107" t="s">
        <v>30</v>
      </c>
      <c r="E172" s="86">
        <v>30714692514</v>
      </c>
      <c r="F172" s="108">
        <v>8386.57</v>
      </c>
      <c r="G172" s="133">
        <f t="shared" si="4"/>
        <v>1761.1796999999999</v>
      </c>
      <c r="H172" s="108"/>
      <c r="I172" s="110"/>
      <c r="J172" s="108"/>
      <c r="K172" s="90"/>
      <c r="L172" s="133">
        <f t="shared" si="5"/>
        <v>10147.7497</v>
      </c>
      <c r="M172" s="39"/>
      <c r="N172" s="39"/>
      <c r="O172" s="39"/>
      <c r="P172" s="39"/>
    </row>
    <row r="173" spans="1:16" x14ac:dyDescent="0.25">
      <c r="A173" s="132">
        <v>42591</v>
      </c>
      <c r="B173" s="86">
        <v>2</v>
      </c>
      <c r="C173" s="86">
        <v>67</v>
      </c>
      <c r="D173" s="107" t="s">
        <v>30</v>
      </c>
      <c r="E173" s="86">
        <v>30714692514</v>
      </c>
      <c r="F173" s="108">
        <v>4160.03</v>
      </c>
      <c r="G173" s="133">
        <f t="shared" si="4"/>
        <v>873.60629999999992</v>
      </c>
      <c r="H173" s="108"/>
      <c r="I173" s="110"/>
      <c r="J173" s="108"/>
      <c r="K173" s="90"/>
      <c r="L173" s="133">
        <f t="shared" si="5"/>
        <v>5033.6363000000001</v>
      </c>
      <c r="M173" s="39"/>
      <c r="N173" s="39"/>
      <c r="O173" s="39"/>
      <c r="P173" s="39"/>
    </row>
    <row r="174" spans="1:16" x14ac:dyDescent="0.25">
      <c r="A174" s="132">
        <v>42591</v>
      </c>
      <c r="B174" s="86">
        <v>2</v>
      </c>
      <c r="C174" s="86">
        <v>62</v>
      </c>
      <c r="D174" s="107" t="s">
        <v>30</v>
      </c>
      <c r="E174" s="86">
        <v>30714692514</v>
      </c>
      <c r="F174" s="108">
        <v>32772.400000000001</v>
      </c>
      <c r="G174" s="133">
        <f t="shared" si="4"/>
        <v>6882.2039999999997</v>
      </c>
      <c r="H174" s="108"/>
      <c r="I174" s="110"/>
      <c r="J174" s="108"/>
      <c r="K174" s="90"/>
      <c r="L174" s="133">
        <f t="shared" si="5"/>
        <v>39654.603999999999</v>
      </c>
      <c r="M174" s="39"/>
      <c r="N174" s="39"/>
      <c r="O174" s="39"/>
      <c r="P174" s="39"/>
    </row>
    <row r="175" spans="1:16" x14ac:dyDescent="0.25">
      <c r="A175" s="132">
        <v>42585</v>
      </c>
      <c r="B175" s="86">
        <v>6</v>
      </c>
      <c r="C175" s="86">
        <v>2949</v>
      </c>
      <c r="D175" s="107" t="s">
        <v>430</v>
      </c>
      <c r="E175" s="86">
        <v>20214152607</v>
      </c>
      <c r="F175" s="108">
        <v>2186.39</v>
      </c>
      <c r="G175" s="133">
        <f t="shared" si="4"/>
        <v>459.14189999999996</v>
      </c>
      <c r="H175" s="108"/>
      <c r="I175" s="110"/>
      <c r="J175" s="108"/>
      <c r="K175" s="90"/>
      <c r="L175" s="133">
        <f t="shared" si="5"/>
        <v>2645.5319</v>
      </c>
      <c r="M175" s="39"/>
      <c r="N175" s="39"/>
      <c r="O175" s="39"/>
      <c r="P175" s="39"/>
    </row>
    <row r="176" spans="1:16" x14ac:dyDescent="0.25">
      <c r="A176" s="132">
        <v>42611</v>
      </c>
      <c r="B176" s="86">
        <v>10</v>
      </c>
      <c r="C176" s="86">
        <v>20128</v>
      </c>
      <c r="D176" s="107" t="s">
        <v>416</v>
      </c>
      <c r="E176" s="86">
        <v>30504812193</v>
      </c>
      <c r="F176" s="108">
        <v>380.6</v>
      </c>
      <c r="G176" s="133">
        <f t="shared" si="4"/>
        <v>79.926000000000002</v>
      </c>
      <c r="H176" s="108"/>
      <c r="I176" s="110"/>
      <c r="J176" s="108"/>
      <c r="K176" s="90"/>
      <c r="L176" s="133">
        <f t="shared" si="5"/>
        <v>460.52600000000001</v>
      </c>
      <c r="M176" s="39"/>
      <c r="N176" s="39"/>
      <c r="O176" s="39"/>
      <c r="P176" s="39"/>
    </row>
    <row r="177" spans="1:16" x14ac:dyDescent="0.25">
      <c r="A177" s="132">
        <v>42605</v>
      </c>
      <c r="B177" s="86">
        <v>1</v>
      </c>
      <c r="C177" s="86">
        <v>19141</v>
      </c>
      <c r="D177" s="107" t="s">
        <v>431</v>
      </c>
      <c r="E177" s="86">
        <v>20327856554</v>
      </c>
      <c r="F177" s="108">
        <v>1487.6</v>
      </c>
      <c r="G177" s="133">
        <f t="shared" si="4"/>
        <v>312.39599999999996</v>
      </c>
      <c r="H177" s="108"/>
      <c r="I177" s="110"/>
      <c r="J177" s="108"/>
      <c r="K177" s="90"/>
      <c r="L177" s="133">
        <f t="shared" si="5"/>
        <v>1799.9959999999999</v>
      </c>
      <c r="M177" s="39"/>
      <c r="N177" s="39"/>
      <c r="O177" s="39"/>
      <c r="P177" s="39"/>
    </row>
    <row r="178" spans="1:16" x14ac:dyDescent="0.25">
      <c r="A178" s="132">
        <v>42591</v>
      </c>
      <c r="B178" s="86">
        <v>1</v>
      </c>
      <c r="C178" s="86">
        <v>3869</v>
      </c>
      <c r="D178" s="107" t="s">
        <v>432</v>
      </c>
      <c r="E178" s="86">
        <v>27245384632</v>
      </c>
      <c r="F178" s="108">
        <v>2479.34</v>
      </c>
      <c r="G178" s="133">
        <f t="shared" si="4"/>
        <v>520.66139999999996</v>
      </c>
      <c r="H178" s="108"/>
      <c r="I178" s="110"/>
      <c r="J178" s="108"/>
      <c r="K178" s="90"/>
      <c r="L178" s="133">
        <f t="shared" si="5"/>
        <v>3000.0014000000001</v>
      </c>
      <c r="M178" s="39"/>
      <c r="N178" s="39"/>
      <c r="O178" s="39"/>
      <c r="P178" s="39"/>
    </row>
    <row r="179" spans="1:16" x14ac:dyDescent="0.25">
      <c r="A179" s="132">
        <v>42597</v>
      </c>
      <c r="B179" s="86">
        <v>1</v>
      </c>
      <c r="C179" s="86">
        <v>3873</v>
      </c>
      <c r="D179" s="107" t="s">
        <v>432</v>
      </c>
      <c r="E179" s="86">
        <v>27245384632</v>
      </c>
      <c r="F179" s="108">
        <v>6280.99</v>
      </c>
      <c r="G179" s="133">
        <f t="shared" si="4"/>
        <v>1319.0078999999998</v>
      </c>
      <c r="H179" s="108"/>
      <c r="I179" s="110"/>
      <c r="J179" s="108"/>
      <c r="K179" s="90"/>
      <c r="L179" s="133">
        <f t="shared" si="5"/>
        <v>7599.9978999999994</v>
      </c>
      <c r="M179" s="39"/>
      <c r="N179" s="39"/>
      <c r="O179" s="39"/>
      <c r="P179" s="39"/>
    </row>
    <row r="180" spans="1:16" x14ac:dyDescent="0.25">
      <c r="A180" s="132">
        <v>42587</v>
      </c>
      <c r="B180" s="86">
        <v>1</v>
      </c>
      <c r="C180" s="86">
        <v>3868</v>
      </c>
      <c r="D180" s="107" t="s">
        <v>432</v>
      </c>
      <c r="E180" s="86">
        <v>27245384632</v>
      </c>
      <c r="F180" s="108">
        <v>2479.34</v>
      </c>
      <c r="G180" s="133">
        <f t="shared" si="4"/>
        <v>520.66139999999996</v>
      </c>
      <c r="H180" s="108"/>
      <c r="I180" s="110"/>
      <c r="J180" s="108"/>
      <c r="K180" s="90"/>
      <c r="L180" s="133">
        <f t="shared" si="5"/>
        <v>3000.0014000000001</v>
      </c>
      <c r="M180" s="39"/>
      <c r="N180" s="39"/>
      <c r="O180" s="39"/>
      <c r="P180" s="39"/>
    </row>
    <row r="181" spans="1:16" x14ac:dyDescent="0.25">
      <c r="A181" s="132">
        <v>42613</v>
      </c>
      <c r="B181" s="86">
        <v>8</v>
      </c>
      <c r="C181" s="86">
        <v>11258</v>
      </c>
      <c r="D181" s="107" t="s">
        <v>407</v>
      </c>
      <c r="E181" s="86">
        <v>30576133835</v>
      </c>
      <c r="F181" s="108">
        <v>5056.62</v>
      </c>
      <c r="G181" s="133">
        <f t="shared" si="4"/>
        <v>1061.8902</v>
      </c>
      <c r="H181" s="108"/>
      <c r="I181" s="110"/>
      <c r="J181" s="108">
        <v>30.34</v>
      </c>
      <c r="K181" s="90">
        <v>202.26</v>
      </c>
      <c r="L181" s="133">
        <f t="shared" si="5"/>
        <v>6351.1102000000001</v>
      </c>
      <c r="M181" s="39"/>
      <c r="N181" s="39"/>
      <c r="O181" s="39"/>
      <c r="P181" s="39"/>
    </row>
    <row r="182" spans="1:16" x14ac:dyDescent="0.25">
      <c r="A182" s="132">
        <v>42613</v>
      </c>
      <c r="B182" s="86">
        <v>323</v>
      </c>
      <c r="C182" s="86">
        <v>3626</v>
      </c>
      <c r="D182" s="107" t="s">
        <v>178</v>
      </c>
      <c r="E182" s="86">
        <v>30646512952</v>
      </c>
      <c r="F182" s="108">
        <v>4807.53</v>
      </c>
      <c r="G182" s="133">
        <f t="shared" si="4"/>
        <v>1009.5812999999999</v>
      </c>
      <c r="H182" s="108"/>
      <c r="I182" s="110"/>
      <c r="J182" s="108"/>
      <c r="K182" s="90"/>
      <c r="L182" s="133">
        <f t="shared" si="5"/>
        <v>5817.1112999999996</v>
      </c>
      <c r="M182" s="39"/>
      <c r="N182" s="39"/>
      <c r="O182" s="39"/>
      <c r="P182" s="39"/>
    </row>
    <row r="183" spans="1:16" x14ac:dyDescent="0.25">
      <c r="A183" s="132">
        <v>42613</v>
      </c>
      <c r="B183" s="86">
        <v>3</v>
      </c>
      <c r="C183" s="86">
        <v>1735</v>
      </c>
      <c r="D183" s="107" t="s">
        <v>410</v>
      </c>
      <c r="E183" s="86">
        <v>30660200734</v>
      </c>
      <c r="F183" s="108">
        <v>2490.1799999999998</v>
      </c>
      <c r="G183" s="133">
        <f t="shared" si="4"/>
        <v>522.93779999999992</v>
      </c>
      <c r="H183" s="108"/>
      <c r="I183" s="110"/>
      <c r="J183" s="108"/>
      <c r="K183" s="90"/>
      <c r="L183" s="133">
        <f t="shared" si="5"/>
        <v>3013.1178</v>
      </c>
      <c r="M183" s="39"/>
      <c r="N183" s="39"/>
      <c r="O183" s="39"/>
      <c r="P183" s="39"/>
    </row>
    <row r="184" spans="1:16" x14ac:dyDescent="0.25">
      <c r="A184" s="132">
        <v>42613</v>
      </c>
      <c r="B184" s="86">
        <v>8</v>
      </c>
      <c r="C184" s="86">
        <v>50200</v>
      </c>
      <c r="D184" s="107" t="s">
        <v>92</v>
      </c>
      <c r="E184" s="86">
        <v>30707841415</v>
      </c>
      <c r="F184" s="108">
        <v>100.75</v>
      </c>
      <c r="G184" s="133">
        <f t="shared" si="4"/>
        <v>21.157499999999999</v>
      </c>
      <c r="H184" s="108"/>
      <c r="I184" s="110"/>
      <c r="J184" s="108">
        <v>28.1</v>
      </c>
      <c r="K184" s="90"/>
      <c r="L184" s="133">
        <f t="shared" si="5"/>
        <v>150.00749999999999</v>
      </c>
      <c r="M184" s="39"/>
      <c r="N184" s="39"/>
      <c r="O184" s="39"/>
      <c r="P184" s="39"/>
    </row>
    <row r="185" spans="1:16" x14ac:dyDescent="0.25">
      <c r="A185" s="132"/>
      <c r="B185" s="86"/>
      <c r="C185" s="86"/>
      <c r="D185" s="107"/>
      <c r="E185" s="86"/>
      <c r="F185" s="108"/>
      <c r="G185" s="133">
        <f t="shared" si="4"/>
        <v>0</v>
      </c>
      <c r="H185" s="108"/>
      <c r="I185" s="110"/>
      <c r="J185" s="108"/>
      <c r="K185" s="90"/>
      <c r="L185" s="133">
        <f t="shared" si="5"/>
        <v>0</v>
      </c>
      <c r="M185" s="39"/>
      <c r="N185" s="39"/>
      <c r="O185" s="39"/>
      <c r="P185" s="39"/>
    </row>
    <row r="186" spans="1:16" x14ac:dyDescent="0.25">
      <c r="A186" s="132"/>
      <c r="B186" s="86"/>
      <c r="C186" s="86"/>
      <c r="D186" s="107"/>
      <c r="E186" s="86"/>
      <c r="F186" s="108"/>
      <c r="G186" s="133">
        <f t="shared" si="4"/>
        <v>0</v>
      </c>
      <c r="H186" s="108"/>
      <c r="I186" s="110"/>
      <c r="J186" s="108"/>
      <c r="K186" s="90"/>
      <c r="L186" s="133">
        <f t="shared" si="5"/>
        <v>0</v>
      </c>
      <c r="M186" s="39"/>
      <c r="N186" s="39"/>
      <c r="O186" s="39"/>
      <c r="P186" s="39"/>
    </row>
    <row r="187" spans="1:16" x14ac:dyDescent="0.25">
      <c r="A187" s="132"/>
      <c r="B187" s="86"/>
      <c r="C187" s="86"/>
      <c r="D187" s="107"/>
      <c r="E187" s="86"/>
      <c r="F187" s="108"/>
      <c r="G187" s="133">
        <f t="shared" si="4"/>
        <v>0</v>
      </c>
      <c r="H187" s="108"/>
      <c r="I187" s="110"/>
      <c r="J187" s="108"/>
      <c r="K187" s="90"/>
      <c r="L187" s="133">
        <f t="shared" si="5"/>
        <v>0</v>
      </c>
      <c r="M187" s="39"/>
      <c r="N187" s="39"/>
      <c r="O187" s="39"/>
      <c r="P187" s="39"/>
    </row>
    <row r="188" spans="1:16" x14ac:dyDescent="0.25">
      <c r="A188" s="132"/>
      <c r="B188" s="86"/>
      <c r="C188" s="86"/>
      <c r="D188" s="107"/>
      <c r="E188" s="86"/>
      <c r="F188" s="108"/>
      <c r="G188" s="133">
        <f t="shared" si="4"/>
        <v>0</v>
      </c>
      <c r="H188" s="108"/>
      <c r="I188" s="110"/>
      <c r="J188" s="108"/>
      <c r="K188" s="90"/>
      <c r="L188" s="133">
        <f t="shared" si="5"/>
        <v>0</v>
      </c>
      <c r="M188" s="39"/>
      <c r="N188" s="39"/>
      <c r="O188" s="39"/>
      <c r="P188" s="39"/>
    </row>
    <row r="189" spans="1:16" x14ac:dyDescent="0.25">
      <c r="A189" s="132"/>
      <c r="B189" s="86"/>
      <c r="C189" s="86"/>
      <c r="D189" s="107"/>
      <c r="E189" s="86"/>
      <c r="F189" s="108"/>
      <c r="G189" s="133">
        <f t="shared" si="4"/>
        <v>0</v>
      </c>
      <c r="H189" s="108"/>
      <c r="I189" s="110"/>
      <c r="J189" s="108"/>
      <c r="K189" s="90"/>
      <c r="L189" s="133">
        <f t="shared" si="5"/>
        <v>0</v>
      </c>
      <c r="M189" s="39"/>
      <c r="N189" s="39"/>
      <c r="O189" s="39"/>
      <c r="P189" s="39"/>
    </row>
    <row r="190" spans="1:16" x14ac:dyDescent="0.25">
      <c r="A190" s="132"/>
      <c r="B190" s="86"/>
      <c r="C190" s="86"/>
      <c r="D190" s="107"/>
      <c r="E190" s="86"/>
      <c r="F190" s="108"/>
      <c r="G190" s="133">
        <f t="shared" si="4"/>
        <v>0</v>
      </c>
      <c r="H190" s="108"/>
      <c r="I190" s="110"/>
      <c r="J190" s="108"/>
      <c r="K190" s="90"/>
      <c r="L190" s="133">
        <f t="shared" si="5"/>
        <v>0</v>
      </c>
      <c r="M190" s="39"/>
      <c r="N190" s="39"/>
      <c r="O190" s="39"/>
      <c r="P190" s="39"/>
    </row>
    <row r="191" spans="1:16" x14ac:dyDescent="0.25">
      <c r="A191" s="132"/>
      <c r="B191" s="86"/>
      <c r="C191" s="86"/>
      <c r="D191" s="107"/>
      <c r="E191" s="86"/>
      <c r="F191" s="108"/>
      <c r="G191" s="133">
        <f t="shared" si="4"/>
        <v>0</v>
      </c>
      <c r="H191" s="108"/>
      <c r="I191" s="110"/>
      <c r="J191" s="108"/>
      <c r="K191" s="90"/>
      <c r="L191" s="133">
        <f t="shared" si="5"/>
        <v>0</v>
      </c>
      <c r="M191" s="39"/>
      <c r="N191" s="39"/>
      <c r="O191" s="39"/>
      <c r="P191" s="39"/>
    </row>
    <row r="192" spans="1:16" x14ac:dyDescent="0.25">
      <c r="A192" s="132"/>
      <c r="B192" s="86"/>
      <c r="C192" s="86"/>
      <c r="D192" s="107"/>
      <c r="E192" s="86"/>
      <c r="F192" s="108"/>
      <c r="G192" s="133">
        <f t="shared" si="4"/>
        <v>0</v>
      </c>
      <c r="H192" s="108"/>
      <c r="I192" s="110"/>
      <c r="J192" s="108"/>
      <c r="K192" s="90"/>
      <c r="L192" s="133">
        <f t="shared" si="5"/>
        <v>0</v>
      </c>
      <c r="M192" s="39"/>
      <c r="N192" s="39"/>
      <c r="O192" s="39"/>
      <c r="P192" s="39"/>
    </row>
    <row r="193" spans="1:16" x14ac:dyDescent="0.25">
      <c r="A193" s="132"/>
      <c r="B193" s="86"/>
      <c r="C193" s="86"/>
      <c r="D193" s="107"/>
      <c r="E193" s="86"/>
      <c r="F193" s="108"/>
      <c r="G193" s="133">
        <f t="shared" si="4"/>
        <v>0</v>
      </c>
      <c r="H193" s="108"/>
      <c r="I193" s="110"/>
      <c r="J193" s="108"/>
      <c r="K193" s="90"/>
      <c r="L193" s="133">
        <f t="shared" si="5"/>
        <v>0</v>
      </c>
      <c r="M193" s="39"/>
      <c r="N193" s="39"/>
      <c r="O193" s="39"/>
      <c r="P193" s="39"/>
    </row>
    <row r="194" spans="1:16" x14ac:dyDescent="0.25">
      <c r="A194" s="132"/>
      <c r="B194" s="86"/>
      <c r="C194" s="86"/>
      <c r="D194" s="107"/>
      <c r="E194" s="86"/>
      <c r="F194" s="108"/>
      <c r="G194" s="133">
        <f t="shared" si="4"/>
        <v>0</v>
      </c>
      <c r="H194" s="108"/>
      <c r="I194" s="110"/>
      <c r="J194" s="108"/>
      <c r="K194" s="90"/>
      <c r="L194" s="133">
        <f t="shared" si="5"/>
        <v>0</v>
      </c>
      <c r="M194" s="39"/>
      <c r="N194" s="39"/>
      <c r="O194" s="39"/>
      <c r="P194" s="39"/>
    </row>
    <row r="195" spans="1:16" x14ac:dyDescent="0.25">
      <c r="A195" s="132"/>
      <c r="B195" s="86"/>
      <c r="C195" s="86"/>
      <c r="D195" s="107"/>
      <c r="E195" s="86"/>
      <c r="F195" s="108"/>
      <c r="G195" s="133">
        <f t="shared" si="4"/>
        <v>0</v>
      </c>
      <c r="H195" s="108"/>
      <c r="I195" s="110"/>
      <c r="J195" s="108"/>
      <c r="K195" s="90"/>
      <c r="L195" s="133">
        <f t="shared" si="5"/>
        <v>0</v>
      </c>
      <c r="M195" s="39"/>
      <c r="N195" s="39"/>
      <c r="O195" s="39"/>
      <c r="P195" s="39"/>
    </row>
    <row r="196" spans="1:16" x14ac:dyDescent="0.25">
      <c r="A196" s="132"/>
      <c r="B196" s="86"/>
      <c r="C196" s="86"/>
      <c r="D196" s="107"/>
      <c r="E196" s="86"/>
      <c r="F196" s="108"/>
      <c r="G196" s="133">
        <f t="shared" si="4"/>
        <v>0</v>
      </c>
      <c r="H196" s="108"/>
      <c r="I196" s="110"/>
      <c r="J196" s="108"/>
      <c r="K196" s="90"/>
      <c r="L196" s="133">
        <f t="shared" si="5"/>
        <v>0</v>
      </c>
      <c r="M196" s="39"/>
      <c r="N196" s="39"/>
      <c r="O196" s="39"/>
      <c r="P196" s="39"/>
    </row>
    <row r="197" spans="1:16" x14ac:dyDescent="0.25">
      <c r="A197" s="132"/>
      <c r="B197" s="86"/>
      <c r="C197" s="86"/>
      <c r="D197" s="107"/>
      <c r="E197" s="86"/>
      <c r="F197" s="108"/>
      <c r="G197" s="133">
        <f t="shared" si="4"/>
        <v>0</v>
      </c>
      <c r="H197" s="108"/>
      <c r="I197" s="110"/>
      <c r="J197" s="108"/>
      <c r="K197" s="90"/>
      <c r="L197" s="133">
        <f t="shared" si="5"/>
        <v>0</v>
      </c>
      <c r="M197" s="39"/>
      <c r="N197" s="39"/>
      <c r="O197" s="39"/>
      <c r="P197" s="39"/>
    </row>
    <row r="198" spans="1:16" x14ac:dyDescent="0.25">
      <c r="A198" s="132"/>
      <c r="B198" s="86"/>
      <c r="C198" s="86"/>
      <c r="D198" s="107"/>
      <c r="E198" s="86"/>
      <c r="F198" s="108"/>
      <c r="G198" s="133">
        <f t="shared" si="4"/>
        <v>0</v>
      </c>
      <c r="H198" s="108"/>
      <c r="I198" s="110"/>
      <c r="J198" s="108"/>
      <c r="K198" s="90"/>
      <c r="L198" s="133">
        <f t="shared" si="5"/>
        <v>0</v>
      </c>
      <c r="M198" s="39"/>
      <c r="N198" s="39"/>
      <c r="O198" s="39"/>
      <c r="P198" s="39"/>
    </row>
    <row r="199" spans="1:16" x14ac:dyDescent="0.25">
      <c r="A199" s="132"/>
      <c r="B199" s="86"/>
      <c r="C199" s="86"/>
      <c r="D199" s="107"/>
      <c r="E199" s="86"/>
      <c r="F199" s="108"/>
      <c r="G199" s="133">
        <f t="shared" si="4"/>
        <v>0</v>
      </c>
      <c r="H199" s="108"/>
      <c r="I199" s="110"/>
      <c r="J199" s="108"/>
      <c r="K199" s="90"/>
      <c r="L199" s="133">
        <f t="shared" si="5"/>
        <v>0</v>
      </c>
      <c r="M199" s="39"/>
      <c r="N199" s="39"/>
      <c r="O199" s="39"/>
      <c r="P199" s="39"/>
    </row>
    <row r="200" spans="1:16" x14ac:dyDescent="0.25">
      <c r="A200" s="132"/>
      <c r="B200" s="86"/>
      <c r="C200" s="86"/>
      <c r="D200" s="107"/>
      <c r="E200" s="86"/>
      <c r="F200" s="108"/>
      <c r="G200" s="133">
        <f t="shared" si="4"/>
        <v>0</v>
      </c>
      <c r="H200" s="108"/>
      <c r="I200" s="110"/>
      <c r="J200" s="108"/>
      <c r="K200" s="90"/>
      <c r="L200" s="133">
        <f t="shared" si="5"/>
        <v>0</v>
      </c>
      <c r="M200" s="39"/>
      <c r="N200" s="39"/>
      <c r="O200" s="39"/>
      <c r="P200" s="39"/>
    </row>
    <row r="201" spans="1:16" x14ac:dyDescent="0.25">
      <c r="A201" s="132"/>
      <c r="B201" s="86"/>
      <c r="C201" s="86"/>
      <c r="D201" s="107"/>
      <c r="E201" s="86"/>
      <c r="F201" s="108"/>
      <c r="G201" s="133">
        <f t="shared" si="4"/>
        <v>0</v>
      </c>
      <c r="H201" s="108"/>
      <c r="I201" s="110"/>
      <c r="J201" s="108"/>
      <c r="K201" s="90"/>
      <c r="L201" s="133">
        <f t="shared" si="5"/>
        <v>0</v>
      </c>
      <c r="M201" s="39"/>
      <c r="N201" s="39"/>
      <c r="O201" s="39"/>
      <c r="P201" s="39"/>
    </row>
    <row r="202" spans="1:16" x14ac:dyDescent="0.25">
      <c r="A202" s="132"/>
      <c r="B202" s="86"/>
      <c r="C202" s="86"/>
      <c r="D202" s="107"/>
      <c r="E202" s="86"/>
      <c r="F202" s="108"/>
      <c r="G202" s="133">
        <f t="shared" si="4"/>
        <v>0</v>
      </c>
      <c r="H202" s="108"/>
      <c r="I202" s="110"/>
      <c r="J202" s="108"/>
      <c r="K202" s="90"/>
      <c r="L202" s="133">
        <f t="shared" si="5"/>
        <v>0</v>
      </c>
      <c r="M202" s="39"/>
      <c r="N202" s="39"/>
      <c r="O202" s="39"/>
      <c r="P202" s="39"/>
    </row>
    <row r="203" spans="1:16" x14ac:dyDescent="0.25">
      <c r="A203" s="132"/>
      <c r="B203" s="86"/>
      <c r="C203" s="86"/>
      <c r="D203" s="107"/>
      <c r="E203" s="86"/>
      <c r="F203" s="108"/>
      <c r="G203" s="133">
        <f t="shared" si="4"/>
        <v>0</v>
      </c>
      <c r="H203" s="108"/>
      <c r="I203" s="110"/>
      <c r="J203" s="108"/>
      <c r="K203" s="90"/>
      <c r="L203" s="133">
        <f t="shared" si="5"/>
        <v>0</v>
      </c>
      <c r="M203" s="39"/>
      <c r="N203" s="39"/>
      <c r="O203" s="39"/>
      <c r="P203" s="39"/>
    </row>
    <row r="204" spans="1:16" x14ac:dyDescent="0.25">
      <c r="A204" s="132"/>
      <c r="B204" s="86"/>
      <c r="C204" s="86"/>
      <c r="D204" s="107"/>
      <c r="E204" s="86"/>
      <c r="F204" s="108"/>
      <c r="G204" s="133">
        <f t="shared" si="4"/>
        <v>0</v>
      </c>
      <c r="H204" s="108"/>
      <c r="I204" s="110"/>
      <c r="J204" s="108"/>
      <c r="K204" s="90"/>
      <c r="L204" s="133">
        <f t="shared" si="5"/>
        <v>0</v>
      </c>
      <c r="M204" s="39"/>
      <c r="N204" s="39"/>
      <c r="O204" s="39"/>
      <c r="P204" s="39"/>
    </row>
    <row r="205" spans="1:16" x14ac:dyDescent="0.25">
      <c r="A205" s="132"/>
      <c r="B205" s="86"/>
      <c r="C205" s="86"/>
      <c r="D205" s="107"/>
      <c r="E205" s="86"/>
      <c r="F205" s="108"/>
      <c r="G205" s="133">
        <f t="shared" si="4"/>
        <v>0</v>
      </c>
      <c r="H205" s="108"/>
      <c r="I205" s="110"/>
      <c r="J205" s="108"/>
      <c r="K205" s="90"/>
      <c r="L205" s="133">
        <f t="shared" si="5"/>
        <v>0</v>
      </c>
      <c r="M205" s="39"/>
      <c r="N205" s="39"/>
      <c r="O205" s="39"/>
      <c r="P205" s="39"/>
    </row>
    <row r="206" spans="1:16" x14ac:dyDescent="0.25">
      <c r="A206" s="132"/>
      <c r="B206" s="86"/>
      <c r="C206" s="86"/>
      <c r="D206" s="107"/>
      <c r="E206" s="86"/>
      <c r="F206" s="108"/>
      <c r="G206" s="133">
        <f t="shared" si="4"/>
        <v>0</v>
      </c>
      <c r="H206" s="108"/>
      <c r="I206" s="110"/>
      <c r="J206" s="108"/>
      <c r="K206" s="90"/>
      <c r="L206" s="133">
        <f t="shared" si="5"/>
        <v>0</v>
      </c>
      <c r="M206" s="39"/>
      <c r="N206" s="39"/>
      <c r="O206" s="39"/>
      <c r="P206" s="39"/>
    </row>
    <row r="207" spans="1:16" x14ac:dyDescent="0.25">
      <c r="A207" s="132"/>
      <c r="B207" s="86"/>
      <c r="C207" s="86"/>
      <c r="D207" s="107"/>
      <c r="E207" s="86"/>
      <c r="F207" s="108"/>
      <c r="G207" s="133">
        <f t="shared" ref="G207:G270" si="6">F207*0.21</f>
        <v>0</v>
      </c>
      <c r="H207" s="108"/>
      <c r="I207" s="110"/>
      <c r="J207" s="108"/>
      <c r="K207" s="90"/>
      <c r="L207" s="133">
        <f t="shared" ref="L207:L270" si="7">SUM(F207:K207)</f>
        <v>0</v>
      </c>
      <c r="M207" s="39"/>
      <c r="N207" s="39"/>
      <c r="O207" s="39"/>
      <c r="P207" s="39"/>
    </row>
    <row r="208" spans="1:16" x14ac:dyDescent="0.25">
      <c r="A208" s="132"/>
      <c r="B208" s="86"/>
      <c r="C208" s="86"/>
      <c r="D208" s="107"/>
      <c r="E208" s="86"/>
      <c r="F208" s="108"/>
      <c r="G208" s="133">
        <f t="shared" si="6"/>
        <v>0</v>
      </c>
      <c r="H208" s="108"/>
      <c r="I208" s="110"/>
      <c r="J208" s="108"/>
      <c r="K208" s="90"/>
      <c r="L208" s="133">
        <f t="shared" si="7"/>
        <v>0</v>
      </c>
      <c r="M208" s="39"/>
      <c r="N208" s="39"/>
      <c r="O208" s="39"/>
      <c r="P208" s="39"/>
    </row>
    <row r="209" spans="1:16" x14ac:dyDescent="0.25">
      <c r="A209" s="132"/>
      <c r="B209" s="86"/>
      <c r="C209" s="86"/>
      <c r="D209" s="107"/>
      <c r="E209" s="86"/>
      <c r="F209" s="108"/>
      <c r="G209" s="133">
        <f t="shared" si="6"/>
        <v>0</v>
      </c>
      <c r="H209" s="108"/>
      <c r="I209" s="110"/>
      <c r="J209" s="108"/>
      <c r="K209" s="90"/>
      <c r="L209" s="133">
        <f t="shared" si="7"/>
        <v>0</v>
      </c>
      <c r="M209" s="39"/>
      <c r="N209" s="39"/>
      <c r="O209" s="39"/>
      <c r="P209" s="39"/>
    </row>
    <row r="210" spans="1:16" x14ac:dyDescent="0.25">
      <c r="A210" s="132"/>
      <c r="B210" s="86"/>
      <c r="C210" s="86"/>
      <c r="D210" s="107"/>
      <c r="E210" s="86"/>
      <c r="F210" s="108"/>
      <c r="G210" s="133">
        <f t="shared" si="6"/>
        <v>0</v>
      </c>
      <c r="H210" s="108"/>
      <c r="I210" s="110"/>
      <c r="J210" s="108"/>
      <c r="K210" s="90"/>
      <c r="L210" s="133">
        <f t="shared" si="7"/>
        <v>0</v>
      </c>
      <c r="M210" s="39"/>
      <c r="N210" s="39"/>
      <c r="O210" s="39"/>
      <c r="P210" s="39"/>
    </row>
    <row r="211" spans="1:16" x14ac:dyDescent="0.25">
      <c r="A211" s="132"/>
      <c r="B211" s="86"/>
      <c r="C211" s="86"/>
      <c r="D211" s="86"/>
      <c r="E211" s="86"/>
      <c r="F211" s="108"/>
      <c r="G211" s="133">
        <f t="shared" si="6"/>
        <v>0</v>
      </c>
      <c r="H211" s="108"/>
      <c r="I211" s="110"/>
      <c r="J211" s="108"/>
      <c r="K211" s="90"/>
      <c r="L211" s="133">
        <f t="shared" si="7"/>
        <v>0</v>
      </c>
      <c r="M211" s="39"/>
      <c r="N211" s="39"/>
      <c r="O211" s="39"/>
      <c r="P211" s="39"/>
    </row>
    <row r="212" spans="1:16" x14ac:dyDescent="0.25">
      <c r="A212" s="132"/>
      <c r="B212" s="86"/>
      <c r="C212" s="86"/>
      <c r="D212" s="86"/>
      <c r="E212" s="86"/>
      <c r="F212" s="108"/>
      <c r="G212" s="133">
        <f t="shared" si="6"/>
        <v>0</v>
      </c>
      <c r="H212" s="108"/>
      <c r="I212" s="110"/>
      <c r="J212" s="108"/>
      <c r="K212" s="90"/>
      <c r="L212" s="133">
        <f t="shared" si="7"/>
        <v>0</v>
      </c>
      <c r="M212" s="39"/>
      <c r="N212" s="39"/>
      <c r="O212" s="39"/>
      <c r="P212" s="39"/>
    </row>
    <row r="213" spans="1:16" x14ac:dyDescent="0.25">
      <c r="A213" s="132"/>
      <c r="B213" s="86"/>
      <c r="C213" s="86"/>
      <c r="D213" s="86"/>
      <c r="E213" s="86"/>
      <c r="F213" s="108"/>
      <c r="G213" s="133">
        <f t="shared" si="6"/>
        <v>0</v>
      </c>
      <c r="H213" s="108"/>
      <c r="I213" s="110"/>
      <c r="J213" s="108"/>
      <c r="K213" s="90"/>
      <c r="L213" s="133">
        <f t="shared" si="7"/>
        <v>0</v>
      </c>
      <c r="M213" s="39"/>
      <c r="N213" s="39"/>
      <c r="O213" s="39"/>
      <c r="P213" s="39"/>
    </row>
    <row r="214" spans="1:16" x14ac:dyDescent="0.25">
      <c r="A214" s="132"/>
      <c r="B214" s="86"/>
      <c r="C214" s="86"/>
      <c r="D214" s="86"/>
      <c r="E214" s="86"/>
      <c r="F214" s="108"/>
      <c r="G214" s="133">
        <f t="shared" si="6"/>
        <v>0</v>
      </c>
      <c r="H214" s="108"/>
      <c r="I214" s="110"/>
      <c r="J214" s="108"/>
      <c r="K214" s="90"/>
      <c r="L214" s="133">
        <f t="shared" si="7"/>
        <v>0</v>
      </c>
      <c r="M214" s="39"/>
      <c r="N214" s="39"/>
      <c r="O214" s="39"/>
      <c r="P214" s="39"/>
    </row>
    <row r="215" spans="1:16" x14ac:dyDescent="0.25">
      <c r="A215" s="132"/>
      <c r="B215" s="86"/>
      <c r="C215" s="86"/>
      <c r="D215" s="86"/>
      <c r="E215" s="86"/>
      <c r="F215" s="108"/>
      <c r="G215" s="133">
        <f t="shared" si="6"/>
        <v>0</v>
      </c>
      <c r="H215" s="108"/>
      <c r="I215" s="110"/>
      <c r="J215" s="108"/>
      <c r="K215" s="90"/>
      <c r="L215" s="133">
        <f t="shared" si="7"/>
        <v>0</v>
      </c>
      <c r="M215" s="39"/>
      <c r="N215" s="39"/>
      <c r="O215" s="39"/>
      <c r="P215" s="39"/>
    </row>
    <row r="216" spans="1:16" x14ac:dyDescent="0.25">
      <c r="A216" s="132"/>
      <c r="B216" s="86"/>
      <c r="C216" s="86"/>
      <c r="D216" s="86"/>
      <c r="E216" s="86"/>
      <c r="F216" s="108"/>
      <c r="G216" s="133">
        <f t="shared" si="6"/>
        <v>0</v>
      </c>
      <c r="H216" s="108"/>
      <c r="I216" s="110"/>
      <c r="J216" s="108"/>
      <c r="K216" s="90"/>
      <c r="L216" s="133">
        <f t="shared" si="7"/>
        <v>0</v>
      </c>
      <c r="M216" s="39"/>
      <c r="N216" s="39"/>
      <c r="O216" s="39"/>
      <c r="P216" s="39"/>
    </row>
    <row r="217" spans="1:16" x14ac:dyDescent="0.25">
      <c r="A217" s="132"/>
      <c r="B217" s="86"/>
      <c r="C217" s="86"/>
      <c r="D217" s="86"/>
      <c r="E217" s="86"/>
      <c r="F217" s="108"/>
      <c r="G217" s="133">
        <f t="shared" si="6"/>
        <v>0</v>
      </c>
      <c r="H217" s="108"/>
      <c r="I217" s="110"/>
      <c r="J217" s="108"/>
      <c r="K217" s="90"/>
      <c r="L217" s="133">
        <f t="shared" si="7"/>
        <v>0</v>
      </c>
      <c r="M217" s="39"/>
      <c r="N217" s="39"/>
      <c r="O217" s="39"/>
      <c r="P217" s="39"/>
    </row>
    <row r="218" spans="1:16" x14ac:dyDescent="0.25">
      <c r="A218" s="132"/>
      <c r="B218" s="86"/>
      <c r="C218" s="86"/>
      <c r="D218" s="86"/>
      <c r="E218" s="86"/>
      <c r="F218" s="108"/>
      <c r="G218" s="133">
        <f t="shared" si="6"/>
        <v>0</v>
      </c>
      <c r="H218" s="108"/>
      <c r="I218" s="110"/>
      <c r="J218" s="108"/>
      <c r="K218" s="90"/>
      <c r="L218" s="133">
        <f t="shared" si="7"/>
        <v>0</v>
      </c>
      <c r="M218" s="39"/>
      <c r="N218" s="39"/>
      <c r="O218" s="39"/>
      <c r="P218" s="39"/>
    </row>
    <row r="219" spans="1:16" x14ac:dyDescent="0.25">
      <c r="A219" s="132"/>
      <c r="B219" s="86"/>
      <c r="C219" s="86"/>
      <c r="D219" s="86"/>
      <c r="E219" s="86"/>
      <c r="F219" s="108"/>
      <c r="G219" s="133">
        <f t="shared" si="6"/>
        <v>0</v>
      </c>
      <c r="H219" s="108"/>
      <c r="I219" s="110"/>
      <c r="J219" s="108"/>
      <c r="K219" s="90"/>
      <c r="L219" s="133">
        <f t="shared" si="7"/>
        <v>0</v>
      </c>
      <c r="M219" s="39"/>
      <c r="N219" s="39"/>
      <c r="O219" s="39"/>
      <c r="P219" s="39"/>
    </row>
    <row r="220" spans="1:16" x14ac:dyDescent="0.25">
      <c r="A220" s="132"/>
      <c r="B220" s="86"/>
      <c r="C220" s="86"/>
      <c r="D220" s="86"/>
      <c r="E220" s="86"/>
      <c r="F220" s="108"/>
      <c r="G220" s="133">
        <f t="shared" si="6"/>
        <v>0</v>
      </c>
      <c r="H220" s="108"/>
      <c r="I220" s="110"/>
      <c r="J220" s="108"/>
      <c r="K220" s="90"/>
      <c r="L220" s="133">
        <f t="shared" si="7"/>
        <v>0</v>
      </c>
      <c r="M220" s="39"/>
      <c r="N220" s="39"/>
      <c r="O220" s="39"/>
      <c r="P220" s="39"/>
    </row>
    <row r="221" spans="1:16" x14ac:dyDescent="0.25">
      <c r="A221" s="132"/>
      <c r="B221" s="86"/>
      <c r="C221" s="86"/>
      <c r="D221" s="86"/>
      <c r="E221" s="86"/>
      <c r="F221" s="108"/>
      <c r="G221" s="133">
        <f t="shared" si="6"/>
        <v>0</v>
      </c>
      <c r="H221" s="108"/>
      <c r="I221" s="110"/>
      <c r="J221" s="108"/>
      <c r="K221" s="90"/>
      <c r="L221" s="133">
        <f t="shared" si="7"/>
        <v>0</v>
      </c>
      <c r="M221" s="39"/>
      <c r="N221" s="39"/>
      <c r="O221" s="39"/>
      <c r="P221" s="39"/>
    </row>
    <row r="222" spans="1:16" x14ac:dyDescent="0.25">
      <c r="A222" s="132"/>
      <c r="B222" s="86"/>
      <c r="C222" s="86"/>
      <c r="D222" s="86"/>
      <c r="E222" s="86"/>
      <c r="F222" s="108"/>
      <c r="G222" s="133">
        <f t="shared" si="6"/>
        <v>0</v>
      </c>
      <c r="H222" s="108"/>
      <c r="I222" s="110"/>
      <c r="J222" s="108"/>
      <c r="K222" s="90"/>
      <c r="L222" s="133">
        <f t="shared" si="7"/>
        <v>0</v>
      </c>
      <c r="M222" s="39"/>
      <c r="N222" s="39"/>
      <c r="O222" s="39"/>
      <c r="P222" s="39"/>
    </row>
    <row r="223" spans="1:16" x14ac:dyDescent="0.25">
      <c r="A223" s="132"/>
      <c r="B223" s="86"/>
      <c r="C223" s="86"/>
      <c r="D223" s="86"/>
      <c r="E223" s="86"/>
      <c r="F223" s="108"/>
      <c r="G223" s="133">
        <f t="shared" si="6"/>
        <v>0</v>
      </c>
      <c r="H223" s="108"/>
      <c r="I223" s="110"/>
      <c r="J223" s="108"/>
      <c r="K223" s="90"/>
      <c r="L223" s="133">
        <f t="shared" si="7"/>
        <v>0</v>
      </c>
      <c r="M223" s="39"/>
      <c r="N223" s="39"/>
      <c r="O223" s="39"/>
      <c r="P223" s="39"/>
    </row>
    <row r="224" spans="1:16" x14ac:dyDescent="0.25">
      <c r="A224" s="132"/>
      <c r="B224" s="86"/>
      <c r="C224" s="86"/>
      <c r="D224" s="86"/>
      <c r="E224" s="86"/>
      <c r="F224" s="108"/>
      <c r="G224" s="133">
        <f t="shared" si="6"/>
        <v>0</v>
      </c>
      <c r="H224" s="108"/>
      <c r="I224" s="110"/>
      <c r="J224" s="108"/>
      <c r="K224" s="90"/>
      <c r="L224" s="133">
        <f t="shared" si="7"/>
        <v>0</v>
      </c>
      <c r="M224" s="39"/>
      <c r="N224" s="39"/>
      <c r="O224" s="39"/>
      <c r="P224" s="39"/>
    </row>
    <row r="225" spans="1:16" x14ac:dyDescent="0.25">
      <c r="A225" s="132"/>
      <c r="B225" s="86"/>
      <c r="C225" s="86"/>
      <c r="D225" s="86"/>
      <c r="E225" s="86"/>
      <c r="F225" s="108"/>
      <c r="G225" s="133">
        <f t="shared" si="6"/>
        <v>0</v>
      </c>
      <c r="H225" s="108"/>
      <c r="I225" s="110"/>
      <c r="J225" s="108"/>
      <c r="K225" s="90"/>
      <c r="L225" s="133">
        <f t="shared" si="7"/>
        <v>0</v>
      </c>
      <c r="M225" s="39"/>
      <c r="N225" s="39"/>
      <c r="O225" s="39"/>
      <c r="P225" s="39"/>
    </row>
    <row r="226" spans="1:16" x14ac:dyDescent="0.25">
      <c r="A226" s="132"/>
      <c r="B226" s="86"/>
      <c r="C226" s="86"/>
      <c r="D226" s="86"/>
      <c r="E226" s="86"/>
      <c r="F226" s="108"/>
      <c r="G226" s="133">
        <f t="shared" si="6"/>
        <v>0</v>
      </c>
      <c r="H226" s="108"/>
      <c r="I226" s="110"/>
      <c r="J226" s="108"/>
      <c r="K226" s="90"/>
      <c r="L226" s="133">
        <f t="shared" si="7"/>
        <v>0</v>
      </c>
      <c r="M226" s="39"/>
      <c r="N226" s="39"/>
      <c r="O226" s="39"/>
      <c r="P226" s="39"/>
    </row>
    <row r="227" spans="1:16" x14ac:dyDescent="0.25">
      <c r="A227" s="132"/>
      <c r="B227" s="86"/>
      <c r="C227" s="86"/>
      <c r="D227" s="86"/>
      <c r="E227" s="86"/>
      <c r="F227" s="108"/>
      <c r="G227" s="133">
        <f t="shared" si="6"/>
        <v>0</v>
      </c>
      <c r="H227" s="108"/>
      <c r="I227" s="110"/>
      <c r="J227" s="108"/>
      <c r="K227" s="90"/>
      <c r="L227" s="133">
        <f t="shared" si="7"/>
        <v>0</v>
      </c>
      <c r="M227" s="39"/>
      <c r="N227" s="39"/>
      <c r="O227" s="39"/>
      <c r="P227" s="39"/>
    </row>
    <row r="228" spans="1:16" x14ac:dyDescent="0.25">
      <c r="A228" s="132"/>
      <c r="B228" s="86"/>
      <c r="C228" s="86"/>
      <c r="D228" s="86"/>
      <c r="E228" s="86"/>
      <c r="F228" s="108"/>
      <c r="G228" s="133">
        <f t="shared" si="6"/>
        <v>0</v>
      </c>
      <c r="H228" s="108"/>
      <c r="I228" s="110"/>
      <c r="J228" s="108"/>
      <c r="K228" s="90"/>
      <c r="L228" s="133">
        <f t="shared" si="7"/>
        <v>0</v>
      </c>
      <c r="M228" s="39"/>
      <c r="N228" s="39"/>
      <c r="O228" s="39"/>
      <c r="P228" s="39"/>
    </row>
    <row r="229" spans="1:16" x14ac:dyDescent="0.25">
      <c r="A229" s="132"/>
      <c r="B229" s="86"/>
      <c r="C229" s="86"/>
      <c r="D229" s="86"/>
      <c r="E229" s="86"/>
      <c r="F229" s="108"/>
      <c r="G229" s="133">
        <f t="shared" si="6"/>
        <v>0</v>
      </c>
      <c r="H229" s="108"/>
      <c r="I229" s="110"/>
      <c r="J229" s="108"/>
      <c r="K229" s="90"/>
      <c r="L229" s="133">
        <f t="shared" si="7"/>
        <v>0</v>
      </c>
      <c r="M229" s="39"/>
      <c r="N229" s="39"/>
      <c r="O229" s="39"/>
      <c r="P229" s="39"/>
    </row>
    <row r="230" spans="1:16" x14ac:dyDescent="0.25">
      <c r="A230" s="132"/>
      <c r="B230" s="86"/>
      <c r="C230" s="86"/>
      <c r="D230" s="86"/>
      <c r="E230" s="86"/>
      <c r="F230" s="108"/>
      <c r="G230" s="133">
        <f t="shared" si="6"/>
        <v>0</v>
      </c>
      <c r="H230" s="108"/>
      <c r="I230" s="110"/>
      <c r="J230" s="108"/>
      <c r="K230" s="90"/>
      <c r="L230" s="133">
        <f t="shared" si="7"/>
        <v>0</v>
      </c>
      <c r="M230" s="39"/>
      <c r="N230" s="39"/>
      <c r="O230" s="39"/>
      <c r="P230" s="39"/>
    </row>
    <row r="231" spans="1:16" x14ac:dyDescent="0.25">
      <c r="A231" s="132"/>
      <c r="B231" s="86"/>
      <c r="C231" s="86"/>
      <c r="D231" s="86"/>
      <c r="E231" s="86"/>
      <c r="F231" s="108"/>
      <c r="G231" s="133">
        <f t="shared" si="6"/>
        <v>0</v>
      </c>
      <c r="H231" s="108"/>
      <c r="I231" s="110"/>
      <c r="J231" s="108"/>
      <c r="K231" s="90"/>
      <c r="L231" s="133">
        <f t="shared" si="7"/>
        <v>0</v>
      </c>
      <c r="M231" s="39"/>
      <c r="N231" s="39"/>
      <c r="O231" s="39"/>
      <c r="P231" s="39"/>
    </row>
    <row r="232" spans="1:16" x14ac:dyDescent="0.25">
      <c r="A232" s="132"/>
      <c r="B232" s="86"/>
      <c r="C232" s="86"/>
      <c r="D232" s="86"/>
      <c r="E232" s="86"/>
      <c r="F232" s="108"/>
      <c r="G232" s="133">
        <f t="shared" si="6"/>
        <v>0</v>
      </c>
      <c r="H232" s="108"/>
      <c r="I232" s="110"/>
      <c r="J232" s="108"/>
      <c r="K232" s="90"/>
      <c r="L232" s="133">
        <f t="shared" si="7"/>
        <v>0</v>
      </c>
      <c r="M232" s="39"/>
      <c r="N232" s="39"/>
      <c r="O232" s="39"/>
      <c r="P232" s="39"/>
    </row>
    <row r="233" spans="1:16" x14ac:dyDescent="0.25">
      <c r="A233" s="132"/>
      <c r="B233" s="86"/>
      <c r="C233" s="86"/>
      <c r="D233" s="86"/>
      <c r="E233" s="86"/>
      <c r="F233" s="108"/>
      <c r="G233" s="133">
        <f t="shared" si="6"/>
        <v>0</v>
      </c>
      <c r="H233" s="108"/>
      <c r="I233" s="110"/>
      <c r="J233" s="108"/>
      <c r="K233" s="90"/>
      <c r="L233" s="133">
        <f t="shared" si="7"/>
        <v>0</v>
      </c>
      <c r="M233" s="39"/>
      <c r="N233" s="39"/>
      <c r="O233" s="39"/>
      <c r="P233" s="39"/>
    </row>
    <row r="234" spans="1:16" x14ac:dyDescent="0.25">
      <c r="A234" s="132"/>
      <c r="B234" s="86"/>
      <c r="C234" s="86"/>
      <c r="D234" s="86"/>
      <c r="E234" s="86"/>
      <c r="F234" s="108"/>
      <c r="G234" s="133">
        <f t="shared" si="6"/>
        <v>0</v>
      </c>
      <c r="H234" s="108"/>
      <c r="I234" s="110"/>
      <c r="J234" s="108"/>
      <c r="K234" s="90"/>
      <c r="L234" s="133">
        <f t="shared" si="7"/>
        <v>0</v>
      </c>
      <c r="M234" s="39"/>
      <c r="N234" s="39"/>
      <c r="O234" s="39"/>
      <c r="P234" s="39"/>
    </row>
    <row r="235" spans="1:16" x14ac:dyDescent="0.25">
      <c r="A235" s="132"/>
      <c r="B235" s="86"/>
      <c r="C235" s="86"/>
      <c r="D235" s="86"/>
      <c r="E235" s="86"/>
      <c r="F235" s="108"/>
      <c r="G235" s="133">
        <f t="shared" si="6"/>
        <v>0</v>
      </c>
      <c r="H235" s="108"/>
      <c r="I235" s="110"/>
      <c r="J235" s="108"/>
      <c r="K235" s="90"/>
      <c r="L235" s="133">
        <f t="shared" si="7"/>
        <v>0</v>
      </c>
      <c r="M235" s="39"/>
      <c r="N235" s="39"/>
      <c r="O235" s="39"/>
      <c r="P235" s="39"/>
    </row>
    <row r="236" spans="1:16" x14ac:dyDescent="0.25">
      <c r="A236" s="119"/>
      <c r="B236" s="86"/>
      <c r="C236" s="86"/>
      <c r="D236" s="86"/>
      <c r="E236" s="86"/>
      <c r="F236" s="108"/>
      <c r="G236" s="133">
        <f t="shared" si="6"/>
        <v>0</v>
      </c>
      <c r="H236" s="108"/>
      <c r="I236" s="110"/>
      <c r="J236" s="108"/>
      <c r="K236" s="90"/>
      <c r="L236" s="133">
        <f t="shared" si="7"/>
        <v>0</v>
      </c>
      <c r="M236" s="39"/>
      <c r="N236" s="39"/>
      <c r="O236" s="39"/>
      <c r="P236" s="39"/>
    </row>
    <row r="237" spans="1:16" x14ac:dyDescent="0.25">
      <c r="A237" s="119"/>
      <c r="B237" s="86"/>
      <c r="C237" s="86"/>
      <c r="D237" s="86"/>
      <c r="E237" s="86"/>
      <c r="F237" s="108"/>
      <c r="G237" s="133">
        <f t="shared" si="6"/>
        <v>0</v>
      </c>
      <c r="H237" s="108"/>
      <c r="I237" s="110"/>
      <c r="J237" s="108"/>
      <c r="K237" s="90"/>
      <c r="L237" s="133">
        <f t="shared" si="7"/>
        <v>0</v>
      </c>
      <c r="M237" s="39"/>
      <c r="N237" s="39"/>
      <c r="O237" s="39"/>
      <c r="P237" s="39"/>
    </row>
    <row r="238" spans="1:16" x14ac:dyDescent="0.25">
      <c r="A238" s="119"/>
      <c r="B238" s="86"/>
      <c r="C238" s="86"/>
      <c r="D238" s="86"/>
      <c r="E238" s="86"/>
      <c r="F238" s="108"/>
      <c r="G238" s="133">
        <f t="shared" si="6"/>
        <v>0</v>
      </c>
      <c r="H238" s="108"/>
      <c r="I238" s="110"/>
      <c r="J238" s="108"/>
      <c r="K238" s="90"/>
      <c r="L238" s="133">
        <f t="shared" si="7"/>
        <v>0</v>
      </c>
      <c r="M238" s="39"/>
      <c r="N238" s="39"/>
      <c r="O238" s="39"/>
      <c r="P238" s="39"/>
    </row>
    <row r="239" spans="1:16" x14ac:dyDescent="0.25">
      <c r="A239" s="119"/>
      <c r="B239" s="86"/>
      <c r="C239" s="86"/>
      <c r="D239" s="86"/>
      <c r="E239" s="86"/>
      <c r="F239" s="108"/>
      <c r="G239" s="133">
        <f t="shared" si="6"/>
        <v>0</v>
      </c>
      <c r="H239" s="108"/>
      <c r="I239" s="110"/>
      <c r="J239" s="108"/>
      <c r="K239" s="90"/>
      <c r="L239" s="133">
        <f t="shared" si="7"/>
        <v>0</v>
      </c>
      <c r="M239" s="39"/>
      <c r="N239" s="39"/>
      <c r="O239" s="39"/>
      <c r="P239" s="39"/>
    </row>
    <row r="240" spans="1:16" x14ac:dyDescent="0.25">
      <c r="A240" s="119"/>
      <c r="B240" s="86"/>
      <c r="C240" s="86"/>
      <c r="D240" s="86"/>
      <c r="E240" s="86"/>
      <c r="F240" s="108"/>
      <c r="G240" s="133">
        <f t="shared" si="6"/>
        <v>0</v>
      </c>
      <c r="H240" s="108"/>
      <c r="I240" s="110"/>
      <c r="J240" s="108"/>
      <c r="K240" s="90"/>
      <c r="L240" s="133">
        <f t="shared" si="7"/>
        <v>0</v>
      </c>
      <c r="M240" s="39"/>
      <c r="N240" s="39"/>
      <c r="O240" s="39"/>
      <c r="P240" s="39"/>
    </row>
    <row r="241" spans="1:16" x14ac:dyDescent="0.25">
      <c r="A241" s="119"/>
      <c r="B241" s="86"/>
      <c r="C241" s="86"/>
      <c r="D241" s="86"/>
      <c r="E241" s="86"/>
      <c r="F241" s="108"/>
      <c r="G241" s="133">
        <f t="shared" si="6"/>
        <v>0</v>
      </c>
      <c r="H241" s="108"/>
      <c r="I241" s="110"/>
      <c r="J241" s="108"/>
      <c r="K241" s="90"/>
      <c r="L241" s="133">
        <f t="shared" si="7"/>
        <v>0</v>
      </c>
      <c r="M241" s="39"/>
      <c r="N241" s="39"/>
      <c r="O241" s="39"/>
      <c r="P241" s="39"/>
    </row>
    <row r="242" spans="1:16" x14ac:dyDescent="0.25">
      <c r="A242" s="119"/>
      <c r="B242" s="86"/>
      <c r="C242" s="86"/>
      <c r="D242" s="86"/>
      <c r="E242" s="86"/>
      <c r="F242" s="108"/>
      <c r="G242" s="133">
        <f t="shared" si="6"/>
        <v>0</v>
      </c>
      <c r="H242" s="108"/>
      <c r="I242" s="110"/>
      <c r="J242" s="108"/>
      <c r="K242" s="90"/>
      <c r="L242" s="133">
        <f t="shared" si="7"/>
        <v>0</v>
      </c>
      <c r="M242" s="39"/>
      <c r="N242" s="39"/>
      <c r="O242" s="39"/>
      <c r="P242" s="39"/>
    </row>
    <row r="243" spans="1:16" x14ac:dyDescent="0.25">
      <c r="A243" s="119"/>
      <c r="B243" s="86"/>
      <c r="C243" s="86"/>
      <c r="D243" s="86"/>
      <c r="E243" s="86"/>
      <c r="F243" s="108"/>
      <c r="G243" s="133">
        <f t="shared" si="6"/>
        <v>0</v>
      </c>
      <c r="H243" s="108"/>
      <c r="I243" s="110"/>
      <c r="J243" s="108"/>
      <c r="K243" s="90"/>
      <c r="L243" s="133">
        <f t="shared" si="7"/>
        <v>0</v>
      </c>
      <c r="M243" s="39"/>
      <c r="N243" s="39"/>
      <c r="O243" s="39"/>
      <c r="P243" s="39"/>
    </row>
    <row r="244" spans="1:16" ht="14.25" customHeight="1" x14ac:dyDescent="0.25">
      <c r="A244" s="119"/>
      <c r="B244" s="86"/>
      <c r="C244" s="86"/>
      <c r="D244" s="86"/>
      <c r="E244" s="86"/>
      <c r="F244" s="108"/>
      <c r="G244" s="133">
        <f t="shared" si="6"/>
        <v>0</v>
      </c>
      <c r="H244" s="108"/>
      <c r="I244" s="110"/>
      <c r="J244" s="108"/>
      <c r="K244" s="90"/>
      <c r="L244" s="133">
        <f t="shared" si="7"/>
        <v>0</v>
      </c>
      <c r="M244" s="39"/>
      <c r="N244" s="39"/>
      <c r="O244" s="39"/>
      <c r="P244" s="39"/>
    </row>
    <row r="245" spans="1:16" x14ac:dyDescent="0.25">
      <c r="A245" s="119"/>
      <c r="B245" s="86"/>
      <c r="C245" s="86"/>
      <c r="D245" s="86"/>
      <c r="E245" s="86"/>
      <c r="F245" s="108"/>
      <c r="G245" s="133">
        <f t="shared" si="6"/>
        <v>0</v>
      </c>
      <c r="H245" s="108"/>
      <c r="I245" s="110"/>
      <c r="J245" s="108"/>
      <c r="K245" s="90"/>
      <c r="L245" s="133">
        <f t="shared" si="7"/>
        <v>0</v>
      </c>
      <c r="M245" s="39"/>
      <c r="N245" s="39"/>
      <c r="O245" s="39"/>
      <c r="P245" s="39"/>
    </row>
    <row r="246" spans="1:16" x14ac:dyDescent="0.25">
      <c r="A246" s="119"/>
      <c r="B246" s="86"/>
      <c r="C246" s="86"/>
      <c r="D246" s="86"/>
      <c r="E246" s="86"/>
      <c r="F246" s="108"/>
      <c r="G246" s="133">
        <f t="shared" si="6"/>
        <v>0</v>
      </c>
      <c r="H246" s="108"/>
      <c r="I246" s="110"/>
      <c r="J246" s="108"/>
      <c r="K246" s="90"/>
      <c r="L246" s="133">
        <f t="shared" si="7"/>
        <v>0</v>
      </c>
      <c r="M246" s="39"/>
      <c r="N246" s="39"/>
      <c r="O246" s="39"/>
      <c r="P246" s="39"/>
    </row>
    <row r="247" spans="1:16" x14ac:dyDescent="0.25">
      <c r="A247" s="119"/>
      <c r="B247" s="86"/>
      <c r="C247" s="86"/>
      <c r="D247" s="86"/>
      <c r="E247" s="86"/>
      <c r="F247" s="108"/>
      <c r="G247" s="133">
        <f t="shared" si="6"/>
        <v>0</v>
      </c>
      <c r="H247" s="108"/>
      <c r="I247" s="110"/>
      <c r="J247" s="108"/>
      <c r="K247" s="90"/>
      <c r="L247" s="133">
        <f t="shared" si="7"/>
        <v>0</v>
      </c>
      <c r="M247" s="39"/>
      <c r="N247" s="39"/>
      <c r="O247" s="39"/>
      <c r="P247" s="39"/>
    </row>
    <row r="248" spans="1:16" x14ac:dyDescent="0.25">
      <c r="A248" s="119"/>
      <c r="B248" s="86"/>
      <c r="C248" s="86"/>
      <c r="D248" s="86"/>
      <c r="E248" s="86"/>
      <c r="F248" s="108"/>
      <c r="G248" s="133">
        <f t="shared" si="6"/>
        <v>0</v>
      </c>
      <c r="H248" s="108"/>
      <c r="I248" s="110"/>
      <c r="J248" s="108"/>
      <c r="K248" s="90"/>
      <c r="L248" s="133">
        <f t="shared" si="7"/>
        <v>0</v>
      </c>
      <c r="M248" s="39"/>
      <c r="N248" s="39"/>
      <c r="O248" s="39"/>
      <c r="P248" s="39"/>
    </row>
    <row r="249" spans="1:16" x14ac:dyDescent="0.25">
      <c r="A249" s="119"/>
      <c r="B249" s="86"/>
      <c r="C249" s="86"/>
      <c r="D249" s="86"/>
      <c r="E249" s="86"/>
      <c r="F249" s="108"/>
      <c r="G249" s="133">
        <f t="shared" si="6"/>
        <v>0</v>
      </c>
      <c r="H249" s="108"/>
      <c r="I249" s="110"/>
      <c r="J249" s="108"/>
      <c r="K249" s="90"/>
      <c r="L249" s="133">
        <f t="shared" si="7"/>
        <v>0</v>
      </c>
      <c r="M249" s="39"/>
      <c r="N249" s="39"/>
      <c r="O249" s="39"/>
      <c r="P249" s="39"/>
    </row>
    <row r="250" spans="1:16" x14ac:dyDescent="0.25">
      <c r="A250" s="119"/>
      <c r="B250" s="86"/>
      <c r="C250" s="86"/>
      <c r="D250" s="86"/>
      <c r="E250" s="86"/>
      <c r="F250" s="108"/>
      <c r="G250" s="133">
        <f t="shared" si="6"/>
        <v>0</v>
      </c>
      <c r="H250" s="108"/>
      <c r="I250" s="110"/>
      <c r="J250" s="108"/>
      <c r="K250" s="90"/>
      <c r="L250" s="133">
        <f t="shared" si="7"/>
        <v>0</v>
      </c>
      <c r="M250" s="39"/>
      <c r="N250" s="39"/>
      <c r="O250" s="39"/>
      <c r="P250" s="39"/>
    </row>
    <row r="251" spans="1:16" x14ac:dyDescent="0.25">
      <c r="A251" s="119"/>
      <c r="B251" s="86"/>
      <c r="C251" s="86"/>
      <c r="D251" s="86"/>
      <c r="E251" s="86"/>
      <c r="F251" s="108"/>
      <c r="G251" s="133">
        <f t="shared" si="6"/>
        <v>0</v>
      </c>
      <c r="H251" s="108"/>
      <c r="I251" s="110"/>
      <c r="J251" s="108"/>
      <c r="K251" s="90"/>
      <c r="L251" s="133">
        <f t="shared" si="7"/>
        <v>0</v>
      </c>
      <c r="M251" s="39"/>
      <c r="N251" s="39"/>
      <c r="O251" s="39"/>
      <c r="P251" s="39"/>
    </row>
    <row r="252" spans="1:16" x14ac:dyDescent="0.25">
      <c r="A252" s="119"/>
      <c r="B252" s="86"/>
      <c r="C252" s="86"/>
      <c r="D252" s="86"/>
      <c r="E252" s="86"/>
      <c r="F252" s="108"/>
      <c r="G252" s="133">
        <f t="shared" si="6"/>
        <v>0</v>
      </c>
      <c r="H252" s="108"/>
      <c r="I252" s="110"/>
      <c r="J252" s="108"/>
      <c r="K252" s="90"/>
      <c r="L252" s="133">
        <f t="shared" si="7"/>
        <v>0</v>
      </c>
      <c r="M252" s="39"/>
      <c r="N252" s="39"/>
      <c r="O252" s="39"/>
      <c r="P252" s="39"/>
    </row>
    <row r="253" spans="1:16" x14ac:dyDescent="0.25">
      <c r="A253" s="119"/>
      <c r="B253" s="86"/>
      <c r="C253" s="86"/>
      <c r="D253" s="86"/>
      <c r="E253" s="86"/>
      <c r="F253" s="108"/>
      <c r="G253" s="133">
        <f t="shared" si="6"/>
        <v>0</v>
      </c>
      <c r="H253" s="108"/>
      <c r="I253" s="110"/>
      <c r="J253" s="108"/>
      <c r="K253" s="90"/>
      <c r="L253" s="133">
        <f t="shared" si="7"/>
        <v>0</v>
      </c>
      <c r="M253" s="39"/>
      <c r="N253" s="39"/>
      <c r="O253" s="39"/>
      <c r="P253" s="39"/>
    </row>
    <row r="254" spans="1:16" x14ac:dyDescent="0.25">
      <c r="A254" s="119"/>
      <c r="B254" s="86"/>
      <c r="C254" s="86"/>
      <c r="D254" s="86"/>
      <c r="E254" s="86"/>
      <c r="F254" s="88"/>
      <c r="G254" s="133">
        <f t="shared" si="6"/>
        <v>0</v>
      </c>
      <c r="H254" s="108"/>
      <c r="I254" s="110"/>
      <c r="J254" s="108"/>
      <c r="K254" s="90"/>
      <c r="L254" s="133">
        <f t="shared" si="7"/>
        <v>0</v>
      </c>
      <c r="M254" s="39"/>
      <c r="N254" s="39"/>
      <c r="O254" s="39"/>
      <c r="P254" s="39"/>
    </row>
    <row r="255" spans="1:16" x14ac:dyDescent="0.25">
      <c r="A255" s="119"/>
      <c r="B255" s="86"/>
      <c r="C255" s="86"/>
      <c r="D255" s="86"/>
      <c r="E255" s="86"/>
      <c r="F255" s="88"/>
      <c r="G255" s="133">
        <f t="shared" si="6"/>
        <v>0</v>
      </c>
      <c r="H255" s="108"/>
      <c r="I255" s="110"/>
      <c r="J255" s="108"/>
      <c r="K255" s="90"/>
      <c r="L255" s="133">
        <f t="shared" si="7"/>
        <v>0</v>
      </c>
      <c r="M255" s="39"/>
      <c r="N255" s="39"/>
      <c r="O255" s="39"/>
      <c r="P255" s="39"/>
    </row>
    <row r="256" spans="1:16" x14ac:dyDescent="0.25">
      <c r="A256" s="119"/>
      <c r="B256" s="86"/>
      <c r="C256" s="86"/>
      <c r="D256" s="86"/>
      <c r="E256" s="86"/>
      <c r="F256" s="88"/>
      <c r="G256" s="133">
        <f t="shared" si="6"/>
        <v>0</v>
      </c>
      <c r="H256" s="108"/>
      <c r="I256" s="110"/>
      <c r="J256" s="108"/>
      <c r="K256" s="90"/>
      <c r="L256" s="133">
        <f t="shared" si="7"/>
        <v>0</v>
      </c>
      <c r="M256" s="39"/>
      <c r="N256" s="39"/>
      <c r="O256" s="39"/>
      <c r="P256" s="39"/>
    </row>
    <row r="257" spans="1:16" x14ac:dyDescent="0.25">
      <c r="A257" s="119"/>
      <c r="B257" s="86"/>
      <c r="C257" s="86"/>
      <c r="D257" s="86"/>
      <c r="E257" s="86"/>
      <c r="F257" s="88"/>
      <c r="G257" s="133">
        <f t="shared" si="6"/>
        <v>0</v>
      </c>
      <c r="H257" s="108"/>
      <c r="I257" s="110"/>
      <c r="J257" s="108"/>
      <c r="K257" s="90"/>
      <c r="L257" s="133">
        <f t="shared" si="7"/>
        <v>0</v>
      </c>
      <c r="M257" s="39"/>
      <c r="N257" s="39"/>
      <c r="O257" s="39"/>
      <c r="P257" s="39"/>
    </row>
    <row r="258" spans="1:16" x14ac:dyDescent="0.25">
      <c r="A258" s="119"/>
      <c r="B258" s="86"/>
      <c r="C258" s="86"/>
      <c r="D258" s="86"/>
      <c r="E258" s="86"/>
      <c r="F258" s="88"/>
      <c r="G258" s="133">
        <f t="shared" si="6"/>
        <v>0</v>
      </c>
      <c r="H258" s="108"/>
      <c r="I258" s="110"/>
      <c r="J258" s="108"/>
      <c r="K258" s="90"/>
      <c r="L258" s="133">
        <f t="shared" si="7"/>
        <v>0</v>
      </c>
      <c r="M258" s="39"/>
      <c r="N258" s="39"/>
      <c r="O258" s="39"/>
      <c r="P258" s="39"/>
    </row>
    <row r="259" spans="1:16" x14ac:dyDescent="0.25">
      <c r="A259" s="119"/>
      <c r="B259" s="86"/>
      <c r="C259" s="86"/>
      <c r="D259" s="86"/>
      <c r="E259" s="86"/>
      <c r="F259" s="88"/>
      <c r="G259" s="133">
        <f t="shared" si="6"/>
        <v>0</v>
      </c>
      <c r="H259" s="108"/>
      <c r="I259" s="110"/>
      <c r="J259" s="108"/>
      <c r="K259" s="90"/>
      <c r="L259" s="133">
        <f t="shared" si="7"/>
        <v>0</v>
      </c>
      <c r="M259" s="39"/>
      <c r="N259" s="39"/>
      <c r="O259" s="39"/>
      <c r="P259" s="39"/>
    </row>
    <row r="260" spans="1:16" x14ac:dyDescent="0.25">
      <c r="A260" s="119"/>
      <c r="B260" s="86"/>
      <c r="C260" s="86"/>
      <c r="D260" s="86"/>
      <c r="E260" s="86"/>
      <c r="F260" s="88"/>
      <c r="G260" s="133">
        <f t="shared" si="6"/>
        <v>0</v>
      </c>
      <c r="H260" s="108"/>
      <c r="I260" s="110"/>
      <c r="J260" s="108"/>
      <c r="K260" s="90"/>
      <c r="L260" s="133">
        <f t="shared" si="7"/>
        <v>0</v>
      </c>
      <c r="M260" s="39"/>
      <c r="N260" s="39"/>
      <c r="O260" s="39"/>
      <c r="P260" s="39"/>
    </row>
    <row r="261" spans="1:16" x14ac:dyDescent="0.25">
      <c r="A261" s="119"/>
      <c r="B261" s="86"/>
      <c r="C261" s="86"/>
      <c r="D261" s="86"/>
      <c r="E261" s="86"/>
      <c r="F261" s="88"/>
      <c r="G261" s="133">
        <f t="shared" si="6"/>
        <v>0</v>
      </c>
      <c r="H261" s="108"/>
      <c r="I261" s="110"/>
      <c r="J261" s="108"/>
      <c r="K261" s="90"/>
      <c r="L261" s="133">
        <f t="shared" si="7"/>
        <v>0</v>
      </c>
      <c r="M261" s="39"/>
      <c r="N261" s="39"/>
      <c r="O261" s="39"/>
      <c r="P261" s="39"/>
    </row>
    <row r="262" spans="1:16" x14ac:dyDescent="0.25">
      <c r="A262" s="119"/>
      <c r="B262" s="86"/>
      <c r="C262" s="86"/>
      <c r="D262" s="86"/>
      <c r="E262" s="86"/>
      <c r="F262" s="88"/>
      <c r="G262" s="133">
        <f t="shared" si="6"/>
        <v>0</v>
      </c>
      <c r="H262" s="108"/>
      <c r="I262" s="110"/>
      <c r="J262" s="108"/>
      <c r="K262" s="90"/>
      <c r="L262" s="133">
        <f t="shared" si="7"/>
        <v>0</v>
      </c>
      <c r="M262" s="39"/>
      <c r="N262" s="39"/>
      <c r="O262" s="39"/>
      <c r="P262" s="39"/>
    </row>
    <row r="263" spans="1:16" x14ac:dyDescent="0.25">
      <c r="A263" s="119"/>
      <c r="B263" s="86"/>
      <c r="C263" s="86"/>
      <c r="D263" s="86"/>
      <c r="E263" s="86"/>
      <c r="F263" s="88"/>
      <c r="G263" s="133">
        <f t="shared" si="6"/>
        <v>0</v>
      </c>
      <c r="H263" s="108"/>
      <c r="I263" s="110"/>
      <c r="J263" s="108"/>
      <c r="K263" s="90"/>
      <c r="L263" s="133">
        <f t="shared" si="7"/>
        <v>0</v>
      </c>
      <c r="M263" s="39"/>
      <c r="N263" s="39"/>
      <c r="O263" s="39"/>
      <c r="P263" s="39"/>
    </row>
    <row r="264" spans="1:16" x14ac:dyDescent="0.25">
      <c r="A264" s="119"/>
      <c r="B264" s="86"/>
      <c r="C264" s="86"/>
      <c r="D264" s="86"/>
      <c r="E264" s="86"/>
      <c r="F264" s="88"/>
      <c r="G264" s="133">
        <f t="shared" si="6"/>
        <v>0</v>
      </c>
      <c r="H264" s="108"/>
      <c r="I264" s="110"/>
      <c r="J264" s="108"/>
      <c r="K264" s="90"/>
      <c r="L264" s="133">
        <f t="shared" si="7"/>
        <v>0</v>
      </c>
      <c r="M264" s="39"/>
      <c r="N264" s="39"/>
      <c r="O264" s="39"/>
      <c r="P264" s="39"/>
    </row>
    <row r="265" spans="1:16" x14ac:dyDescent="0.25">
      <c r="A265" s="119"/>
      <c r="B265" s="86"/>
      <c r="C265" s="86"/>
      <c r="D265" s="86"/>
      <c r="E265" s="86"/>
      <c r="F265" s="88"/>
      <c r="G265" s="133">
        <f t="shared" si="6"/>
        <v>0</v>
      </c>
      <c r="H265" s="108"/>
      <c r="I265" s="110"/>
      <c r="J265" s="108"/>
      <c r="K265" s="90"/>
      <c r="L265" s="133">
        <f t="shared" si="7"/>
        <v>0</v>
      </c>
      <c r="M265" s="39"/>
      <c r="N265" s="39"/>
      <c r="O265" s="39"/>
      <c r="P265" s="39"/>
    </row>
    <row r="266" spans="1:16" x14ac:dyDescent="0.25">
      <c r="A266" s="119"/>
      <c r="B266" s="86"/>
      <c r="C266" s="86"/>
      <c r="D266" s="86"/>
      <c r="E266" s="86"/>
      <c r="F266" s="88"/>
      <c r="G266" s="133">
        <f t="shared" si="6"/>
        <v>0</v>
      </c>
      <c r="H266" s="108"/>
      <c r="I266" s="110"/>
      <c r="J266" s="108"/>
      <c r="K266" s="90"/>
      <c r="L266" s="133">
        <f t="shared" si="7"/>
        <v>0</v>
      </c>
      <c r="M266" s="39"/>
      <c r="N266" s="39"/>
      <c r="O266" s="39"/>
      <c r="P266" s="39"/>
    </row>
    <row r="267" spans="1:16" x14ac:dyDescent="0.25">
      <c r="A267" s="119"/>
      <c r="B267" s="86"/>
      <c r="C267" s="86"/>
      <c r="D267" s="86"/>
      <c r="E267" s="86"/>
      <c r="F267" s="88"/>
      <c r="G267" s="133">
        <f t="shared" si="6"/>
        <v>0</v>
      </c>
      <c r="H267" s="108"/>
      <c r="I267" s="110"/>
      <c r="J267" s="108"/>
      <c r="K267" s="90"/>
      <c r="L267" s="133">
        <f t="shared" si="7"/>
        <v>0</v>
      </c>
      <c r="M267" s="39"/>
      <c r="N267" s="39"/>
      <c r="O267" s="39"/>
      <c r="P267" s="39"/>
    </row>
    <row r="268" spans="1:16" x14ac:dyDescent="0.25">
      <c r="A268" s="119"/>
      <c r="B268" s="86"/>
      <c r="C268" s="86"/>
      <c r="D268" s="86"/>
      <c r="E268" s="86"/>
      <c r="F268" s="88"/>
      <c r="G268" s="133">
        <f t="shared" si="6"/>
        <v>0</v>
      </c>
      <c r="H268" s="108"/>
      <c r="I268" s="110"/>
      <c r="J268" s="108"/>
      <c r="K268" s="90"/>
      <c r="L268" s="133">
        <f t="shared" si="7"/>
        <v>0</v>
      </c>
      <c r="M268" s="39"/>
      <c r="N268" s="39"/>
      <c r="O268" s="39"/>
      <c r="P268" s="39"/>
    </row>
    <row r="269" spans="1:16" x14ac:dyDescent="0.25">
      <c r="A269" s="119"/>
      <c r="B269" s="86"/>
      <c r="C269" s="86"/>
      <c r="D269" s="86"/>
      <c r="E269" s="86"/>
      <c r="F269" s="88"/>
      <c r="G269" s="133">
        <f t="shared" si="6"/>
        <v>0</v>
      </c>
      <c r="H269" s="108"/>
      <c r="I269" s="110"/>
      <c r="J269" s="108"/>
      <c r="K269" s="90"/>
      <c r="L269" s="133">
        <f t="shared" si="7"/>
        <v>0</v>
      </c>
      <c r="M269" s="39"/>
      <c r="N269" s="39"/>
      <c r="O269" s="39"/>
      <c r="P269" s="39"/>
    </row>
    <row r="270" spans="1:16" x14ac:dyDescent="0.25">
      <c r="A270" s="119"/>
      <c r="B270" s="86"/>
      <c r="C270" s="86"/>
      <c r="D270" s="86"/>
      <c r="E270" s="86"/>
      <c r="F270" s="88"/>
      <c r="G270" s="133">
        <f t="shared" si="6"/>
        <v>0</v>
      </c>
      <c r="H270" s="108"/>
      <c r="I270" s="110"/>
      <c r="J270" s="108"/>
      <c r="K270" s="90"/>
      <c r="L270" s="133">
        <f t="shared" si="7"/>
        <v>0</v>
      </c>
      <c r="M270" s="39"/>
      <c r="N270" s="39"/>
      <c r="O270" s="39"/>
      <c r="P270" s="39"/>
    </row>
    <row r="271" spans="1:16" ht="15.75" thickBot="1" x14ac:dyDescent="0.3">
      <c r="A271" s="119"/>
      <c r="B271" s="86"/>
      <c r="C271" s="86"/>
      <c r="D271" s="86"/>
      <c r="E271" s="86"/>
      <c r="F271" s="88"/>
      <c r="G271" s="133">
        <f t="shared" ref="G271" si="8">F271*0.21</f>
        <v>0</v>
      </c>
      <c r="H271" s="108"/>
      <c r="I271" s="110"/>
      <c r="J271" s="108"/>
      <c r="K271" s="90"/>
      <c r="L271" s="133">
        <f t="shared" ref="L271" si="9">SUM(F271:K271)</f>
        <v>0</v>
      </c>
      <c r="M271" s="39"/>
      <c r="N271" s="39"/>
      <c r="O271" s="39"/>
      <c r="P271" s="39"/>
    </row>
    <row r="272" spans="1:16" ht="15.75" thickBot="1" x14ac:dyDescent="0.3">
      <c r="A272" s="124"/>
      <c r="B272" s="44"/>
      <c r="C272" s="125"/>
      <c r="D272" s="126" t="s">
        <v>10</v>
      </c>
      <c r="E272" s="44"/>
      <c r="F272" s="45">
        <f>SUM(F7:F271)</f>
        <v>235993.92</v>
      </c>
      <c r="G272" s="45">
        <f>SUM(G7:G271)</f>
        <v>49311.650999999983</v>
      </c>
      <c r="H272" s="45">
        <f>SUM(H7:H271)</f>
        <v>123.54</v>
      </c>
      <c r="I272" s="45">
        <f t="shared" ref="I272" si="10">SUM(I7:I271)</f>
        <v>0</v>
      </c>
      <c r="J272" s="45">
        <f>SUM(J7:J271)</f>
        <v>4904.5200000000004</v>
      </c>
      <c r="K272" s="45">
        <f>SUM(K7:K271)</f>
        <v>416.84</v>
      </c>
      <c r="L272" s="45">
        <f>SUM(L7:L271)</f>
        <v>290750.47099999996</v>
      </c>
      <c r="M272" s="39"/>
      <c r="N272" s="39"/>
      <c r="O272" s="39"/>
      <c r="P272" s="39"/>
    </row>
    <row r="273" spans="1:16" x14ac:dyDescent="0.25">
      <c r="A273" s="161"/>
      <c r="B273" s="162"/>
      <c r="C273" s="163"/>
      <c r="D273" s="164"/>
      <c r="E273" s="162"/>
      <c r="F273" s="165"/>
      <c r="G273" s="165"/>
      <c r="H273" s="165"/>
      <c r="I273" s="165"/>
      <c r="J273" s="165"/>
      <c r="K273" s="165"/>
      <c r="L273" s="165"/>
      <c r="M273" s="39"/>
      <c r="N273" s="39"/>
      <c r="O273" s="39"/>
      <c r="P273" s="39"/>
    </row>
    <row r="274" spans="1:16" x14ac:dyDescent="0.25">
      <c r="A274" s="161"/>
      <c r="B274" s="162"/>
      <c r="C274" s="163"/>
      <c r="D274" s="164"/>
      <c r="E274" s="162"/>
      <c r="F274" s="165"/>
      <c r="G274" s="165"/>
      <c r="H274" s="165"/>
      <c r="I274" s="165"/>
      <c r="J274" s="165"/>
      <c r="K274" s="165"/>
      <c r="L274" s="165"/>
      <c r="M274" s="39"/>
      <c r="N274" s="39"/>
      <c r="O274" s="39"/>
      <c r="P274" s="39"/>
    </row>
    <row r="275" spans="1:16" ht="15.75" thickBot="1" x14ac:dyDescent="0.3">
      <c r="A275" s="46"/>
      <c r="B275" s="47"/>
      <c r="C275" s="48"/>
      <c r="D275" s="35"/>
      <c r="E275" s="37"/>
      <c r="F275" s="47"/>
      <c r="G275" s="47"/>
      <c r="H275" s="47"/>
      <c r="I275" s="37"/>
      <c r="J275" s="47"/>
      <c r="K275" s="49"/>
      <c r="L275" s="38"/>
      <c r="M275" s="39"/>
      <c r="N275" s="39"/>
      <c r="O275" s="39"/>
      <c r="P275" s="39"/>
    </row>
    <row r="276" spans="1:16" ht="15.75" thickBot="1" x14ac:dyDescent="0.3">
      <c r="A276" s="46"/>
      <c r="B276" s="47"/>
      <c r="C276" s="48"/>
      <c r="D276" s="63" t="s">
        <v>19</v>
      </c>
      <c r="E276" s="64">
        <f>+'Ventas Agosto'!H33</f>
        <v>354791.54759999999</v>
      </c>
      <c r="F276" s="47"/>
      <c r="G276" s="47"/>
      <c r="H276" s="47"/>
      <c r="I276" s="37"/>
      <c r="J276" s="47"/>
      <c r="K276" s="49"/>
      <c r="L276" s="38"/>
      <c r="M276" s="39"/>
      <c r="N276" s="39"/>
      <c r="O276" s="39"/>
      <c r="P276" s="39"/>
    </row>
    <row r="277" spans="1:16" ht="15.75" thickBot="1" x14ac:dyDescent="0.3">
      <c r="A277" s="46"/>
      <c r="B277" s="47"/>
      <c r="C277" s="48"/>
      <c r="D277" s="63" t="s">
        <v>20</v>
      </c>
      <c r="E277" s="64">
        <f>SUM(G272:I272)</f>
        <v>49435.190999999984</v>
      </c>
      <c r="F277" s="35"/>
      <c r="G277" s="47"/>
      <c r="H277" s="47"/>
      <c r="I277" s="37"/>
      <c r="J277" s="47"/>
      <c r="K277" s="49"/>
      <c r="L277" s="38"/>
      <c r="M277" s="39"/>
      <c r="N277" s="39"/>
      <c r="O277" s="39"/>
      <c r="P277" s="39"/>
    </row>
    <row r="278" spans="1:16" ht="15.75" thickBot="1" x14ac:dyDescent="0.3">
      <c r="A278" s="46"/>
      <c r="B278" s="47"/>
      <c r="C278" s="48"/>
      <c r="D278" s="63" t="s">
        <v>21</v>
      </c>
      <c r="E278" s="64"/>
      <c r="F278" s="47"/>
      <c r="G278" s="47"/>
      <c r="H278" s="47"/>
      <c r="I278" s="37"/>
      <c r="J278" s="47"/>
      <c r="K278" s="49"/>
      <c r="L278" s="38"/>
      <c r="M278" s="39"/>
      <c r="N278" s="39"/>
      <c r="O278" s="39"/>
      <c r="P278" s="39"/>
    </row>
    <row r="279" spans="1:16" ht="15.75" thickBot="1" x14ac:dyDescent="0.3">
      <c r="A279" s="46"/>
      <c r="B279" s="47"/>
      <c r="C279" s="48"/>
      <c r="D279" s="65" t="s">
        <v>22</v>
      </c>
      <c r="E279" s="66">
        <f>SUM(P7:P26)</f>
        <v>245774.69999999998</v>
      </c>
      <c r="F279" s="47"/>
      <c r="G279" s="47"/>
      <c r="H279" s="47"/>
      <c r="I279" s="37"/>
      <c r="J279" s="47"/>
      <c r="K279" s="49"/>
      <c r="L279" s="38"/>
      <c r="M279" s="39"/>
      <c r="N279" s="39"/>
      <c r="O279" s="39"/>
      <c r="P279" s="39"/>
    </row>
    <row r="280" spans="1:16" ht="15.75" thickBot="1" x14ac:dyDescent="0.3">
      <c r="A280" s="46"/>
      <c r="B280" s="47"/>
      <c r="C280" s="48"/>
      <c r="D280" s="67" t="s">
        <v>23</v>
      </c>
      <c r="E280" s="68">
        <f>E276-E277-E279+E278</f>
        <v>59581.656600000017</v>
      </c>
      <c r="F280" s="47"/>
      <c r="G280" s="47"/>
      <c r="H280" s="47"/>
      <c r="I280" s="69"/>
      <c r="J280" s="47"/>
      <c r="K280" s="49"/>
      <c r="L280" s="38"/>
      <c r="M280" s="39"/>
      <c r="N280" s="39"/>
      <c r="O280" s="39"/>
      <c r="P280" s="39"/>
    </row>
  </sheetData>
  <mergeCells count="2">
    <mergeCell ref="D2:F2"/>
    <mergeCell ref="B6:C6"/>
  </mergeCells>
  <conditionalFormatting sqref="E280">
    <cfRule type="expression" dxfId="7" priority="1">
      <formula>#REF!&gt;0</formula>
    </cfRule>
    <cfRule type="expression" dxfId="6" priority="2">
      <formula>#REF!&lt;0</formula>
    </cfRule>
  </conditionalFormatting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topLeftCell="A9" workbookViewId="0">
      <selection activeCell="K33" sqref="K33"/>
    </sheetView>
  </sheetViews>
  <sheetFormatPr baseColWidth="10" defaultRowHeight="15" x14ac:dyDescent="0.25"/>
  <cols>
    <col min="3" max="3" width="11.42578125" customWidth="1"/>
    <col min="5" max="5" width="16.7109375" customWidth="1"/>
    <col min="6" max="6" width="11.42578125" customWidth="1"/>
    <col min="11" max="11" width="11.85546875" bestFit="1" customWidth="1"/>
  </cols>
  <sheetData>
    <row r="1" spans="1:11" x14ac:dyDescent="0.25">
      <c r="A1" s="9"/>
      <c r="B1" s="10"/>
      <c r="C1" s="10"/>
      <c r="D1" s="10"/>
      <c r="E1" s="10"/>
      <c r="F1" s="11"/>
      <c r="G1" s="12"/>
      <c r="H1" s="12"/>
      <c r="I1" s="12"/>
      <c r="J1" s="12"/>
      <c r="K1" s="12"/>
    </row>
    <row r="2" spans="1:11" ht="15.75" x14ac:dyDescent="0.25">
      <c r="A2" s="1"/>
      <c r="B2" s="167"/>
      <c r="C2" s="167"/>
      <c r="D2" s="156" t="s">
        <v>439</v>
      </c>
      <c r="E2" s="156"/>
      <c r="F2" s="3"/>
      <c r="G2" s="4"/>
      <c r="H2" s="4"/>
      <c r="I2" s="4"/>
      <c r="J2" s="4"/>
      <c r="K2" s="4"/>
    </row>
    <row r="3" spans="1:11" ht="15.75" thickBot="1" x14ac:dyDescent="0.3">
      <c r="A3" s="13"/>
      <c r="B3" s="14"/>
      <c r="C3" s="14"/>
      <c r="D3" s="14"/>
      <c r="E3" s="14"/>
      <c r="F3" s="16"/>
      <c r="G3" s="17"/>
      <c r="H3" s="17"/>
      <c r="I3" s="17"/>
      <c r="J3" s="17"/>
      <c r="K3" s="17"/>
    </row>
    <row r="4" spans="1:11" ht="15.75" thickBot="1" x14ac:dyDescent="0.3">
      <c r="A4" s="77" t="s">
        <v>0</v>
      </c>
      <c r="B4" s="77" t="s">
        <v>1</v>
      </c>
      <c r="C4" s="180" t="s">
        <v>2</v>
      </c>
      <c r="D4" s="181"/>
      <c r="E4" s="166" t="s">
        <v>3</v>
      </c>
      <c r="F4" s="77" t="s">
        <v>4</v>
      </c>
      <c r="G4" s="79" t="s">
        <v>12</v>
      </c>
      <c r="H4" s="79" t="s">
        <v>5</v>
      </c>
      <c r="I4" s="79" t="s">
        <v>6</v>
      </c>
      <c r="J4" s="79" t="s">
        <v>7</v>
      </c>
      <c r="K4" s="79" t="s">
        <v>8</v>
      </c>
    </row>
    <row r="5" spans="1:11" x14ac:dyDescent="0.25">
      <c r="A5" s="139">
        <v>42615</v>
      </c>
      <c r="B5" s="139" t="s">
        <v>25</v>
      </c>
      <c r="C5" s="140">
        <v>2</v>
      </c>
      <c r="D5" s="141">
        <v>198</v>
      </c>
      <c r="E5" s="168" t="s">
        <v>51</v>
      </c>
      <c r="F5" s="140">
        <v>30663288497</v>
      </c>
      <c r="G5" s="142">
        <v>15106.32</v>
      </c>
      <c r="H5" s="142">
        <f>+G5*0.21</f>
        <v>3172.3271999999997</v>
      </c>
      <c r="I5" s="142"/>
      <c r="J5" s="142"/>
      <c r="K5" s="143">
        <f>SUM(G5:J5)</f>
        <v>18278.647199999999</v>
      </c>
    </row>
    <row r="6" spans="1:11" x14ac:dyDescent="0.25">
      <c r="A6" s="138">
        <v>42615</v>
      </c>
      <c r="B6" s="139" t="s">
        <v>25</v>
      </c>
      <c r="C6" s="140">
        <v>2</v>
      </c>
      <c r="D6" s="141">
        <v>199</v>
      </c>
      <c r="E6" s="169" t="s">
        <v>51</v>
      </c>
      <c r="F6" s="140">
        <v>30663288497</v>
      </c>
      <c r="G6" s="144">
        <v>19889.41</v>
      </c>
      <c r="H6" s="142">
        <f t="shared" ref="H6:H32" si="0">+G6*0.21</f>
        <v>4176.7761</v>
      </c>
      <c r="I6" s="142"/>
      <c r="J6" s="144"/>
      <c r="K6" s="145">
        <f>SUM(G6:J6)</f>
        <v>24066.186099999999</v>
      </c>
    </row>
    <row r="7" spans="1:11" x14ac:dyDescent="0.25">
      <c r="A7" s="138">
        <v>42618</v>
      </c>
      <c r="B7" s="139" t="s">
        <v>25</v>
      </c>
      <c r="C7" s="140">
        <v>2</v>
      </c>
      <c r="D7" s="141">
        <v>200</v>
      </c>
      <c r="E7" s="169" t="s">
        <v>51</v>
      </c>
      <c r="F7" s="140">
        <v>30663288497</v>
      </c>
      <c r="G7" s="144">
        <v>286620.84000000003</v>
      </c>
      <c r="H7" s="142">
        <f t="shared" si="0"/>
        <v>60190.376400000001</v>
      </c>
      <c r="I7" s="142"/>
      <c r="J7" s="144"/>
      <c r="K7" s="145">
        <f t="shared" ref="K7:K32" si="1">SUM(G7:J7)</f>
        <v>346811.21640000003</v>
      </c>
    </row>
    <row r="8" spans="1:11" x14ac:dyDescent="0.25">
      <c r="A8" s="138">
        <v>42618</v>
      </c>
      <c r="B8" s="139" t="s">
        <v>25</v>
      </c>
      <c r="C8" s="140">
        <v>2</v>
      </c>
      <c r="D8" s="141">
        <v>201</v>
      </c>
      <c r="E8" s="169" t="s">
        <v>51</v>
      </c>
      <c r="F8" s="140">
        <v>30663288497</v>
      </c>
      <c r="G8" s="144">
        <v>69324.83</v>
      </c>
      <c r="H8" s="142">
        <f t="shared" si="0"/>
        <v>14558.2143</v>
      </c>
      <c r="I8" s="142"/>
      <c r="J8" s="144"/>
      <c r="K8" s="145">
        <f t="shared" si="1"/>
        <v>83883.044300000009</v>
      </c>
    </row>
    <row r="9" spans="1:11" x14ac:dyDescent="0.25">
      <c r="A9" s="138">
        <v>42615</v>
      </c>
      <c r="B9" s="139" t="s">
        <v>189</v>
      </c>
      <c r="C9" s="140">
        <v>2</v>
      </c>
      <c r="D9" s="141">
        <v>53</v>
      </c>
      <c r="E9" s="169" t="s">
        <v>51</v>
      </c>
      <c r="F9" s="140">
        <v>30663288497</v>
      </c>
      <c r="G9" s="144">
        <v>-4677.91</v>
      </c>
      <c r="H9" s="142">
        <f t="shared" si="0"/>
        <v>-982.36109999999996</v>
      </c>
      <c r="I9" s="142"/>
      <c r="J9" s="144"/>
      <c r="K9" s="145">
        <f t="shared" si="1"/>
        <v>-5660.2710999999999</v>
      </c>
    </row>
    <row r="10" spans="1:11" x14ac:dyDescent="0.25">
      <c r="A10" s="138">
        <v>42618</v>
      </c>
      <c r="B10" s="139" t="s">
        <v>189</v>
      </c>
      <c r="C10" s="140">
        <v>2</v>
      </c>
      <c r="D10" s="141">
        <v>54</v>
      </c>
      <c r="E10" s="169" t="s">
        <v>51</v>
      </c>
      <c r="F10" s="140">
        <v>30663288497</v>
      </c>
      <c r="G10" s="144">
        <v>-8978.6200000000008</v>
      </c>
      <c r="H10" s="142">
        <f t="shared" si="0"/>
        <v>-1885.5102000000002</v>
      </c>
      <c r="I10" s="142"/>
      <c r="J10" s="144"/>
      <c r="K10" s="145">
        <f t="shared" si="1"/>
        <v>-10864.130200000001</v>
      </c>
    </row>
    <row r="11" spans="1:11" x14ac:dyDescent="0.25">
      <c r="A11" s="138">
        <v>42632</v>
      </c>
      <c r="B11" s="139" t="s">
        <v>25</v>
      </c>
      <c r="C11" s="140">
        <v>2</v>
      </c>
      <c r="D11" s="141">
        <v>202</v>
      </c>
      <c r="E11" s="169" t="s">
        <v>51</v>
      </c>
      <c r="F11" s="140">
        <v>30663288497</v>
      </c>
      <c r="G11" s="144">
        <v>155216.03</v>
      </c>
      <c r="H11" s="142">
        <f t="shared" si="0"/>
        <v>32595.366299999998</v>
      </c>
      <c r="I11" s="142"/>
      <c r="J11" s="146"/>
      <c r="K11" s="145">
        <f t="shared" si="1"/>
        <v>187811.39629999999</v>
      </c>
    </row>
    <row r="12" spans="1:11" x14ac:dyDescent="0.25">
      <c r="A12" s="138">
        <v>42632</v>
      </c>
      <c r="B12" s="139" t="s">
        <v>25</v>
      </c>
      <c r="C12" s="140">
        <v>2</v>
      </c>
      <c r="D12" s="141">
        <v>203</v>
      </c>
      <c r="E12" s="169" t="s">
        <v>51</v>
      </c>
      <c r="F12" s="140">
        <v>30663288497</v>
      </c>
      <c r="G12" s="144">
        <v>22129.24</v>
      </c>
      <c r="H12" s="142">
        <f t="shared" si="0"/>
        <v>4647.1404000000002</v>
      </c>
      <c r="I12" s="142"/>
      <c r="J12" s="146"/>
      <c r="K12" s="145">
        <f t="shared" si="1"/>
        <v>26776.380400000002</v>
      </c>
    </row>
    <row r="13" spans="1:11" x14ac:dyDescent="0.25">
      <c r="A13" s="138">
        <v>42632</v>
      </c>
      <c r="B13" s="139" t="s">
        <v>25</v>
      </c>
      <c r="C13" s="140">
        <v>2</v>
      </c>
      <c r="D13" s="141">
        <v>204</v>
      </c>
      <c r="E13" s="169" t="s">
        <v>51</v>
      </c>
      <c r="F13" s="140">
        <v>30663288497</v>
      </c>
      <c r="G13" s="144">
        <v>200093.22</v>
      </c>
      <c r="H13" s="142">
        <f t="shared" si="0"/>
        <v>42019.576199999996</v>
      </c>
      <c r="I13" s="142"/>
      <c r="J13" s="146"/>
      <c r="K13" s="145">
        <f t="shared" si="1"/>
        <v>242112.79619999998</v>
      </c>
    </row>
    <row r="14" spans="1:11" x14ac:dyDescent="0.25">
      <c r="A14" s="138">
        <v>42633</v>
      </c>
      <c r="B14" s="139" t="s">
        <v>25</v>
      </c>
      <c r="C14" s="140">
        <v>2</v>
      </c>
      <c r="D14" s="141">
        <v>205</v>
      </c>
      <c r="E14" s="169" t="s">
        <v>51</v>
      </c>
      <c r="F14" s="140">
        <v>30663288497</v>
      </c>
      <c r="G14" s="144">
        <v>410644.72</v>
      </c>
      <c r="H14" s="142">
        <f t="shared" si="0"/>
        <v>86235.391199999998</v>
      </c>
      <c r="I14" s="142"/>
      <c r="J14" s="146"/>
      <c r="K14" s="145">
        <f t="shared" si="1"/>
        <v>496880.11119999998</v>
      </c>
    </row>
    <row r="15" spans="1:11" x14ac:dyDescent="0.25">
      <c r="A15" s="138">
        <v>42636</v>
      </c>
      <c r="B15" s="139" t="s">
        <v>25</v>
      </c>
      <c r="C15" s="140">
        <v>2</v>
      </c>
      <c r="D15" s="141">
        <v>206</v>
      </c>
      <c r="E15" s="169" t="s">
        <v>51</v>
      </c>
      <c r="F15" s="140">
        <v>30663288497</v>
      </c>
      <c r="G15" s="144">
        <v>73853.100000000006</v>
      </c>
      <c r="H15" s="142">
        <f t="shared" si="0"/>
        <v>15509.151</v>
      </c>
      <c r="I15" s="142"/>
      <c r="J15" s="146"/>
      <c r="K15" s="145">
        <f t="shared" si="1"/>
        <v>89362.251000000004</v>
      </c>
    </row>
    <row r="16" spans="1:11" x14ac:dyDescent="0.25">
      <c r="A16" s="138">
        <v>42636</v>
      </c>
      <c r="B16" s="139" t="s">
        <v>25</v>
      </c>
      <c r="C16" s="140">
        <v>2</v>
      </c>
      <c r="D16" s="141">
        <v>207</v>
      </c>
      <c r="E16" s="169" t="s">
        <v>51</v>
      </c>
      <c r="F16" s="140">
        <v>30663288497</v>
      </c>
      <c r="G16" s="144">
        <v>130000</v>
      </c>
      <c r="H16" s="142">
        <f t="shared" si="0"/>
        <v>27300</v>
      </c>
      <c r="I16" s="142"/>
      <c r="J16" s="146"/>
      <c r="K16" s="145">
        <f t="shared" si="1"/>
        <v>157300</v>
      </c>
    </row>
    <row r="17" spans="1:11" x14ac:dyDescent="0.25">
      <c r="A17" s="138">
        <v>42639</v>
      </c>
      <c r="B17" s="139" t="s">
        <v>25</v>
      </c>
      <c r="C17" s="140">
        <v>2</v>
      </c>
      <c r="D17" s="141">
        <v>208</v>
      </c>
      <c r="E17" s="169" t="s">
        <v>51</v>
      </c>
      <c r="F17" s="140">
        <v>30663288497</v>
      </c>
      <c r="G17" s="144">
        <v>28395.759999999998</v>
      </c>
      <c r="H17" s="142">
        <f t="shared" si="0"/>
        <v>5963.1095999999998</v>
      </c>
      <c r="I17" s="142"/>
      <c r="J17" s="146"/>
      <c r="K17" s="145">
        <f t="shared" si="1"/>
        <v>34358.869599999998</v>
      </c>
    </row>
    <row r="18" spans="1:11" x14ac:dyDescent="0.25">
      <c r="A18" s="138">
        <v>42639</v>
      </c>
      <c r="B18" s="139" t="s">
        <v>25</v>
      </c>
      <c r="C18" s="140">
        <v>2</v>
      </c>
      <c r="D18" s="141">
        <v>209</v>
      </c>
      <c r="E18" s="169" t="s">
        <v>51</v>
      </c>
      <c r="F18" s="140">
        <v>30663288497</v>
      </c>
      <c r="G18" s="144">
        <v>90332.479999999996</v>
      </c>
      <c r="H18" s="142">
        <f t="shared" si="0"/>
        <v>18969.820799999998</v>
      </c>
      <c r="I18" s="142"/>
      <c r="J18" s="146"/>
      <c r="K18" s="145">
        <f t="shared" si="1"/>
        <v>109302.3008</v>
      </c>
    </row>
    <row r="19" spans="1:11" x14ac:dyDescent="0.25">
      <c r="A19" s="138">
        <v>42625</v>
      </c>
      <c r="B19" s="139" t="s">
        <v>189</v>
      </c>
      <c r="C19" s="140">
        <v>2</v>
      </c>
      <c r="D19" s="141">
        <v>55</v>
      </c>
      <c r="E19" s="169" t="s">
        <v>51</v>
      </c>
      <c r="F19" s="140">
        <v>30663288497</v>
      </c>
      <c r="G19" s="144">
        <v>-1502.26</v>
      </c>
      <c r="H19" s="142">
        <f t="shared" si="0"/>
        <v>-315.47460000000001</v>
      </c>
      <c r="I19" s="142"/>
      <c r="J19" s="146"/>
      <c r="K19" s="145">
        <f t="shared" si="1"/>
        <v>-1817.7346</v>
      </c>
    </row>
    <row r="20" spans="1:11" x14ac:dyDescent="0.25">
      <c r="A20" s="138">
        <v>42628</v>
      </c>
      <c r="B20" s="139" t="s">
        <v>189</v>
      </c>
      <c r="C20" s="140">
        <v>2</v>
      </c>
      <c r="D20" s="141">
        <v>56</v>
      </c>
      <c r="E20" s="169" t="s">
        <v>51</v>
      </c>
      <c r="F20" s="140">
        <v>30663288497</v>
      </c>
      <c r="G20" s="144">
        <v>-4753.87</v>
      </c>
      <c r="H20" s="142">
        <f t="shared" si="0"/>
        <v>-998.31269999999995</v>
      </c>
      <c r="I20" s="142"/>
      <c r="J20" s="146"/>
      <c r="K20" s="145">
        <f t="shared" si="1"/>
        <v>-5752.1826999999994</v>
      </c>
    </row>
    <row r="21" spans="1:11" x14ac:dyDescent="0.25">
      <c r="A21" s="138">
        <v>42640</v>
      </c>
      <c r="B21" s="139" t="s">
        <v>25</v>
      </c>
      <c r="C21" s="140">
        <v>2</v>
      </c>
      <c r="D21" s="141">
        <v>210</v>
      </c>
      <c r="E21" s="169" t="s">
        <v>51</v>
      </c>
      <c r="F21" s="140">
        <v>30663288497</v>
      </c>
      <c r="G21" s="144">
        <v>28061.14</v>
      </c>
      <c r="H21" s="142">
        <f t="shared" si="0"/>
        <v>5892.8393999999998</v>
      </c>
      <c r="I21" s="142"/>
      <c r="J21" s="146"/>
      <c r="K21" s="145">
        <f t="shared" si="1"/>
        <v>33953.979399999997</v>
      </c>
    </row>
    <row r="22" spans="1:11" x14ac:dyDescent="0.25">
      <c r="A22" s="138">
        <v>42642</v>
      </c>
      <c r="B22" s="139" t="s">
        <v>25</v>
      </c>
      <c r="C22" s="140">
        <v>2</v>
      </c>
      <c r="D22" s="141">
        <v>211</v>
      </c>
      <c r="E22" s="169" t="s">
        <v>51</v>
      </c>
      <c r="F22" s="140">
        <v>30663288497</v>
      </c>
      <c r="G22" s="144">
        <v>107284.67</v>
      </c>
      <c r="H22" s="142">
        <f t="shared" si="0"/>
        <v>22529.780699999999</v>
      </c>
      <c r="I22" s="142"/>
      <c r="J22" s="146"/>
      <c r="K22" s="145">
        <f t="shared" si="1"/>
        <v>129814.4507</v>
      </c>
    </row>
    <row r="23" spans="1:11" x14ac:dyDescent="0.25">
      <c r="A23" s="138">
        <v>42643</v>
      </c>
      <c r="B23" s="139" t="s">
        <v>25</v>
      </c>
      <c r="C23" s="140">
        <v>2</v>
      </c>
      <c r="D23" s="141">
        <v>212</v>
      </c>
      <c r="E23" s="169" t="s">
        <v>51</v>
      </c>
      <c r="F23" s="140">
        <v>30663288498</v>
      </c>
      <c r="G23" s="144">
        <v>33645.599999999999</v>
      </c>
      <c r="H23" s="142">
        <f t="shared" si="0"/>
        <v>7065.5759999999991</v>
      </c>
      <c r="I23" s="142"/>
      <c r="J23" s="146"/>
      <c r="K23" s="145">
        <f t="shared" si="1"/>
        <v>40711.175999999999</v>
      </c>
    </row>
    <row r="24" spans="1:11" x14ac:dyDescent="0.25">
      <c r="A24" s="138"/>
      <c r="B24" s="139"/>
      <c r="C24" s="140"/>
      <c r="D24" s="141"/>
      <c r="E24" s="169"/>
      <c r="F24" s="140"/>
      <c r="G24" s="144"/>
      <c r="H24" s="142">
        <f t="shared" si="0"/>
        <v>0</v>
      </c>
      <c r="I24" s="142"/>
      <c r="J24" s="146"/>
      <c r="K24" s="145">
        <f t="shared" si="1"/>
        <v>0</v>
      </c>
    </row>
    <row r="25" spans="1:11" x14ac:dyDescent="0.25">
      <c r="A25" s="138"/>
      <c r="B25" s="139"/>
      <c r="C25" s="140"/>
      <c r="D25" s="141"/>
      <c r="E25" s="158"/>
      <c r="F25" s="140"/>
      <c r="G25" s="144"/>
      <c r="H25" s="142">
        <f>+G25*0.21</f>
        <v>0</v>
      </c>
      <c r="I25" s="142"/>
      <c r="J25" s="146"/>
      <c r="K25" s="145">
        <f>SUM(G25:J25)</f>
        <v>0</v>
      </c>
    </row>
    <row r="26" spans="1:11" x14ac:dyDescent="0.25">
      <c r="A26" s="138"/>
      <c r="B26" s="138"/>
      <c r="C26" s="147"/>
      <c r="D26" s="148"/>
      <c r="E26" s="158"/>
      <c r="F26" s="140"/>
      <c r="G26" s="144"/>
      <c r="H26" s="142">
        <f t="shared" si="0"/>
        <v>0</v>
      </c>
      <c r="I26" s="142"/>
      <c r="J26" s="146"/>
      <c r="K26" s="145">
        <f t="shared" si="1"/>
        <v>0</v>
      </c>
    </row>
    <row r="27" spans="1:11" x14ac:dyDescent="0.25">
      <c r="A27" s="138"/>
      <c r="B27" s="138"/>
      <c r="C27" s="147"/>
      <c r="D27" s="148"/>
      <c r="E27" s="158"/>
      <c r="F27" s="140"/>
      <c r="G27" s="144"/>
      <c r="H27" s="142">
        <f t="shared" si="0"/>
        <v>0</v>
      </c>
      <c r="I27" s="142"/>
      <c r="J27" s="146"/>
      <c r="K27" s="145">
        <f t="shared" si="1"/>
        <v>0</v>
      </c>
    </row>
    <row r="28" spans="1:11" x14ac:dyDescent="0.25">
      <c r="A28" s="138"/>
      <c r="B28" s="138"/>
      <c r="C28" s="147"/>
      <c r="D28" s="148"/>
      <c r="E28" s="158"/>
      <c r="F28" s="140"/>
      <c r="G28" s="144"/>
      <c r="H28" s="142">
        <f t="shared" si="0"/>
        <v>0</v>
      </c>
      <c r="I28" s="142"/>
      <c r="J28" s="146"/>
      <c r="K28" s="145">
        <f t="shared" si="1"/>
        <v>0</v>
      </c>
    </row>
    <row r="29" spans="1:11" x14ac:dyDescent="0.25">
      <c r="A29" s="138"/>
      <c r="B29" s="138"/>
      <c r="C29" s="147"/>
      <c r="D29" s="148"/>
      <c r="E29" s="155"/>
      <c r="F29" s="140"/>
      <c r="G29" s="144"/>
      <c r="H29" s="142">
        <f t="shared" si="0"/>
        <v>0</v>
      </c>
      <c r="I29" s="142"/>
      <c r="J29" s="146"/>
      <c r="K29" s="145">
        <f t="shared" si="1"/>
        <v>0</v>
      </c>
    </row>
    <row r="30" spans="1:11" x14ac:dyDescent="0.25">
      <c r="A30" s="138"/>
      <c r="B30" s="138"/>
      <c r="C30" s="147"/>
      <c r="D30" s="148"/>
      <c r="E30" s="155"/>
      <c r="F30" s="140"/>
      <c r="G30" s="144"/>
      <c r="H30" s="142">
        <f t="shared" si="0"/>
        <v>0</v>
      </c>
      <c r="I30" s="142"/>
      <c r="J30" s="146"/>
      <c r="K30" s="145">
        <f t="shared" si="1"/>
        <v>0</v>
      </c>
    </row>
    <row r="31" spans="1:11" x14ac:dyDescent="0.25">
      <c r="A31" s="138"/>
      <c r="B31" s="138"/>
      <c r="C31" s="147"/>
      <c r="D31" s="148"/>
      <c r="E31" s="155"/>
      <c r="F31" s="140"/>
      <c r="G31" s="144"/>
      <c r="H31" s="142">
        <f t="shared" si="0"/>
        <v>0</v>
      </c>
      <c r="I31" s="142"/>
      <c r="J31" s="146"/>
      <c r="K31" s="145">
        <f t="shared" si="1"/>
        <v>0</v>
      </c>
    </row>
    <row r="32" spans="1:11" x14ac:dyDescent="0.25">
      <c r="A32" s="138"/>
      <c r="B32" s="138"/>
      <c r="C32" s="147"/>
      <c r="D32" s="148"/>
      <c r="E32" s="155"/>
      <c r="F32" s="140"/>
      <c r="G32" s="144"/>
      <c r="H32" s="142">
        <f t="shared" si="0"/>
        <v>0</v>
      </c>
      <c r="I32" s="142"/>
      <c r="J32" s="146"/>
      <c r="K32" s="145">
        <f t="shared" si="1"/>
        <v>0</v>
      </c>
    </row>
    <row r="33" spans="1:11" ht="15.75" thickBot="1" x14ac:dyDescent="0.3">
      <c r="A33" s="149"/>
      <c r="B33" s="149"/>
      <c r="C33" s="150"/>
      <c r="D33" s="150"/>
      <c r="E33" s="150"/>
      <c r="F33" s="151"/>
      <c r="G33" s="152">
        <f>SUM(G5:G32)</f>
        <v>1650684.7</v>
      </c>
      <c r="H33" s="153">
        <f>SUM(H5:H32)</f>
        <v>346643.78700000001</v>
      </c>
      <c r="I33" s="153">
        <f>SUM(I5:I32)</f>
        <v>0</v>
      </c>
      <c r="J33" s="153">
        <f>SUM(J5:J32)</f>
        <v>0</v>
      </c>
      <c r="K33" s="153">
        <f>SUM(K5:K32)</f>
        <v>1997328.487</v>
      </c>
    </row>
  </sheetData>
  <mergeCells count="1">
    <mergeCell ref="C4:D4"/>
  </mergeCell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984"/>
  <sheetViews>
    <sheetView topLeftCell="A3" zoomScale="90" zoomScaleNormal="90" workbookViewId="0">
      <pane ySplit="4" topLeftCell="A781" activePane="bottomLeft" state="frozen"/>
      <selection activeCell="A3" sqref="A3"/>
      <selection pane="bottomLeft" activeCell="N626" sqref="N626"/>
    </sheetView>
  </sheetViews>
  <sheetFormatPr baseColWidth="10" defaultRowHeight="15" x14ac:dyDescent="0.25"/>
  <cols>
    <col min="4" max="4" width="60.42578125" bestFit="1" customWidth="1"/>
    <col min="5" max="5" width="11.85546875" bestFit="1" customWidth="1"/>
    <col min="11" max="11" width="15.85546875" customWidth="1"/>
  </cols>
  <sheetData>
    <row r="1" spans="1:17" x14ac:dyDescent="0.25">
      <c r="A1" s="9"/>
      <c r="B1" s="10"/>
      <c r="C1" s="10"/>
      <c r="D1" s="9"/>
      <c r="E1" s="11"/>
      <c r="F1" s="12"/>
      <c r="G1" s="12"/>
      <c r="H1" s="12"/>
      <c r="I1" s="12"/>
      <c r="J1" s="12"/>
      <c r="K1" s="12"/>
      <c r="L1" s="11"/>
      <c r="M1" s="11"/>
      <c r="N1" s="11"/>
      <c r="O1" s="11"/>
      <c r="P1" s="11"/>
      <c r="Q1" s="11"/>
    </row>
    <row r="2" spans="1:17" ht="15.75" x14ac:dyDescent="0.25">
      <c r="A2" s="1"/>
      <c r="B2" s="167"/>
      <c r="C2" s="167"/>
      <c r="D2" s="182" t="s">
        <v>438</v>
      </c>
      <c r="E2" s="182"/>
      <c r="F2" s="182"/>
      <c r="G2" s="4"/>
      <c r="H2" s="4"/>
      <c r="I2" s="4"/>
      <c r="J2" s="4"/>
      <c r="K2" s="4"/>
      <c r="L2" s="3"/>
      <c r="M2" s="3"/>
      <c r="N2" s="3"/>
      <c r="O2" s="3"/>
      <c r="P2" s="3"/>
      <c r="Q2" s="3"/>
    </row>
    <row r="3" spans="1:17" x14ac:dyDescent="0.25">
      <c r="A3" s="15"/>
      <c r="B3" s="14"/>
      <c r="C3" s="14"/>
      <c r="D3" s="15"/>
      <c r="E3" s="16"/>
      <c r="F3" s="17"/>
      <c r="G3" s="17"/>
      <c r="H3" s="17"/>
      <c r="I3" s="17"/>
      <c r="J3" s="17"/>
      <c r="K3" s="17"/>
      <c r="L3" s="16"/>
      <c r="M3" s="16"/>
      <c r="N3" s="16"/>
      <c r="O3" s="16"/>
      <c r="P3" s="16"/>
      <c r="Q3" s="16"/>
    </row>
    <row r="4" spans="1:17" x14ac:dyDescent="0.25">
      <c r="A4" s="52"/>
      <c r="B4" s="54"/>
      <c r="C4" s="55"/>
      <c r="D4" s="53"/>
      <c r="E4" s="56"/>
      <c r="F4" s="57"/>
      <c r="G4" s="57"/>
      <c r="H4" s="57"/>
      <c r="I4" s="58"/>
      <c r="J4" s="58"/>
      <c r="K4" s="57"/>
      <c r="L4" s="58"/>
      <c r="M4" s="57"/>
      <c r="N4" s="59"/>
      <c r="O4" s="59"/>
      <c r="P4" s="59"/>
      <c r="Q4" s="59"/>
    </row>
    <row r="5" spans="1:17" ht="15.75" thickBot="1" x14ac:dyDescent="0.3">
      <c r="A5" s="60"/>
      <c r="B5" s="54"/>
      <c r="C5" s="55"/>
      <c r="D5" s="53"/>
      <c r="E5" s="56"/>
      <c r="F5" s="57"/>
      <c r="G5" s="57"/>
      <c r="H5" s="57"/>
      <c r="I5" s="58"/>
      <c r="J5" s="58"/>
      <c r="K5" s="57"/>
      <c r="L5" s="58"/>
      <c r="M5" s="57"/>
      <c r="N5" s="59"/>
      <c r="O5" s="59"/>
      <c r="P5" s="59"/>
      <c r="Q5" s="59"/>
    </row>
    <row r="6" spans="1:17" ht="15.75" thickBot="1" x14ac:dyDescent="0.3">
      <c r="A6" s="166" t="s">
        <v>0</v>
      </c>
      <c r="B6" s="180" t="s">
        <v>2</v>
      </c>
      <c r="C6" s="181"/>
      <c r="D6" s="166" t="s">
        <v>27</v>
      </c>
      <c r="E6" s="77" t="s">
        <v>4</v>
      </c>
      <c r="F6" s="78" t="s">
        <v>9</v>
      </c>
      <c r="G6" s="79" t="s">
        <v>14</v>
      </c>
      <c r="H6" s="78" t="s">
        <v>6</v>
      </c>
      <c r="I6" s="79" t="s">
        <v>15</v>
      </c>
      <c r="J6" s="78" t="s">
        <v>525</v>
      </c>
      <c r="K6" s="78" t="s">
        <v>16</v>
      </c>
      <c r="L6" s="79" t="s">
        <v>17</v>
      </c>
      <c r="M6" s="80" t="s">
        <v>8</v>
      </c>
      <c r="N6" s="10"/>
      <c r="O6" s="81" t="s">
        <v>0</v>
      </c>
      <c r="P6" s="81" t="s">
        <v>89</v>
      </c>
      <c r="Q6" s="81" t="s">
        <v>18</v>
      </c>
    </row>
    <row r="7" spans="1:17" x14ac:dyDescent="0.25">
      <c r="A7" s="98">
        <v>42585</v>
      </c>
      <c r="B7" s="85">
        <v>2</v>
      </c>
      <c r="C7" s="85">
        <v>1292</v>
      </c>
      <c r="D7" s="99" t="s">
        <v>47</v>
      </c>
      <c r="E7" s="85">
        <v>30711855161</v>
      </c>
      <c r="F7" s="100">
        <v>21.49</v>
      </c>
      <c r="G7" s="174">
        <f t="shared" ref="G7:G38" si="0">F7*0.21</f>
        <v>4.5128999999999992</v>
      </c>
      <c r="H7" s="108"/>
      <c r="I7" s="103"/>
      <c r="J7" s="175"/>
      <c r="K7" s="108"/>
      <c r="L7" s="50"/>
      <c r="M7" s="174">
        <f t="shared" ref="M7:M38" si="1">SUM(F7:L7)</f>
        <v>26.002899999999997</v>
      </c>
      <c r="N7" s="39"/>
      <c r="O7" s="83">
        <v>42619</v>
      </c>
      <c r="P7" s="122">
        <v>204879</v>
      </c>
      <c r="Q7" s="114">
        <v>31688.87</v>
      </c>
    </row>
    <row r="8" spans="1:17" x14ac:dyDescent="0.25">
      <c r="A8" s="132">
        <v>42614</v>
      </c>
      <c r="B8" s="86">
        <v>6</v>
      </c>
      <c r="C8" s="86">
        <v>13941</v>
      </c>
      <c r="D8" s="107" t="s">
        <v>62</v>
      </c>
      <c r="E8" s="86">
        <v>30712504168</v>
      </c>
      <c r="F8" s="108">
        <v>97.63</v>
      </c>
      <c r="G8" s="133">
        <f t="shared" si="0"/>
        <v>20.502299999999998</v>
      </c>
      <c r="H8" s="108"/>
      <c r="I8" s="110"/>
      <c r="J8" s="176"/>
      <c r="K8" s="108">
        <v>32</v>
      </c>
      <c r="L8" s="90"/>
      <c r="M8" s="133">
        <f t="shared" si="1"/>
        <v>150.13229999999999</v>
      </c>
      <c r="N8" s="39"/>
      <c r="O8" s="83">
        <v>42622</v>
      </c>
      <c r="P8" s="120">
        <v>205147</v>
      </c>
      <c r="Q8" s="115">
        <v>49489.61</v>
      </c>
    </row>
    <row r="9" spans="1:17" x14ac:dyDescent="0.25">
      <c r="A9" s="132">
        <v>42614</v>
      </c>
      <c r="B9" s="86">
        <v>47</v>
      </c>
      <c r="C9" s="86">
        <v>10120</v>
      </c>
      <c r="D9" s="107" t="s">
        <v>385</v>
      </c>
      <c r="E9" s="86">
        <v>30647678889</v>
      </c>
      <c r="F9" s="108">
        <v>54.74</v>
      </c>
      <c r="G9" s="133">
        <f t="shared" si="0"/>
        <v>11.4954</v>
      </c>
      <c r="H9" s="108"/>
      <c r="I9" s="110"/>
      <c r="J9" s="176"/>
      <c r="K9" s="108">
        <v>33.74</v>
      </c>
      <c r="L9" s="90"/>
      <c r="M9" s="133">
        <f t="shared" si="1"/>
        <v>99.975400000000008</v>
      </c>
      <c r="N9" s="39"/>
      <c r="O9" s="83">
        <v>42628</v>
      </c>
      <c r="P9" s="120">
        <v>205509</v>
      </c>
      <c r="Q9" s="115">
        <v>20605.509999999998</v>
      </c>
    </row>
    <row r="10" spans="1:17" x14ac:dyDescent="0.25">
      <c r="A10" s="132">
        <v>42614</v>
      </c>
      <c r="B10" s="86">
        <v>37</v>
      </c>
      <c r="C10" s="86">
        <v>10918</v>
      </c>
      <c r="D10" s="107" t="s">
        <v>385</v>
      </c>
      <c r="E10" s="86">
        <v>30647678889</v>
      </c>
      <c r="F10" s="108">
        <v>72.849999999999994</v>
      </c>
      <c r="G10" s="133">
        <f t="shared" si="0"/>
        <v>15.298499999999999</v>
      </c>
      <c r="H10" s="108"/>
      <c r="I10" s="110"/>
      <c r="J10" s="176"/>
      <c r="K10" s="108">
        <v>41.84</v>
      </c>
      <c r="L10" s="90"/>
      <c r="M10" s="133">
        <f t="shared" si="1"/>
        <v>129.98849999999999</v>
      </c>
      <c r="N10" s="39"/>
      <c r="O10" s="83">
        <v>42632</v>
      </c>
      <c r="P10" s="120">
        <v>205699</v>
      </c>
      <c r="Q10" s="115">
        <v>4277.07</v>
      </c>
    </row>
    <row r="11" spans="1:17" x14ac:dyDescent="0.25">
      <c r="A11" s="132">
        <v>42614</v>
      </c>
      <c r="B11" s="86">
        <v>2</v>
      </c>
      <c r="C11" s="86">
        <v>5973</v>
      </c>
      <c r="D11" s="107" t="s">
        <v>440</v>
      </c>
      <c r="E11" s="86">
        <v>20181263092</v>
      </c>
      <c r="F11" s="108">
        <v>134.16</v>
      </c>
      <c r="G11" s="133">
        <f t="shared" si="0"/>
        <v>28.173599999999997</v>
      </c>
      <c r="H11" s="108"/>
      <c r="I11" s="110"/>
      <c r="J11" s="176"/>
      <c r="K11" s="108"/>
      <c r="L11" s="90"/>
      <c r="M11" s="133">
        <f t="shared" si="1"/>
        <v>162.33359999999999</v>
      </c>
      <c r="N11" s="39"/>
      <c r="O11" s="83">
        <v>42634</v>
      </c>
      <c r="P11" s="120">
        <v>205771</v>
      </c>
      <c r="Q11" s="115">
        <v>67679.87</v>
      </c>
    </row>
    <row r="12" spans="1:17" x14ac:dyDescent="0.25">
      <c r="A12" s="132">
        <v>42614</v>
      </c>
      <c r="B12" s="86">
        <v>20</v>
      </c>
      <c r="C12" s="86">
        <v>2810</v>
      </c>
      <c r="D12" s="107" t="s">
        <v>335</v>
      </c>
      <c r="E12" s="86">
        <v>30687604322</v>
      </c>
      <c r="F12" s="108">
        <v>76.8</v>
      </c>
      <c r="G12" s="133">
        <f t="shared" si="0"/>
        <v>16.128</v>
      </c>
      <c r="H12" s="108"/>
      <c r="I12" s="110"/>
      <c r="J12" s="176"/>
      <c r="K12" s="108">
        <v>7.07</v>
      </c>
      <c r="L12" s="90"/>
      <c r="M12" s="133">
        <f t="shared" si="1"/>
        <v>99.99799999999999</v>
      </c>
      <c r="N12" s="39"/>
      <c r="O12" s="83">
        <v>42640</v>
      </c>
      <c r="P12" s="120">
        <v>206232</v>
      </c>
      <c r="Q12" s="115">
        <v>68988.31</v>
      </c>
    </row>
    <row r="13" spans="1:17" x14ac:dyDescent="0.25">
      <c r="A13" s="132">
        <v>42614</v>
      </c>
      <c r="B13" s="86">
        <v>5</v>
      </c>
      <c r="C13" s="86">
        <v>37491</v>
      </c>
      <c r="D13" s="107" t="s">
        <v>444</v>
      </c>
      <c r="E13" s="86">
        <v>30692965813</v>
      </c>
      <c r="F13" s="108">
        <v>132.74</v>
      </c>
      <c r="G13" s="133">
        <f t="shared" si="0"/>
        <v>27.875400000000003</v>
      </c>
      <c r="H13" s="108"/>
      <c r="I13" s="110"/>
      <c r="J13" s="176"/>
      <c r="K13" s="108">
        <v>39.380000000000003</v>
      </c>
      <c r="L13" s="90"/>
      <c r="M13" s="133">
        <f t="shared" si="1"/>
        <v>199.99540000000002</v>
      </c>
      <c r="N13" s="39"/>
      <c r="O13" s="83"/>
      <c r="P13" s="120"/>
      <c r="Q13" s="115"/>
    </row>
    <row r="14" spans="1:17" x14ac:dyDescent="0.25">
      <c r="A14" s="132">
        <v>42614</v>
      </c>
      <c r="B14" s="86">
        <v>6927</v>
      </c>
      <c r="C14" s="86">
        <v>4499</v>
      </c>
      <c r="D14" s="107" t="s">
        <v>449</v>
      </c>
      <c r="E14" s="86">
        <v>30708046724</v>
      </c>
      <c r="F14" s="108">
        <v>734.47</v>
      </c>
      <c r="G14" s="133">
        <f t="shared" si="0"/>
        <v>154.23869999999999</v>
      </c>
      <c r="H14" s="108"/>
      <c r="I14" s="110"/>
      <c r="J14" s="176"/>
      <c r="K14" s="108"/>
      <c r="L14" s="90"/>
      <c r="M14" s="133">
        <f t="shared" si="1"/>
        <v>888.70870000000002</v>
      </c>
      <c r="N14" s="39"/>
      <c r="O14" s="83"/>
      <c r="P14" s="120"/>
      <c r="Q14" s="115"/>
    </row>
    <row r="15" spans="1:17" x14ac:dyDescent="0.25">
      <c r="A15" s="132">
        <v>42614</v>
      </c>
      <c r="B15" s="86">
        <v>1</v>
      </c>
      <c r="C15" s="86">
        <v>14089</v>
      </c>
      <c r="D15" s="107" t="s">
        <v>450</v>
      </c>
      <c r="E15" s="86">
        <v>20076301876</v>
      </c>
      <c r="F15" s="108">
        <v>173.55</v>
      </c>
      <c r="G15" s="133">
        <f t="shared" si="0"/>
        <v>36.445500000000003</v>
      </c>
      <c r="H15" s="108"/>
      <c r="I15" s="110"/>
      <c r="J15" s="176"/>
      <c r="K15" s="108"/>
      <c r="L15" s="90"/>
      <c r="M15" s="133">
        <f t="shared" si="1"/>
        <v>209.99550000000002</v>
      </c>
      <c r="N15" s="39"/>
      <c r="O15" s="83"/>
      <c r="P15" s="120"/>
      <c r="Q15" s="115"/>
    </row>
    <row r="16" spans="1:17" x14ac:dyDescent="0.25">
      <c r="A16" s="132">
        <v>42614</v>
      </c>
      <c r="B16" s="86">
        <v>4</v>
      </c>
      <c r="C16" s="86">
        <v>372</v>
      </c>
      <c r="D16" s="107" t="s">
        <v>453</v>
      </c>
      <c r="E16" s="86">
        <v>20139220928</v>
      </c>
      <c r="F16" s="108">
        <v>33.06</v>
      </c>
      <c r="G16" s="133">
        <f t="shared" si="0"/>
        <v>6.9426000000000005</v>
      </c>
      <c r="H16" s="108"/>
      <c r="I16" s="110"/>
      <c r="J16" s="176"/>
      <c r="K16" s="108"/>
      <c r="L16" s="90"/>
      <c r="M16" s="133">
        <f t="shared" si="1"/>
        <v>40.002600000000001</v>
      </c>
      <c r="N16" s="39"/>
      <c r="O16" s="83"/>
      <c r="P16" s="120"/>
      <c r="Q16" s="115"/>
    </row>
    <row r="17" spans="1:17" x14ac:dyDescent="0.25">
      <c r="A17" s="132">
        <v>42614</v>
      </c>
      <c r="B17" s="86">
        <v>4</v>
      </c>
      <c r="C17" s="86">
        <v>371</v>
      </c>
      <c r="D17" s="107" t="s">
        <v>453</v>
      </c>
      <c r="E17" s="86">
        <v>20139220928</v>
      </c>
      <c r="F17" s="108">
        <v>245.46</v>
      </c>
      <c r="G17" s="133">
        <f t="shared" si="0"/>
        <v>51.546599999999998</v>
      </c>
      <c r="H17" s="108"/>
      <c r="I17" s="110"/>
      <c r="J17" s="176"/>
      <c r="K17" s="108"/>
      <c r="L17" s="90"/>
      <c r="M17" s="133">
        <f t="shared" si="1"/>
        <v>297.00659999999999</v>
      </c>
      <c r="N17" s="39"/>
      <c r="O17" s="83"/>
      <c r="P17" s="120"/>
      <c r="Q17" s="115"/>
    </row>
    <row r="18" spans="1:17" x14ac:dyDescent="0.25">
      <c r="A18" s="132">
        <v>42614</v>
      </c>
      <c r="B18" s="86">
        <v>323</v>
      </c>
      <c r="C18" s="86">
        <v>3637</v>
      </c>
      <c r="D18" s="107" t="s">
        <v>178</v>
      </c>
      <c r="E18" s="86">
        <v>30646512952</v>
      </c>
      <c r="F18" s="108">
        <v>9983.85</v>
      </c>
      <c r="G18" s="133">
        <f t="shared" si="0"/>
        <v>2096.6084999999998</v>
      </c>
      <c r="H18" s="108"/>
      <c r="I18" s="110"/>
      <c r="J18" s="176"/>
      <c r="K18" s="108"/>
      <c r="L18" s="90"/>
      <c r="M18" s="133">
        <f t="shared" si="1"/>
        <v>12080.458500000001</v>
      </c>
      <c r="N18" s="39"/>
      <c r="O18" s="83"/>
      <c r="P18" s="154"/>
      <c r="Q18" s="154"/>
    </row>
    <row r="19" spans="1:17" x14ac:dyDescent="0.25">
      <c r="A19" s="132">
        <v>42614</v>
      </c>
      <c r="B19" s="86">
        <v>6020</v>
      </c>
      <c r="C19" s="86">
        <v>7000</v>
      </c>
      <c r="D19" s="107" t="s">
        <v>455</v>
      </c>
      <c r="E19" s="86">
        <v>30707215689</v>
      </c>
      <c r="F19" s="108">
        <v>154.05000000000001</v>
      </c>
      <c r="G19" s="133">
        <f t="shared" si="0"/>
        <v>32.350500000000004</v>
      </c>
      <c r="H19" s="108"/>
      <c r="I19" s="110"/>
      <c r="J19" s="176"/>
      <c r="K19" s="108"/>
      <c r="L19" s="90"/>
      <c r="M19" s="133">
        <f t="shared" si="1"/>
        <v>186.40050000000002</v>
      </c>
      <c r="N19" s="39"/>
      <c r="O19" s="83"/>
      <c r="P19" s="120"/>
      <c r="Q19" s="115"/>
    </row>
    <row r="20" spans="1:17" x14ac:dyDescent="0.25">
      <c r="A20" s="132">
        <v>42614</v>
      </c>
      <c r="B20" s="86">
        <v>3</v>
      </c>
      <c r="C20" s="86">
        <v>566</v>
      </c>
      <c r="D20" s="107" t="s">
        <v>181</v>
      </c>
      <c r="E20" s="86">
        <v>30714210463</v>
      </c>
      <c r="F20" s="108">
        <v>760</v>
      </c>
      <c r="G20" s="133">
        <f t="shared" si="0"/>
        <v>159.6</v>
      </c>
      <c r="H20" s="108"/>
      <c r="I20" s="110"/>
      <c r="J20" s="176"/>
      <c r="K20" s="108"/>
      <c r="L20" s="90"/>
      <c r="M20" s="133">
        <f t="shared" si="1"/>
        <v>919.6</v>
      </c>
      <c r="N20" s="39"/>
      <c r="O20" s="83"/>
      <c r="P20" s="120"/>
      <c r="Q20" s="115"/>
    </row>
    <row r="21" spans="1:17" x14ac:dyDescent="0.25">
      <c r="A21" s="132">
        <v>42614</v>
      </c>
      <c r="B21" s="86">
        <v>2</v>
      </c>
      <c r="C21" s="86">
        <v>962</v>
      </c>
      <c r="D21" s="107" t="s">
        <v>218</v>
      </c>
      <c r="E21" s="86">
        <v>20242807805</v>
      </c>
      <c r="F21" s="108">
        <v>440</v>
      </c>
      <c r="G21" s="133">
        <f t="shared" si="0"/>
        <v>92.399999999999991</v>
      </c>
      <c r="H21" s="108"/>
      <c r="I21" s="110"/>
      <c r="J21" s="176"/>
      <c r="K21" s="108"/>
      <c r="L21" s="90"/>
      <c r="M21" s="133">
        <f t="shared" si="1"/>
        <v>532.4</v>
      </c>
      <c r="N21" s="39"/>
      <c r="O21" s="83"/>
      <c r="P21" s="120"/>
      <c r="Q21" s="115"/>
    </row>
    <row r="22" spans="1:17" x14ac:dyDescent="0.25">
      <c r="A22" s="132">
        <v>42615</v>
      </c>
      <c r="B22" s="86">
        <v>2</v>
      </c>
      <c r="C22" s="86">
        <v>6002</v>
      </c>
      <c r="D22" s="107" t="s">
        <v>440</v>
      </c>
      <c r="E22" s="86">
        <v>20181263092</v>
      </c>
      <c r="F22" s="108">
        <v>112.37</v>
      </c>
      <c r="G22" s="133">
        <f t="shared" si="0"/>
        <v>23.5977</v>
      </c>
      <c r="H22" s="108"/>
      <c r="I22" s="110"/>
      <c r="J22" s="176"/>
      <c r="K22" s="108"/>
      <c r="L22" s="90"/>
      <c r="M22" s="133">
        <f t="shared" si="1"/>
        <v>135.96770000000001</v>
      </c>
      <c r="N22" s="39"/>
      <c r="O22" s="83"/>
      <c r="P22" s="120"/>
      <c r="Q22" s="115"/>
    </row>
    <row r="23" spans="1:17" x14ac:dyDescent="0.25">
      <c r="A23" s="132">
        <v>42615</v>
      </c>
      <c r="B23" s="86">
        <v>37</v>
      </c>
      <c r="C23" s="86">
        <v>10955</v>
      </c>
      <c r="D23" s="107" t="s">
        <v>385</v>
      </c>
      <c r="E23" s="86">
        <v>30647678889</v>
      </c>
      <c r="F23" s="108">
        <v>92.45</v>
      </c>
      <c r="G23" s="133">
        <f t="shared" si="0"/>
        <v>19.4145</v>
      </c>
      <c r="H23" s="108"/>
      <c r="I23" s="110"/>
      <c r="J23" s="176"/>
      <c r="K23" s="108">
        <v>53.1</v>
      </c>
      <c r="L23" s="90"/>
      <c r="M23" s="133">
        <f t="shared" si="1"/>
        <v>164.96450000000002</v>
      </c>
      <c r="N23" s="39"/>
      <c r="O23" s="83"/>
      <c r="P23" s="120"/>
      <c r="Q23" s="115"/>
    </row>
    <row r="24" spans="1:17" x14ac:dyDescent="0.25">
      <c r="A24" s="132">
        <v>42615</v>
      </c>
      <c r="B24" s="86">
        <v>1617</v>
      </c>
      <c r="C24" s="86">
        <v>8821</v>
      </c>
      <c r="D24" s="107" t="s">
        <v>90</v>
      </c>
      <c r="E24" s="86">
        <v>30590360763</v>
      </c>
      <c r="F24" s="108">
        <v>289.26</v>
      </c>
      <c r="G24" s="133">
        <f t="shared" si="0"/>
        <v>60.744599999999998</v>
      </c>
      <c r="H24" s="108"/>
      <c r="I24" s="110"/>
      <c r="J24" s="176"/>
      <c r="K24" s="108"/>
      <c r="L24" s="90"/>
      <c r="M24" s="133">
        <f t="shared" si="1"/>
        <v>350.00459999999998</v>
      </c>
      <c r="N24" s="39"/>
      <c r="O24" s="83"/>
      <c r="P24" s="120"/>
      <c r="Q24" s="115"/>
    </row>
    <row r="25" spans="1:17" x14ac:dyDescent="0.25">
      <c r="A25" s="132">
        <v>42615</v>
      </c>
      <c r="B25" s="86">
        <v>10</v>
      </c>
      <c r="C25" s="86">
        <v>24605</v>
      </c>
      <c r="D25" s="107" t="s">
        <v>136</v>
      </c>
      <c r="E25" s="86">
        <v>30689819431</v>
      </c>
      <c r="F25" s="108">
        <v>132.58000000000001</v>
      </c>
      <c r="G25" s="133">
        <f t="shared" si="0"/>
        <v>27.841800000000003</v>
      </c>
      <c r="H25" s="108"/>
      <c r="I25" s="110"/>
      <c r="J25" s="176"/>
      <c r="K25" s="108">
        <v>39.58</v>
      </c>
      <c r="L25" s="90"/>
      <c r="M25" s="133">
        <f t="shared" si="1"/>
        <v>200.0018</v>
      </c>
      <c r="N25" s="39"/>
      <c r="O25" s="83"/>
      <c r="P25" s="120"/>
      <c r="Q25" s="115"/>
    </row>
    <row r="26" spans="1:17" x14ac:dyDescent="0.25">
      <c r="A26" s="132">
        <v>42615</v>
      </c>
      <c r="B26" s="86">
        <v>5</v>
      </c>
      <c r="C26" s="86">
        <v>37559</v>
      </c>
      <c r="D26" s="107" t="s">
        <v>444</v>
      </c>
      <c r="E26" s="86">
        <v>30692965813</v>
      </c>
      <c r="F26" s="108">
        <v>132.74</v>
      </c>
      <c r="G26" s="133">
        <f t="shared" si="0"/>
        <v>27.875400000000003</v>
      </c>
      <c r="H26" s="108"/>
      <c r="I26" s="110"/>
      <c r="J26" s="176"/>
      <c r="K26" s="108">
        <v>39.380000000000003</v>
      </c>
      <c r="L26" s="90"/>
      <c r="M26" s="133">
        <f t="shared" si="1"/>
        <v>199.99540000000002</v>
      </c>
      <c r="N26" s="39"/>
      <c r="O26" s="83"/>
      <c r="P26" s="120"/>
      <c r="Q26" s="115"/>
    </row>
    <row r="27" spans="1:17" x14ac:dyDescent="0.25">
      <c r="A27" s="132">
        <v>42615</v>
      </c>
      <c r="B27" s="86">
        <v>21</v>
      </c>
      <c r="C27" s="86">
        <v>4310</v>
      </c>
      <c r="D27" s="107" t="s">
        <v>69</v>
      </c>
      <c r="E27" s="86">
        <v>33677623239</v>
      </c>
      <c r="F27" s="108">
        <v>64.38</v>
      </c>
      <c r="G27" s="133">
        <f t="shared" si="0"/>
        <v>13.519799999999998</v>
      </c>
      <c r="H27" s="108"/>
      <c r="I27" s="110"/>
      <c r="J27" s="176"/>
      <c r="K27" s="108">
        <v>8.06</v>
      </c>
      <c r="L27" s="90"/>
      <c r="M27" s="133">
        <f t="shared" si="1"/>
        <v>85.959800000000001</v>
      </c>
      <c r="N27" s="39"/>
      <c r="O27" s="39"/>
      <c r="P27" s="39"/>
      <c r="Q27" s="39"/>
    </row>
    <row r="28" spans="1:17" x14ac:dyDescent="0.25">
      <c r="A28" s="132">
        <v>42615</v>
      </c>
      <c r="B28" s="86">
        <v>5</v>
      </c>
      <c r="C28" s="86">
        <v>12348</v>
      </c>
      <c r="D28" s="107" t="s">
        <v>456</v>
      </c>
      <c r="E28" s="86">
        <v>30707769102</v>
      </c>
      <c r="F28" s="108">
        <v>134.41999999999999</v>
      </c>
      <c r="G28" s="133">
        <f t="shared" si="0"/>
        <v>28.228199999999998</v>
      </c>
      <c r="H28" s="108"/>
      <c r="I28" s="110"/>
      <c r="J28" s="176"/>
      <c r="K28" s="108"/>
      <c r="L28" s="90"/>
      <c r="M28" s="133">
        <f t="shared" si="1"/>
        <v>162.64819999999997</v>
      </c>
      <c r="N28" s="39"/>
      <c r="O28" s="39"/>
      <c r="P28" s="39"/>
      <c r="Q28" s="39"/>
    </row>
    <row r="29" spans="1:17" x14ac:dyDescent="0.25">
      <c r="A29" s="132">
        <v>42615</v>
      </c>
      <c r="B29" s="86">
        <v>2</v>
      </c>
      <c r="C29" s="86">
        <v>74</v>
      </c>
      <c r="D29" s="107" t="s">
        <v>30</v>
      </c>
      <c r="E29" s="86">
        <v>30714692514</v>
      </c>
      <c r="F29" s="108">
        <v>13328.84</v>
      </c>
      <c r="G29" s="133">
        <f t="shared" si="0"/>
        <v>2799.0563999999999</v>
      </c>
      <c r="H29" s="108"/>
      <c r="I29" s="110"/>
      <c r="J29" s="176"/>
      <c r="K29" s="108"/>
      <c r="L29" s="90"/>
      <c r="M29" s="133">
        <f t="shared" si="1"/>
        <v>16127.8964</v>
      </c>
      <c r="N29" s="39"/>
      <c r="O29" s="39"/>
      <c r="P29" s="39"/>
      <c r="Q29" s="39"/>
    </row>
    <row r="30" spans="1:17" x14ac:dyDescent="0.25">
      <c r="A30" s="132">
        <v>42615</v>
      </c>
      <c r="B30" s="86">
        <v>3</v>
      </c>
      <c r="C30" s="86">
        <v>1379</v>
      </c>
      <c r="D30" s="107" t="s">
        <v>185</v>
      </c>
      <c r="E30" s="86">
        <v>30698845798</v>
      </c>
      <c r="F30" s="108">
        <v>35198.800000000003</v>
      </c>
      <c r="G30" s="133">
        <f t="shared" si="0"/>
        <v>7391.7480000000005</v>
      </c>
      <c r="H30" s="108"/>
      <c r="I30" s="110"/>
      <c r="J30" s="176"/>
      <c r="K30" s="108"/>
      <c r="L30" s="90"/>
      <c r="M30" s="133">
        <f t="shared" si="1"/>
        <v>42590.548000000003</v>
      </c>
      <c r="N30" s="39"/>
      <c r="O30" s="39"/>
      <c r="P30" s="39"/>
      <c r="Q30" s="39"/>
    </row>
    <row r="31" spans="1:17" x14ac:dyDescent="0.25">
      <c r="A31" s="132">
        <v>42616</v>
      </c>
      <c r="B31" s="86">
        <v>1</v>
      </c>
      <c r="C31" s="86">
        <v>4196</v>
      </c>
      <c r="D31" s="107" t="s">
        <v>177</v>
      </c>
      <c r="E31" s="86">
        <v>20234101979</v>
      </c>
      <c r="F31" s="108">
        <v>17548.849999999999</v>
      </c>
      <c r="G31" s="133">
        <f t="shared" si="0"/>
        <v>3685.2584999999995</v>
      </c>
      <c r="H31" s="108"/>
      <c r="I31" s="110"/>
      <c r="J31" s="176"/>
      <c r="K31" s="108"/>
      <c r="L31" s="90"/>
      <c r="M31" s="133">
        <f t="shared" si="1"/>
        <v>21234.108499999998</v>
      </c>
      <c r="N31" s="39"/>
      <c r="O31" s="39"/>
      <c r="P31" s="39"/>
      <c r="Q31" s="39"/>
    </row>
    <row r="32" spans="1:17" x14ac:dyDescent="0.25">
      <c r="A32" s="132">
        <v>42616</v>
      </c>
      <c r="B32" s="86">
        <v>2</v>
      </c>
      <c r="C32" s="86">
        <v>1199</v>
      </c>
      <c r="D32" s="107" t="s">
        <v>123</v>
      </c>
      <c r="E32" s="86">
        <v>30710483805</v>
      </c>
      <c r="F32" s="108">
        <v>212.4</v>
      </c>
      <c r="G32" s="133">
        <f t="shared" si="0"/>
        <v>44.603999999999999</v>
      </c>
      <c r="H32" s="108"/>
      <c r="I32" s="110"/>
      <c r="J32" s="176"/>
      <c r="K32" s="108"/>
      <c r="L32" s="90"/>
      <c r="M32" s="133">
        <f t="shared" si="1"/>
        <v>257.00400000000002</v>
      </c>
      <c r="N32" s="39"/>
      <c r="O32" s="39"/>
      <c r="P32" s="39"/>
      <c r="Q32" s="39"/>
    </row>
    <row r="33" spans="1:17" x14ac:dyDescent="0.25">
      <c r="A33" s="132">
        <v>42616</v>
      </c>
      <c r="B33" s="86">
        <v>1</v>
      </c>
      <c r="C33" s="86">
        <v>1650</v>
      </c>
      <c r="D33" s="107" t="s">
        <v>451</v>
      </c>
      <c r="E33" s="86">
        <v>30714070254</v>
      </c>
      <c r="F33" s="108">
        <v>206.61</v>
      </c>
      <c r="G33" s="133">
        <f t="shared" si="0"/>
        <v>43.388100000000001</v>
      </c>
      <c r="H33" s="108"/>
      <c r="I33" s="110"/>
      <c r="J33" s="176"/>
      <c r="K33" s="108"/>
      <c r="L33" s="90"/>
      <c r="M33" s="133">
        <f t="shared" si="1"/>
        <v>249.99810000000002</v>
      </c>
      <c r="N33" s="39"/>
      <c r="O33" s="39"/>
      <c r="P33" s="39"/>
      <c r="Q33" s="39"/>
    </row>
    <row r="34" spans="1:17" x14ac:dyDescent="0.25">
      <c r="A34" s="132">
        <v>42616</v>
      </c>
      <c r="B34" s="86">
        <v>3</v>
      </c>
      <c r="C34" s="86">
        <v>5279</v>
      </c>
      <c r="D34" s="107" t="s">
        <v>252</v>
      </c>
      <c r="E34" s="86">
        <v>27160144403</v>
      </c>
      <c r="F34" s="108">
        <v>727.27</v>
      </c>
      <c r="G34" s="133">
        <f t="shared" si="0"/>
        <v>152.72669999999999</v>
      </c>
      <c r="H34" s="108"/>
      <c r="I34" s="110"/>
      <c r="J34" s="176"/>
      <c r="K34" s="108"/>
      <c r="L34" s="90"/>
      <c r="M34" s="133">
        <f t="shared" si="1"/>
        <v>879.99669999999992</v>
      </c>
      <c r="N34" s="39"/>
      <c r="O34" s="39"/>
      <c r="P34" s="39"/>
      <c r="Q34" s="39"/>
    </row>
    <row r="35" spans="1:17" x14ac:dyDescent="0.25">
      <c r="A35" s="132">
        <v>42616</v>
      </c>
      <c r="B35" s="86">
        <v>1</v>
      </c>
      <c r="C35" s="86">
        <v>4169</v>
      </c>
      <c r="D35" s="107" t="s">
        <v>177</v>
      </c>
      <c r="E35" s="86">
        <v>20234101979</v>
      </c>
      <c r="F35" s="108">
        <v>17548.849999999999</v>
      </c>
      <c r="G35" s="133">
        <f t="shared" si="0"/>
        <v>3685.2584999999995</v>
      </c>
      <c r="H35" s="108"/>
      <c r="I35" s="110"/>
      <c r="J35" s="176"/>
      <c r="K35" s="108"/>
      <c r="L35" s="90"/>
      <c r="M35" s="133">
        <f t="shared" si="1"/>
        <v>21234.108499999998</v>
      </c>
      <c r="N35" s="39"/>
      <c r="O35" s="39"/>
      <c r="P35" s="39"/>
      <c r="Q35" s="39"/>
    </row>
    <row r="36" spans="1:17" x14ac:dyDescent="0.25">
      <c r="A36" s="132">
        <v>42617</v>
      </c>
      <c r="B36" s="86">
        <v>5</v>
      </c>
      <c r="C36" s="86">
        <v>54719</v>
      </c>
      <c r="D36" s="107" t="s">
        <v>75</v>
      </c>
      <c r="E36" s="86">
        <v>33707366619</v>
      </c>
      <c r="F36" s="108">
        <v>975.65</v>
      </c>
      <c r="G36" s="133">
        <f t="shared" si="0"/>
        <v>204.88649999999998</v>
      </c>
      <c r="H36" s="108"/>
      <c r="I36" s="110"/>
      <c r="J36" s="176"/>
      <c r="K36" s="108">
        <v>279.45999999999998</v>
      </c>
      <c r="L36" s="90"/>
      <c r="M36" s="133">
        <f t="shared" si="1"/>
        <v>1459.9965</v>
      </c>
      <c r="N36" s="39"/>
      <c r="O36" s="39"/>
      <c r="P36" s="39"/>
      <c r="Q36" s="39"/>
    </row>
    <row r="37" spans="1:17" x14ac:dyDescent="0.25">
      <c r="A37" s="132">
        <v>42618</v>
      </c>
      <c r="B37" s="86">
        <v>37</v>
      </c>
      <c r="C37" s="86">
        <v>11024</v>
      </c>
      <c r="D37" s="107" t="s">
        <v>385</v>
      </c>
      <c r="E37" s="173">
        <v>30647678889</v>
      </c>
      <c r="F37" s="108">
        <v>104.27</v>
      </c>
      <c r="G37" s="88">
        <f t="shared" si="0"/>
        <v>21.896699999999999</v>
      </c>
      <c r="H37" s="108"/>
      <c r="I37" s="110"/>
      <c r="J37" s="176"/>
      <c r="K37" s="108">
        <v>59.88</v>
      </c>
      <c r="L37" s="90"/>
      <c r="M37" s="88">
        <f t="shared" si="1"/>
        <v>186.04669999999999</v>
      </c>
      <c r="N37" s="39"/>
      <c r="O37" s="39"/>
      <c r="P37" s="39"/>
      <c r="Q37" s="39"/>
    </row>
    <row r="38" spans="1:17" x14ac:dyDescent="0.25">
      <c r="A38" s="132">
        <v>42618</v>
      </c>
      <c r="B38" s="86">
        <v>10</v>
      </c>
      <c r="C38" s="86">
        <v>24731</v>
      </c>
      <c r="D38" s="107" t="s">
        <v>136</v>
      </c>
      <c r="E38" s="86">
        <v>30689819431</v>
      </c>
      <c r="F38" s="108">
        <v>198.88</v>
      </c>
      <c r="G38" s="133">
        <f t="shared" si="0"/>
        <v>41.764800000000001</v>
      </c>
      <c r="H38" s="108"/>
      <c r="I38" s="110"/>
      <c r="J38" s="176"/>
      <c r="K38" s="108">
        <v>59.36</v>
      </c>
      <c r="L38" s="90"/>
      <c r="M38" s="133">
        <f t="shared" si="1"/>
        <v>300.00479999999999</v>
      </c>
      <c r="N38" s="39"/>
      <c r="O38" s="39"/>
      <c r="P38" s="39"/>
      <c r="Q38" s="39"/>
    </row>
    <row r="39" spans="1:17" x14ac:dyDescent="0.25">
      <c r="A39" s="132">
        <v>42618</v>
      </c>
      <c r="B39" s="86">
        <v>1</v>
      </c>
      <c r="C39" s="86">
        <v>4198</v>
      </c>
      <c r="D39" s="107" t="s">
        <v>177</v>
      </c>
      <c r="E39" s="86">
        <v>20234101979</v>
      </c>
      <c r="F39" s="108">
        <v>5202.9799999999996</v>
      </c>
      <c r="G39" s="133">
        <f t="shared" ref="G39:G70" si="2">F39*0.21</f>
        <v>1092.6257999999998</v>
      </c>
      <c r="H39" s="108"/>
      <c r="I39" s="110"/>
      <c r="J39" s="176"/>
      <c r="K39" s="108"/>
      <c r="L39" s="90"/>
      <c r="M39" s="133">
        <f t="shared" ref="M39:M70" si="3">SUM(F39:L39)</f>
        <v>6295.6057999999994</v>
      </c>
      <c r="N39" s="39"/>
      <c r="O39" s="39"/>
      <c r="P39" s="39"/>
      <c r="Q39" s="39"/>
    </row>
    <row r="40" spans="1:17" x14ac:dyDescent="0.25">
      <c r="A40" s="132">
        <v>42618</v>
      </c>
      <c r="B40" s="86">
        <v>2</v>
      </c>
      <c r="C40" s="86">
        <v>3621</v>
      </c>
      <c r="D40" s="107" t="s">
        <v>248</v>
      </c>
      <c r="E40" s="86">
        <v>30714268291</v>
      </c>
      <c r="F40" s="108">
        <v>2090.91</v>
      </c>
      <c r="G40" s="133">
        <f t="shared" si="2"/>
        <v>439.09109999999993</v>
      </c>
      <c r="H40" s="108"/>
      <c r="I40" s="110"/>
      <c r="J40" s="176"/>
      <c r="K40" s="108"/>
      <c r="L40" s="90"/>
      <c r="M40" s="133">
        <f t="shared" si="3"/>
        <v>2530.0011</v>
      </c>
      <c r="N40" s="39"/>
      <c r="O40" s="39"/>
      <c r="P40" s="39"/>
      <c r="Q40" s="39"/>
    </row>
    <row r="41" spans="1:17" x14ac:dyDescent="0.25">
      <c r="A41" s="132">
        <v>42619</v>
      </c>
      <c r="B41" s="86">
        <v>39</v>
      </c>
      <c r="C41" s="86">
        <v>13738</v>
      </c>
      <c r="D41" s="107" t="s">
        <v>385</v>
      </c>
      <c r="E41" s="86">
        <v>30647678889</v>
      </c>
      <c r="F41" s="108">
        <v>128.91</v>
      </c>
      <c r="G41" s="133">
        <f t="shared" si="2"/>
        <v>27.071099999999998</v>
      </c>
      <c r="H41" s="108"/>
      <c r="I41" s="110"/>
      <c r="J41" s="176"/>
      <c r="K41" s="108">
        <v>74.040000000000006</v>
      </c>
      <c r="L41" s="90"/>
      <c r="M41" s="133">
        <f t="shared" si="3"/>
        <v>230.02109999999999</v>
      </c>
      <c r="N41" s="39"/>
      <c r="O41" s="39"/>
      <c r="P41" s="39"/>
      <c r="Q41" s="39"/>
    </row>
    <row r="42" spans="1:17" x14ac:dyDescent="0.25">
      <c r="A42" s="132">
        <v>42619</v>
      </c>
      <c r="B42" s="86">
        <v>2</v>
      </c>
      <c r="C42" s="86">
        <v>885</v>
      </c>
      <c r="D42" s="107" t="s">
        <v>441</v>
      </c>
      <c r="E42" s="86">
        <v>33548969129</v>
      </c>
      <c r="F42" s="108">
        <v>495.87</v>
      </c>
      <c r="G42" s="133">
        <f t="shared" si="2"/>
        <v>104.1327</v>
      </c>
      <c r="H42" s="108"/>
      <c r="I42" s="110"/>
      <c r="J42" s="176"/>
      <c r="K42" s="108"/>
      <c r="L42" s="90"/>
      <c r="M42" s="133">
        <f t="shared" si="3"/>
        <v>600.0027</v>
      </c>
      <c r="N42" s="39"/>
      <c r="O42" s="39"/>
      <c r="P42" s="39"/>
      <c r="Q42" s="39"/>
    </row>
    <row r="43" spans="1:17" x14ac:dyDescent="0.25">
      <c r="A43" s="132">
        <v>42619</v>
      </c>
      <c r="B43" s="86">
        <v>21</v>
      </c>
      <c r="C43" s="86">
        <v>4378</v>
      </c>
      <c r="D43" s="107" t="s">
        <v>69</v>
      </c>
      <c r="E43" s="86">
        <v>33677623239</v>
      </c>
      <c r="F43" s="108">
        <v>135.55000000000001</v>
      </c>
      <c r="G43" s="133">
        <f t="shared" si="2"/>
        <v>28.465500000000002</v>
      </c>
      <c r="H43" s="108"/>
      <c r="I43" s="110"/>
      <c r="J43" s="176"/>
      <c r="K43" s="108">
        <v>23.96</v>
      </c>
      <c r="L43" s="90"/>
      <c r="M43" s="133">
        <f t="shared" si="3"/>
        <v>187.97550000000001</v>
      </c>
      <c r="N43" s="39"/>
      <c r="O43" s="39"/>
      <c r="P43" s="39"/>
      <c r="Q43" s="39"/>
    </row>
    <row r="44" spans="1:17" x14ac:dyDescent="0.25">
      <c r="A44" s="132">
        <v>42619</v>
      </c>
      <c r="B44" s="86">
        <v>49</v>
      </c>
      <c r="C44" s="86">
        <v>131330</v>
      </c>
      <c r="D44" s="107" t="s">
        <v>76</v>
      </c>
      <c r="E44" s="86">
        <v>33525935189</v>
      </c>
      <c r="F44" s="108">
        <v>772.79</v>
      </c>
      <c r="G44" s="133">
        <f t="shared" si="2"/>
        <v>162.2859</v>
      </c>
      <c r="H44" s="108"/>
      <c r="I44" s="110"/>
      <c r="J44" s="176"/>
      <c r="K44" s="108">
        <v>165.05</v>
      </c>
      <c r="L44" s="90"/>
      <c r="M44" s="133">
        <f t="shared" si="3"/>
        <v>1100.1259</v>
      </c>
      <c r="N44" s="39"/>
      <c r="O44" s="39"/>
      <c r="P44" s="39"/>
      <c r="Q44" s="39"/>
    </row>
    <row r="45" spans="1:17" x14ac:dyDescent="0.25">
      <c r="A45" s="132">
        <v>42619</v>
      </c>
      <c r="B45" s="86">
        <v>4</v>
      </c>
      <c r="C45" s="86">
        <v>68397</v>
      </c>
      <c r="D45" s="107" t="s">
        <v>77</v>
      </c>
      <c r="E45" s="86">
        <v>30712439889</v>
      </c>
      <c r="F45" s="108">
        <v>653.52</v>
      </c>
      <c r="G45" s="133">
        <f t="shared" si="2"/>
        <v>137.23919999999998</v>
      </c>
      <c r="H45" s="108"/>
      <c r="I45" s="110"/>
      <c r="J45" s="176"/>
      <c r="K45" s="108">
        <v>109.34</v>
      </c>
      <c r="L45" s="90"/>
      <c r="M45" s="133">
        <f t="shared" si="3"/>
        <v>900.0992</v>
      </c>
      <c r="N45" s="39"/>
      <c r="O45" s="39"/>
      <c r="P45" s="39"/>
      <c r="Q45" s="39"/>
    </row>
    <row r="46" spans="1:17" x14ac:dyDescent="0.25">
      <c r="A46" s="132">
        <v>42619</v>
      </c>
      <c r="B46" s="86">
        <v>13</v>
      </c>
      <c r="C46" s="86">
        <v>106695</v>
      </c>
      <c r="D46" s="107" t="s">
        <v>447</v>
      </c>
      <c r="E46" s="86">
        <v>30703408601</v>
      </c>
      <c r="F46" s="108">
        <v>133.21</v>
      </c>
      <c r="G46" s="133">
        <f t="shared" si="2"/>
        <v>27.9741</v>
      </c>
      <c r="H46" s="108"/>
      <c r="I46" s="110"/>
      <c r="J46" s="176"/>
      <c r="K46" s="108">
        <v>38.81</v>
      </c>
      <c r="L46" s="90"/>
      <c r="M46" s="133">
        <f t="shared" si="3"/>
        <v>199.9941</v>
      </c>
      <c r="N46" s="39"/>
      <c r="O46" s="39"/>
      <c r="P46" s="39"/>
      <c r="Q46" s="39"/>
    </row>
    <row r="47" spans="1:17" x14ac:dyDescent="0.25">
      <c r="A47" s="132">
        <v>42619</v>
      </c>
      <c r="B47" s="86">
        <v>1</v>
      </c>
      <c r="C47" s="86">
        <v>54423</v>
      </c>
      <c r="D47" s="107" t="s">
        <v>141</v>
      </c>
      <c r="E47" s="86">
        <v>20116376858</v>
      </c>
      <c r="F47" s="108">
        <v>72.94</v>
      </c>
      <c r="G47" s="133">
        <f t="shared" si="2"/>
        <v>15.317399999999999</v>
      </c>
      <c r="H47" s="108"/>
      <c r="I47" s="110"/>
      <c r="J47" s="176"/>
      <c r="K47" s="108"/>
      <c r="L47" s="90"/>
      <c r="M47" s="133">
        <f t="shared" si="3"/>
        <v>88.25739999999999</v>
      </c>
      <c r="N47" s="39"/>
      <c r="O47" s="39"/>
      <c r="P47" s="39"/>
      <c r="Q47" s="39"/>
    </row>
    <row r="48" spans="1:17" x14ac:dyDescent="0.25">
      <c r="A48" s="132">
        <v>42619</v>
      </c>
      <c r="B48" s="86">
        <v>1</v>
      </c>
      <c r="C48" s="86">
        <v>14</v>
      </c>
      <c r="D48" s="107" t="s">
        <v>454</v>
      </c>
      <c r="E48" s="86">
        <v>30714999458</v>
      </c>
      <c r="F48" s="108">
        <v>78.510000000000005</v>
      </c>
      <c r="G48" s="133">
        <f t="shared" si="2"/>
        <v>16.487100000000002</v>
      </c>
      <c r="H48" s="108"/>
      <c r="I48" s="110"/>
      <c r="J48" s="176"/>
      <c r="K48" s="108"/>
      <c r="L48" s="90"/>
      <c r="M48" s="133">
        <f t="shared" si="3"/>
        <v>94.997100000000003</v>
      </c>
      <c r="N48" s="39"/>
      <c r="O48" s="39"/>
      <c r="P48" s="39"/>
      <c r="Q48" s="39"/>
    </row>
    <row r="49" spans="1:17" x14ac:dyDescent="0.25">
      <c r="A49" s="132">
        <v>42619</v>
      </c>
      <c r="B49" s="86">
        <v>3</v>
      </c>
      <c r="C49" s="86">
        <v>1725</v>
      </c>
      <c r="D49" s="107" t="s">
        <v>239</v>
      </c>
      <c r="E49" s="86">
        <v>20141555473</v>
      </c>
      <c r="F49" s="108">
        <v>1596.83</v>
      </c>
      <c r="G49" s="133">
        <f t="shared" si="2"/>
        <v>335.33429999999998</v>
      </c>
      <c r="H49" s="108"/>
      <c r="I49" s="110"/>
      <c r="J49" s="176"/>
      <c r="K49" s="108"/>
      <c r="L49" s="90"/>
      <c r="M49" s="133">
        <f t="shared" si="3"/>
        <v>1932.1642999999999</v>
      </c>
      <c r="N49" s="39"/>
      <c r="O49" s="39"/>
      <c r="P49" s="39"/>
      <c r="Q49" s="39"/>
    </row>
    <row r="50" spans="1:17" x14ac:dyDescent="0.25">
      <c r="A50" s="132">
        <v>42619</v>
      </c>
      <c r="B50" s="86">
        <v>3</v>
      </c>
      <c r="C50" s="86">
        <v>1388</v>
      </c>
      <c r="D50" s="107" t="s">
        <v>185</v>
      </c>
      <c r="E50" s="86">
        <v>30698845798</v>
      </c>
      <c r="F50" s="108">
        <v>35198.800000000003</v>
      </c>
      <c r="G50" s="133">
        <f t="shared" si="2"/>
        <v>7391.7480000000005</v>
      </c>
      <c r="H50" s="108"/>
      <c r="I50" s="110"/>
      <c r="J50" s="176"/>
      <c r="K50" s="108"/>
      <c r="L50" s="90"/>
      <c r="M50" s="133">
        <f t="shared" si="3"/>
        <v>42590.548000000003</v>
      </c>
      <c r="N50" s="39"/>
      <c r="O50" s="39"/>
      <c r="P50" s="39"/>
      <c r="Q50" s="39"/>
    </row>
    <row r="51" spans="1:17" x14ac:dyDescent="0.25">
      <c r="A51" s="132">
        <v>42620</v>
      </c>
      <c r="B51" s="86">
        <v>1</v>
      </c>
      <c r="C51" s="86">
        <v>19199</v>
      </c>
      <c r="D51" s="107" t="s">
        <v>149</v>
      </c>
      <c r="E51" s="86">
        <v>30713628804</v>
      </c>
      <c r="F51" s="108">
        <v>182.02</v>
      </c>
      <c r="G51" s="133">
        <f t="shared" si="2"/>
        <v>38.224200000000003</v>
      </c>
      <c r="H51" s="108"/>
      <c r="I51" s="110"/>
      <c r="J51" s="176"/>
      <c r="K51" s="108">
        <v>18.75</v>
      </c>
      <c r="L51" s="90"/>
      <c r="M51" s="133">
        <f t="shared" si="3"/>
        <v>238.99420000000001</v>
      </c>
      <c r="N51" s="39"/>
      <c r="O51" s="39"/>
      <c r="P51" s="39"/>
      <c r="Q51" s="39"/>
    </row>
    <row r="52" spans="1:17" x14ac:dyDescent="0.25">
      <c r="A52" s="132">
        <v>42620</v>
      </c>
      <c r="B52" s="86">
        <v>2</v>
      </c>
      <c r="C52" s="86">
        <v>6103</v>
      </c>
      <c r="D52" s="107" t="s">
        <v>440</v>
      </c>
      <c r="E52" s="86">
        <v>20181263092</v>
      </c>
      <c r="F52" s="108">
        <v>138.01</v>
      </c>
      <c r="G52" s="133">
        <f t="shared" si="2"/>
        <v>28.982099999999996</v>
      </c>
      <c r="H52" s="108"/>
      <c r="I52" s="110"/>
      <c r="J52" s="176"/>
      <c r="K52" s="108"/>
      <c r="L52" s="90"/>
      <c r="M52" s="133">
        <f t="shared" si="3"/>
        <v>166.99209999999999</v>
      </c>
      <c r="N52" s="39"/>
      <c r="O52" s="39"/>
      <c r="P52" s="39"/>
      <c r="Q52" s="39"/>
    </row>
    <row r="53" spans="1:17" x14ac:dyDescent="0.25">
      <c r="A53" s="132">
        <v>42620</v>
      </c>
      <c r="B53" s="86">
        <v>15</v>
      </c>
      <c r="C53" s="86">
        <v>6979</v>
      </c>
      <c r="D53" s="107" t="s">
        <v>77</v>
      </c>
      <c r="E53" s="86">
        <v>30712439889</v>
      </c>
      <c r="F53" s="108">
        <v>363.68</v>
      </c>
      <c r="G53" s="133">
        <f t="shared" si="2"/>
        <v>76.372799999999998</v>
      </c>
      <c r="H53" s="108"/>
      <c r="I53" s="110"/>
      <c r="J53" s="176"/>
      <c r="K53" s="108">
        <v>59.96</v>
      </c>
      <c r="L53" s="90"/>
      <c r="M53" s="133">
        <f t="shared" si="3"/>
        <v>500.01279999999997</v>
      </c>
      <c r="N53" s="39"/>
      <c r="O53" s="39"/>
      <c r="P53" s="39"/>
      <c r="Q53" s="39"/>
    </row>
    <row r="54" spans="1:17" x14ac:dyDescent="0.25">
      <c r="A54" s="132">
        <v>42620</v>
      </c>
      <c r="B54" s="86">
        <v>21</v>
      </c>
      <c r="C54" s="86">
        <v>2628</v>
      </c>
      <c r="D54" s="107" t="s">
        <v>335</v>
      </c>
      <c r="E54" s="86">
        <v>30687604322</v>
      </c>
      <c r="F54" s="108">
        <v>134.57</v>
      </c>
      <c r="G54" s="133">
        <f t="shared" si="2"/>
        <v>28.259699999999999</v>
      </c>
      <c r="H54" s="108"/>
      <c r="I54" s="110"/>
      <c r="J54" s="176"/>
      <c r="K54" s="108">
        <v>37.18</v>
      </c>
      <c r="L54" s="90"/>
      <c r="M54" s="133">
        <f t="shared" si="3"/>
        <v>200.00970000000001</v>
      </c>
      <c r="N54" s="39"/>
      <c r="O54" s="39"/>
      <c r="P54" s="39"/>
      <c r="Q54" s="39"/>
    </row>
    <row r="55" spans="1:17" x14ac:dyDescent="0.25">
      <c r="A55" s="132">
        <v>42620</v>
      </c>
      <c r="B55" s="86">
        <v>3</v>
      </c>
      <c r="C55" s="86">
        <v>64433</v>
      </c>
      <c r="D55" s="107" t="s">
        <v>452</v>
      </c>
      <c r="E55" s="86">
        <v>30692391574</v>
      </c>
      <c r="F55" s="108">
        <v>123.97</v>
      </c>
      <c r="G55" s="133">
        <f t="shared" si="2"/>
        <v>26.0337</v>
      </c>
      <c r="H55" s="108"/>
      <c r="I55" s="110"/>
      <c r="J55" s="176"/>
      <c r="K55" s="108"/>
      <c r="L55" s="90"/>
      <c r="M55" s="133">
        <f t="shared" si="3"/>
        <v>150.00370000000001</v>
      </c>
      <c r="N55" s="39"/>
      <c r="O55" s="39"/>
      <c r="P55" s="39"/>
      <c r="Q55" s="39"/>
    </row>
    <row r="56" spans="1:17" x14ac:dyDescent="0.25">
      <c r="A56" s="132">
        <v>42620</v>
      </c>
      <c r="B56" s="86">
        <v>21</v>
      </c>
      <c r="C56" s="86">
        <v>2634</v>
      </c>
      <c r="D56" s="107" t="s">
        <v>469</v>
      </c>
      <c r="E56" s="86">
        <v>30687604322</v>
      </c>
      <c r="F56" s="108">
        <v>100.31</v>
      </c>
      <c r="G56" s="133">
        <f t="shared" si="2"/>
        <v>21.065100000000001</v>
      </c>
      <c r="H56" s="108"/>
      <c r="I56" s="110"/>
      <c r="J56" s="176"/>
      <c r="K56" s="108">
        <v>28.65</v>
      </c>
      <c r="L56" s="90"/>
      <c r="M56" s="133">
        <f t="shared" si="3"/>
        <v>150.02510000000001</v>
      </c>
      <c r="N56" s="39"/>
      <c r="O56" s="39"/>
      <c r="P56" s="39"/>
      <c r="Q56" s="39"/>
    </row>
    <row r="57" spans="1:17" x14ac:dyDescent="0.25">
      <c r="A57" s="132">
        <v>42621</v>
      </c>
      <c r="B57" s="86">
        <v>19</v>
      </c>
      <c r="C57" s="86">
        <v>14720</v>
      </c>
      <c r="D57" s="107" t="s">
        <v>374</v>
      </c>
      <c r="E57" s="86">
        <v>30708117354</v>
      </c>
      <c r="F57" s="108">
        <v>787.95</v>
      </c>
      <c r="G57" s="133">
        <f t="shared" si="2"/>
        <v>165.46950000000001</v>
      </c>
      <c r="H57" s="108"/>
      <c r="I57" s="110"/>
      <c r="J57" s="176"/>
      <c r="K57" s="108">
        <v>126.76</v>
      </c>
      <c r="L57" s="90"/>
      <c r="M57" s="133">
        <f t="shared" si="3"/>
        <v>1080.1795000000002</v>
      </c>
      <c r="N57" s="39"/>
      <c r="O57" s="39"/>
      <c r="P57" s="39"/>
      <c r="Q57" s="39"/>
    </row>
    <row r="58" spans="1:17" x14ac:dyDescent="0.25">
      <c r="A58" s="132">
        <v>42621</v>
      </c>
      <c r="B58" s="86">
        <v>37</v>
      </c>
      <c r="C58" s="86">
        <v>11123</v>
      </c>
      <c r="D58" s="107" t="s">
        <v>385</v>
      </c>
      <c r="E58" s="86">
        <v>30647678889</v>
      </c>
      <c r="F58" s="108">
        <v>98.16</v>
      </c>
      <c r="G58" s="133">
        <f t="shared" si="2"/>
        <v>20.613599999999998</v>
      </c>
      <c r="H58" s="108"/>
      <c r="I58" s="110"/>
      <c r="J58" s="176"/>
      <c r="K58" s="108">
        <v>56.38</v>
      </c>
      <c r="L58" s="90"/>
      <c r="M58" s="133">
        <f t="shared" si="3"/>
        <v>175.15359999999998</v>
      </c>
      <c r="N58" s="39"/>
      <c r="O58" s="39"/>
      <c r="P58" s="39"/>
      <c r="Q58" s="39"/>
    </row>
    <row r="59" spans="1:17" x14ac:dyDescent="0.25">
      <c r="A59" s="132">
        <v>42621</v>
      </c>
      <c r="B59" s="86">
        <v>19</v>
      </c>
      <c r="C59" s="86">
        <v>174986</v>
      </c>
      <c r="D59" s="107" t="s">
        <v>69</v>
      </c>
      <c r="E59" s="86">
        <v>33677623239</v>
      </c>
      <c r="F59" s="108">
        <v>335</v>
      </c>
      <c r="G59" s="133">
        <f t="shared" si="2"/>
        <v>70.349999999999994</v>
      </c>
      <c r="H59" s="108"/>
      <c r="I59" s="110"/>
      <c r="J59" s="176"/>
      <c r="K59" s="108">
        <v>94.66</v>
      </c>
      <c r="L59" s="90"/>
      <c r="M59" s="133">
        <f t="shared" si="3"/>
        <v>500.01</v>
      </c>
      <c r="N59" s="39"/>
      <c r="O59" s="39"/>
      <c r="P59" s="39"/>
      <c r="Q59" s="39"/>
    </row>
    <row r="60" spans="1:17" x14ac:dyDescent="0.25">
      <c r="A60" s="132">
        <v>42621</v>
      </c>
      <c r="B60" s="86">
        <v>512</v>
      </c>
      <c r="C60" s="86">
        <v>4832</v>
      </c>
      <c r="D60" s="107" t="s">
        <v>481</v>
      </c>
      <c r="E60" s="86">
        <v>30663288497</v>
      </c>
      <c r="F60" s="108">
        <v>159918</v>
      </c>
      <c r="G60" s="133">
        <f t="shared" si="2"/>
        <v>33582.78</v>
      </c>
      <c r="H60" s="108"/>
      <c r="I60" s="110"/>
      <c r="J60" s="176"/>
      <c r="K60" s="108"/>
      <c r="L60" s="90"/>
      <c r="M60" s="133">
        <f t="shared" si="3"/>
        <v>193500.78</v>
      </c>
      <c r="N60" s="39"/>
      <c r="O60" s="39"/>
      <c r="P60" s="39"/>
      <c r="Q60" s="39"/>
    </row>
    <row r="61" spans="1:17" x14ac:dyDescent="0.25">
      <c r="A61" s="132">
        <v>42621</v>
      </c>
      <c r="B61" s="86">
        <v>2</v>
      </c>
      <c r="C61" s="86">
        <v>11</v>
      </c>
      <c r="D61" s="107" t="s">
        <v>484</v>
      </c>
      <c r="E61" s="86">
        <v>20184694981</v>
      </c>
      <c r="F61" s="108">
        <v>3889.15</v>
      </c>
      <c r="G61" s="133">
        <f t="shared" si="2"/>
        <v>816.72149999999999</v>
      </c>
      <c r="H61" s="108"/>
      <c r="I61" s="110"/>
      <c r="J61" s="176"/>
      <c r="K61" s="108"/>
      <c r="L61" s="90"/>
      <c r="M61" s="133">
        <f t="shared" si="3"/>
        <v>4705.8715000000002</v>
      </c>
      <c r="N61" s="39"/>
      <c r="O61" s="39"/>
      <c r="P61" s="39"/>
      <c r="Q61" s="39"/>
    </row>
    <row r="62" spans="1:17" x14ac:dyDescent="0.25">
      <c r="A62" s="132">
        <v>42622</v>
      </c>
      <c r="B62" s="86">
        <v>15</v>
      </c>
      <c r="C62" s="86">
        <v>7048</v>
      </c>
      <c r="D62" s="107" t="s">
        <v>77</v>
      </c>
      <c r="E62" s="86">
        <v>30712439889</v>
      </c>
      <c r="F62" s="108">
        <v>652.88</v>
      </c>
      <c r="G62" s="133">
        <f t="shared" si="2"/>
        <v>137.10479999999998</v>
      </c>
      <c r="H62" s="108"/>
      <c r="I62" s="110"/>
      <c r="J62" s="176"/>
      <c r="K62" s="108">
        <v>110.25</v>
      </c>
      <c r="L62" s="90"/>
      <c r="M62" s="133">
        <f t="shared" si="3"/>
        <v>900.23479999999995</v>
      </c>
      <c r="N62" s="39"/>
      <c r="O62" s="39"/>
      <c r="P62" s="39"/>
      <c r="Q62" s="39"/>
    </row>
    <row r="63" spans="1:17" x14ac:dyDescent="0.25">
      <c r="A63" s="132">
        <v>42622</v>
      </c>
      <c r="B63" s="86">
        <v>4</v>
      </c>
      <c r="C63" s="86">
        <v>15503</v>
      </c>
      <c r="D63" s="107" t="s">
        <v>134</v>
      </c>
      <c r="E63" s="86">
        <v>30709160644</v>
      </c>
      <c r="F63" s="108">
        <v>93.42</v>
      </c>
      <c r="G63" s="133">
        <f t="shared" si="2"/>
        <v>19.618199999999998</v>
      </c>
      <c r="H63" s="108"/>
      <c r="I63" s="110"/>
      <c r="J63" s="176"/>
      <c r="K63" s="108">
        <v>11.96</v>
      </c>
      <c r="L63" s="90"/>
      <c r="M63" s="133">
        <f t="shared" si="3"/>
        <v>124.9982</v>
      </c>
      <c r="N63" s="39"/>
      <c r="O63" s="39"/>
      <c r="P63" s="39"/>
      <c r="Q63" s="39"/>
    </row>
    <row r="64" spans="1:17" x14ac:dyDescent="0.25">
      <c r="A64" s="132">
        <v>42622</v>
      </c>
      <c r="B64" s="86">
        <v>32</v>
      </c>
      <c r="C64" s="86">
        <v>139079</v>
      </c>
      <c r="D64" s="107" t="s">
        <v>385</v>
      </c>
      <c r="E64" s="86">
        <v>30647678889</v>
      </c>
      <c r="F64" s="108">
        <v>112.12</v>
      </c>
      <c r="G64" s="133">
        <f t="shared" si="2"/>
        <v>23.545200000000001</v>
      </c>
      <c r="H64" s="108"/>
      <c r="I64" s="110"/>
      <c r="J64" s="176"/>
      <c r="K64" s="108">
        <v>64.39</v>
      </c>
      <c r="L64" s="90"/>
      <c r="M64" s="133">
        <f t="shared" si="3"/>
        <v>200.05520000000001</v>
      </c>
      <c r="N64" s="39"/>
      <c r="O64" s="39"/>
      <c r="P64" s="39"/>
      <c r="Q64" s="39"/>
    </row>
    <row r="65" spans="1:17" x14ac:dyDescent="0.25">
      <c r="A65" s="132">
        <v>42622</v>
      </c>
      <c r="B65" s="86">
        <v>6</v>
      </c>
      <c r="C65" s="86">
        <v>3362</v>
      </c>
      <c r="D65" s="107" t="s">
        <v>445</v>
      </c>
      <c r="E65" s="86">
        <v>20107240579</v>
      </c>
      <c r="F65" s="108">
        <v>153.47999999999999</v>
      </c>
      <c r="G65" s="133">
        <f t="shared" si="2"/>
        <v>32.230799999999995</v>
      </c>
      <c r="H65" s="108"/>
      <c r="I65" s="110"/>
      <c r="J65" s="176"/>
      <c r="K65" s="108">
        <v>2.29</v>
      </c>
      <c r="L65" s="90"/>
      <c r="M65" s="133">
        <f t="shared" si="3"/>
        <v>188.00079999999997</v>
      </c>
      <c r="N65" s="39"/>
      <c r="O65" s="39"/>
      <c r="P65" s="39"/>
      <c r="Q65" s="39"/>
    </row>
    <row r="66" spans="1:17" x14ac:dyDescent="0.25">
      <c r="A66" s="132">
        <v>42622</v>
      </c>
      <c r="B66" s="86">
        <v>7</v>
      </c>
      <c r="C66" s="86">
        <v>88645</v>
      </c>
      <c r="D66" s="107" t="s">
        <v>448</v>
      </c>
      <c r="E66" s="86">
        <v>30708364602</v>
      </c>
      <c r="F66" s="108">
        <v>206</v>
      </c>
      <c r="G66" s="133">
        <f t="shared" si="2"/>
        <v>43.26</v>
      </c>
      <c r="H66" s="108"/>
      <c r="I66" s="110"/>
      <c r="J66" s="176"/>
      <c r="K66" s="108">
        <v>50.71</v>
      </c>
      <c r="L66" s="90"/>
      <c r="M66" s="133">
        <f t="shared" si="3"/>
        <v>299.96999999999997</v>
      </c>
      <c r="N66" s="39"/>
      <c r="O66" s="39"/>
      <c r="P66" s="39"/>
      <c r="Q66" s="39"/>
    </row>
    <row r="67" spans="1:17" x14ac:dyDescent="0.25">
      <c r="A67" s="132">
        <v>42622</v>
      </c>
      <c r="B67" s="86">
        <v>2</v>
      </c>
      <c r="C67" s="86">
        <v>1413</v>
      </c>
      <c r="D67" s="107" t="s">
        <v>47</v>
      </c>
      <c r="E67" s="86">
        <v>30711855161</v>
      </c>
      <c r="F67" s="108">
        <v>117.63</v>
      </c>
      <c r="G67" s="133">
        <f t="shared" si="2"/>
        <v>24.702299999999997</v>
      </c>
      <c r="H67" s="108"/>
      <c r="I67" s="110"/>
      <c r="J67" s="176"/>
      <c r="K67" s="108"/>
      <c r="L67" s="90"/>
      <c r="M67" s="133">
        <f t="shared" si="3"/>
        <v>142.3323</v>
      </c>
      <c r="N67" s="39"/>
      <c r="O67" s="39"/>
      <c r="P67" s="39"/>
      <c r="Q67" s="39"/>
    </row>
    <row r="68" spans="1:17" x14ac:dyDescent="0.25">
      <c r="A68" s="132">
        <v>42622</v>
      </c>
      <c r="B68" s="86">
        <v>323</v>
      </c>
      <c r="C68" s="86">
        <v>3689</v>
      </c>
      <c r="D68" s="107" t="s">
        <v>178</v>
      </c>
      <c r="E68" s="86">
        <v>30646512952</v>
      </c>
      <c r="F68" s="108">
        <v>181.83</v>
      </c>
      <c r="G68" s="133">
        <f t="shared" si="2"/>
        <v>38.1843</v>
      </c>
      <c r="H68" s="108"/>
      <c r="I68" s="110"/>
      <c r="J68" s="176"/>
      <c r="K68" s="108"/>
      <c r="L68" s="90"/>
      <c r="M68" s="133">
        <f t="shared" si="3"/>
        <v>220.01430000000002</v>
      </c>
      <c r="N68" s="39"/>
      <c r="O68" s="39"/>
      <c r="P68" s="39"/>
      <c r="Q68" s="39"/>
    </row>
    <row r="69" spans="1:17" x14ac:dyDescent="0.25">
      <c r="A69" s="132">
        <v>42623</v>
      </c>
      <c r="B69" s="86">
        <v>2</v>
      </c>
      <c r="C69" s="86">
        <v>894</v>
      </c>
      <c r="D69" s="107" t="s">
        <v>441</v>
      </c>
      <c r="E69" s="86">
        <v>33548969129</v>
      </c>
      <c r="F69" s="108">
        <v>495.87</v>
      </c>
      <c r="G69" s="133">
        <f t="shared" si="2"/>
        <v>104.1327</v>
      </c>
      <c r="H69" s="108"/>
      <c r="I69" s="110"/>
      <c r="J69" s="176"/>
      <c r="K69" s="108"/>
      <c r="L69" s="90"/>
      <c r="M69" s="133">
        <f t="shared" si="3"/>
        <v>600.0027</v>
      </c>
      <c r="N69" s="39"/>
      <c r="O69" s="39"/>
      <c r="P69" s="39"/>
      <c r="Q69" s="39"/>
    </row>
    <row r="70" spans="1:17" x14ac:dyDescent="0.25">
      <c r="A70" s="132">
        <v>42623</v>
      </c>
      <c r="B70" s="86">
        <v>11</v>
      </c>
      <c r="C70" s="86">
        <v>9069</v>
      </c>
      <c r="D70" s="107" t="s">
        <v>442</v>
      </c>
      <c r="E70" s="86">
        <v>30660535256</v>
      </c>
      <c r="F70" s="108">
        <v>677.93</v>
      </c>
      <c r="G70" s="133">
        <f t="shared" si="2"/>
        <v>142.36529999999999</v>
      </c>
      <c r="H70" s="108"/>
      <c r="I70" s="110"/>
      <c r="J70" s="176"/>
      <c r="K70" s="108">
        <v>99.7</v>
      </c>
      <c r="L70" s="90"/>
      <c r="M70" s="133">
        <f t="shared" si="3"/>
        <v>919.99530000000004</v>
      </c>
      <c r="N70" s="39"/>
      <c r="O70" s="39"/>
      <c r="P70" s="39"/>
      <c r="Q70" s="39"/>
    </row>
    <row r="71" spans="1:17" x14ac:dyDescent="0.25">
      <c r="A71" s="132">
        <v>42623</v>
      </c>
      <c r="B71" s="86">
        <v>48</v>
      </c>
      <c r="C71" s="86">
        <v>298859</v>
      </c>
      <c r="D71" s="107" t="s">
        <v>85</v>
      </c>
      <c r="E71" s="86">
        <v>30671637689</v>
      </c>
      <c r="F71" s="108">
        <v>1018.5</v>
      </c>
      <c r="G71" s="133">
        <f t="shared" ref="G71:G102" si="4">F71*0.21</f>
        <v>213.88499999999999</v>
      </c>
      <c r="H71" s="108"/>
      <c r="I71" s="110"/>
      <c r="J71" s="176"/>
      <c r="K71" s="108">
        <v>157.61000000000001</v>
      </c>
      <c r="L71" s="90"/>
      <c r="M71" s="133">
        <f t="shared" ref="M71:M102" si="5">SUM(F71:L71)</f>
        <v>1389.9949999999999</v>
      </c>
      <c r="N71" s="39"/>
      <c r="O71" s="39"/>
      <c r="P71" s="39"/>
      <c r="Q71" s="39"/>
    </row>
    <row r="72" spans="1:17" x14ac:dyDescent="0.25">
      <c r="A72" s="132">
        <v>42623</v>
      </c>
      <c r="B72" s="86">
        <v>31</v>
      </c>
      <c r="C72" s="86">
        <v>42407</v>
      </c>
      <c r="D72" s="107" t="s">
        <v>446</v>
      </c>
      <c r="E72" s="86">
        <v>30571666037</v>
      </c>
      <c r="F72" s="108">
        <v>126.07</v>
      </c>
      <c r="G72" s="133">
        <f t="shared" si="4"/>
        <v>26.474699999999999</v>
      </c>
      <c r="H72" s="108"/>
      <c r="I72" s="110"/>
      <c r="J72" s="176"/>
      <c r="K72" s="108">
        <v>47.59</v>
      </c>
      <c r="L72" s="90"/>
      <c r="M72" s="133">
        <f t="shared" si="5"/>
        <v>200.13469999999998</v>
      </c>
      <c r="N72" s="39"/>
      <c r="O72" s="39"/>
      <c r="P72" s="39"/>
      <c r="Q72" s="39"/>
    </row>
    <row r="73" spans="1:17" x14ac:dyDescent="0.25">
      <c r="A73" s="132">
        <v>42623</v>
      </c>
      <c r="B73" s="86">
        <v>7</v>
      </c>
      <c r="C73" s="86">
        <v>88687</v>
      </c>
      <c r="D73" s="107" t="s">
        <v>448</v>
      </c>
      <c r="E73" s="86">
        <v>30708364602</v>
      </c>
      <c r="F73" s="108">
        <v>206</v>
      </c>
      <c r="G73" s="133">
        <f t="shared" si="4"/>
        <v>43.26</v>
      </c>
      <c r="H73" s="108"/>
      <c r="I73" s="110"/>
      <c r="J73" s="176"/>
      <c r="K73" s="108">
        <v>50.71</v>
      </c>
      <c r="L73" s="90"/>
      <c r="M73" s="133">
        <f t="shared" si="5"/>
        <v>299.96999999999997</v>
      </c>
      <c r="N73" s="39"/>
      <c r="O73" s="39"/>
      <c r="P73" s="39"/>
      <c r="Q73" s="39"/>
    </row>
    <row r="74" spans="1:17" x14ac:dyDescent="0.25">
      <c r="A74" s="132">
        <v>42624</v>
      </c>
      <c r="B74" s="86">
        <v>30</v>
      </c>
      <c r="C74" s="86">
        <v>40104</v>
      </c>
      <c r="D74" s="107" t="s">
        <v>168</v>
      </c>
      <c r="E74" s="86">
        <v>30614150633</v>
      </c>
      <c r="F74" s="108">
        <v>76.22</v>
      </c>
      <c r="G74" s="133">
        <f t="shared" si="4"/>
        <v>16.0062</v>
      </c>
      <c r="H74" s="108"/>
      <c r="I74" s="110"/>
      <c r="J74" s="176"/>
      <c r="K74" s="108">
        <v>7.77</v>
      </c>
      <c r="L74" s="90"/>
      <c r="M74" s="133">
        <f t="shared" si="5"/>
        <v>99.996200000000002</v>
      </c>
      <c r="N74" s="39"/>
      <c r="O74" s="39"/>
      <c r="P74" s="39"/>
      <c r="Q74" s="39"/>
    </row>
    <row r="75" spans="1:17" x14ac:dyDescent="0.25">
      <c r="A75" s="132">
        <v>42624</v>
      </c>
      <c r="B75" s="86">
        <v>1433</v>
      </c>
      <c r="C75" s="86">
        <v>6387</v>
      </c>
      <c r="D75" s="107" t="s">
        <v>90</v>
      </c>
      <c r="E75" s="86">
        <v>30590360763</v>
      </c>
      <c r="F75" s="108">
        <v>243.8</v>
      </c>
      <c r="G75" s="133">
        <f t="shared" si="4"/>
        <v>51.198</v>
      </c>
      <c r="H75" s="108"/>
      <c r="I75" s="110"/>
      <c r="J75" s="176"/>
      <c r="K75" s="108"/>
      <c r="L75" s="90"/>
      <c r="M75" s="133">
        <f t="shared" si="5"/>
        <v>294.99799999999999</v>
      </c>
      <c r="N75" s="39"/>
      <c r="O75" s="39"/>
      <c r="P75" s="39"/>
      <c r="Q75" s="39"/>
    </row>
    <row r="76" spans="1:17" x14ac:dyDescent="0.25">
      <c r="A76" s="132">
        <v>42625</v>
      </c>
      <c r="B76" s="86">
        <v>8</v>
      </c>
      <c r="C76" s="86">
        <v>50966</v>
      </c>
      <c r="D76" s="107" t="s">
        <v>92</v>
      </c>
      <c r="E76" s="86">
        <v>30707841415</v>
      </c>
      <c r="F76" s="108">
        <v>466.96</v>
      </c>
      <c r="G76" s="133">
        <f t="shared" si="4"/>
        <v>98.061599999999999</v>
      </c>
      <c r="H76" s="108"/>
      <c r="I76" s="110"/>
      <c r="J76" s="176"/>
      <c r="K76" s="108">
        <v>135.04</v>
      </c>
      <c r="L76" s="90"/>
      <c r="M76" s="133">
        <f t="shared" si="5"/>
        <v>700.0616</v>
      </c>
      <c r="N76" s="39"/>
      <c r="O76" s="39"/>
      <c r="P76" s="39"/>
      <c r="Q76" s="39"/>
    </row>
    <row r="77" spans="1:17" x14ac:dyDescent="0.25">
      <c r="A77" s="132">
        <v>42625</v>
      </c>
      <c r="B77" s="86">
        <v>17</v>
      </c>
      <c r="C77" s="86">
        <v>61756</v>
      </c>
      <c r="D77" s="107" t="s">
        <v>69</v>
      </c>
      <c r="E77" s="86">
        <v>33677623239</v>
      </c>
      <c r="F77" s="108">
        <v>202.21</v>
      </c>
      <c r="G77" s="133">
        <f t="shared" si="4"/>
        <v>42.464100000000002</v>
      </c>
      <c r="H77" s="108"/>
      <c r="I77" s="110"/>
      <c r="J77" s="176"/>
      <c r="K77" s="108">
        <v>55.28</v>
      </c>
      <c r="L77" s="90"/>
      <c r="M77" s="133">
        <f t="shared" si="5"/>
        <v>299.95410000000004</v>
      </c>
      <c r="N77" s="39"/>
      <c r="O77" s="39"/>
      <c r="P77" s="39"/>
      <c r="Q77" s="39"/>
    </row>
    <row r="78" spans="1:17" x14ac:dyDescent="0.25">
      <c r="A78" s="132">
        <v>42625</v>
      </c>
      <c r="B78" s="86">
        <v>7</v>
      </c>
      <c r="C78" s="86">
        <v>1629</v>
      </c>
      <c r="D78" s="107" t="s">
        <v>457</v>
      </c>
      <c r="E78" s="86">
        <v>30707911561</v>
      </c>
      <c r="F78" s="108">
        <v>561.88</v>
      </c>
      <c r="G78" s="133">
        <f t="shared" si="4"/>
        <v>117.9948</v>
      </c>
      <c r="H78" s="108"/>
      <c r="I78" s="110"/>
      <c r="J78" s="176"/>
      <c r="K78" s="108"/>
      <c r="L78" s="90"/>
      <c r="M78" s="133">
        <f t="shared" si="5"/>
        <v>679.87480000000005</v>
      </c>
      <c r="N78" s="39"/>
      <c r="O78" s="39"/>
      <c r="P78" s="39"/>
      <c r="Q78" s="39"/>
    </row>
    <row r="79" spans="1:17" x14ac:dyDescent="0.25">
      <c r="A79" s="132">
        <v>42625</v>
      </c>
      <c r="B79" s="86">
        <v>512</v>
      </c>
      <c r="C79" s="86">
        <v>4866</v>
      </c>
      <c r="D79" s="107" t="s">
        <v>481</v>
      </c>
      <c r="E79" s="86">
        <v>30663288497</v>
      </c>
      <c r="F79" s="108">
        <v>79959</v>
      </c>
      <c r="G79" s="133">
        <f t="shared" si="4"/>
        <v>16791.39</v>
      </c>
      <c r="H79" s="108"/>
      <c r="I79" s="110"/>
      <c r="J79" s="176"/>
      <c r="K79" s="108"/>
      <c r="L79" s="90"/>
      <c r="M79" s="133">
        <f t="shared" si="5"/>
        <v>96750.39</v>
      </c>
      <c r="N79" s="39"/>
      <c r="O79" s="39"/>
      <c r="P79" s="39"/>
      <c r="Q79" s="39"/>
    </row>
    <row r="80" spans="1:17" x14ac:dyDescent="0.25">
      <c r="A80" s="132">
        <v>42625</v>
      </c>
      <c r="B80" s="86">
        <v>1</v>
      </c>
      <c r="C80" s="86">
        <v>27</v>
      </c>
      <c r="D80" s="107" t="s">
        <v>483</v>
      </c>
      <c r="E80" s="86">
        <v>33715165649</v>
      </c>
      <c r="F80" s="108">
        <v>9741.74</v>
      </c>
      <c r="G80" s="133">
        <f t="shared" si="4"/>
        <v>2045.7653999999998</v>
      </c>
      <c r="H80" s="108"/>
      <c r="I80" s="110"/>
      <c r="J80" s="176"/>
      <c r="K80" s="108"/>
      <c r="L80" s="90"/>
      <c r="M80" s="133">
        <f t="shared" si="5"/>
        <v>11787.5054</v>
      </c>
      <c r="N80" s="39"/>
      <c r="O80" s="39"/>
      <c r="P80" s="39"/>
      <c r="Q80" s="39"/>
    </row>
    <row r="81" spans="1:17" x14ac:dyDescent="0.25">
      <c r="A81" s="132">
        <v>42625</v>
      </c>
      <c r="B81" s="86">
        <v>1</v>
      </c>
      <c r="C81" s="86">
        <v>261</v>
      </c>
      <c r="D81" s="107" t="s">
        <v>485</v>
      </c>
      <c r="E81" s="86">
        <v>27111872991</v>
      </c>
      <c r="F81" s="108">
        <v>382.67</v>
      </c>
      <c r="G81" s="133">
        <f t="shared" si="4"/>
        <v>80.360699999999994</v>
      </c>
      <c r="H81" s="108"/>
      <c r="I81" s="110"/>
      <c r="J81" s="176"/>
      <c r="K81" s="108"/>
      <c r="L81" s="90"/>
      <c r="M81" s="133">
        <f t="shared" si="5"/>
        <v>463.03070000000002</v>
      </c>
      <c r="N81" s="39"/>
      <c r="O81" s="39"/>
      <c r="P81" s="39"/>
      <c r="Q81" s="39"/>
    </row>
    <row r="82" spans="1:17" x14ac:dyDescent="0.25">
      <c r="A82" s="132">
        <v>42626</v>
      </c>
      <c r="B82" s="86">
        <v>13</v>
      </c>
      <c r="C82" s="86">
        <v>14092</v>
      </c>
      <c r="D82" s="107" t="s">
        <v>443</v>
      </c>
      <c r="E82" s="86">
        <v>30707840540</v>
      </c>
      <c r="F82" s="108">
        <v>246.66</v>
      </c>
      <c r="G82" s="133">
        <f t="shared" si="4"/>
        <v>51.7986</v>
      </c>
      <c r="H82" s="108"/>
      <c r="I82" s="110"/>
      <c r="J82" s="176"/>
      <c r="K82" s="108">
        <v>101.54</v>
      </c>
      <c r="L82" s="90"/>
      <c r="M82" s="133">
        <f t="shared" si="5"/>
        <v>399.99860000000001</v>
      </c>
      <c r="N82" s="39"/>
      <c r="O82" s="39"/>
      <c r="P82" s="39"/>
      <c r="Q82" s="39"/>
    </row>
    <row r="83" spans="1:17" x14ac:dyDescent="0.25">
      <c r="A83" s="132">
        <v>42626</v>
      </c>
      <c r="B83" s="86">
        <v>5</v>
      </c>
      <c r="C83" s="86">
        <v>38075</v>
      </c>
      <c r="D83" s="107" t="s">
        <v>444</v>
      </c>
      <c r="E83" s="86">
        <v>30692965813</v>
      </c>
      <c r="F83" s="108">
        <v>72.16</v>
      </c>
      <c r="G83" s="133">
        <f t="shared" si="4"/>
        <v>15.153599999999999</v>
      </c>
      <c r="H83" s="108"/>
      <c r="I83" s="110"/>
      <c r="J83" s="176"/>
      <c r="K83" s="108">
        <v>27.68</v>
      </c>
      <c r="L83" s="90"/>
      <c r="M83" s="133">
        <f t="shared" si="5"/>
        <v>114.99359999999999</v>
      </c>
      <c r="N83" s="39"/>
      <c r="O83" s="39"/>
      <c r="P83" s="39"/>
      <c r="Q83" s="39"/>
    </row>
    <row r="84" spans="1:17" x14ac:dyDescent="0.25">
      <c r="A84" s="132">
        <v>42626</v>
      </c>
      <c r="B84" s="86">
        <v>6950</v>
      </c>
      <c r="C84" s="86">
        <v>2396</v>
      </c>
      <c r="D84" s="107" t="s">
        <v>449</v>
      </c>
      <c r="E84" s="86">
        <v>30708046724</v>
      </c>
      <c r="F84" s="108">
        <v>140.47999999999999</v>
      </c>
      <c r="G84" s="133">
        <f t="shared" si="4"/>
        <v>29.500799999999998</v>
      </c>
      <c r="H84" s="108"/>
      <c r="I84" s="110"/>
      <c r="J84" s="176"/>
      <c r="K84" s="108"/>
      <c r="L84" s="90"/>
      <c r="M84" s="133">
        <f t="shared" si="5"/>
        <v>169.98079999999999</v>
      </c>
      <c r="N84" s="39"/>
      <c r="O84" s="39"/>
      <c r="P84" s="39"/>
      <c r="Q84" s="39"/>
    </row>
    <row r="85" spans="1:17" x14ac:dyDescent="0.25">
      <c r="A85" s="132">
        <v>42626</v>
      </c>
      <c r="B85" s="86">
        <v>8</v>
      </c>
      <c r="C85" s="86">
        <v>51038</v>
      </c>
      <c r="D85" s="107" t="s">
        <v>92</v>
      </c>
      <c r="E85" s="86">
        <v>30707841415</v>
      </c>
      <c r="F85" s="108">
        <v>335.69</v>
      </c>
      <c r="G85" s="133">
        <f t="shared" si="4"/>
        <v>70.494900000000001</v>
      </c>
      <c r="H85" s="108"/>
      <c r="I85" s="110"/>
      <c r="J85" s="176"/>
      <c r="K85" s="108">
        <v>93.98</v>
      </c>
      <c r="L85" s="90"/>
      <c r="M85" s="133">
        <f t="shared" si="5"/>
        <v>500.16489999999999</v>
      </c>
      <c r="N85" s="39"/>
      <c r="O85" s="39"/>
      <c r="P85" s="39"/>
      <c r="Q85" s="39"/>
    </row>
    <row r="86" spans="1:17" x14ac:dyDescent="0.25">
      <c r="A86" s="132">
        <v>42626</v>
      </c>
      <c r="B86" s="86">
        <v>1</v>
      </c>
      <c r="C86" s="86">
        <v>1126</v>
      </c>
      <c r="D86" s="107" t="s">
        <v>459</v>
      </c>
      <c r="E86" s="86">
        <v>20321248544</v>
      </c>
      <c r="F86" s="108">
        <v>66.11</v>
      </c>
      <c r="G86" s="133">
        <f t="shared" si="4"/>
        <v>13.883099999999999</v>
      </c>
      <c r="H86" s="108"/>
      <c r="I86" s="110"/>
      <c r="J86" s="176"/>
      <c r="K86" s="108"/>
      <c r="L86" s="90"/>
      <c r="M86" s="133">
        <f t="shared" si="5"/>
        <v>79.993099999999998</v>
      </c>
      <c r="N86" s="39"/>
      <c r="O86" s="39"/>
      <c r="P86" s="39"/>
      <c r="Q86" s="39"/>
    </row>
    <row r="87" spans="1:17" x14ac:dyDescent="0.25">
      <c r="A87" s="132">
        <v>42626</v>
      </c>
      <c r="B87" s="86">
        <v>2</v>
      </c>
      <c r="C87" s="86">
        <v>37192</v>
      </c>
      <c r="D87" s="107" t="s">
        <v>69</v>
      </c>
      <c r="E87" s="86">
        <v>33777623239</v>
      </c>
      <c r="F87" s="108">
        <v>539.29999999999995</v>
      </c>
      <c r="G87" s="133">
        <f t="shared" si="4"/>
        <v>113.25299999999999</v>
      </c>
      <c r="H87" s="108"/>
      <c r="I87" s="110"/>
      <c r="J87" s="176"/>
      <c r="K87" s="108">
        <v>147.44</v>
      </c>
      <c r="L87" s="90"/>
      <c r="M87" s="133">
        <f t="shared" si="5"/>
        <v>799.99299999999994</v>
      </c>
      <c r="N87" s="39"/>
      <c r="O87" s="39"/>
      <c r="P87" s="39"/>
      <c r="Q87" s="39"/>
    </row>
    <row r="88" spans="1:17" x14ac:dyDescent="0.25">
      <c r="A88" s="132">
        <v>42626</v>
      </c>
      <c r="B88" s="86">
        <v>12</v>
      </c>
      <c r="C88" s="86">
        <v>64517</v>
      </c>
      <c r="D88" s="107" t="s">
        <v>475</v>
      </c>
      <c r="E88" s="86">
        <v>30707118675</v>
      </c>
      <c r="F88" s="108">
        <v>528.6</v>
      </c>
      <c r="G88" s="133">
        <f t="shared" si="4"/>
        <v>111.006</v>
      </c>
      <c r="H88" s="108"/>
      <c r="I88" s="110"/>
      <c r="J88" s="176"/>
      <c r="K88" s="108">
        <v>159.38999999999999</v>
      </c>
      <c r="L88" s="90"/>
      <c r="M88" s="133">
        <f t="shared" si="5"/>
        <v>798.99599999999998</v>
      </c>
      <c r="N88" s="39"/>
      <c r="O88" s="39"/>
      <c r="P88" s="39"/>
      <c r="Q88" s="39"/>
    </row>
    <row r="89" spans="1:17" x14ac:dyDescent="0.25">
      <c r="A89" s="132">
        <v>42627</v>
      </c>
      <c r="B89" s="86">
        <v>2</v>
      </c>
      <c r="C89" s="86">
        <v>121122</v>
      </c>
      <c r="D89" s="107" t="s">
        <v>128</v>
      </c>
      <c r="E89" s="86">
        <v>20173838159</v>
      </c>
      <c r="F89" s="108">
        <v>206.48</v>
      </c>
      <c r="G89" s="133">
        <f t="shared" si="4"/>
        <v>43.360799999999998</v>
      </c>
      <c r="H89" s="108"/>
      <c r="I89" s="110"/>
      <c r="J89" s="176"/>
      <c r="K89" s="108">
        <v>50.18</v>
      </c>
      <c r="L89" s="90"/>
      <c r="M89" s="133">
        <f t="shared" si="5"/>
        <v>300.02080000000001</v>
      </c>
      <c r="N89" s="39"/>
      <c r="O89" s="39"/>
      <c r="P89" s="39"/>
      <c r="Q89" s="39"/>
    </row>
    <row r="90" spans="1:17" x14ac:dyDescent="0.25">
      <c r="A90" s="132">
        <v>42627</v>
      </c>
      <c r="B90" s="86">
        <v>3</v>
      </c>
      <c r="C90" s="86">
        <v>11725</v>
      </c>
      <c r="D90" s="107" t="s">
        <v>470</v>
      </c>
      <c r="E90" s="86">
        <v>27012310515</v>
      </c>
      <c r="F90" s="108">
        <v>164.9</v>
      </c>
      <c r="G90" s="133">
        <f t="shared" si="4"/>
        <v>34.628999999999998</v>
      </c>
      <c r="H90" s="108"/>
      <c r="I90" s="110"/>
      <c r="J90" s="176"/>
      <c r="K90" s="108">
        <v>0.47</v>
      </c>
      <c r="L90" s="90"/>
      <c r="M90" s="133">
        <f t="shared" si="5"/>
        <v>199.999</v>
      </c>
      <c r="N90" s="39"/>
      <c r="O90" s="39"/>
      <c r="P90" s="39"/>
      <c r="Q90" s="39"/>
    </row>
    <row r="91" spans="1:17" x14ac:dyDescent="0.25">
      <c r="A91" s="132">
        <v>42627</v>
      </c>
      <c r="B91" s="86">
        <v>7</v>
      </c>
      <c r="C91" s="86">
        <v>137</v>
      </c>
      <c r="D91" s="107" t="s">
        <v>255</v>
      </c>
      <c r="E91" s="86">
        <v>20109033244</v>
      </c>
      <c r="F91" s="108">
        <v>66.12</v>
      </c>
      <c r="G91" s="133">
        <f t="shared" si="4"/>
        <v>13.885200000000001</v>
      </c>
      <c r="H91" s="108"/>
      <c r="I91" s="110"/>
      <c r="J91" s="176"/>
      <c r="K91" s="108"/>
      <c r="L91" s="90"/>
      <c r="M91" s="133">
        <f t="shared" si="5"/>
        <v>80.005200000000002</v>
      </c>
      <c r="N91" s="39"/>
      <c r="O91" s="39"/>
      <c r="P91" s="39"/>
      <c r="Q91" s="39"/>
    </row>
    <row r="92" spans="1:17" x14ac:dyDescent="0.25">
      <c r="A92" s="132">
        <v>42627</v>
      </c>
      <c r="B92" s="86">
        <v>2</v>
      </c>
      <c r="C92" s="86">
        <v>4435</v>
      </c>
      <c r="D92" s="107" t="s">
        <v>479</v>
      </c>
      <c r="E92" s="86">
        <v>33710835239</v>
      </c>
      <c r="F92" s="108">
        <v>346.17</v>
      </c>
      <c r="G92" s="133">
        <f t="shared" si="4"/>
        <v>72.695700000000002</v>
      </c>
      <c r="H92" s="108"/>
      <c r="I92" s="110"/>
      <c r="J92" s="176"/>
      <c r="K92" s="108">
        <v>81.17</v>
      </c>
      <c r="L92" s="90"/>
      <c r="M92" s="133">
        <f t="shared" si="5"/>
        <v>500.03570000000002</v>
      </c>
      <c r="N92" s="39"/>
      <c r="O92" s="39"/>
      <c r="P92" s="39"/>
      <c r="Q92" s="39"/>
    </row>
    <row r="93" spans="1:17" x14ac:dyDescent="0.25">
      <c r="A93" s="132">
        <v>42627</v>
      </c>
      <c r="B93" s="86">
        <v>6</v>
      </c>
      <c r="C93" s="86">
        <v>3114</v>
      </c>
      <c r="D93" s="107" t="s">
        <v>482</v>
      </c>
      <c r="E93" s="86">
        <v>30708189231</v>
      </c>
      <c r="F93" s="108">
        <v>818.18</v>
      </c>
      <c r="G93" s="133">
        <f t="shared" si="4"/>
        <v>171.81779999999998</v>
      </c>
      <c r="H93" s="108"/>
      <c r="I93" s="110"/>
      <c r="J93" s="176"/>
      <c r="K93" s="108"/>
      <c r="L93" s="90"/>
      <c r="M93" s="133">
        <f t="shared" si="5"/>
        <v>989.99779999999987</v>
      </c>
      <c r="N93" s="39"/>
      <c r="O93" s="39"/>
      <c r="P93" s="39"/>
      <c r="Q93" s="39"/>
    </row>
    <row r="94" spans="1:17" x14ac:dyDescent="0.25">
      <c r="A94" s="132">
        <v>42627</v>
      </c>
      <c r="B94" s="86">
        <v>2</v>
      </c>
      <c r="C94" s="86">
        <v>126</v>
      </c>
      <c r="D94" s="107" t="s">
        <v>480</v>
      </c>
      <c r="E94" s="86">
        <v>30710483805</v>
      </c>
      <c r="F94" s="108">
        <v>272.7</v>
      </c>
      <c r="G94" s="133">
        <f t="shared" si="4"/>
        <v>57.266999999999996</v>
      </c>
      <c r="H94" s="108"/>
      <c r="I94" s="110"/>
      <c r="J94" s="176"/>
      <c r="K94" s="108"/>
      <c r="L94" s="90"/>
      <c r="M94" s="133">
        <f t="shared" si="5"/>
        <v>329.96699999999998</v>
      </c>
      <c r="N94" s="39"/>
      <c r="O94" s="39"/>
      <c r="P94" s="39"/>
      <c r="Q94" s="39"/>
    </row>
    <row r="95" spans="1:17" x14ac:dyDescent="0.25">
      <c r="A95" s="132">
        <v>42628</v>
      </c>
      <c r="B95" s="86">
        <v>7</v>
      </c>
      <c r="C95" s="86">
        <v>114892</v>
      </c>
      <c r="D95" s="107" t="s">
        <v>458</v>
      </c>
      <c r="E95" s="86">
        <v>30707391730</v>
      </c>
      <c r="F95" s="108">
        <v>334.32</v>
      </c>
      <c r="G95" s="133">
        <f t="shared" si="4"/>
        <v>70.2072</v>
      </c>
      <c r="H95" s="108"/>
      <c r="I95" s="110"/>
      <c r="J95" s="176"/>
      <c r="K95" s="108">
        <v>95.53</v>
      </c>
      <c r="L95" s="90"/>
      <c r="M95" s="133">
        <f t="shared" si="5"/>
        <v>500.05719999999997</v>
      </c>
      <c r="N95" s="39"/>
      <c r="O95" s="39"/>
      <c r="P95" s="39"/>
      <c r="Q95" s="39"/>
    </row>
    <row r="96" spans="1:17" x14ac:dyDescent="0.25">
      <c r="A96" s="132">
        <v>42628</v>
      </c>
      <c r="B96" s="86">
        <v>3</v>
      </c>
      <c r="C96" s="86">
        <v>17948</v>
      </c>
      <c r="D96" s="107" t="s">
        <v>466</v>
      </c>
      <c r="E96" s="86">
        <v>30707807934</v>
      </c>
      <c r="F96" s="108">
        <v>160.80000000000001</v>
      </c>
      <c r="G96" s="133">
        <f t="shared" si="4"/>
        <v>33.768000000000001</v>
      </c>
      <c r="H96" s="108"/>
      <c r="I96" s="110"/>
      <c r="J96" s="176"/>
      <c r="K96" s="108">
        <v>7.44</v>
      </c>
      <c r="L96" s="90"/>
      <c r="M96" s="133">
        <f t="shared" si="5"/>
        <v>202.00800000000001</v>
      </c>
      <c r="N96" s="39"/>
      <c r="O96" s="39"/>
      <c r="P96" s="39"/>
      <c r="Q96" s="39"/>
    </row>
    <row r="97" spans="1:17" x14ac:dyDescent="0.25">
      <c r="A97" s="132">
        <v>42628</v>
      </c>
      <c r="B97" s="86">
        <v>21</v>
      </c>
      <c r="C97" s="86">
        <v>4534</v>
      </c>
      <c r="D97" s="107" t="s">
        <v>69</v>
      </c>
      <c r="E97" s="86">
        <v>33777623239</v>
      </c>
      <c r="F97" s="108">
        <v>137.01</v>
      </c>
      <c r="G97" s="133">
        <f t="shared" si="4"/>
        <v>28.772099999999998</v>
      </c>
      <c r="H97" s="108"/>
      <c r="I97" s="110"/>
      <c r="J97" s="176"/>
      <c r="K97" s="108">
        <v>24.22</v>
      </c>
      <c r="L97" s="90"/>
      <c r="M97" s="133">
        <f t="shared" si="5"/>
        <v>190.00209999999998</v>
      </c>
      <c r="N97" s="39"/>
      <c r="O97" s="39"/>
      <c r="P97" s="39"/>
      <c r="Q97" s="39"/>
    </row>
    <row r="98" spans="1:17" x14ac:dyDescent="0.25">
      <c r="A98" s="132">
        <v>42628</v>
      </c>
      <c r="B98" s="86">
        <v>3</v>
      </c>
      <c r="C98" s="86">
        <v>146</v>
      </c>
      <c r="D98" s="107" t="s">
        <v>472</v>
      </c>
      <c r="E98" s="86">
        <v>30711331332</v>
      </c>
      <c r="F98" s="108">
        <v>1099.17</v>
      </c>
      <c r="G98" s="133">
        <f t="shared" si="4"/>
        <v>230.82570000000001</v>
      </c>
      <c r="H98" s="108"/>
      <c r="I98" s="110"/>
      <c r="J98" s="176"/>
      <c r="K98" s="108"/>
      <c r="L98" s="90"/>
      <c r="M98" s="133">
        <f t="shared" si="5"/>
        <v>1329.9957000000002</v>
      </c>
      <c r="N98" s="39"/>
      <c r="O98" s="39"/>
      <c r="P98" s="39"/>
      <c r="Q98" s="39"/>
    </row>
    <row r="99" spans="1:17" x14ac:dyDescent="0.25">
      <c r="A99" s="132">
        <v>42628</v>
      </c>
      <c r="B99" s="86">
        <v>5</v>
      </c>
      <c r="C99" s="86">
        <v>976638</v>
      </c>
      <c r="D99" s="107" t="s">
        <v>134</v>
      </c>
      <c r="E99" s="86">
        <v>30709160644</v>
      </c>
      <c r="F99" s="108">
        <v>97.16</v>
      </c>
      <c r="G99" s="133">
        <f t="shared" si="4"/>
        <v>20.403599999999997</v>
      </c>
      <c r="H99" s="108"/>
      <c r="I99" s="110"/>
      <c r="J99" s="176"/>
      <c r="K99" s="108">
        <v>12.44</v>
      </c>
      <c r="L99" s="90"/>
      <c r="M99" s="133">
        <f t="shared" si="5"/>
        <v>130.00360000000001</v>
      </c>
      <c r="N99" s="39"/>
      <c r="O99" s="39"/>
      <c r="P99" s="39"/>
      <c r="Q99" s="39"/>
    </row>
    <row r="100" spans="1:17" x14ac:dyDescent="0.25">
      <c r="A100" s="132">
        <v>42628</v>
      </c>
      <c r="B100" s="86">
        <v>2</v>
      </c>
      <c r="C100" s="86">
        <v>1433</v>
      </c>
      <c r="D100" s="107" t="s">
        <v>47</v>
      </c>
      <c r="E100" s="86">
        <v>30711855161</v>
      </c>
      <c r="F100" s="108">
        <v>107.4</v>
      </c>
      <c r="G100" s="133">
        <f t="shared" si="4"/>
        <v>22.554000000000002</v>
      </c>
      <c r="H100" s="108"/>
      <c r="I100" s="110"/>
      <c r="J100" s="176"/>
      <c r="K100" s="108"/>
      <c r="L100" s="90"/>
      <c r="M100" s="133">
        <f t="shared" si="5"/>
        <v>129.95400000000001</v>
      </c>
      <c r="N100" s="39"/>
      <c r="O100" s="39"/>
      <c r="P100" s="39"/>
      <c r="Q100" s="39"/>
    </row>
    <row r="101" spans="1:17" x14ac:dyDescent="0.25">
      <c r="A101" s="132">
        <v>42629</v>
      </c>
      <c r="B101" s="86">
        <v>3</v>
      </c>
      <c r="C101" s="86">
        <v>81191</v>
      </c>
      <c r="D101" s="107" t="s">
        <v>467</v>
      </c>
      <c r="E101" s="86">
        <v>30714044679</v>
      </c>
      <c r="F101" s="108">
        <v>533.66</v>
      </c>
      <c r="G101" s="133">
        <f t="shared" si="4"/>
        <v>112.06859999999999</v>
      </c>
      <c r="H101" s="108"/>
      <c r="I101" s="110"/>
      <c r="J101" s="176"/>
      <c r="K101" s="108">
        <v>154.27000000000001</v>
      </c>
      <c r="L101" s="90"/>
      <c r="M101" s="133">
        <f t="shared" si="5"/>
        <v>799.9985999999999</v>
      </c>
      <c r="N101" s="39"/>
      <c r="O101" s="39"/>
      <c r="P101" s="39"/>
      <c r="Q101" s="39"/>
    </row>
    <row r="102" spans="1:17" x14ac:dyDescent="0.25">
      <c r="A102" s="132">
        <v>42629</v>
      </c>
      <c r="B102" s="86">
        <v>7</v>
      </c>
      <c r="C102" s="86">
        <v>114972</v>
      </c>
      <c r="D102" s="107" t="s">
        <v>471</v>
      </c>
      <c r="E102" s="86">
        <v>30707393730</v>
      </c>
      <c r="F102" s="108">
        <v>200.55</v>
      </c>
      <c r="G102" s="133">
        <f t="shared" si="4"/>
        <v>42.115500000000004</v>
      </c>
      <c r="H102" s="108"/>
      <c r="I102" s="110"/>
      <c r="J102" s="176"/>
      <c r="K102" s="108">
        <v>57.3</v>
      </c>
      <c r="L102" s="90"/>
      <c r="M102" s="133">
        <f t="shared" si="5"/>
        <v>299.96550000000002</v>
      </c>
      <c r="N102" s="39"/>
      <c r="O102" s="39"/>
      <c r="P102" s="39"/>
      <c r="Q102" s="39"/>
    </row>
    <row r="103" spans="1:17" x14ac:dyDescent="0.25">
      <c r="A103" s="132">
        <v>42629</v>
      </c>
      <c r="B103" s="86">
        <v>12</v>
      </c>
      <c r="C103" s="86">
        <v>462</v>
      </c>
      <c r="D103" s="107" t="s">
        <v>473</v>
      </c>
      <c r="E103" s="86">
        <v>30687546799</v>
      </c>
      <c r="F103" s="108">
        <v>349.85</v>
      </c>
      <c r="G103" s="133">
        <f t="shared" ref="G103:G134" si="6">F103*0.21</f>
        <v>73.468500000000006</v>
      </c>
      <c r="H103" s="108"/>
      <c r="I103" s="110"/>
      <c r="J103" s="176"/>
      <c r="K103" s="108">
        <v>86.62</v>
      </c>
      <c r="L103" s="90"/>
      <c r="M103" s="133">
        <f t="shared" ref="M103:M134" si="7">SUM(F103:L103)</f>
        <v>509.93850000000003</v>
      </c>
      <c r="N103" s="39"/>
      <c r="O103" s="39"/>
      <c r="P103" s="39"/>
      <c r="Q103" s="39"/>
    </row>
    <row r="104" spans="1:17" x14ac:dyDescent="0.25">
      <c r="A104" s="132">
        <v>42629</v>
      </c>
      <c r="B104" s="86">
        <v>2</v>
      </c>
      <c r="C104" s="86">
        <v>21965</v>
      </c>
      <c r="D104" s="107" t="s">
        <v>474</v>
      </c>
      <c r="E104" s="86">
        <v>33707818439</v>
      </c>
      <c r="F104" s="108">
        <v>152.46</v>
      </c>
      <c r="G104" s="133">
        <f t="shared" si="6"/>
        <v>32.016600000000004</v>
      </c>
      <c r="H104" s="108"/>
      <c r="I104" s="110"/>
      <c r="J104" s="176"/>
      <c r="K104" s="108">
        <v>4.5199999999999996</v>
      </c>
      <c r="L104" s="90"/>
      <c r="M104" s="133">
        <f t="shared" si="7"/>
        <v>188.99660000000003</v>
      </c>
      <c r="N104" s="39"/>
      <c r="O104" s="39"/>
      <c r="P104" s="39"/>
      <c r="Q104" s="39"/>
    </row>
    <row r="105" spans="1:17" x14ac:dyDescent="0.25">
      <c r="A105" s="132">
        <v>42629</v>
      </c>
      <c r="B105" s="86">
        <v>1</v>
      </c>
      <c r="C105" s="86">
        <v>15517</v>
      </c>
      <c r="D105" s="107" t="s">
        <v>476</v>
      </c>
      <c r="E105" s="86">
        <v>20106021261</v>
      </c>
      <c r="F105" s="108">
        <v>118.18</v>
      </c>
      <c r="G105" s="133">
        <f t="shared" si="6"/>
        <v>24.817800000000002</v>
      </c>
      <c r="H105" s="108"/>
      <c r="I105" s="110"/>
      <c r="J105" s="176"/>
      <c r="K105" s="108"/>
      <c r="L105" s="90"/>
      <c r="M105" s="133">
        <f t="shared" si="7"/>
        <v>142.99780000000001</v>
      </c>
      <c r="N105" s="39"/>
      <c r="O105" s="39"/>
      <c r="P105" s="39"/>
      <c r="Q105" s="39"/>
    </row>
    <row r="106" spans="1:17" x14ac:dyDescent="0.25">
      <c r="A106" s="132">
        <v>42630</v>
      </c>
      <c r="B106" s="86">
        <v>9</v>
      </c>
      <c r="C106" s="86">
        <v>63847</v>
      </c>
      <c r="D106" s="107" t="s">
        <v>468</v>
      </c>
      <c r="E106" s="86">
        <v>30534701442</v>
      </c>
      <c r="F106" s="108">
        <v>538.70000000000005</v>
      </c>
      <c r="G106" s="133">
        <f t="shared" si="6"/>
        <v>113.12700000000001</v>
      </c>
      <c r="H106" s="108"/>
      <c r="I106" s="110"/>
      <c r="J106" s="176"/>
      <c r="K106" s="108">
        <v>148.26</v>
      </c>
      <c r="L106" s="90"/>
      <c r="M106" s="133">
        <f t="shared" si="7"/>
        <v>800.08699999999999</v>
      </c>
      <c r="N106" s="39"/>
      <c r="O106" s="39"/>
      <c r="P106" s="39"/>
      <c r="Q106" s="39"/>
    </row>
    <row r="107" spans="1:17" x14ac:dyDescent="0.25">
      <c r="A107" s="132">
        <v>42632</v>
      </c>
      <c r="B107" s="86">
        <v>8</v>
      </c>
      <c r="C107" s="86">
        <v>2351</v>
      </c>
      <c r="D107" s="107" t="s">
        <v>465</v>
      </c>
      <c r="E107" s="86">
        <v>30713669802</v>
      </c>
      <c r="F107" s="108">
        <v>166.6</v>
      </c>
      <c r="G107" s="133">
        <f t="shared" si="6"/>
        <v>34.985999999999997</v>
      </c>
      <c r="H107" s="108"/>
      <c r="I107" s="110"/>
      <c r="J107" s="176"/>
      <c r="K107" s="108"/>
      <c r="L107" s="90"/>
      <c r="M107" s="133">
        <f t="shared" si="7"/>
        <v>201.58599999999998</v>
      </c>
      <c r="N107" s="39"/>
      <c r="O107" s="39"/>
      <c r="P107" s="39"/>
      <c r="Q107" s="39"/>
    </row>
    <row r="108" spans="1:17" x14ac:dyDescent="0.25">
      <c r="A108" s="132">
        <v>42632</v>
      </c>
      <c r="B108" s="86">
        <v>2</v>
      </c>
      <c r="C108" s="86">
        <v>1211</v>
      </c>
      <c r="D108" s="107" t="s">
        <v>480</v>
      </c>
      <c r="E108" s="86">
        <v>30710483805</v>
      </c>
      <c r="F108" s="108">
        <v>417.35</v>
      </c>
      <c r="G108" s="133">
        <f t="shared" si="6"/>
        <v>87.643500000000003</v>
      </c>
      <c r="H108" s="108"/>
      <c r="I108" s="110"/>
      <c r="J108" s="176"/>
      <c r="K108" s="108"/>
      <c r="L108" s="90"/>
      <c r="M108" s="133">
        <f t="shared" si="7"/>
        <v>504.99350000000004</v>
      </c>
      <c r="N108" s="39"/>
      <c r="O108" s="39"/>
      <c r="P108" s="39"/>
      <c r="Q108" s="39"/>
    </row>
    <row r="109" spans="1:17" x14ac:dyDescent="0.25">
      <c r="A109" s="132">
        <v>42632</v>
      </c>
      <c r="B109" s="86">
        <v>323</v>
      </c>
      <c r="C109" s="86">
        <v>3739</v>
      </c>
      <c r="D109" s="107" t="s">
        <v>178</v>
      </c>
      <c r="E109" s="86">
        <v>30646512952</v>
      </c>
      <c r="F109" s="108">
        <v>903.88</v>
      </c>
      <c r="G109" s="133">
        <f t="shared" si="6"/>
        <v>189.81479999999999</v>
      </c>
      <c r="H109" s="108"/>
      <c r="I109" s="110"/>
      <c r="J109" s="176"/>
      <c r="K109" s="108"/>
      <c r="L109" s="90"/>
      <c r="M109" s="133">
        <f t="shared" si="7"/>
        <v>1093.6948</v>
      </c>
      <c r="N109" s="39"/>
      <c r="O109" s="39"/>
      <c r="P109" s="39"/>
      <c r="Q109" s="39"/>
    </row>
    <row r="110" spans="1:17" x14ac:dyDescent="0.25">
      <c r="A110" s="132">
        <v>42632</v>
      </c>
      <c r="B110" s="86">
        <v>5</v>
      </c>
      <c r="C110" s="86">
        <v>52315</v>
      </c>
      <c r="D110" s="107" t="s">
        <v>490</v>
      </c>
      <c r="E110" s="86">
        <v>30707782923</v>
      </c>
      <c r="F110" s="108">
        <v>136.63999999999999</v>
      </c>
      <c r="G110" s="133">
        <f t="shared" si="6"/>
        <v>28.694399999999995</v>
      </c>
      <c r="H110" s="108"/>
      <c r="I110" s="110"/>
      <c r="J110" s="176"/>
      <c r="K110" s="108">
        <v>14.64</v>
      </c>
      <c r="L110" s="90"/>
      <c r="M110" s="133">
        <f t="shared" si="7"/>
        <v>179.9744</v>
      </c>
      <c r="N110" s="39"/>
      <c r="O110" s="39"/>
      <c r="P110" s="39"/>
      <c r="Q110" s="39"/>
    </row>
    <row r="111" spans="1:17" x14ac:dyDescent="0.25">
      <c r="A111" s="132">
        <v>42632</v>
      </c>
      <c r="B111" s="86">
        <v>2</v>
      </c>
      <c r="C111" s="86">
        <v>37833</v>
      </c>
      <c r="D111" s="107" t="s">
        <v>69</v>
      </c>
      <c r="E111" s="86">
        <v>33677623239</v>
      </c>
      <c r="F111" s="108">
        <v>201</v>
      </c>
      <c r="G111" s="133">
        <f t="shared" si="6"/>
        <v>42.21</v>
      </c>
      <c r="H111" s="108"/>
      <c r="I111" s="110"/>
      <c r="J111" s="176"/>
      <c r="K111" s="108">
        <v>56.8</v>
      </c>
      <c r="L111" s="90"/>
      <c r="M111" s="133">
        <f t="shared" si="7"/>
        <v>300.01</v>
      </c>
      <c r="N111" s="39"/>
      <c r="O111" s="39"/>
      <c r="P111" s="39"/>
      <c r="Q111" s="39"/>
    </row>
    <row r="112" spans="1:17" x14ac:dyDescent="0.25">
      <c r="A112" s="132">
        <v>42633</v>
      </c>
      <c r="B112" s="86">
        <v>5</v>
      </c>
      <c r="C112" s="86">
        <v>9823</v>
      </c>
      <c r="D112" s="107" t="s">
        <v>73</v>
      </c>
      <c r="E112" s="86">
        <v>30714300128</v>
      </c>
      <c r="F112" s="108">
        <v>65.03</v>
      </c>
      <c r="G112" s="133">
        <f t="shared" si="6"/>
        <v>13.6563</v>
      </c>
      <c r="H112" s="108"/>
      <c r="I112" s="110"/>
      <c r="J112" s="176"/>
      <c r="K112" s="108">
        <v>21.31</v>
      </c>
      <c r="L112" s="90"/>
      <c r="M112" s="133">
        <f t="shared" si="7"/>
        <v>99.996300000000005</v>
      </c>
      <c r="N112" s="39"/>
      <c r="O112" s="39"/>
      <c r="P112" s="39"/>
      <c r="Q112" s="39"/>
    </row>
    <row r="113" spans="1:17" x14ac:dyDescent="0.25">
      <c r="A113" s="132">
        <v>42633</v>
      </c>
      <c r="B113" s="86">
        <v>21</v>
      </c>
      <c r="C113" s="86">
        <v>2892</v>
      </c>
      <c r="D113" s="107" t="s">
        <v>335</v>
      </c>
      <c r="E113" s="86">
        <v>30687604322</v>
      </c>
      <c r="F113" s="108">
        <v>67.290000000000006</v>
      </c>
      <c r="G113" s="133">
        <f t="shared" si="6"/>
        <v>14.1309</v>
      </c>
      <c r="H113" s="108"/>
      <c r="I113" s="110"/>
      <c r="J113" s="176"/>
      <c r="K113" s="108">
        <v>18.59</v>
      </c>
      <c r="L113" s="90"/>
      <c r="M113" s="133">
        <f t="shared" si="7"/>
        <v>100.01090000000001</v>
      </c>
      <c r="N113" s="39"/>
      <c r="O113" s="39"/>
      <c r="P113" s="39"/>
      <c r="Q113" s="39"/>
    </row>
    <row r="114" spans="1:17" x14ac:dyDescent="0.25">
      <c r="A114" s="132">
        <v>42633</v>
      </c>
      <c r="B114" s="86">
        <v>6</v>
      </c>
      <c r="C114" s="86">
        <v>18655</v>
      </c>
      <c r="D114" s="107" t="s">
        <v>463</v>
      </c>
      <c r="E114" s="86">
        <v>30707435905</v>
      </c>
      <c r="F114" s="108">
        <v>74.3</v>
      </c>
      <c r="G114" s="133">
        <f t="shared" si="6"/>
        <v>15.602999999999998</v>
      </c>
      <c r="H114" s="108"/>
      <c r="I114" s="110"/>
      <c r="J114" s="176"/>
      <c r="K114" s="108">
        <v>10.1</v>
      </c>
      <c r="L114" s="90"/>
      <c r="M114" s="133">
        <f t="shared" si="7"/>
        <v>100.00299999999999</v>
      </c>
      <c r="N114" s="39"/>
      <c r="O114" s="39"/>
      <c r="P114" s="39"/>
      <c r="Q114" s="39"/>
    </row>
    <row r="115" spans="1:17" x14ac:dyDescent="0.25">
      <c r="A115" s="132">
        <v>42633</v>
      </c>
      <c r="B115" s="86">
        <v>5</v>
      </c>
      <c r="C115" s="86">
        <v>66235</v>
      </c>
      <c r="D115" s="107" t="s">
        <v>463</v>
      </c>
      <c r="E115" s="86">
        <v>30707435905</v>
      </c>
      <c r="F115" s="108">
        <v>64.22</v>
      </c>
      <c r="G115" s="133">
        <f t="shared" si="6"/>
        <v>13.486199999999998</v>
      </c>
      <c r="H115" s="108"/>
      <c r="I115" s="110"/>
      <c r="J115" s="176"/>
      <c r="K115" s="108">
        <v>22.28</v>
      </c>
      <c r="L115" s="90"/>
      <c r="M115" s="133">
        <f t="shared" si="7"/>
        <v>99.986199999999997</v>
      </c>
      <c r="N115" s="39"/>
      <c r="O115" s="39"/>
      <c r="P115" s="39"/>
      <c r="Q115" s="39"/>
    </row>
    <row r="116" spans="1:17" x14ac:dyDescent="0.25">
      <c r="A116" s="132">
        <v>42633</v>
      </c>
      <c r="B116" s="86">
        <v>2</v>
      </c>
      <c r="C116" s="86">
        <v>1212</v>
      </c>
      <c r="D116" s="107" t="s">
        <v>480</v>
      </c>
      <c r="E116" s="86">
        <v>30710483805</v>
      </c>
      <c r="F116" s="108">
        <v>343</v>
      </c>
      <c r="G116" s="133">
        <f t="shared" si="6"/>
        <v>72.03</v>
      </c>
      <c r="H116" s="108"/>
      <c r="I116" s="110"/>
      <c r="J116" s="176"/>
      <c r="K116" s="108"/>
      <c r="L116" s="90"/>
      <c r="M116" s="133">
        <f t="shared" si="7"/>
        <v>415.03</v>
      </c>
      <c r="N116" s="39"/>
      <c r="O116" s="39"/>
      <c r="P116" s="39"/>
      <c r="Q116" s="39"/>
    </row>
    <row r="117" spans="1:17" x14ac:dyDescent="0.25">
      <c r="A117" s="132">
        <v>42633</v>
      </c>
      <c r="B117" s="86">
        <v>323</v>
      </c>
      <c r="C117" s="86">
        <v>3744</v>
      </c>
      <c r="D117" s="107" t="s">
        <v>178</v>
      </c>
      <c r="E117" s="86">
        <v>30646512952</v>
      </c>
      <c r="F117" s="108">
        <v>2868.49</v>
      </c>
      <c r="G117" s="133">
        <f t="shared" si="6"/>
        <v>602.38289999999995</v>
      </c>
      <c r="H117" s="108"/>
      <c r="I117" s="110"/>
      <c r="J117" s="176"/>
      <c r="K117" s="108"/>
      <c r="L117" s="90"/>
      <c r="M117" s="133">
        <f t="shared" si="7"/>
        <v>3470.8728999999998</v>
      </c>
      <c r="N117" s="39"/>
      <c r="O117" s="39"/>
      <c r="P117" s="39"/>
      <c r="Q117" s="39"/>
    </row>
    <row r="118" spans="1:17" x14ac:dyDescent="0.25">
      <c r="A118" s="132">
        <v>42633</v>
      </c>
      <c r="B118" s="86">
        <v>2</v>
      </c>
      <c r="C118" s="86">
        <v>37945</v>
      </c>
      <c r="D118" s="107" t="s">
        <v>69</v>
      </c>
      <c r="E118" s="86">
        <v>33677623239</v>
      </c>
      <c r="F118" s="108">
        <v>201</v>
      </c>
      <c r="G118" s="133">
        <f t="shared" si="6"/>
        <v>42.21</v>
      </c>
      <c r="H118" s="108"/>
      <c r="I118" s="110"/>
      <c r="J118" s="176"/>
      <c r="K118" s="108">
        <v>56.8</v>
      </c>
      <c r="L118" s="90"/>
      <c r="M118" s="133">
        <f t="shared" si="7"/>
        <v>300.01</v>
      </c>
      <c r="N118" s="39"/>
      <c r="O118" s="39"/>
      <c r="P118" s="39"/>
      <c r="Q118" s="39"/>
    </row>
    <row r="119" spans="1:17" x14ac:dyDescent="0.25">
      <c r="A119" s="132">
        <v>42633</v>
      </c>
      <c r="B119" s="86">
        <v>8</v>
      </c>
      <c r="C119" s="86">
        <v>16885</v>
      </c>
      <c r="D119" s="107" t="s">
        <v>497</v>
      </c>
      <c r="E119" s="86">
        <v>2022565639</v>
      </c>
      <c r="F119" s="108">
        <v>123.78</v>
      </c>
      <c r="G119" s="133">
        <f t="shared" si="6"/>
        <v>25.9938</v>
      </c>
      <c r="H119" s="108"/>
      <c r="I119" s="110"/>
      <c r="J119" s="176"/>
      <c r="K119" s="108">
        <v>50.12</v>
      </c>
      <c r="L119" s="90"/>
      <c r="M119" s="133">
        <f t="shared" si="7"/>
        <v>199.8938</v>
      </c>
      <c r="N119" s="39"/>
      <c r="O119" s="39"/>
      <c r="P119" s="39"/>
      <c r="Q119" s="39"/>
    </row>
    <row r="120" spans="1:17" x14ac:dyDescent="0.25">
      <c r="A120" s="132">
        <v>42634</v>
      </c>
      <c r="B120" s="86">
        <v>20</v>
      </c>
      <c r="C120" s="86">
        <v>262098</v>
      </c>
      <c r="D120" s="107" t="s">
        <v>462</v>
      </c>
      <c r="E120" s="86">
        <v>30504867648</v>
      </c>
      <c r="F120" s="108">
        <v>100.58</v>
      </c>
      <c r="G120" s="133">
        <f t="shared" si="6"/>
        <v>21.1218</v>
      </c>
      <c r="H120" s="108"/>
      <c r="I120" s="110"/>
      <c r="J120" s="176"/>
      <c r="K120" s="108">
        <v>28.21</v>
      </c>
      <c r="L120" s="90"/>
      <c r="M120" s="133">
        <f t="shared" si="7"/>
        <v>149.9118</v>
      </c>
      <c r="N120" s="39"/>
      <c r="O120" s="39"/>
      <c r="P120" s="39"/>
      <c r="Q120" s="39"/>
    </row>
    <row r="121" spans="1:17" x14ac:dyDescent="0.25">
      <c r="A121" s="132">
        <v>42634</v>
      </c>
      <c r="B121" s="86">
        <v>2</v>
      </c>
      <c r="C121" s="86">
        <v>214</v>
      </c>
      <c r="D121" s="107" t="s">
        <v>477</v>
      </c>
      <c r="E121" s="86">
        <v>20162292502</v>
      </c>
      <c r="F121" s="108">
        <v>165.28</v>
      </c>
      <c r="G121" s="133">
        <f t="shared" si="6"/>
        <v>34.708799999999997</v>
      </c>
      <c r="H121" s="108"/>
      <c r="I121" s="110"/>
      <c r="J121" s="176"/>
      <c r="K121" s="108"/>
      <c r="L121" s="90"/>
      <c r="M121" s="133">
        <f t="shared" si="7"/>
        <v>199.9888</v>
      </c>
      <c r="N121" s="39"/>
      <c r="O121" s="39"/>
      <c r="P121" s="39"/>
      <c r="Q121" s="39"/>
    </row>
    <row r="122" spans="1:17" x14ac:dyDescent="0.25">
      <c r="A122" s="132">
        <v>42634</v>
      </c>
      <c r="B122" s="86">
        <v>8</v>
      </c>
      <c r="C122" s="86">
        <v>51640</v>
      </c>
      <c r="D122" s="107" t="s">
        <v>499</v>
      </c>
      <c r="E122" s="86">
        <v>30707841415</v>
      </c>
      <c r="F122" s="108">
        <v>125.51</v>
      </c>
      <c r="G122" s="133">
        <f t="shared" si="6"/>
        <v>26.357099999999999</v>
      </c>
      <c r="H122" s="108"/>
      <c r="I122" s="110"/>
      <c r="J122" s="176"/>
      <c r="K122" s="108">
        <v>48.15</v>
      </c>
      <c r="L122" s="90"/>
      <c r="M122" s="133">
        <f t="shared" si="7"/>
        <v>200.0171</v>
      </c>
      <c r="N122" s="39"/>
      <c r="O122" s="39"/>
      <c r="P122" s="39"/>
      <c r="Q122" s="39"/>
    </row>
    <row r="123" spans="1:17" x14ac:dyDescent="0.25">
      <c r="A123" s="132">
        <v>42634</v>
      </c>
      <c r="B123" s="86">
        <v>47</v>
      </c>
      <c r="C123" s="86">
        <v>15397</v>
      </c>
      <c r="D123" s="107" t="s">
        <v>130</v>
      </c>
      <c r="E123" s="86">
        <v>30645544265</v>
      </c>
      <c r="F123" s="108">
        <v>135.82</v>
      </c>
      <c r="G123" s="133">
        <f t="shared" si="6"/>
        <v>28.522199999999998</v>
      </c>
      <c r="H123" s="108"/>
      <c r="I123" s="110"/>
      <c r="J123" s="176"/>
      <c r="K123" s="108">
        <v>14.64</v>
      </c>
      <c r="L123" s="90"/>
      <c r="M123" s="133">
        <f t="shared" si="7"/>
        <v>178.98219999999998</v>
      </c>
      <c r="N123" s="39"/>
      <c r="O123" s="39"/>
      <c r="P123" s="39"/>
      <c r="Q123" s="39"/>
    </row>
    <row r="124" spans="1:17" x14ac:dyDescent="0.25">
      <c r="A124" s="132">
        <v>42634</v>
      </c>
      <c r="B124" s="86">
        <v>2</v>
      </c>
      <c r="C124" s="86">
        <v>1441</v>
      </c>
      <c r="D124" s="107" t="s">
        <v>47</v>
      </c>
      <c r="E124" s="86">
        <v>30711855161</v>
      </c>
      <c r="F124" s="108">
        <v>72.73</v>
      </c>
      <c r="G124" s="133">
        <f t="shared" si="6"/>
        <v>15.273300000000001</v>
      </c>
      <c r="H124" s="108"/>
      <c r="I124" s="110"/>
      <c r="J124" s="176"/>
      <c r="K124" s="108"/>
      <c r="L124" s="90"/>
      <c r="M124" s="133">
        <f t="shared" si="7"/>
        <v>88.00330000000001</v>
      </c>
      <c r="N124" s="39"/>
      <c r="O124" s="39"/>
      <c r="P124" s="39"/>
      <c r="Q124" s="39"/>
    </row>
    <row r="125" spans="1:17" x14ac:dyDescent="0.25">
      <c r="A125" s="132">
        <v>42634</v>
      </c>
      <c r="B125" s="86">
        <v>1</v>
      </c>
      <c r="C125" s="86">
        <v>632</v>
      </c>
      <c r="D125" s="107" t="s">
        <v>507</v>
      </c>
      <c r="E125" s="86">
        <v>20079994864</v>
      </c>
      <c r="F125" s="108">
        <v>644.63</v>
      </c>
      <c r="G125" s="133">
        <f t="shared" si="6"/>
        <v>135.3723</v>
      </c>
      <c r="H125" s="108"/>
      <c r="I125" s="110"/>
      <c r="J125" s="176"/>
      <c r="K125" s="108"/>
      <c r="L125" s="90"/>
      <c r="M125" s="133">
        <f t="shared" si="7"/>
        <v>780.00229999999999</v>
      </c>
      <c r="N125" s="39"/>
      <c r="O125" s="39"/>
      <c r="P125" s="39"/>
      <c r="Q125" s="39"/>
    </row>
    <row r="126" spans="1:17" x14ac:dyDescent="0.25">
      <c r="A126" s="132">
        <v>42635</v>
      </c>
      <c r="B126" s="86">
        <v>8</v>
      </c>
      <c r="C126" s="86">
        <v>51731</v>
      </c>
      <c r="D126" s="107" t="s">
        <v>92</v>
      </c>
      <c r="E126" s="86">
        <v>30707841415</v>
      </c>
      <c r="F126" s="108">
        <v>134.28</v>
      </c>
      <c r="G126" s="133">
        <f t="shared" si="6"/>
        <v>28.198799999999999</v>
      </c>
      <c r="H126" s="108"/>
      <c r="I126" s="110"/>
      <c r="J126" s="176"/>
      <c r="K126" s="108">
        <v>37.58</v>
      </c>
      <c r="L126" s="90"/>
      <c r="M126" s="133">
        <f t="shared" si="7"/>
        <v>200.05880000000002</v>
      </c>
      <c r="N126" s="39"/>
      <c r="O126" s="39"/>
      <c r="P126" s="39"/>
      <c r="Q126" s="39"/>
    </row>
    <row r="127" spans="1:17" x14ac:dyDescent="0.25">
      <c r="A127" s="132">
        <v>42635</v>
      </c>
      <c r="B127" s="86">
        <v>5</v>
      </c>
      <c r="C127" s="86">
        <v>38478</v>
      </c>
      <c r="D127" s="107" t="s">
        <v>444</v>
      </c>
      <c r="E127" s="86">
        <v>30692965813</v>
      </c>
      <c r="F127" s="108">
        <v>265.48</v>
      </c>
      <c r="G127" s="133">
        <f t="shared" si="6"/>
        <v>55.750800000000005</v>
      </c>
      <c r="H127" s="108"/>
      <c r="I127" s="110"/>
      <c r="J127" s="176"/>
      <c r="K127" s="108">
        <v>78.77</v>
      </c>
      <c r="L127" s="90"/>
      <c r="M127" s="133">
        <f t="shared" si="7"/>
        <v>400.00080000000003</v>
      </c>
      <c r="N127" s="39"/>
      <c r="O127" s="39"/>
      <c r="P127" s="39"/>
      <c r="Q127" s="39"/>
    </row>
    <row r="128" spans="1:17" x14ac:dyDescent="0.25">
      <c r="A128" s="132">
        <v>42635</v>
      </c>
      <c r="B128" s="86">
        <v>3</v>
      </c>
      <c r="C128" s="86">
        <v>2954</v>
      </c>
      <c r="D128" s="107" t="s">
        <v>464</v>
      </c>
      <c r="E128" s="86">
        <v>20079968383</v>
      </c>
      <c r="F128" s="108">
        <v>309.62</v>
      </c>
      <c r="G128" s="133">
        <f t="shared" si="6"/>
        <v>65.020200000000003</v>
      </c>
      <c r="H128" s="108"/>
      <c r="I128" s="110"/>
      <c r="J128" s="176"/>
      <c r="K128" s="108">
        <v>26.16</v>
      </c>
      <c r="L128" s="90"/>
      <c r="M128" s="133">
        <f t="shared" si="7"/>
        <v>400.80020000000002</v>
      </c>
      <c r="N128" s="39"/>
      <c r="O128" s="39"/>
      <c r="P128" s="39"/>
      <c r="Q128" s="39"/>
    </row>
    <row r="129" spans="1:17" x14ac:dyDescent="0.25">
      <c r="A129" s="132">
        <v>42635</v>
      </c>
      <c r="B129" s="86">
        <v>30</v>
      </c>
      <c r="C129" s="86">
        <v>138132</v>
      </c>
      <c r="D129" s="107" t="s">
        <v>385</v>
      </c>
      <c r="E129" s="86">
        <v>30647678889</v>
      </c>
      <c r="F129" s="108">
        <v>292.67</v>
      </c>
      <c r="G129" s="133">
        <f t="shared" si="6"/>
        <v>61.460700000000003</v>
      </c>
      <c r="H129" s="108"/>
      <c r="I129" s="110"/>
      <c r="J129" s="176"/>
      <c r="K129" s="108">
        <v>145.72</v>
      </c>
      <c r="L129" s="90"/>
      <c r="M129" s="133">
        <f t="shared" si="7"/>
        <v>499.85070000000007</v>
      </c>
      <c r="N129" s="39"/>
      <c r="O129" s="39"/>
      <c r="P129" s="39"/>
      <c r="Q129" s="39"/>
    </row>
    <row r="130" spans="1:17" x14ac:dyDescent="0.25">
      <c r="A130" s="132">
        <v>42635</v>
      </c>
      <c r="B130" s="86">
        <v>2</v>
      </c>
      <c r="C130" s="86">
        <v>17015</v>
      </c>
      <c r="D130" s="107" t="s">
        <v>361</v>
      </c>
      <c r="E130" s="86">
        <v>30711424500</v>
      </c>
      <c r="F130" s="108">
        <v>433.5</v>
      </c>
      <c r="G130" s="133">
        <f t="shared" si="6"/>
        <v>91.034999999999997</v>
      </c>
      <c r="H130" s="108"/>
      <c r="I130" s="110"/>
      <c r="J130" s="176"/>
      <c r="K130" s="108">
        <v>131.58000000000001</v>
      </c>
      <c r="L130" s="90"/>
      <c r="M130" s="133">
        <f t="shared" si="7"/>
        <v>656.11500000000001</v>
      </c>
      <c r="N130" s="39"/>
      <c r="O130" s="39"/>
      <c r="P130" s="39"/>
      <c r="Q130" s="39"/>
    </row>
    <row r="131" spans="1:17" x14ac:dyDescent="0.25">
      <c r="A131" s="132">
        <v>42635</v>
      </c>
      <c r="B131" s="86">
        <v>1</v>
      </c>
      <c r="C131" s="86">
        <v>329</v>
      </c>
      <c r="D131" s="107" t="s">
        <v>478</v>
      </c>
      <c r="E131" s="86">
        <v>20176517803</v>
      </c>
      <c r="F131" s="108">
        <v>1078.51</v>
      </c>
      <c r="G131" s="133">
        <f t="shared" si="6"/>
        <v>226.4871</v>
      </c>
      <c r="H131" s="108"/>
      <c r="I131" s="110"/>
      <c r="J131" s="176"/>
      <c r="K131" s="108"/>
      <c r="L131" s="90"/>
      <c r="M131" s="133">
        <f t="shared" si="7"/>
        <v>1304.9971</v>
      </c>
      <c r="N131" s="39"/>
      <c r="O131" s="39"/>
      <c r="P131" s="39"/>
      <c r="Q131" s="39"/>
    </row>
    <row r="132" spans="1:17" x14ac:dyDescent="0.25">
      <c r="A132" s="132">
        <v>42635</v>
      </c>
      <c r="B132" s="86">
        <v>3</v>
      </c>
      <c r="C132" s="86">
        <v>4413</v>
      </c>
      <c r="D132" s="107" t="s">
        <v>168</v>
      </c>
      <c r="E132" s="86">
        <v>30614150633</v>
      </c>
      <c r="F132" s="108">
        <v>145.59</v>
      </c>
      <c r="G132" s="133">
        <f t="shared" si="6"/>
        <v>30.573899999999998</v>
      </c>
      <c r="H132" s="108"/>
      <c r="I132" s="110"/>
      <c r="J132" s="176"/>
      <c r="K132" s="108">
        <v>14.83</v>
      </c>
      <c r="L132" s="90"/>
      <c r="M132" s="133">
        <f t="shared" si="7"/>
        <v>190.99390000000002</v>
      </c>
      <c r="N132" s="39"/>
      <c r="O132" s="39"/>
      <c r="P132" s="39"/>
      <c r="Q132" s="39"/>
    </row>
    <row r="133" spans="1:17" x14ac:dyDescent="0.25">
      <c r="A133" s="132">
        <v>42635</v>
      </c>
      <c r="B133" s="86">
        <v>2</v>
      </c>
      <c r="C133" s="86">
        <v>1711</v>
      </c>
      <c r="D133" s="107" t="s">
        <v>130</v>
      </c>
      <c r="E133" s="86">
        <v>30645544265</v>
      </c>
      <c r="F133" s="108">
        <v>127.09</v>
      </c>
      <c r="G133" s="133">
        <f t="shared" si="6"/>
        <v>26.6889</v>
      </c>
      <c r="H133" s="108"/>
      <c r="I133" s="110"/>
      <c r="J133" s="176"/>
      <c r="K133" s="108">
        <v>13.7</v>
      </c>
      <c r="L133" s="90"/>
      <c r="M133" s="133">
        <f t="shared" si="7"/>
        <v>167.47889999999998</v>
      </c>
      <c r="N133" s="39"/>
      <c r="O133" s="39"/>
      <c r="P133" s="39"/>
      <c r="Q133" s="39"/>
    </row>
    <row r="134" spans="1:17" x14ac:dyDescent="0.25">
      <c r="A134" s="132">
        <v>42635</v>
      </c>
      <c r="B134" s="86">
        <v>3</v>
      </c>
      <c r="C134" s="86">
        <v>4413</v>
      </c>
      <c r="D134" s="107" t="s">
        <v>168</v>
      </c>
      <c r="E134" s="86">
        <v>30614150633</v>
      </c>
      <c r="F134" s="108">
        <v>145.59</v>
      </c>
      <c r="G134" s="133">
        <f t="shared" si="6"/>
        <v>30.573899999999998</v>
      </c>
      <c r="H134" s="108"/>
      <c r="I134" s="110"/>
      <c r="J134" s="176"/>
      <c r="K134" s="108">
        <v>14.83</v>
      </c>
      <c r="L134" s="90"/>
      <c r="M134" s="133">
        <f t="shared" si="7"/>
        <v>190.99390000000002</v>
      </c>
      <c r="N134" s="39"/>
      <c r="O134" s="39"/>
      <c r="P134" s="39"/>
      <c r="Q134" s="39"/>
    </row>
    <row r="135" spans="1:17" x14ac:dyDescent="0.25">
      <c r="A135" s="132">
        <v>42635</v>
      </c>
      <c r="B135" s="86">
        <v>5</v>
      </c>
      <c r="C135" s="86">
        <v>2842</v>
      </c>
      <c r="D135" s="107" t="s">
        <v>499</v>
      </c>
      <c r="E135" s="86">
        <v>30707841415</v>
      </c>
      <c r="F135" s="108">
        <v>139.52000000000001</v>
      </c>
      <c r="G135" s="133">
        <f t="shared" ref="G135:G166" si="8">F135*0.21</f>
        <v>29.299200000000003</v>
      </c>
      <c r="H135" s="108"/>
      <c r="I135" s="110"/>
      <c r="J135" s="176"/>
      <c r="K135" s="108">
        <v>17.14</v>
      </c>
      <c r="L135" s="90"/>
      <c r="M135" s="133">
        <f t="shared" ref="M135:M166" si="9">SUM(F135:L135)</f>
        <v>185.95920000000001</v>
      </c>
      <c r="N135" s="39"/>
      <c r="O135" s="39"/>
      <c r="P135" s="39"/>
      <c r="Q135" s="39"/>
    </row>
    <row r="136" spans="1:17" x14ac:dyDescent="0.25">
      <c r="A136" s="132">
        <v>42635</v>
      </c>
      <c r="B136" s="86">
        <v>1</v>
      </c>
      <c r="C136" s="86">
        <v>19937</v>
      </c>
      <c r="D136" s="107" t="s">
        <v>149</v>
      </c>
      <c r="E136" s="86">
        <v>30713628804</v>
      </c>
      <c r="F136" s="108">
        <v>63.21</v>
      </c>
      <c r="G136" s="133">
        <f t="shared" si="8"/>
        <v>13.274099999999999</v>
      </c>
      <c r="H136" s="108"/>
      <c r="I136" s="110"/>
      <c r="J136" s="176"/>
      <c r="K136" s="108">
        <v>6.51</v>
      </c>
      <c r="L136" s="90"/>
      <c r="M136" s="133">
        <f t="shared" si="9"/>
        <v>82.994100000000003</v>
      </c>
      <c r="N136" s="39"/>
      <c r="O136" s="39"/>
      <c r="P136" s="39"/>
      <c r="Q136" s="39"/>
    </row>
    <row r="137" spans="1:17" x14ac:dyDescent="0.25">
      <c r="A137" s="132">
        <v>42636</v>
      </c>
      <c r="B137" s="86">
        <v>5</v>
      </c>
      <c r="C137" s="86">
        <v>97979</v>
      </c>
      <c r="D137" s="107" t="s">
        <v>134</v>
      </c>
      <c r="E137" s="86">
        <v>30709160644</v>
      </c>
      <c r="F137" s="108">
        <v>107.84</v>
      </c>
      <c r="G137" s="133">
        <f t="shared" si="8"/>
        <v>22.6464</v>
      </c>
      <c r="H137" s="108"/>
      <c r="I137" s="110"/>
      <c r="J137" s="176"/>
      <c r="K137" s="108">
        <v>13.81</v>
      </c>
      <c r="L137" s="90"/>
      <c r="M137" s="133">
        <f t="shared" si="9"/>
        <v>144.29640000000001</v>
      </c>
      <c r="N137" s="39"/>
      <c r="O137" s="39"/>
      <c r="P137" s="39"/>
      <c r="Q137" s="39"/>
    </row>
    <row r="138" spans="1:17" x14ac:dyDescent="0.25">
      <c r="A138" s="132">
        <v>42636</v>
      </c>
      <c r="B138" s="86">
        <v>21</v>
      </c>
      <c r="C138" s="86">
        <v>4697</v>
      </c>
      <c r="D138" s="107" t="s">
        <v>69</v>
      </c>
      <c r="E138" s="86">
        <v>33677623239</v>
      </c>
      <c r="F138" s="108">
        <v>106.01</v>
      </c>
      <c r="G138" s="133">
        <f t="shared" si="8"/>
        <v>22.2621</v>
      </c>
      <c r="H138" s="108"/>
      <c r="I138" s="110"/>
      <c r="J138" s="176"/>
      <c r="K138" s="108">
        <v>18.739999999999998</v>
      </c>
      <c r="L138" s="90"/>
      <c r="M138" s="133">
        <f t="shared" si="9"/>
        <v>147.0121</v>
      </c>
      <c r="N138" s="39"/>
      <c r="O138" s="39"/>
      <c r="P138" s="39"/>
      <c r="Q138" s="39"/>
    </row>
    <row r="139" spans="1:17" x14ac:dyDescent="0.25">
      <c r="A139" s="132">
        <v>42636</v>
      </c>
      <c r="B139" s="86">
        <v>3</v>
      </c>
      <c r="C139" s="86">
        <v>2858</v>
      </c>
      <c r="D139" s="107" t="s">
        <v>460</v>
      </c>
      <c r="E139" s="86">
        <v>20076301876</v>
      </c>
      <c r="F139" s="108">
        <v>351.24</v>
      </c>
      <c r="G139" s="133">
        <f t="shared" si="8"/>
        <v>73.760400000000004</v>
      </c>
      <c r="H139" s="108"/>
      <c r="I139" s="110"/>
      <c r="J139" s="176"/>
      <c r="K139" s="108"/>
      <c r="L139" s="90"/>
      <c r="M139" s="133">
        <f t="shared" si="9"/>
        <v>425.00040000000001</v>
      </c>
      <c r="N139" s="39"/>
      <c r="O139" s="39"/>
      <c r="P139" s="39"/>
      <c r="Q139" s="39"/>
    </row>
    <row r="140" spans="1:17" x14ac:dyDescent="0.25">
      <c r="A140" s="132">
        <v>42636</v>
      </c>
      <c r="B140" s="86">
        <v>4</v>
      </c>
      <c r="C140" s="86">
        <v>22358</v>
      </c>
      <c r="D140" s="107" t="s">
        <v>461</v>
      </c>
      <c r="E140" s="86">
        <v>33563508529</v>
      </c>
      <c r="F140" s="108">
        <v>573.51</v>
      </c>
      <c r="G140" s="133">
        <f t="shared" si="8"/>
        <v>120.43709999999999</v>
      </c>
      <c r="H140" s="108"/>
      <c r="I140" s="110"/>
      <c r="J140" s="176"/>
      <c r="K140" s="108">
        <v>105.97</v>
      </c>
      <c r="L140" s="90"/>
      <c r="M140" s="133">
        <f t="shared" si="9"/>
        <v>799.9171</v>
      </c>
      <c r="N140" s="39"/>
      <c r="O140" s="39"/>
      <c r="P140" s="39"/>
      <c r="Q140" s="39"/>
    </row>
    <row r="141" spans="1:17" x14ac:dyDescent="0.25">
      <c r="A141" s="132">
        <v>42636</v>
      </c>
      <c r="B141" s="86">
        <v>2</v>
      </c>
      <c r="C141" s="86">
        <v>16081</v>
      </c>
      <c r="D141" s="107" t="s">
        <v>73</v>
      </c>
      <c r="E141" s="86">
        <v>30714300128</v>
      </c>
      <c r="F141" s="108">
        <v>400.95</v>
      </c>
      <c r="G141" s="133">
        <f t="shared" si="8"/>
        <v>84.1995</v>
      </c>
      <c r="H141" s="108"/>
      <c r="I141" s="110"/>
      <c r="J141" s="176"/>
      <c r="K141" s="108">
        <v>114.85</v>
      </c>
      <c r="L141" s="90"/>
      <c r="M141" s="133">
        <f t="shared" si="9"/>
        <v>599.99950000000001</v>
      </c>
      <c r="N141" s="39"/>
      <c r="O141" s="39"/>
      <c r="P141" s="39"/>
      <c r="Q141" s="39"/>
    </row>
    <row r="142" spans="1:17" x14ac:dyDescent="0.25">
      <c r="A142" s="132">
        <v>42636</v>
      </c>
      <c r="B142" s="86">
        <v>10</v>
      </c>
      <c r="C142" s="86">
        <v>60699</v>
      </c>
      <c r="D142" s="107" t="s">
        <v>173</v>
      </c>
      <c r="E142" s="86">
        <v>30693186230</v>
      </c>
      <c r="F142" s="108">
        <v>136.41</v>
      </c>
      <c r="G142" s="133">
        <f t="shared" si="8"/>
        <v>28.646099999999997</v>
      </c>
      <c r="H142" s="108"/>
      <c r="I142" s="110"/>
      <c r="J142" s="176"/>
      <c r="K142" s="108">
        <v>34.94</v>
      </c>
      <c r="L142" s="90"/>
      <c r="M142" s="133">
        <f t="shared" si="9"/>
        <v>199.99609999999998</v>
      </c>
      <c r="N142" s="39"/>
      <c r="O142" s="39"/>
      <c r="P142" s="39"/>
      <c r="Q142" s="39"/>
    </row>
    <row r="143" spans="1:17" x14ac:dyDescent="0.25">
      <c r="A143" s="132">
        <v>42636</v>
      </c>
      <c r="B143" s="86">
        <v>30</v>
      </c>
      <c r="C143" s="86">
        <v>138176</v>
      </c>
      <c r="D143" s="107" t="s">
        <v>385</v>
      </c>
      <c r="E143" s="86">
        <v>30647678889</v>
      </c>
      <c r="F143" s="108">
        <v>292.67</v>
      </c>
      <c r="G143" s="133">
        <f t="shared" si="8"/>
        <v>61.460700000000003</v>
      </c>
      <c r="H143" s="108"/>
      <c r="I143" s="110"/>
      <c r="J143" s="176"/>
      <c r="K143" s="108">
        <v>145.72</v>
      </c>
      <c r="L143" s="90"/>
      <c r="M143" s="133">
        <f t="shared" si="9"/>
        <v>499.85070000000007</v>
      </c>
      <c r="N143" s="39"/>
      <c r="O143" s="39"/>
      <c r="P143" s="39"/>
      <c r="Q143" s="39"/>
    </row>
    <row r="144" spans="1:17" x14ac:dyDescent="0.25">
      <c r="A144" s="132">
        <v>42636</v>
      </c>
      <c r="B144" s="86">
        <v>1</v>
      </c>
      <c r="C144" s="86">
        <v>33</v>
      </c>
      <c r="D144" s="107" t="s">
        <v>478</v>
      </c>
      <c r="E144" s="86">
        <v>20176517803</v>
      </c>
      <c r="F144" s="108">
        <v>500</v>
      </c>
      <c r="G144" s="133">
        <f t="shared" si="8"/>
        <v>105</v>
      </c>
      <c r="H144" s="108"/>
      <c r="I144" s="110"/>
      <c r="J144" s="176"/>
      <c r="K144" s="108"/>
      <c r="L144" s="90"/>
      <c r="M144" s="133">
        <f t="shared" si="9"/>
        <v>605</v>
      </c>
      <c r="N144" s="39"/>
      <c r="O144" s="39"/>
      <c r="P144" s="39"/>
      <c r="Q144" s="39"/>
    </row>
    <row r="145" spans="1:17" x14ac:dyDescent="0.25">
      <c r="A145" s="132">
        <v>42636</v>
      </c>
      <c r="B145" s="86">
        <v>3</v>
      </c>
      <c r="C145" s="86">
        <v>1774</v>
      </c>
      <c r="D145" s="107" t="s">
        <v>239</v>
      </c>
      <c r="E145" s="86">
        <v>20141555473</v>
      </c>
      <c r="F145" s="108">
        <v>1497.52</v>
      </c>
      <c r="G145" s="133">
        <f t="shared" si="8"/>
        <v>314.47919999999999</v>
      </c>
      <c r="H145" s="108"/>
      <c r="I145" s="110"/>
      <c r="J145" s="176"/>
      <c r="K145" s="108"/>
      <c r="L145" s="90"/>
      <c r="M145" s="133">
        <f t="shared" si="9"/>
        <v>1811.9992</v>
      </c>
      <c r="N145" s="39"/>
      <c r="O145" s="39"/>
      <c r="P145" s="39"/>
      <c r="Q145" s="39"/>
    </row>
    <row r="146" spans="1:17" x14ac:dyDescent="0.25">
      <c r="A146" s="132">
        <v>42636</v>
      </c>
      <c r="B146" s="86">
        <v>3</v>
      </c>
      <c r="C146" s="86">
        <v>24666</v>
      </c>
      <c r="D146" s="107" t="s">
        <v>486</v>
      </c>
      <c r="E146" s="86">
        <v>30710170203</v>
      </c>
      <c r="F146" s="108">
        <v>261.19</v>
      </c>
      <c r="G146" s="133">
        <f t="shared" si="8"/>
        <v>54.849899999999998</v>
      </c>
      <c r="H146" s="108"/>
      <c r="I146" s="110"/>
      <c r="J146" s="176"/>
      <c r="K146" s="108"/>
      <c r="L146" s="90"/>
      <c r="M146" s="133">
        <f t="shared" si="9"/>
        <v>316.03989999999999</v>
      </c>
      <c r="N146" s="39"/>
      <c r="O146" s="39"/>
      <c r="P146" s="39"/>
      <c r="Q146" s="39"/>
    </row>
    <row r="147" spans="1:17" x14ac:dyDescent="0.25">
      <c r="A147" s="132">
        <v>42636</v>
      </c>
      <c r="B147" s="86">
        <v>51</v>
      </c>
      <c r="C147" s="86">
        <v>368161</v>
      </c>
      <c r="D147" s="107" t="s">
        <v>168</v>
      </c>
      <c r="E147" s="86">
        <v>30614150633</v>
      </c>
      <c r="F147" s="108">
        <v>65.010000000000005</v>
      </c>
      <c r="G147" s="133">
        <f t="shared" si="8"/>
        <v>13.652100000000001</v>
      </c>
      <c r="H147" s="108"/>
      <c r="I147" s="110"/>
      <c r="J147" s="176"/>
      <c r="K147" s="108">
        <v>21.34</v>
      </c>
      <c r="L147" s="90"/>
      <c r="M147" s="133">
        <f t="shared" si="9"/>
        <v>100.00210000000001</v>
      </c>
      <c r="N147" s="39"/>
      <c r="O147" s="39"/>
      <c r="P147" s="39"/>
      <c r="Q147" s="39"/>
    </row>
    <row r="148" spans="1:17" x14ac:dyDescent="0.25">
      <c r="A148" s="132">
        <v>42636</v>
      </c>
      <c r="B148" s="86">
        <v>7</v>
      </c>
      <c r="C148" s="86">
        <v>29608</v>
      </c>
      <c r="D148" s="172" t="s">
        <v>498</v>
      </c>
      <c r="E148" s="86">
        <v>30707481184</v>
      </c>
      <c r="F148" s="108">
        <v>109.27</v>
      </c>
      <c r="G148" s="133">
        <f t="shared" si="8"/>
        <v>22.9467</v>
      </c>
      <c r="H148" s="108"/>
      <c r="I148" s="110"/>
      <c r="J148" s="176"/>
      <c r="K148" s="108">
        <v>12.03</v>
      </c>
      <c r="L148" s="90"/>
      <c r="M148" s="133">
        <f t="shared" si="9"/>
        <v>144.2467</v>
      </c>
      <c r="N148" s="39"/>
      <c r="O148" s="39"/>
      <c r="P148" s="39"/>
      <c r="Q148" s="39"/>
    </row>
    <row r="149" spans="1:17" x14ac:dyDescent="0.25">
      <c r="A149" s="132">
        <v>42636</v>
      </c>
      <c r="B149" s="86">
        <v>162</v>
      </c>
      <c r="C149" s="86">
        <v>16451</v>
      </c>
      <c r="D149" s="107" t="s">
        <v>502</v>
      </c>
      <c r="E149" s="86">
        <v>30590360763</v>
      </c>
      <c r="F149" s="108">
        <v>339.67</v>
      </c>
      <c r="G149" s="133">
        <f t="shared" si="8"/>
        <v>71.330700000000007</v>
      </c>
      <c r="H149" s="108"/>
      <c r="I149" s="110"/>
      <c r="J149" s="176"/>
      <c r="K149" s="108"/>
      <c r="L149" s="90"/>
      <c r="M149" s="133">
        <f t="shared" si="9"/>
        <v>411.00070000000005</v>
      </c>
      <c r="N149" s="39"/>
      <c r="O149" s="39"/>
      <c r="P149" s="39"/>
      <c r="Q149" s="39"/>
    </row>
    <row r="150" spans="1:17" x14ac:dyDescent="0.25">
      <c r="A150" s="132">
        <v>42637</v>
      </c>
      <c r="B150" s="86">
        <v>30</v>
      </c>
      <c r="C150" s="86">
        <v>138215</v>
      </c>
      <c r="D150" s="107" t="s">
        <v>385</v>
      </c>
      <c r="E150" s="86">
        <v>30647678889</v>
      </c>
      <c r="F150" s="108">
        <v>292.67</v>
      </c>
      <c r="G150" s="133">
        <f t="shared" si="8"/>
        <v>61.460700000000003</v>
      </c>
      <c r="H150" s="108"/>
      <c r="I150" s="110"/>
      <c r="J150" s="176"/>
      <c r="K150" s="108">
        <v>145.72</v>
      </c>
      <c r="L150" s="90"/>
      <c r="M150" s="133">
        <f t="shared" si="9"/>
        <v>499.85070000000007</v>
      </c>
      <c r="N150" s="39"/>
      <c r="O150" s="39"/>
      <c r="P150" s="39"/>
      <c r="Q150" s="39"/>
    </row>
    <row r="151" spans="1:17" x14ac:dyDescent="0.25">
      <c r="A151" s="132">
        <v>42639</v>
      </c>
      <c r="B151" s="86">
        <v>8</v>
      </c>
      <c r="C151" s="86">
        <v>88676</v>
      </c>
      <c r="D151" s="107" t="s">
        <v>183</v>
      </c>
      <c r="E151" s="86">
        <v>3069297423</v>
      </c>
      <c r="F151" s="108">
        <v>66.94</v>
      </c>
      <c r="G151" s="133">
        <f t="shared" si="8"/>
        <v>14.057399999999999</v>
      </c>
      <c r="H151" s="108"/>
      <c r="I151" s="110"/>
      <c r="J151" s="176"/>
      <c r="K151" s="108"/>
      <c r="L151" s="90"/>
      <c r="M151" s="133">
        <f t="shared" si="9"/>
        <v>80.997399999999999</v>
      </c>
      <c r="N151" s="39"/>
      <c r="O151" s="39"/>
      <c r="P151" s="39"/>
      <c r="Q151" s="39"/>
    </row>
    <row r="152" spans="1:17" x14ac:dyDescent="0.25">
      <c r="A152" s="132">
        <v>42639</v>
      </c>
      <c r="B152" s="86">
        <v>3</v>
      </c>
      <c r="C152" s="86">
        <v>138285</v>
      </c>
      <c r="D152" s="107" t="s">
        <v>385</v>
      </c>
      <c r="E152" s="86">
        <v>30647678889</v>
      </c>
      <c r="F152" s="108">
        <v>149.31</v>
      </c>
      <c r="G152" s="133">
        <f t="shared" si="8"/>
        <v>31.3551</v>
      </c>
      <c r="H152" s="108"/>
      <c r="I152" s="110"/>
      <c r="J152" s="176"/>
      <c r="K152" s="108">
        <v>69.3</v>
      </c>
      <c r="L152" s="90"/>
      <c r="M152" s="133">
        <f t="shared" si="9"/>
        <v>249.96510000000001</v>
      </c>
      <c r="N152" s="39"/>
      <c r="O152" s="39"/>
      <c r="P152" s="39"/>
      <c r="Q152" s="39"/>
    </row>
    <row r="153" spans="1:17" x14ac:dyDescent="0.25">
      <c r="A153" s="132">
        <v>42639</v>
      </c>
      <c r="B153" s="86">
        <v>2</v>
      </c>
      <c r="C153" s="86">
        <v>17098</v>
      </c>
      <c r="D153" s="107" t="s">
        <v>361</v>
      </c>
      <c r="E153" s="86">
        <v>30711424500</v>
      </c>
      <c r="F153" s="108">
        <v>85.86</v>
      </c>
      <c r="G153" s="133">
        <f t="shared" si="8"/>
        <v>18.0306</v>
      </c>
      <c r="H153" s="108"/>
      <c r="I153" s="110"/>
      <c r="J153" s="176"/>
      <c r="K153" s="108">
        <v>4.05</v>
      </c>
      <c r="L153" s="90"/>
      <c r="M153" s="133">
        <f t="shared" si="9"/>
        <v>107.9406</v>
      </c>
      <c r="N153" s="39"/>
      <c r="O153" s="39"/>
      <c r="P153" s="39"/>
      <c r="Q153" s="39"/>
    </row>
    <row r="154" spans="1:17" x14ac:dyDescent="0.25">
      <c r="A154" s="132">
        <v>42639</v>
      </c>
      <c r="B154" s="86">
        <v>47</v>
      </c>
      <c r="C154" s="86">
        <v>105888</v>
      </c>
      <c r="D154" s="107" t="s">
        <v>130</v>
      </c>
      <c r="E154" s="86">
        <v>30645544265</v>
      </c>
      <c r="F154" s="108">
        <v>111.73</v>
      </c>
      <c r="G154" s="133">
        <f t="shared" si="8"/>
        <v>23.4633</v>
      </c>
      <c r="H154" s="108"/>
      <c r="I154" s="110"/>
      <c r="J154" s="176"/>
      <c r="K154" s="108">
        <v>12.04</v>
      </c>
      <c r="L154" s="90"/>
      <c r="M154" s="133">
        <f t="shared" si="9"/>
        <v>147.23329999999999</v>
      </c>
      <c r="N154" s="39"/>
      <c r="O154" s="39"/>
      <c r="P154" s="39"/>
      <c r="Q154" s="39"/>
    </row>
    <row r="155" spans="1:17" x14ac:dyDescent="0.25">
      <c r="A155" s="132">
        <v>42639</v>
      </c>
      <c r="B155" s="86">
        <v>37</v>
      </c>
      <c r="C155" s="86">
        <v>11581</v>
      </c>
      <c r="D155" s="107" t="s">
        <v>385</v>
      </c>
      <c r="E155" s="86">
        <v>30647678889</v>
      </c>
      <c r="F155" s="108">
        <v>96.95</v>
      </c>
      <c r="G155" s="133">
        <f t="shared" si="8"/>
        <v>20.359500000000001</v>
      </c>
      <c r="H155" s="108"/>
      <c r="I155" s="110"/>
      <c r="J155" s="176"/>
      <c r="K155" s="108">
        <v>55.68</v>
      </c>
      <c r="L155" s="90"/>
      <c r="M155" s="133">
        <f t="shared" si="9"/>
        <v>172.98949999999999</v>
      </c>
      <c r="N155" s="39"/>
      <c r="O155" s="39"/>
      <c r="P155" s="39"/>
      <c r="Q155" s="39"/>
    </row>
    <row r="156" spans="1:17" x14ac:dyDescent="0.25">
      <c r="A156" s="132">
        <v>42639</v>
      </c>
      <c r="B156" s="86">
        <v>4</v>
      </c>
      <c r="C156" s="86">
        <v>1428</v>
      </c>
      <c r="D156" s="107" t="s">
        <v>330</v>
      </c>
      <c r="E156" s="86">
        <v>20331753239</v>
      </c>
      <c r="F156" s="108">
        <v>743.8</v>
      </c>
      <c r="G156" s="133">
        <f t="shared" si="8"/>
        <v>156.19799999999998</v>
      </c>
      <c r="H156" s="108"/>
      <c r="I156" s="110"/>
      <c r="J156" s="176"/>
      <c r="K156" s="108"/>
      <c r="L156" s="90"/>
      <c r="M156" s="133">
        <f t="shared" si="9"/>
        <v>899.99799999999993</v>
      </c>
      <c r="N156" s="39"/>
      <c r="O156" s="39"/>
      <c r="P156" s="39"/>
      <c r="Q156" s="39"/>
    </row>
    <row r="157" spans="1:17" x14ac:dyDescent="0.25">
      <c r="A157" s="132">
        <v>42639</v>
      </c>
      <c r="B157" s="86">
        <v>9</v>
      </c>
      <c r="C157" s="86">
        <v>213798</v>
      </c>
      <c r="D157" s="107" t="s">
        <v>500</v>
      </c>
      <c r="E157" s="86">
        <v>33669376109</v>
      </c>
      <c r="F157" s="108">
        <v>327.97</v>
      </c>
      <c r="G157" s="133">
        <f t="shared" si="8"/>
        <v>68.873699999999999</v>
      </c>
      <c r="H157" s="108"/>
      <c r="I157" s="110"/>
      <c r="J157" s="176"/>
      <c r="K157" s="108">
        <v>103.16</v>
      </c>
      <c r="L157" s="90"/>
      <c r="M157" s="133">
        <f t="shared" si="9"/>
        <v>500.00369999999998</v>
      </c>
      <c r="N157" s="39"/>
      <c r="O157" s="39"/>
      <c r="P157" s="39"/>
      <c r="Q157" s="39"/>
    </row>
    <row r="158" spans="1:17" x14ac:dyDescent="0.25">
      <c r="A158" s="132">
        <v>42639</v>
      </c>
      <c r="B158" s="86">
        <v>4</v>
      </c>
      <c r="C158" s="86">
        <v>61624</v>
      </c>
      <c r="D158" s="107" t="s">
        <v>501</v>
      </c>
      <c r="E158" s="86">
        <v>30707481184</v>
      </c>
      <c r="F158" s="108">
        <v>538.79</v>
      </c>
      <c r="G158" s="133">
        <f t="shared" si="8"/>
        <v>113.14589999999998</v>
      </c>
      <c r="H158" s="108"/>
      <c r="I158" s="110"/>
      <c r="J158" s="176"/>
      <c r="K158" s="108">
        <v>148.1</v>
      </c>
      <c r="L158" s="90"/>
      <c r="M158" s="133">
        <f t="shared" si="9"/>
        <v>800.03589999999997</v>
      </c>
      <c r="N158" s="39"/>
      <c r="O158" s="39"/>
      <c r="P158" s="39"/>
      <c r="Q158" s="39"/>
    </row>
    <row r="159" spans="1:17" x14ac:dyDescent="0.25">
      <c r="A159" s="132">
        <v>42639</v>
      </c>
      <c r="B159" s="86">
        <v>1</v>
      </c>
      <c r="C159" s="86">
        <v>331</v>
      </c>
      <c r="D159" s="107" t="s">
        <v>478</v>
      </c>
      <c r="E159" s="86">
        <v>20176571803</v>
      </c>
      <c r="F159" s="108">
        <v>1342.97</v>
      </c>
      <c r="G159" s="133">
        <f t="shared" si="8"/>
        <v>282.02370000000002</v>
      </c>
      <c r="H159" s="108"/>
      <c r="I159" s="110"/>
      <c r="J159" s="176"/>
      <c r="K159" s="108"/>
      <c r="L159" s="90"/>
      <c r="M159" s="133">
        <f t="shared" si="9"/>
        <v>1624.9937</v>
      </c>
      <c r="N159" s="39"/>
      <c r="O159" s="39"/>
      <c r="P159" s="39"/>
      <c r="Q159" s="39"/>
    </row>
    <row r="160" spans="1:17" x14ac:dyDescent="0.25">
      <c r="A160" s="132">
        <v>42640</v>
      </c>
      <c r="B160" s="86">
        <v>2</v>
      </c>
      <c r="C160" s="86">
        <v>3746</v>
      </c>
      <c r="D160" s="107" t="s">
        <v>248</v>
      </c>
      <c r="E160" s="86">
        <v>30714268291</v>
      </c>
      <c r="F160" s="108">
        <v>1504.13</v>
      </c>
      <c r="G160" s="133">
        <f t="shared" si="8"/>
        <v>315.8673</v>
      </c>
      <c r="H160" s="108"/>
      <c r="I160" s="110"/>
      <c r="J160" s="176"/>
      <c r="K160" s="108"/>
      <c r="L160" s="90"/>
      <c r="M160" s="133">
        <f t="shared" si="9"/>
        <v>1819.9973</v>
      </c>
      <c r="N160" s="39"/>
      <c r="O160" s="39"/>
      <c r="P160" s="39"/>
      <c r="Q160" s="39"/>
    </row>
    <row r="161" spans="1:17" x14ac:dyDescent="0.25">
      <c r="A161" s="132">
        <v>42640</v>
      </c>
      <c r="B161" s="86">
        <v>3</v>
      </c>
      <c r="C161" s="86">
        <v>251</v>
      </c>
      <c r="D161" s="107" t="s">
        <v>487</v>
      </c>
      <c r="E161" s="86">
        <v>30565241458</v>
      </c>
      <c r="F161" s="108">
        <v>1350</v>
      </c>
      <c r="G161" s="133">
        <f t="shared" si="8"/>
        <v>283.5</v>
      </c>
      <c r="H161" s="108"/>
      <c r="I161" s="110"/>
      <c r="J161" s="176"/>
      <c r="K161" s="108"/>
      <c r="L161" s="90"/>
      <c r="M161" s="133">
        <f t="shared" si="9"/>
        <v>1633.5</v>
      </c>
      <c r="N161" s="39"/>
      <c r="O161" s="39"/>
      <c r="P161" s="39"/>
      <c r="Q161" s="39"/>
    </row>
    <row r="162" spans="1:17" x14ac:dyDescent="0.25">
      <c r="A162" s="132">
        <v>42640</v>
      </c>
      <c r="B162" s="86">
        <v>16</v>
      </c>
      <c r="C162" s="86">
        <v>115400</v>
      </c>
      <c r="D162" s="107" t="s">
        <v>488</v>
      </c>
      <c r="E162" s="86">
        <v>30533440300</v>
      </c>
      <c r="F162" s="108">
        <v>173.15</v>
      </c>
      <c r="G162" s="133">
        <f t="shared" si="8"/>
        <v>36.361499999999999</v>
      </c>
      <c r="H162" s="108"/>
      <c r="I162" s="110"/>
      <c r="J162" s="176"/>
      <c r="K162" s="108">
        <v>2.4900000000000002</v>
      </c>
      <c r="L162" s="90"/>
      <c r="M162" s="133">
        <f t="shared" si="9"/>
        <v>212.00150000000002</v>
      </c>
      <c r="N162" s="39"/>
      <c r="O162" s="39"/>
      <c r="P162" s="39"/>
      <c r="Q162" s="39"/>
    </row>
    <row r="163" spans="1:17" x14ac:dyDescent="0.25">
      <c r="A163" s="132">
        <v>42640</v>
      </c>
      <c r="B163" s="86">
        <v>30</v>
      </c>
      <c r="C163" s="86">
        <v>138314</v>
      </c>
      <c r="D163" s="107" t="s">
        <v>385</v>
      </c>
      <c r="E163" s="86">
        <v>30647678889</v>
      </c>
      <c r="F163" s="108">
        <v>535.91</v>
      </c>
      <c r="G163" s="133">
        <f t="shared" si="8"/>
        <v>112.54109999999999</v>
      </c>
      <c r="H163" s="108"/>
      <c r="I163" s="110"/>
      <c r="J163" s="176"/>
      <c r="K163" s="108">
        <v>271.56</v>
      </c>
      <c r="L163" s="90"/>
      <c r="M163" s="133">
        <f t="shared" si="9"/>
        <v>920.01109999999994</v>
      </c>
      <c r="N163" s="39"/>
      <c r="O163" s="39"/>
      <c r="P163" s="39"/>
      <c r="Q163" s="39"/>
    </row>
    <row r="164" spans="1:17" x14ac:dyDescent="0.25">
      <c r="A164" s="132">
        <v>42640</v>
      </c>
      <c r="B164" s="86">
        <v>1</v>
      </c>
      <c r="C164" s="86">
        <v>20249</v>
      </c>
      <c r="D164" s="107" t="s">
        <v>149</v>
      </c>
      <c r="E164" s="86">
        <v>30713628804</v>
      </c>
      <c r="F164" s="108">
        <v>106.63</v>
      </c>
      <c r="G164" s="133">
        <f t="shared" si="8"/>
        <v>22.392299999999999</v>
      </c>
      <c r="H164" s="108"/>
      <c r="I164" s="110"/>
      <c r="J164" s="176"/>
      <c r="K164" s="108">
        <v>10.98</v>
      </c>
      <c r="L164" s="90"/>
      <c r="M164" s="133">
        <f t="shared" si="9"/>
        <v>140.00229999999999</v>
      </c>
      <c r="N164" s="39"/>
      <c r="O164" s="39"/>
      <c r="P164" s="39"/>
      <c r="Q164" s="39"/>
    </row>
    <row r="165" spans="1:17" x14ac:dyDescent="0.25">
      <c r="A165" s="132">
        <v>42640</v>
      </c>
      <c r="B165" s="86">
        <v>37</v>
      </c>
      <c r="C165" s="86">
        <v>11617</v>
      </c>
      <c r="D165" s="107" t="s">
        <v>385</v>
      </c>
      <c r="E165" s="86">
        <v>30647678889</v>
      </c>
      <c r="F165" s="108">
        <v>72.849999999999994</v>
      </c>
      <c r="G165" s="133">
        <f t="shared" si="8"/>
        <v>15.298499999999999</v>
      </c>
      <c r="H165" s="108"/>
      <c r="I165" s="110"/>
      <c r="J165" s="176"/>
      <c r="K165" s="108">
        <v>41.84</v>
      </c>
      <c r="L165" s="90"/>
      <c r="M165" s="133">
        <f t="shared" si="9"/>
        <v>129.98849999999999</v>
      </c>
      <c r="N165" s="39"/>
      <c r="O165" s="39"/>
      <c r="P165" s="39"/>
      <c r="Q165" s="39"/>
    </row>
    <row r="166" spans="1:17" x14ac:dyDescent="0.25">
      <c r="A166" s="132">
        <v>42640</v>
      </c>
      <c r="B166" s="86">
        <v>1</v>
      </c>
      <c r="C166" s="160">
        <v>21988</v>
      </c>
      <c r="D166" s="107" t="s">
        <v>491</v>
      </c>
      <c r="E166" s="86">
        <v>30693186230</v>
      </c>
      <c r="F166" s="108">
        <v>247.93</v>
      </c>
      <c r="G166" s="133">
        <f t="shared" si="8"/>
        <v>52.065300000000001</v>
      </c>
      <c r="H166" s="108"/>
      <c r="I166" s="110"/>
      <c r="J166" s="176"/>
      <c r="K166" s="108"/>
      <c r="L166" s="90"/>
      <c r="M166" s="133">
        <f t="shared" si="9"/>
        <v>299.99529999999999</v>
      </c>
      <c r="N166" s="39"/>
      <c r="O166" s="39"/>
      <c r="P166" s="39"/>
      <c r="Q166" s="39"/>
    </row>
    <row r="167" spans="1:17" x14ac:dyDescent="0.25">
      <c r="A167" s="132">
        <v>42640</v>
      </c>
      <c r="B167" s="86">
        <v>3</v>
      </c>
      <c r="C167" s="86">
        <v>1793</v>
      </c>
      <c r="D167" s="107" t="s">
        <v>509</v>
      </c>
      <c r="E167" s="86">
        <v>30660200734</v>
      </c>
      <c r="F167" s="108">
        <v>4338.3</v>
      </c>
      <c r="G167" s="133">
        <f t="shared" ref="G167:G196" si="10">F167*0.21</f>
        <v>911.04300000000001</v>
      </c>
      <c r="H167" s="108"/>
      <c r="I167" s="110"/>
      <c r="J167" s="176"/>
      <c r="K167" s="108"/>
      <c r="L167" s="90"/>
      <c r="M167" s="133">
        <f t="shared" ref="M167:M196" si="11">SUM(F167:L167)</f>
        <v>5249.3429999999998</v>
      </c>
      <c r="N167" s="39"/>
      <c r="O167" s="39"/>
      <c r="P167" s="39"/>
      <c r="Q167" s="39"/>
    </row>
    <row r="168" spans="1:17" x14ac:dyDescent="0.25">
      <c r="A168" s="132">
        <v>42640</v>
      </c>
      <c r="B168" s="86">
        <v>3</v>
      </c>
      <c r="C168" s="86">
        <v>1794</v>
      </c>
      <c r="D168" s="107" t="s">
        <v>509</v>
      </c>
      <c r="E168" s="86">
        <v>30660200734</v>
      </c>
      <c r="F168" s="108">
        <v>6007.18</v>
      </c>
      <c r="G168" s="133">
        <f t="shared" si="10"/>
        <v>1261.5078000000001</v>
      </c>
      <c r="H168" s="108"/>
      <c r="I168" s="110"/>
      <c r="J168" s="176"/>
      <c r="K168" s="108"/>
      <c r="L168" s="90"/>
      <c r="M168" s="133">
        <f t="shared" si="11"/>
        <v>7268.6878000000006</v>
      </c>
      <c r="N168" s="39"/>
      <c r="O168" s="39"/>
      <c r="P168" s="39"/>
      <c r="Q168" s="39"/>
    </row>
    <row r="169" spans="1:17" x14ac:dyDescent="0.25">
      <c r="A169" s="132">
        <v>42640</v>
      </c>
      <c r="B169" s="86">
        <v>3</v>
      </c>
      <c r="C169" s="86">
        <v>1795</v>
      </c>
      <c r="D169" s="107" t="s">
        <v>509</v>
      </c>
      <c r="E169" s="86">
        <v>30660200734</v>
      </c>
      <c r="F169" s="108">
        <v>8147.64</v>
      </c>
      <c r="G169" s="133">
        <f t="shared" si="10"/>
        <v>1711.0044</v>
      </c>
      <c r="H169" s="108"/>
      <c r="I169" s="110"/>
      <c r="J169" s="176"/>
      <c r="K169" s="108"/>
      <c r="L169" s="90"/>
      <c r="M169" s="133">
        <f t="shared" si="11"/>
        <v>9858.644400000001</v>
      </c>
      <c r="N169" s="39"/>
      <c r="O169" s="39"/>
      <c r="P169" s="39"/>
      <c r="Q169" s="39"/>
    </row>
    <row r="170" spans="1:17" x14ac:dyDescent="0.25">
      <c r="A170" s="132">
        <v>42640</v>
      </c>
      <c r="B170" s="86">
        <v>3</v>
      </c>
      <c r="C170" s="86">
        <v>272</v>
      </c>
      <c r="D170" s="107" t="s">
        <v>509</v>
      </c>
      <c r="E170" s="86">
        <v>30660200734</v>
      </c>
      <c r="F170" s="108">
        <v>1934.18</v>
      </c>
      <c r="G170" s="133">
        <f t="shared" si="10"/>
        <v>406.17779999999999</v>
      </c>
      <c r="H170" s="108"/>
      <c r="I170" s="110"/>
      <c r="J170" s="176"/>
      <c r="K170" s="108"/>
      <c r="L170" s="90"/>
      <c r="M170" s="133">
        <f t="shared" si="11"/>
        <v>2340.3578000000002</v>
      </c>
      <c r="N170" s="39"/>
      <c r="O170" s="39"/>
      <c r="P170" s="39"/>
      <c r="Q170" s="39"/>
    </row>
    <row r="171" spans="1:17" x14ac:dyDescent="0.25">
      <c r="A171" s="132">
        <v>42641</v>
      </c>
      <c r="B171" s="86">
        <v>323</v>
      </c>
      <c r="C171" s="86">
        <v>3792</v>
      </c>
      <c r="D171" s="107" t="s">
        <v>178</v>
      </c>
      <c r="E171" s="86">
        <v>30646512952</v>
      </c>
      <c r="F171" s="108">
        <v>4204.4799999999996</v>
      </c>
      <c r="G171" s="133">
        <f t="shared" si="10"/>
        <v>882.94079999999985</v>
      </c>
      <c r="H171" s="108"/>
      <c r="I171" s="110"/>
      <c r="J171" s="176"/>
      <c r="K171" s="108"/>
      <c r="L171" s="90"/>
      <c r="M171" s="133">
        <f t="shared" si="11"/>
        <v>5087.4207999999999</v>
      </c>
      <c r="N171" s="39"/>
      <c r="O171" s="39"/>
      <c r="P171" s="39"/>
      <c r="Q171" s="39"/>
    </row>
    <row r="172" spans="1:17" x14ac:dyDescent="0.25">
      <c r="A172" s="132">
        <v>42641</v>
      </c>
      <c r="B172" s="86">
        <v>16</v>
      </c>
      <c r="C172" s="86">
        <v>115491</v>
      </c>
      <c r="D172" s="107" t="s">
        <v>488</v>
      </c>
      <c r="E172" s="86">
        <v>30533440300</v>
      </c>
      <c r="F172" s="108">
        <v>169.88</v>
      </c>
      <c r="G172" s="133">
        <f t="shared" si="10"/>
        <v>35.674799999999998</v>
      </c>
      <c r="H172" s="108"/>
      <c r="I172" s="110"/>
      <c r="J172" s="176"/>
      <c r="K172" s="108">
        <v>2.4500000000000002</v>
      </c>
      <c r="L172" s="90"/>
      <c r="M172" s="133">
        <f t="shared" si="11"/>
        <v>208.00479999999999</v>
      </c>
      <c r="N172" s="39"/>
      <c r="O172" s="39"/>
      <c r="P172" s="39"/>
      <c r="Q172" s="39"/>
    </row>
    <row r="173" spans="1:17" x14ac:dyDescent="0.25">
      <c r="A173" s="132">
        <v>42641</v>
      </c>
      <c r="B173" s="86">
        <v>1</v>
      </c>
      <c r="C173" s="86">
        <v>20317</v>
      </c>
      <c r="D173" s="107" t="s">
        <v>149</v>
      </c>
      <c r="E173" s="86">
        <v>30713628804</v>
      </c>
      <c r="F173" s="108">
        <v>101.29</v>
      </c>
      <c r="G173" s="133">
        <f t="shared" si="10"/>
        <v>21.270900000000001</v>
      </c>
      <c r="H173" s="108"/>
      <c r="I173" s="110"/>
      <c r="J173" s="176"/>
      <c r="K173" s="108">
        <v>10.44</v>
      </c>
      <c r="L173" s="90"/>
      <c r="M173" s="133">
        <f t="shared" si="11"/>
        <v>133.0009</v>
      </c>
      <c r="N173" s="39"/>
      <c r="O173" s="39"/>
      <c r="P173" s="39"/>
      <c r="Q173" s="39"/>
    </row>
    <row r="174" spans="1:17" x14ac:dyDescent="0.25">
      <c r="A174" s="132">
        <v>42641</v>
      </c>
      <c r="B174" s="86">
        <v>37</v>
      </c>
      <c r="C174" s="86">
        <v>11662</v>
      </c>
      <c r="D174" s="107" t="s">
        <v>385</v>
      </c>
      <c r="E174" s="86">
        <v>30647678889</v>
      </c>
      <c r="F174" s="108">
        <v>127.77</v>
      </c>
      <c r="G174" s="133">
        <f t="shared" si="10"/>
        <v>26.831699999999998</v>
      </c>
      <c r="H174" s="108"/>
      <c r="I174" s="110"/>
      <c r="J174" s="176"/>
      <c r="K174" s="108">
        <v>73.38</v>
      </c>
      <c r="L174" s="90"/>
      <c r="M174" s="133">
        <f t="shared" si="11"/>
        <v>227.98169999999999</v>
      </c>
      <c r="N174" s="39"/>
      <c r="O174" s="39"/>
      <c r="P174" s="39"/>
      <c r="Q174" s="39"/>
    </row>
    <row r="175" spans="1:17" x14ac:dyDescent="0.25">
      <c r="A175" s="132">
        <v>42641</v>
      </c>
      <c r="B175" s="86">
        <v>15</v>
      </c>
      <c r="C175" s="86">
        <v>36382</v>
      </c>
      <c r="D175" s="107" t="s">
        <v>493</v>
      </c>
      <c r="E175" s="86">
        <v>30688867432</v>
      </c>
      <c r="F175" s="108">
        <v>49.19</v>
      </c>
      <c r="G175" s="133">
        <f t="shared" si="10"/>
        <v>10.329899999999999</v>
      </c>
      <c r="H175" s="108"/>
      <c r="I175" s="110"/>
      <c r="J175" s="176"/>
      <c r="K175" s="108">
        <v>5.48</v>
      </c>
      <c r="L175" s="90"/>
      <c r="M175" s="133">
        <f t="shared" si="11"/>
        <v>64.999899999999997</v>
      </c>
      <c r="N175" s="39"/>
      <c r="O175" s="39"/>
      <c r="P175" s="39"/>
      <c r="Q175" s="39"/>
    </row>
    <row r="176" spans="1:17" x14ac:dyDescent="0.25">
      <c r="A176" s="132">
        <v>42641</v>
      </c>
      <c r="B176" s="86">
        <v>4</v>
      </c>
      <c r="C176" s="86">
        <v>1433</v>
      </c>
      <c r="D176" s="107" t="s">
        <v>330</v>
      </c>
      <c r="E176" s="86">
        <v>2033173239</v>
      </c>
      <c r="F176" s="108">
        <v>661.16</v>
      </c>
      <c r="G176" s="133">
        <f t="shared" si="10"/>
        <v>138.84359999999998</v>
      </c>
      <c r="H176" s="108"/>
      <c r="I176" s="110"/>
      <c r="J176" s="176"/>
      <c r="K176" s="108"/>
      <c r="L176" s="90"/>
      <c r="M176" s="133">
        <f t="shared" si="11"/>
        <v>800.00360000000001</v>
      </c>
      <c r="N176" s="39"/>
      <c r="O176" s="39"/>
      <c r="P176" s="39"/>
      <c r="Q176" s="39"/>
    </row>
    <row r="177" spans="1:17" x14ac:dyDescent="0.25">
      <c r="A177" s="132">
        <v>42641</v>
      </c>
      <c r="B177" s="86">
        <v>1</v>
      </c>
      <c r="C177" s="86">
        <v>21984</v>
      </c>
      <c r="D177" s="107" t="s">
        <v>495</v>
      </c>
      <c r="E177" s="86">
        <v>30710376146</v>
      </c>
      <c r="F177" s="108">
        <v>392.94</v>
      </c>
      <c r="G177" s="133">
        <f t="shared" si="10"/>
        <v>82.517399999999995</v>
      </c>
      <c r="H177" s="108"/>
      <c r="I177" s="110"/>
      <c r="J177" s="176"/>
      <c r="K177" s="108">
        <v>24.54</v>
      </c>
      <c r="L177" s="90"/>
      <c r="M177" s="133">
        <f t="shared" si="11"/>
        <v>499.99740000000003</v>
      </c>
      <c r="N177" s="39"/>
      <c r="O177" s="39"/>
      <c r="P177" s="39"/>
      <c r="Q177" s="39"/>
    </row>
    <row r="178" spans="1:17" x14ac:dyDescent="0.25">
      <c r="A178" s="132">
        <v>42641</v>
      </c>
      <c r="B178" s="86">
        <v>38</v>
      </c>
      <c r="C178" s="86">
        <v>57513</v>
      </c>
      <c r="D178" s="107" t="s">
        <v>503</v>
      </c>
      <c r="E178" s="86">
        <v>33698461069</v>
      </c>
      <c r="F178" s="108">
        <v>163.38999999999999</v>
      </c>
      <c r="G178" s="133">
        <f t="shared" si="10"/>
        <v>34.311899999999994</v>
      </c>
      <c r="H178" s="108"/>
      <c r="I178" s="110"/>
      <c r="J178" s="176"/>
      <c r="K178" s="108">
        <v>52.34</v>
      </c>
      <c r="L178" s="90"/>
      <c r="M178" s="133">
        <f t="shared" si="11"/>
        <v>250.04189999999997</v>
      </c>
      <c r="N178" s="39"/>
      <c r="O178" s="39"/>
      <c r="P178" s="39"/>
      <c r="Q178" s="39"/>
    </row>
    <row r="179" spans="1:17" x14ac:dyDescent="0.25">
      <c r="A179" s="132">
        <v>42641</v>
      </c>
      <c r="B179" s="86">
        <v>3</v>
      </c>
      <c r="C179" s="86">
        <v>1223</v>
      </c>
      <c r="D179" s="107" t="s">
        <v>504</v>
      </c>
      <c r="E179" s="86">
        <v>20278809677</v>
      </c>
      <c r="F179" s="108">
        <v>2216.62</v>
      </c>
      <c r="G179" s="133">
        <f t="shared" si="10"/>
        <v>465.49019999999996</v>
      </c>
      <c r="H179" s="108"/>
      <c r="I179" s="110"/>
      <c r="J179" s="176"/>
      <c r="K179" s="108"/>
      <c r="L179" s="90"/>
      <c r="M179" s="133">
        <f t="shared" si="11"/>
        <v>2682.1102000000001</v>
      </c>
      <c r="N179" s="39"/>
      <c r="O179" s="39"/>
      <c r="P179" s="39"/>
      <c r="Q179" s="39"/>
    </row>
    <row r="180" spans="1:17" x14ac:dyDescent="0.25">
      <c r="A180" s="132">
        <v>42641</v>
      </c>
      <c r="B180" s="86">
        <v>2</v>
      </c>
      <c r="C180" s="86">
        <v>376</v>
      </c>
      <c r="D180" s="107" t="s">
        <v>505</v>
      </c>
      <c r="E180" s="86">
        <v>20128663208</v>
      </c>
      <c r="F180" s="108">
        <v>78.510000000000005</v>
      </c>
      <c r="G180" s="133">
        <f t="shared" si="10"/>
        <v>16.487100000000002</v>
      </c>
      <c r="H180" s="108"/>
      <c r="I180" s="110"/>
      <c r="J180" s="176"/>
      <c r="K180" s="108"/>
      <c r="L180" s="90"/>
      <c r="M180" s="133">
        <f t="shared" si="11"/>
        <v>94.997100000000003</v>
      </c>
      <c r="N180" s="39"/>
      <c r="O180" s="39"/>
      <c r="P180" s="39"/>
      <c r="Q180" s="39"/>
    </row>
    <row r="181" spans="1:17" x14ac:dyDescent="0.25">
      <c r="A181" s="132">
        <v>42641</v>
      </c>
      <c r="B181" s="86">
        <v>2</v>
      </c>
      <c r="C181" s="86">
        <v>8556</v>
      </c>
      <c r="D181" s="107" t="s">
        <v>506</v>
      </c>
      <c r="E181" s="86">
        <v>30709141399</v>
      </c>
      <c r="F181" s="108">
        <v>454.55</v>
      </c>
      <c r="G181" s="133">
        <f t="shared" si="10"/>
        <v>95.455500000000001</v>
      </c>
      <c r="H181" s="108"/>
      <c r="I181" s="110"/>
      <c r="J181" s="176"/>
      <c r="K181" s="108"/>
      <c r="L181" s="90"/>
      <c r="M181" s="133">
        <f t="shared" si="11"/>
        <v>550.00549999999998</v>
      </c>
      <c r="N181" s="39"/>
      <c r="O181" s="39"/>
      <c r="P181" s="39"/>
      <c r="Q181" s="39"/>
    </row>
    <row r="182" spans="1:17" x14ac:dyDescent="0.25">
      <c r="A182" s="132">
        <v>42642</v>
      </c>
      <c r="B182" s="86">
        <v>2</v>
      </c>
      <c r="C182" s="86">
        <v>6</v>
      </c>
      <c r="D182" s="107" t="s">
        <v>36</v>
      </c>
      <c r="E182" s="86">
        <v>20302411248</v>
      </c>
      <c r="F182" s="108">
        <v>14612.61</v>
      </c>
      <c r="G182" s="133">
        <f t="shared" si="10"/>
        <v>3068.6480999999999</v>
      </c>
      <c r="H182" s="108"/>
      <c r="I182" s="110"/>
      <c r="J182" s="176"/>
      <c r="K182" s="108"/>
      <c r="L182" s="90"/>
      <c r="M182" s="133">
        <f t="shared" si="11"/>
        <v>17681.258099999999</v>
      </c>
      <c r="N182" s="39"/>
      <c r="O182" s="39"/>
      <c r="P182" s="39"/>
      <c r="Q182" s="39"/>
    </row>
    <row r="183" spans="1:17" x14ac:dyDescent="0.25">
      <c r="A183" s="132">
        <v>42642</v>
      </c>
      <c r="B183" s="86">
        <v>5</v>
      </c>
      <c r="C183" s="86">
        <v>30334</v>
      </c>
      <c r="D183" s="107" t="s">
        <v>274</v>
      </c>
      <c r="E183" s="86">
        <v>30712445005</v>
      </c>
      <c r="F183" s="108">
        <v>175.79</v>
      </c>
      <c r="G183" s="133">
        <f t="shared" si="10"/>
        <v>36.915899999999993</v>
      </c>
      <c r="H183" s="108"/>
      <c r="I183" s="110"/>
      <c r="J183" s="176"/>
      <c r="K183" s="108">
        <v>16.36</v>
      </c>
      <c r="L183" s="90"/>
      <c r="M183" s="133">
        <f t="shared" si="11"/>
        <v>229.0659</v>
      </c>
      <c r="N183" s="39"/>
      <c r="O183" s="39"/>
      <c r="P183" s="39"/>
      <c r="Q183" s="39"/>
    </row>
    <row r="184" spans="1:17" x14ac:dyDescent="0.25">
      <c r="A184" s="132">
        <v>42642</v>
      </c>
      <c r="B184" s="86">
        <v>19</v>
      </c>
      <c r="C184" s="86">
        <v>17577</v>
      </c>
      <c r="D184" s="107" t="s">
        <v>489</v>
      </c>
      <c r="E184" s="86">
        <v>30698548289</v>
      </c>
      <c r="F184" s="108">
        <v>115.67</v>
      </c>
      <c r="G184" s="133">
        <f t="shared" si="10"/>
        <v>24.290700000000001</v>
      </c>
      <c r="H184" s="108"/>
      <c r="I184" s="110"/>
      <c r="J184" s="176"/>
      <c r="K184" s="108">
        <v>12.74</v>
      </c>
      <c r="L184" s="90"/>
      <c r="M184" s="133">
        <f t="shared" si="11"/>
        <v>152.70070000000001</v>
      </c>
      <c r="N184" s="39"/>
      <c r="O184" s="39"/>
      <c r="P184" s="39"/>
      <c r="Q184" s="39"/>
    </row>
    <row r="185" spans="1:17" x14ac:dyDescent="0.25">
      <c r="A185" s="132">
        <v>42642</v>
      </c>
      <c r="B185" s="86">
        <v>19</v>
      </c>
      <c r="C185" s="86">
        <v>17560</v>
      </c>
      <c r="D185" s="107" t="s">
        <v>489</v>
      </c>
      <c r="E185" s="86">
        <v>30698548289</v>
      </c>
      <c r="F185" s="108">
        <v>176.11</v>
      </c>
      <c r="G185" s="133">
        <f t="shared" si="10"/>
        <v>36.9831</v>
      </c>
      <c r="H185" s="108"/>
      <c r="I185" s="110"/>
      <c r="J185" s="176"/>
      <c r="K185" s="108">
        <v>19.41</v>
      </c>
      <c r="L185" s="90"/>
      <c r="M185" s="133">
        <f t="shared" si="11"/>
        <v>232.50310000000002</v>
      </c>
      <c r="N185" s="39"/>
      <c r="O185" s="39"/>
      <c r="P185" s="39"/>
      <c r="Q185" s="39"/>
    </row>
    <row r="186" spans="1:17" x14ac:dyDescent="0.25">
      <c r="A186" s="132">
        <v>42642</v>
      </c>
      <c r="B186" s="86">
        <v>30</v>
      </c>
      <c r="C186" s="86">
        <v>40598</v>
      </c>
      <c r="D186" s="107" t="s">
        <v>168</v>
      </c>
      <c r="E186" s="86">
        <v>30614150633</v>
      </c>
      <c r="F186" s="108">
        <v>75.64</v>
      </c>
      <c r="G186" s="133">
        <f t="shared" si="10"/>
        <v>15.884399999999999</v>
      </c>
      <c r="H186" s="108"/>
      <c r="I186" s="110"/>
      <c r="J186" s="176"/>
      <c r="K186" s="108">
        <v>8.4700000000000006</v>
      </c>
      <c r="L186" s="90"/>
      <c r="M186" s="133">
        <f t="shared" si="11"/>
        <v>99.994399999999999</v>
      </c>
      <c r="N186" s="39"/>
      <c r="O186" s="39"/>
      <c r="P186" s="39"/>
      <c r="Q186" s="39"/>
    </row>
    <row r="187" spans="1:17" x14ac:dyDescent="0.25">
      <c r="A187" s="132">
        <v>42642</v>
      </c>
      <c r="B187" s="86">
        <v>5</v>
      </c>
      <c r="C187" s="86">
        <v>52320</v>
      </c>
      <c r="D187" s="107" t="s">
        <v>490</v>
      </c>
      <c r="E187" s="86">
        <v>30707782923</v>
      </c>
      <c r="F187" s="108">
        <v>144.27000000000001</v>
      </c>
      <c r="G187" s="133">
        <f t="shared" si="10"/>
        <v>30.296700000000001</v>
      </c>
      <c r="H187" s="108"/>
      <c r="I187" s="110"/>
      <c r="J187" s="176"/>
      <c r="K187" s="108">
        <v>15.46</v>
      </c>
      <c r="L187" s="90"/>
      <c r="M187" s="133">
        <f t="shared" si="11"/>
        <v>190.02670000000003</v>
      </c>
      <c r="N187" s="39"/>
      <c r="O187" s="39"/>
      <c r="P187" s="39"/>
      <c r="Q187" s="39"/>
    </row>
    <row r="188" spans="1:17" x14ac:dyDescent="0.25">
      <c r="A188" s="132">
        <v>42642</v>
      </c>
      <c r="B188" s="86">
        <v>9</v>
      </c>
      <c r="C188" s="86">
        <v>13319</v>
      </c>
      <c r="D188" s="107" t="s">
        <v>492</v>
      </c>
      <c r="E188" s="86">
        <v>20064408705</v>
      </c>
      <c r="F188" s="108">
        <v>232.37</v>
      </c>
      <c r="G188" s="133">
        <f t="shared" si="10"/>
        <v>48.797699999999999</v>
      </c>
      <c r="H188" s="108"/>
      <c r="I188" s="110"/>
      <c r="J188" s="176"/>
      <c r="K188" s="108">
        <v>18.84</v>
      </c>
      <c r="L188" s="90"/>
      <c r="M188" s="133">
        <f t="shared" si="11"/>
        <v>300.0077</v>
      </c>
      <c r="N188" s="39"/>
      <c r="O188" s="39"/>
      <c r="P188" s="39"/>
      <c r="Q188" s="39"/>
    </row>
    <row r="189" spans="1:17" x14ac:dyDescent="0.25">
      <c r="A189" s="132">
        <v>42642</v>
      </c>
      <c r="B189" s="86">
        <v>17</v>
      </c>
      <c r="C189" s="86">
        <v>6772</v>
      </c>
      <c r="D189" s="107" t="s">
        <v>494</v>
      </c>
      <c r="E189" s="86">
        <v>30540735197</v>
      </c>
      <c r="F189" s="108">
        <v>63.93</v>
      </c>
      <c r="G189" s="133">
        <f t="shared" si="10"/>
        <v>13.4253</v>
      </c>
      <c r="H189" s="108"/>
      <c r="I189" s="110"/>
      <c r="J189" s="176"/>
      <c r="K189" s="108">
        <v>35.619999999999997</v>
      </c>
      <c r="L189" s="90"/>
      <c r="M189" s="133">
        <f t="shared" si="11"/>
        <v>112.9753</v>
      </c>
      <c r="N189" s="39"/>
      <c r="O189" s="39"/>
      <c r="P189" s="39"/>
      <c r="Q189" s="39"/>
    </row>
    <row r="190" spans="1:17" x14ac:dyDescent="0.25">
      <c r="A190" s="132">
        <v>42642</v>
      </c>
      <c r="B190" s="86">
        <v>4</v>
      </c>
      <c r="C190" s="86">
        <v>1434</v>
      </c>
      <c r="D190" s="107" t="s">
        <v>330</v>
      </c>
      <c r="E190" s="86">
        <v>2033173239</v>
      </c>
      <c r="F190" s="108">
        <v>371.9</v>
      </c>
      <c r="G190" s="133">
        <f t="shared" si="10"/>
        <v>78.09899999999999</v>
      </c>
      <c r="H190" s="108"/>
      <c r="I190" s="110"/>
      <c r="J190" s="176"/>
      <c r="K190" s="108"/>
      <c r="L190" s="90"/>
      <c r="M190" s="133">
        <f t="shared" si="11"/>
        <v>449.99899999999997</v>
      </c>
      <c r="N190" s="39"/>
      <c r="O190" s="39"/>
      <c r="P190" s="39"/>
      <c r="Q190" s="39"/>
    </row>
    <row r="191" spans="1:17" x14ac:dyDescent="0.25">
      <c r="A191" s="132">
        <v>42642</v>
      </c>
      <c r="B191" s="86">
        <v>93</v>
      </c>
      <c r="C191" s="86">
        <v>112</v>
      </c>
      <c r="D191" s="107" t="s">
        <v>496</v>
      </c>
      <c r="E191" s="86">
        <v>30668473241</v>
      </c>
      <c r="F191" s="108">
        <v>332.95</v>
      </c>
      <c r="G191" s="133">
        <f t="shared" si="10"/>
        <v>69.919499999999999</v>
      </c>
      <c r="H191" s="108"/>
      <c r="I191" s="110"/>
      <c r="J191" s="176"/>
      <c r="K191" s="108">
        <v>97.13</v>
      </c>
      <c r="L191" s="90"/>
      <c r="M191" s="133">
        <f t="shared" si="11"/>
        <v>499.99950000000001</v>
      </c>
      <c r="N191" s="39"/>
      <c r="O191" s="39"/>
      <c r="P191" s="39"/>
      <c r="Q191" s="39"/>
    </row>
    <row r="192" spans="1:17" x14ac:dyDescent="0.25">
      <c r="A192" s="132">
        <v>42642</v>
      </c>
      <c r="B192" s="86">
        <v>3</v>
      </c>
      <c r="C192" s="86">
        <v>27</v>
      </c>
      <c r="D192" s="107" t="s">
        <v>510</v>
      </c>
      <c r="E192" s="86">
        <v>20271957212</v>
      </c>
      <c r="F192" s="108">
        <v>14517.05</v>
      </c>
      <c r="G192" s="133">
        <f t="shared" si="10"/>
        <v>3048.5804999999996</v>
      </c>
      <c r="H192" s="108"/>
      <c r="I192" s="110"/>
      <c r="J192" s="176"/>
      <c r="K192" s="108"/>
      <c r="L192" s="90"/>
      <c r="M192" s="133">
        <f t="shared" si="11"/>
        <v>17565.630499999999</v>
      </c>
      <c r="N192" s="39"/>
      <c r="O192" s="39"/>
      <c r="P192" s="39"/>
      <c r="Q192" s="39"/>
    </row>
    <row r="193" spans="1:17" x14ac:dyDescent="0.25">
      <c r="A193" s="132">
        <v>42643</v>
      </c>
      <c r="B193" s="86">
        <v>93</v>
      </c>
      <c r="C193" s="86">
        <v>113</v>
      </c>
      <c r="D193" s="107" t="s">
        <v>496</v>
      </c>
      <c r="E193" s="86">
        <v>30668473241</v>
      </c>
      <c r="F193" s="108">
        <v>199.77</v>
      </c>
      <c r="G193" s="133">
        <f t="shared" si="10"/>
        <v>41.951700000000002</v>
      </c>
      <c r="H193" s="108"/>
      <c r="I193" s="110"/>
      <c r="J193" s="176"/>
      <c r="K193" s="108">
        <v>58.28</v>
      </c>
      <c r="L193" s="90"/>
      <c r="M193" s="133">
        <f t="shared" si="11"/>
        <v>300.00170000000003</v>
      </c>
      <c r="N193" s="39"/>
      <c r="O193" s="39"/>
      <c r="P193" s="39"/>
      <c r="Q193" s="39"/>
    </row>
    <row r="194" spans="1:17" x14ac:dyDescent="0.25">
      <c r="A194" s="132">
        <v>42643</v>
      </c>
      <c r="B194" s="86">
        <v>5</v>
      </c>
      <c r="C194" s="86">
        <v>21061</v>
      </c>
      <c r="D194" s="107" t="s">
        <v>499</v>
      </c>
      <c r="E194" s="86">
        <v>30707841415</v>
      </c>
      <c r="F194" s="108">
        <v>98.26</v>
      </c>
      <c r="G194" s="133">
        <f t="shared" si="10"/>
        <v>20.634599999999999</v>
      </c>
      <c r="H194" s="108"/>
      <c r="I194" s="110"/>
      <c r="J194" s="176"/>
      <c r="K194" s="108">
        <v>12.07</v>
      </c>
      <c r="L194" s="90"/>
      <c r="M194" s="133">
        <f t="shared" si="11"/>
        <v>130.96459999999999</v>
      </c>
      <c r="N194" s="39"/>
      <c r="O194" s="39"/>
      <c r="P194" s="39"/>
      <c r="Q194" s="39"/>
    </row>
    <row r="195" spans="1:17" x14ac:dyDescent="0.25">
      <c r="A195" s="132">
        <v>42643</v>
      </c>
      <c r="B195" s="86">
        <v>51</v>
      </c>
      <c r="C195" s="86">
        <v>369416</v>
      </c>
      <c r="D195" s="107" t="s">
        <v>168</v>
      </c>
      <c r="E195" s="86">
        <v>30614150633</v>
      </c>
      <c r="F195" s="108">
        <v>565.38</v>
      </c>
      <c r="G195" s="133">
        <f t="shared" si="10"/>
        <v>118.7298</v>
      </c>
      <c r="H195" s="108"/>
      <c r="I195" s="110"/>
      <c r="J195" s="176"/>
      <c r="K195" s="108">
        <v>185.59</v>
      </c>
      <c r="L195" s="90"/>
      <c r="M195" s="133">
        <f t="shared" si="11"/>
        <v>869.69979999999998</v>
      </c>
      <c r="N195" s="39"/>
      <c r="O195" s="39"/>
      <c r="P195" s="39"/>
      <c r="Q195" s="39"/>
    </row>
    <row r="196" spans="1:17" x14ac:dyDescent="0.25">
      <c r="A196" s="132">
        <v>42643</v>
      </c>
      <c r="B196" s="86">
        <v>2</v>
      </c>
      <c r="C196" s="86">
        <v>152</v>
      </c>
      <c r="D196" s="107" t="s">
        <v>508</v>
      </c>
      <c r="E196" s="86">
        <v>20108478269</v>
      </c>
      <c r="F196" s="108">
        <v>16999.95</v>
      </c>
      <c r="G196" s="133">
        <f t="shared" si="10"/>
        <v>3569.9895000000001</v>
      </c>
      <c r="H196" s="108"/>
      <c r="I196" s="110"/>
      <c r="J196" s="176"/>
      <c r="K196" s="108"/>
      <c r="L196" s="90"/>
      <c r="M196" s="133">
        <f t="shared" si="11"/>
        <v>20569.9395</v>
      </c>
      <c r="N196" s="39"/>
      <c r="O196" s="39"/>
      <c r="P196" s="39"/>
      <c r="Q196" s="39"/>
    </row>
    <row r="197" spans="1:17" x14ac:dyDescent="0.25">
      <c r="A197" s="132">
        <v>42509</v>
      </c>
      <c r="B197" s="86"/>
      <c r="C197" s="86"/>
      <c r="D197" s="107" t="s">
        <v>513</v>
      </c>
      <c r="E197" s="86">
        <v>30692975533</v>
      </c>
      <c r="F197" s="108">
        <f>M197-G197</f>
        <v>12.397500000000001</v>
      </c>
      <c r="G197" s="133">
        <f>M197*17.35%</f>
        <v>2.6025</v>
      </c>
      <c r="H197" s="108"/>
      <c r="I197" s="110"/>
      <c r="J197" s="176"/>
      <c r="K197" s="108"/>
      <c r="L197" s="90"/>
      <c r="M197" s="133">
        <v>15</v>
      </c>
      <c r="N197" s="39"/>
      <c r="O197" s="39"/>
      <c r="P197" s="39"/>
      <c r="Q197" s="39"/>
    </row>
    <row r="198" spans="1:17" x14ac:dyDescent="0.25">
      <c r="A198" s="132">
        <v>42509</v>
      </c>
      <c r="B198" s="86"/>
      <c r="C198" s="86"/>
      <c r="D198" s="107" t="s">
        <v>513</v>
      </c>
      <c r="E198" s="86">
        <v>30692975533</v>
      </c>
      <c r="F198" s="108">
        <f>M198-G198</f>
        <v>16.53</v>
      </c>
      <c r="G198" s="133">
        <f>M198*17.35%</f>
        <v>3.47</v>
      </c>
      <c r="H198" s="108"/>
      <c r="I198" s="110"/>
      <c r="J198" s="176"/>
      <c r="K198" s="108"/>
      <c r="L198" s="90"/>
      <c r="M198" s="133">
        <v>20</v>
      </c>
      <c r="N198" s="39"/>
      <c r="O198" s="39"/>
      <c r="P198" s="39"/>
      <c r="Q198" s="39"/>
    </row>
    <row r="199" spans="1:17" x14ac:dyDescent="0.25">
      <c r="A199" s="132">
        <v>42514</v>
      </c>
      <c r="B199" s="86"/>
      <c r="C199" s="86"/>
      <c r="D199" s="107" t="s">
        <v>513</v>
      </c>
      <c r="E199" s="86">
        <v>30692975533</v>
      </c>
      <c r="F199" s="108">
        <f>M199-G199</f>
        <v>24.795000000000002</v>
      </c>
      <c r="G199" s="133">
        <f>M199*17.35%</f>
        <v>5.2050000000000001</v>
      </c>
      <c r="H199" s="108"/>
      <c r="I199" s="110"/>
      <c r="J199" s="176"/>
      <c r="K199" s="108"/>
      <c r="L199" s="90"/>
      <c r="M199" s="133">
        <v>30</v>
      </c>
      <c r="N199" s="39"/>
      <c r="O199" s="39"/>
      <c r="P199" s="39"/>
      <c r="Q199" s="39"/>
    </row>
    <row r="200" spans="1:17" x14ac:dyDescent="0.25">
      <c r="A200" s="132">
        <v>42514</v>
      </c>
      <c r="B200" s="86"/>
      <c r="C200" s="86"/>
      <c r="D200" s="107" t="s">
        <v>513</v>
      </c>
      <c r="E200" s="86">
        <v>30692975533</v>
      </c>
      <c r="F200" s="108">
        <f t="shared" ref="F200:F202" si="12">M200-G200</f>
        <v>24.795000000000002</v>
      </c>
      <c r="G200" s="133">
        <f t="shared" ref="G200:G202" si="13">M200*17.35%</f>
        <v>5.2050000000000001</v>
      </c>
      <c r="H200" s="108"/>
      <c r="I200" s="110"/>
      <c r="J200" s="176"/>
      <c r="K200" s="108"/>
      <c r="L200" s="90"/>
      <c r="M200" s="133">
        <v>30</v>
      </c>
      <c r="N200" s="39"/>
      <c r="O200" s="39"/>
      <c r="P200" s="39"/>
      <c r="Q200" s="39"/>
    </row>
    <row r="201" spans="1:17" x14ac:dyDescent="0.25">
      <c r="A201" s="132">
        <v>42511</v>
      </c>
      <c r="B201" s="86"/>
      <c r="C201" s="86"/>
      <c r="D201" s="107" t="s">
        <v>513</v>
      </c>
      <c r="E201" s="86">
        <v>30692975533</v>
      </c>
      <c r="F201" s="108">
        <f t="shared" si="12"/>
        <v>12.397500000000001</v>
      </c>
      <c r="G201" s="133">
        <f t="shared" si="13"/>
        <v>2.6025</v>
      </c>
      <c r="H201" s="108"/>
      <c r="I201" s="110"/>
      <c r="J201" s="176"/>
      <c r="K201" s="108"/>
      <c r="L201" s="90"/>
      <c r="M201" s="133">
        <v>15</v>
      </c>
      <c r="N201" s="39"/>
      <c r="O201" s="39"/>
      <c r="P201" s="39"/>
      <c r="Q201" s="39"/>
    </row>
    <row r="202" spans="1:17" x14ac:dyDescent="0.25">
      <c r="A202" s="132">
        <v>42511</v>
      </c>
      <c r="B202" s="86"/>
      <c r="C202" s="86"/>
      <c r="D202" s="107" t="s">
        <v>513</v>
      </c>
      <c r="E202" s="86">
        <v>30692975533</v>
      </c>
      <c r="F202" s="108">
        <f t="shared" si="12"/>
        <v>12.397500000000001</v>
      </c>
      <c r="G202" s="133">
        <f t="shared" si="13"/>
        <v>2.6025</v>
      </c>
      <c r="H202" s="108"/>
      <c r="I202" s="110"/>
      <c r="J202" s="176"/>
      <c r="K202" s="108"/>
      <c r="L202" s="90"/>
      <c r="M202" s="133">
        <v>15</v>
      </c>
      <c r="N202" s="39"/>
      <c r="O202" s="39"/>
      <c r="P202" s="39"/>
      <c r="Q202" s="39"/>
    </row>
    <row r="203" spans="1:17" x14ac:dyDescent="0.25">
      <c r="A203" s="132">
        <v>42520</v>
      </c>
      <c r="B203" s="86"/>
      <c r="C203" s="86"/>
      <c r="D203" s="107" t="s">
        <v>513</v>
      </c>
      <c r="E203" s="86">
        <v>30692975533</v>
      </c>
      <c r="F203" s="108">
        <f t="shared" ref="F203:F209" si="14">M203-G203</f>
        <v>12.397500000000001</v>
      </c>
      <c r="G203" s="133">
        <f t="shared" ref="G203:G209" si="15">M203*17.35%</f>
        <v>2.6025</v>
      </c>
      <c r="H203" s="108"/>
      <c r="I203" s="110"/>
      <c r="J203" s="176"/>
      <c r="K203" s="108"/>
      <c r="L203" s="90"/>
      <c r="M203" s="133">
        <v>15</v>
      </c>
      <c r="N203" s="39"/>
      <c r="O203" s="39"/>
      <c r="P203" s="39"/>
      <c r="Q203" s="39"/>
    </row>
    <row r="204" spans="1:17" x14ac:dyDescent="0.25">
      <c r="A204" s="132">
        <v>42520</v>
      </c>
      <c r="B204" s="86"/>
      <c r="C204" s="86"/>
      <c r="D204" s="107" t="s">
        <v>513</v>
      </c>
      <c r="E204" s="86">
        <v>30692975533</v>
      </c>
      <c r="F204" s="108">
        <f t="shared" si="14"/>
        <v>12.397500000000001</v>
      </c>
      <c r="G204" s="133">
        <f t="shared" si="15"/>
        <v>2.6025</v>
      </c>
      <c r="H204" s="108"/>
      <c r="I204" s="110"/>
      <c r="J204" s="176"/>
      <c r="K204" s="108"/>
      <c r="L204" s="90"/>
      <c r="M204" s="133">
        <v>15</v>
      </c>
      <c r="N204" s="39"/>
      <c r="O204" s="39"/>
      <c r="P204" s="39"/>
      <c r="Q204" s="39"/>
    </row>
    <row r="205" spans="1:17" x14ac:dyDescent="0.25">
      <c r="A205" s="132">
        <v>42521</v>
      </c>
      <c r="B205" s="86"/>
      <c r="C205" s="86"/>
      <c r="D205" s="107" t="s">
        <v>513</v>
      </c>
      <c r="E205" s="86">
        <v>30692975533</v>
      </c>
      <c r="F205" s="108">
        <f t="shared" si="14"/>
        <v>16.53</v>
      </c>
      <c r="G205" s="133">
        <f t="shared" si="15"/>
        <v>3.47</v>
      </c>
      <c r="H205" s="108"/>
      <c r="I205" s="110"/>
      <c r="J205" s="176"/>
      <c r="K205" s="108"/>
      <c r="L205" s="90"/>
      <c r="M205" s="133">
        <v>20</v>
      </c>
      <c r="N205" s="39"/>
      <c r="O205" s="39"/>
      <c r="P205" s="39"/>
      <c r="Q205" s="39"/>
    </row>
    <row r="206" spans="1:17" x14ac:dyDescent="0.25">
      <c r="A206" s="132">
        <v>42521</v>
      </c>
      <c r="B206" s="86"/>
      <c r="C206" s="86"/>
      <c r="D206" s="107" t="s">
        <v>513</v>
      </c>
      <c r="E206" s="86">
        <v>30692975533</v>
      </c>
      <c r="F206" s="108">
        <f t="shared" si="14"/>
        <v>16.53</v>
      </c>
      <c r="G206" s="133">
        <f t="shared" si="15"/>
        <v>3.47</v>
      </c>
      <c r="H206" s="108"/>
      <c r="I206" s="110"/>
      <c r="J206" s="176"/>
      <c r="K206" s="108"/>
      <c r="L206" s="90"/>
      <c r="M206" s="133">
        <v>20</v>
      </c>
      <c r="N206" s="39"/>
      <c r="O206" s="39"/>
      <c r="P206" s="39"/>
      <c r="Q206" s="39"/>
    </row>
    <row r="207" spans="1:17" x14ac:dyDescent="0.25">
      <c r="A207" s="132">
        <v>42509</v>
      </c>
      <c r="B207" s="86"/>
      <c r="C207" s="86"/>
      <c r="D207" s="107" t="s">
        <v>513</v>
      </c>
      <c r="E207" s="86">
        <v>30692975533</v>
      </c>
      <c r="F207" s="108">
        <f t="shared" si="14"/>
        <v>33.06</v>
      </c>
      <c r="G207" s="133">
        <f t="shared" si="15"/>
        <v>6.94</v>
      </c>
      <c r="H207" s="108"/>
      <c r="I207" s="110"/>
      <c r="J207" s="176"/>
      <c r="K207" s="108"/>
      <c r="L207" s="90"/>
      <c r="M207" s="133">
        <v>40</v>
      </c>
      <c r="N207" s="39"/>
      <c r="O207" s="39"/>
      <c r="P207" s="39"/>
      <c r="Q207" s="39"/>
    </row>
    <row r="208" spans="1:17" x14ac:dyDescent="0.25">
      <c r="A208" s="132">
        <v>42520</v>
      </c>
      <c r="B208" s="86"/>
      <c r="C208" s="86"/>
      <c r="D208" s="107" t="s">
        <v>513</v>
      </c>
      <c r="E208" s="86">
        <v>30692975533</v>
      </c>
      <c r="F208" s="108">
        <f t="shared" si="14"/>
        <v>16.53</v>
      </c>
      <c r="G208" s="133">
        <f t="shared" si="15"/>
        <v>3.47</v>
      </c>
      <c r="H208" s="108"/>
      <c r="I208" s="110"/>
      <c r="J208" s="176"/>
      <c r="K208" s="108"/>
      <c r="L208" s="90"/>
      <c r="M208" s="133">
        <v>20</v>
      </c>
      <c r="N208" s="39"/>
      <c r="O208" s="39"/>
      <c r="P208" s="39"/>
      <c r="Q208" s="39"/>
    </row>
    <row r="209" spans="1:17" x14ac:dyDescent="0.25">
      <c r="A209" s="132">
        <v>42509</v>
      </c>
      <c r="B209" s="86"/>
      <c r="C209" s="86"/>
      <c r="D209" s="107" t="s">
        <v>513</v>
      </c>
      <c r="E209" s="86">
        <v>30692975533</v>
      </c>
      <c r="F209" s="108">
        <f t="shared" si="14"/>
        <v>16.53</v>
      </c>
      <c r="G209" s="133">
        <f t="shared" si="15"/>
        <v>3.47</v>
      </c>
      <c r="H209" s="108"/>
      <c r="I209" s="110"/>
      <c r="J209" s="176"/>
      <c r="K209" s="108"/>
      <c r="L209" s="90"/>
      <c r="M209" s="133">
        <v>20</v>
      </c>
      <c r="N209" s="39"/>
      <c r="O209" s="39"/>
      <c r="P209" s="39"/>
      <c r="Q209" s="39"/>
    </row>
    <row r="210" spans="1:17" x14ac:dyDescent="0.25">
      <c r="A210" s="132">
        <v>42464</v>
      </c>
      <c r="B210" s="86"/>
      <c r="C210" s="86"/>
      <c r="D210" s="107" t="s">
        <v>513</v>
      </c>
      <c r="E210" s="86">
        <v>30692975533</v>
      </c>
      <c r="F210" s="108">
        <f t="shared" ref="F210:F225" si="16">M210-G210</f>
        <v>9.0914999999999999</v>
      </c>
      <c r="G210" s="133">
        <f t="shared" ref="G210:G225" si="17">M210*17.35%</f>
        <v>1.9085000000000001</v>
      </c>
      <c r="H210" s="108"/>
      <c r="I210" s="110"/>
      <c r="J210" s="176"/>
      <c r="K210" s="108"/>
      <c r="L210" s="90"/>
      <c r="M210" s="133">
        <v>11</v>
      </c>
      <c r="N210" s="39"/>
      <c r="O210" s="39"/>
      <c r="P210" s="39"/>
      <c r="Q210" s="39"/>
    </row>
    <row r="211" spans="1:17" x14ac:dyDescent="0.25">
      <c r="A211" s="132">
        <v>42464</v>
      </c>
      <c r="B211" s="86"/>
      <c r="C211" s="86"/>
      <c r="D211" s="107" t="s">
        <v>513</v>
      </c>
      <c r="E211" s="86">
        <v>30692975533</v>
      </c>
      <c r="F211" s="108">
        <f t="shared" si="16"/>
        <v>8.2650000000000006</v>
      </c>
      <c r="G211" s="133">
        <f t="shared" si="17"/>
        <v>1.7350000000000001</v>
      </c>
      <c r="H211" s="108"/>
      <c r="I211" s="110"/>
      <c r="J211" s="176"/>
      <c r="K211" s="108"/>
      <c r="L211" s="90"/>
      <c r="M211" s="133">
        <v>10</v>
      </c>
      <c r="N211" s="39"/>
      <c r="O211" s="39"/>
      <c r="P211" s="39"/>
      <c r="Q211" s="39"/>
    </row>
    <row r="212" spans="1:17" x14ac:dyDescent="0.25">
      <c r="A212" s="132">
        <v>42475</v>
      </c>
      <c r="B212" s="86"/>
      <c r="C212" s="86"/>
      <c r="D212" s="107" t="s">
        <v>513</v>
      </c>
      <c r="E212" s="86">
        <v>30692975533</v>
      </c>
      <c r="F212" s="108">
        <f t="shared" si="16"/>
        <v>8.2650000000000006</v>
      </c>
      <c r="G212" s="133">
        <f t="shared" si="17"/>
        <v>1.7350000000000001</v>
      </c>
      <c r="H212" s="108"/>
      <c r="I212" s="110"/>
      <c r="J212" s="176"/>
      <c r="K212" s="108"/>
      <c r="L212" s="90"/>
      <c r="M212" s="133">
        <v>10</v>
      </c>
      <c r="N212" s="39"/>
      <c r="O212" s="39"/>
      <c r="P212" s="39"/>
      <c r="Q212" s="39"/>
    </row>
    <row r="213" spans="1:17" x14ac:dyDescent="0.25">
      <c r="A213" s="132">
        <v>42464</v>
      </c>
      <c r="B213" s="86"/>
      <c r="C213" s="86"/>
      <c r="D213" s="107" t="s">
        <v>513</v>
      </c>
      <c r="E213" s="86">
        <v>30692975533</v>
      </c>
      <c r="F213" s="108">
        <f t="shared" si="16"/>
        <v>6.6120000000000001</v>
      </c>
      <c r="G213" s="133">
        <f t="shared" si="17"/>
        <v>1.3880000000000001</v>
      </c>
      <c r="H213" s="108"/>
      <c r="I213" s="110"/>
      <c r="J213" s="176"/>
      <c r="K213" s="108"/>
      <c r="L213" s="90"/>
      <c r="M213" s="133">
        <v>8</v>
      </c>
      <c r="N213" s="39"/>
      <c r="O213" s="39"/>
      <c r="P213" s="39"/>
      <c r="Q213" s="39"/>
    </row>
    <row r="214" spans="1:17" x14ac:dyDescent="0.25">
      <c r="A214" s="132">
        <v>42474</v>
      </c>
      <c r="B214" s="86"/>
      <c r="C214" s="86"/>
      <c r="D214" s="107" t="s">
        <v>513</v>
      </c>
      <c r="E214" s="86">
        <v>30692975533</v>
      </c>
      <c r="F214" s="108">
        <f t="shared" si="16"/>
        <v>8.2650000000000006</v>
      </c>
      <c r="G214" s="133">
        <f t="shared" si="17"/>
        <v>1.7350000000000001</v>
      </c>
      <c r="H214" s="108"/>
      <c r="I214" s="110"/>
      <c r="J214" s="176"/>
      <c r="K214" s="108"/>
      <c r="L214" s="90"/>
      <c r="M214" s="133">
        <v>10</v>
      </c>
      <c r="N214" s="39"/>
      <c r="O214" s="39"/>
      <c r="P214" s="39"/>
      <c r="Q214" s="39"/>
    </row>
    <row r="215" spans="1:17" x14ac:dyDescent="0.25">
      <c r="A215" s="132">
        <v>42474</v>
      </c>
      <c r="B215" s="86"/>
      <c r="C215" s="86"/>
      <c r="D215" s="107" t="s">
        <v>513</v>
      </c>
      <c r="E215" s="86">
        <v>30692975533</v>
      </c>
      <c r="F215" s="108">
        <f t="shared" si="16"/>
        <v>8.2650000000000006</v>
      </c>
      <c r="G215" s="133">
        <f t="shared" si="17"/>
        <v>1.7350000000000001</v>
      </c>
      <c r="H215" s="108"/>
      <c r="I215" s="110"/>
      <c r="J215" s="176"/>
      <c r="K215" s="108"/>
      <c r="L215" s="90"/>
      <c r="M215" s="133">
        <v>10</v>
      </c>
      <c r="N215" s="39"/>
      <c r="O215" s="39"/>
      <c r="P215" s="39"/>
      <c r="Q215" s="39"/>
    </row>
    <row r="216" spans="1:17" x14ac:dyDescent="0.25">
      <c r="A216" s="132">
        <v>42474</v>
      </c>
      <c r="B216" s="86"/>
      <c r="C216" s="86"/>
      <c r="D216" s="107" t="s">
        <v>513</v>
      </c>
      <c r="E216" s="86">
        <v>30692975533</v>
      </c>
      <c r="F216" s="108">
        <f t="shared" si="16"/>
        <v>6.6120000000000001</v>
      </c>
      <c r="G216" s="133">
        <f t="shared" si="17"/>
        <v>1.3880000000000001</v>
      </c>
      <c r="H216" s="108"/>
      <c r="I216" s="110"/>
      <c r="J216" s="176"/>
      <c r="K216" s="108"/>
      <c r="L216" s="90"/>
      <c r="M216" s="133">
        <v>8</v>
      </c>
      <c r="N216" s="39"/>
      <c r="O216" s="39"/>
      <c r="P216" s="39"/>
      <c r="Q216" s="39"/>
    </row>
    <row r="217" spans="1:17" x14ac:dyDescent="0.25">
      <c r="A217" s="132">
        <v>42474</v>
      </c>
      <c r="B217" s="86"/>
      <c r="C217" s="86"/>
      <c r="D217" s="107" t="s">
        <v>513</v>
      </c>
      <c r="E217" s="86">
        <v>30692975533</v>
      </c>
      <c r="F217" s="108">
        <f t="shared" si="16"/>
        <v>8.2650000000000006</v>
      </c>
      <c r="G217" s="133">
        <f t="shared" si="17"/>
        <v>1.7350000000000001</v>
      </c>
      <c r="H217" s="108"/>
      <c r="I217" s="110"/>
      <c r="J217" s="176"/>
      <c r="K217" s="108"/>
      <c r="L217" s="90"/>
      <c r="M217" s="133">
        <v>10</v>
      </c>
      <c r="N217" s="39"/>
      <c r="O217" s="39"/>
      <c r="P217" s="39"/>
      <c r="Q217" s="39"/>
    </row>
    <row r="218" spans="1:17" x14ac:dyDescent="0.25">
      <c r="A218" s="132">
        <v>42474</v>
      </c>
      <c r="B218" s="86"/>
      <c r="C218" s="86"/>
      <c r="D218" s="107" t="s">
        <v>513</v>
      </c>
      <c r="E218" s="86">
        <v>30692975533</v>
      </c>
      <c r="F218" s="108">
        <f t="shared" si="16"/>
        <v>6.6120000000000001</v>
      </c>
      <c r="G218" s="133">
        <f t="shared" si="17"/>
        <v>1.3880000000000001</v>
      </c>
      <c r="H218" s="108"/>
      <c r="I218" s="110"/>
      <c r="J218" s="176"/>
      <c r="K218" s="108"/>
      <c r="L218" s="90"/>
      <c r="M218" s="133">
        <v>8</v>
      </c>
      <c r="N218" s="39"/>
      <c r="O218" s="39"/>
      <c r="P218" s="39"/>
      <c r="Q218" s="39"/>
    </row>
    <row r="219" spans="1:17" x14ac:dyDescent="0.25">
      <c r="A219" s="132">
        <v>42474</v>
      </c>
      <c r="B219" s="86"/>
      <c r="C219" s="86"/>
      <c r="D219" s="107" t="s">
        <v>513</v>
      </c>
      <c r="E219" s="86">
        <v>30692975533</v>
      </c>
      <c r="F219" s="108">
        <f t="shared" si="16"/>
        <v>6.6120000000000001</v>
      </c>
      <c r="G219" s="133">
        <f t="shared" si="17"/>
        <v>1.3880000000000001</v>
      </c>
      <c r="H219" s="108"/>
      <c r="I219" s="110"/>
      <c r="J219" s="176"/>
      <c r="K219" s="108"/>
      <c r="L219" s="90"/>
      <c r="M219" s="133">
        <v>8</v>
      </c>
      <c r="N219" s="39"/>
      <c r="O219" s="39"/>
      <c r="P219" s="39"/>
      <c r="Q219" s="39"/>
    </row>
    <row r="220" spans="1:17" x14ac:dyDescent="0.25">
      <c r="A220" s="132">
        <v>42475</v>
      </c>
      <c r="B220" s="86"/>
      <c r="C220" s="86"/>
      <c r="D220" s="107" t="s">
        <v>513</v>
      </c>
      <c r="E220" s="86">
        <v>30692975533</v>
      </c>
      <c r="F220" s="108">
        <f t="shared" si="16"/>
        <v>8.2650000000000006</v>
      </c>
      <c r="G220" s="133">
        <f t="shared" si="17"/>
        <v>1.7350000000000001</v>
      </c>
      <c r="H220" s="108"/>
      <c r="I220" s="110"/>
      <c r="J220" s="176"/>
      <c r="K220" s="108"/>
      <c r="L220" s="90"/>
      <c r="M220" s="133">
        <v>10</v>
      </c>
      <c r="N220" s="39"/>
      <c r="O220" s="39"/>
      <c r="P220" s="39"/>
      <c r="Q220" s="39"/>
    </row>
    <row r="221" spans="1:17" x14ac:dyDescent="0.25">
      <c r="A221" s="132">
        <v>42475</v>
      </c>
      <c r="B221" s="86"/>
      <c r="C221" s="86"/>
      <c r="D221" s="107" t="s">
        <v>513</v>
      </c>
      <c r="E221" s="86">
        <v>30692975533</v>
      </c>
      <c r="F221" s="108">
        <f t="shared" si="16"/>
        <v>8.2650000000000006</v>
      </c>
      <c r="G221" s="133">
        <f t="shared" si="17"/>
        <v>1.7350000000000001</v>
      </c>
      <c r="H221" s="108"/>
      <c r="I221" s="110"/>
      <c r="J221" s="176"/>
      <c r="K221" s="108"/>
      <c r="L221" s="90"/>
      <c r="M221" s="133">
        <v>10</v>
      </c>
      <c r="N221" s="39"/>
      <c r="O221" s="39"/>
      <c r="P221" s="39"/>
      <c r="Q221" s="39"/>
    </row>
    <row r="222" spans="1:17" x14ac:dyDescent="0.25">
      <c r="A222" s="132">
        <v>41733</v>
      </c>
      <c r="B222" s="86"/>
      <c r="C222" s="86"/>
      <c r="D222" s="107" t="s">
        <v>513</v>
      </c>
      <c r="E222" s="86">
        <v>30692975533</v>
      </c>
      <c r="F222" s="108">
        <f t="shared" si="16"/>
        <v>8.2650000000000006</v>
      </c>
      <c r="G222" s="133">
        <f t="shared" si="17"/>
        <v>1.7350000000000001</v>
      </c>
      <c r="H222" s="108"/>
      <c r="I222" s="110"/>
      <c r="J222" s="176"/>
      <c r="K222" s="108"/>
      <c r="L222" s="90"/>
      <c r="M222" s="133">
        <v>10</v>
      </c>
      <c r="N222" s="39"/>
      <c r="O222" s="39"/>
      <c r="P222" s="39"/>
      <c r="Q222" s="39"/>
    </row>
    <row r="223" spans="1:17" x14ac:dyDescent="0.25">
      <c r="A223" s="132">
        <v>42464</v>
      </c>
      <c r="B223" s="86"/>
      <c r="C223" s="86"/>
      <c r="D223" s="107" t="s">
        <v>513</v>
      </c>
      <c r="E223" s="86">
        <v>30692975533</v>
      </c>
      <c r="F223" s="108">
        <f t="shared" si="16"/>
        <v>8.2650000000000006</v>
      </c>
      <c r="G223" s="133">
        <f t="shared" si="17"/>
        <v>1.7350000000000001</v>
      </c>
      <c r="H223" s="108"/>
      <c r="I223" s="110"/>
      <c r="J223" s="176"/>
      <c r="K223" s="108"/>
      <c r="L223" s="90"/>
      <c r="M223" s="133">
        <v>10</v>
      </c>
      <c r="N223" s="39"/>
      <c r="O223" s="39"/>
      <c r="P223" s="39"/>
      <c r="Q223" s="39"/>
    </row>
    <row r="224" spans="1:17" x14ac:dyDescent="0.25">
      <c r="A224" s="132">
        <v>42464</v>
      </c>
      <c r="B224" s="86"/>
      <c r="C224" s="86"/>
      <c r="D224" s="107" t="s">
        <v>513</v>
      </c>
      <c r="E224" s="86">
        <v>30692975533</v>
      </c>
      <c r="F224" s="108">
        <f t="shared" si="16"/>
        <v>8.2650000000000006</v>
      </c>
      <c r="G224" s="133">
        <f t="shared" si="17"/>
        <v>1.7350000000000001</v>
      </c>
      <c r="H224" s="108"/>
      <c r="I224" s="110"/>
      <c r="J224" s="176"/>
      <c r="K224" s="108"/>
      <c r="L224" s="90"/>
      <c r="M224" s="133">
        <v>10</v>
      </c>
      <c r="N224" s="39"/>
      <c r="O224" s="39"/>
      <c r="P224" s="39"/>
      <c r="Q224" s="39"/>
    </row>
    <row r="225" spans="1:17" x14ac:dyDescent="0.25">
      <c r="A225" s="132">
        <v>41733</v>
      </c>
      <c r="B225" s="86"/>
      <c r="C225" s="86"/>
      <c r="D225" s="107" t="s">
        <v>513</v>
      </c>
      <c r="E225" s="86">
        <v>30692975533</v>
      </c>
      <c r="F225" s="108">
        <f t="shared" si="16"/>
        <v>8.2650000000000006</v>
      </c>
      <c r="G225" s="133">
        <f t="shared" si="17"/>
        <v>1.7350000000000001</v>
      </c>
      <c r="H225" s="108"/>
      <c r="I225" s="110"/>
      <c r="J225" s="176"/>
      <c r="K225" s="108"/>
      <c r="L225" s="90"/>
      <c r="M225" s="133">
        <v>10</v>
      </c>
      <c r="N225" s="39"/>
      <c r="O225" s="39"/>
      <c r="P225" s="39"/>
      <c r="Q225" s="39"/>
    </row>
    <row r="226" spans="1:17" x14ac:dyDescent="0.25">
      <c r="A226" s="132">
        <v>42536</v>
      </c>
      <c r="B226" s="86"/>
      <c r="C226" s="86"/>
      <c r="D226" s="107" t="s">
        <v>513</v>
      </c>
      <c r="E226" s="86">
        <v>30692975534</v>
      </c>
      <c r="F226" s="108">
        <f t="shared" ref="F226:F288" si="18">M226-G226</f>
        <v>16.53</v>
      </c>
      <c r="G226" s="133">
        <f t="shared" ref="G226:G288" si="19">M226*17.35%</f>
        <v>3.47</v>
      </c>
      <c r="H226" s="108"/>
      <c r="I226" s="110"/>
      <c r="J226" s="176"/>
      <c r="K226" s="108"/>
      <c r="L226" s="90"/>
      <c r="M226" s="133">
        <v>20</v>
      </c>
      <c r="N226" s="39"/>
      <c r="O226" s="39"/>
      <c r="P226" s="39"/>
      <c r="Q226" s="39"/>
    </row>
    <row r="227" spans="1:17" x14ac:dyDescent="0.25">
      <c r="A227" s="132">
        <v>42525</v>
      </c>
      <c r="B227" s="86"/>
      <c r="C227" s="86"/>
      <c r="D227" s="107" t="s">
        <v>513</v>
      </c>
      <c r="E227" s="86">
        <v>30692975535</v>
      </c>
      <c r="F227" s="108">
        <f t="shared" si="18"/>
        <v>16.53</v>
      </c>
      <c r="G227" s="133">
        <f t="shared" si="19"/>
        <v>3.47</v>
      </c>
      <c r="H227" s="108"/>
      <c r="I227" s="110"/>
      <c r="J227" s="176"/>
      <c r="K227" s="108"/>
      <c r="L227" s="90"/>
      <c r="M227" s="133">
        <v>20</v>
      </c>
      <c r="N227" s="39"/>
      <c r="O227" s="39"/>
      <c r="P227" s="39"/>
      <c r="Q227" s="39"/>
    </row>
    <row r="228" spans="1:17" x14ac:dyDescent="0.25">
      <c r="A228" s="132">
        <v>42542</v>
      </c>
      <c r="B228" s="86"/>
      <c r="C228" s="86"/>
      <c r="D228" s="107" t="s">
        <v>513</v>
      </c>
      <c r="E228" s="86">
        <v>30692975536</v>
      </c>
      <c r="F228" s="108">
        <f t="shared" si="18"/>
        <v>16.53</v>
      </c>
      <c r="G228" s="133">
        <f t="shared" si="19"/>
        <v>3.47</v>
      </c>
      <c r="H228" s="108"/>
      <c r="I228" s="110"/>
      <c r="J228" s="176"/>
      <c r="K228" s="108"/>
      <c r="L228" s="90"/>
      <c r="M228" s="133">
        <v>20</v>
      </c>
      <c r="N228" s="39"/>
      <c r="O228" s="39"/>
      <c r="P228" s="39"/>
      <c r="Q228" s="39"/>
    </row>
    <row r="229" spans="1:17" x14ac:dyDescent="0.25">
      <c r="A229" s="132">
        <v>42544</v>
      </c>
      <c r="B229" s="86"/>
      <c r="C229" s="86"/>
      <c r="D229" s="107" t="s">
        <v>513</v>
      </c>
      <c r="E229" s="86">
        <v>30692975537</v>
      </c>
      <c r="F229" s="108">
        <f t="shared" si="18"/>
        <v>33.06</v>
      </c>
      <c r="G229" s="133">
        <f t="shared" si="19"/>
        <v>6.94</v>
      </c>
      <c r="H229" s="108"/>
      <c r="I229" s="110"/>
      <c r="J229" s="176"/>
      <c r="K229" s="108"/>
      <c r="L229" s="90"/>
      <c r="M229" s="133">
        <v>40</v>
      </c>
      <c r="N229" s="39"/>
      <c r="O229" s="39"/>
      <c r="P229" s="39"/>
      <c r="Q229" s="39"/>
    </row>
    <row r="230" spans="1:17" x14ac:dyDescent="0.25">
      <c r="A230" s="132">
        <v>42536</v>
      </c>
      <c r="B230" s="86"/>
      <c r="C230" s="86"/>
      <c r="D230" s="107" t="s">
        <v>513</v>
      </c>
      <c r="E230" s="86">
        <v>30692975538</v>
      </c>
      <c r="F230" s="108">
        <f t="shared" si="18"/>
        <v>16.53</v>
      </c>
      <c r="G230" s="133">
        <f t="shared" si="19"/>
        <v>3.47</v>
      </c>
      <c r="H230" s="108"/>
      <c r="I230" s="110"/>
      <c r="J230" s="176"/>
      <c r="K230" s="108"/>
      <c r="L230" s="90"/>
      <c r="M230" s="133">
        <v>20</v>
      </c>
      <c r="N230" s="39"/>
      <c r="O230" s="39"/>
      <c r="P230" s="39"/>
      <c r="Q230" s="39"/>
    </row>
    <row r="231" spans="1:17" x14ac:dyDescent="0.25">
      <c r="A231" s="132">
        <v>42548</v>
      </c>
      <c r="B231" s="86"/>
      <c r="C231" s="86"/>
      <c r="D231" s="107" t="s">
        <v>513</v>
      </c>
      <c r="E231" s="86">
        <v>30692975539</v>
      </c>
      <c r="F231" s="108">
        <f t="shared" si="18"/>
        <v>16.53</v>
      </c>
      <c r="G231" s="133">
        <f t="shared" si="19"/>
        <v>3.47</v>
      </c>
      <c r="H231" s="108"/>
      <c r="I231" s="110"/>
      <c r="J231" s="176"/>
      <c r="K231" s="108"/>
      <c r="L231" s="90"/>
      <c r="M231" s="133">
        <v>20</v>
      </c>
      <c r="N231" s="39"/>
      <c r="O231" s="39"/>
      <c r="P231" s="39"/>
      <c r="Q231" s="39"/>
    </row>
    <row r="232" spans="1:17" x14ac:dyDescent="0.25">
      <c r="A232" s="132">
        <v>42523</v>
      </c>
      <c r="B232" s="86"/>
      <c r="C232" s="86"/>
      <c r="D232" s="107" t="s">
        <v>513</v>
      </c>
      <c r="E232" s="86">
        <v>30692975540</v>
      </c>
      <c r="F232" s="108">
        <f t="shared" si="18"/>
        <v>12.397500000000001</v>
      </c>
      <c r="G232" s="133">
        <f t="shared" si="19"/>
        <v>2.6025</v>
      </c>
      <c r="H232" s="108"/>
      <c r="I232" s="110"/>
      <c r="J232" s="176"/>
      <c r="K232" s="108"/>
      <c r="L232" s="90"/>
      <c r="M232" s="133">
        <v>15</v>
      </c>
      <c r="N232" s="39"/>
      <c r="O232" s="39"/>
      <c r="P232" s="39"/>
      <c r="Q232" s="39"/>
    </row>
    <row r="233" spans="1:17" x14ac:dyDescent="0.25">
      <c r="A233" s="132">
        <v>42523</v>
      </c>
      <c r="B233" s="86"/>
      <c r="C233" s="86"/>
      <c r="D233" s="107" t="s">
        <v>513</v>
      </c>
      <c r="E233" s="86">
        <v>30692975541</v>
      </c>
      <c r="F233" s="108">
        <f t="shared" si="18"/>
        <v>24.795000000000002</v>
      </c>
      <c r="G233" s="133">
        <f t="shared" si="19"/>
        <v>5.2050000000000001</v>
      </c>
      <c r="H233" s="108"/>
      <c r="I233" s="110"/>
      <c r="J233" s="176"/>
      <c r="K233" s="108"/>
      <c r="L233" s="90"/>
      <c r="M233" s="133">
        <v>30</v>
      </c>
      <c r="N233" s="39"/>
      <c r="O233" s="39"/>
      <c r="P233" s="39"/>
      <c r="Q233" s="39"/>
    </row>
    <row r="234" spans="1:17" x14ac:dyDescent="0.25">
      <c r="A234" s="132">
        <v>42523</v>
      </c>
      <c r="B234" s="86"/>
      <c r="C234" s="86"/>
      <c r="D234" s="107" t="s">
        <v>513</v>
      </c>
      <c r="E234" s="86">
        <v>30692975542</v>
      </c>
      <c r="F234" s="108">
        <f t="shared" si="18"/>
        <v>24.795000000000002</v>
      </c>
      <c r="G234" s="133">
        <f t="shared" si="19"/>
        <v>5.2050000000000001</v>
      </c>
      <c r="H234" s="108"/>
      <c r="I234" s="110"/>
      <c r="J234" s="176"/>
      <c r="K234" s="108"/>
      <c r="L234" s="90"/>
      <c r="M234" s="133">
        <v>30</v>
      </c>
      <c r="N234" s="39"/>
      <c r="O234" s="39"/>
      <c r="P234" s="39"/>
      <c r="Q234" s="39"/>
    </row>
    <row r="235" spans="1:17" x14ac:dyDescent="0.25">
      <c r="A235" s="132">
        <v>42523</v>
      </c>
      <c r="B235" s="86"/>
      <c r="C235" s="86"/>
      <c r="D235" s="107" t="s">
        <v>513</v>
      </c>
      <c r="E235" s="86">
        <v>30692975543</v>
      </c>
      <c r="F235" s="108">
        <f t="shared" si="18"/>
        <v>16.53</v>
      </c>
      <c r="G235" s="133">
        <f t="shared" si="19"/>
        <v>3.47</v>
      </c>
      <c r="H235" s="108"/>
      <c r="I235" s="110"/>
      <c r="J235" s="176"/>
      <c r="K235" s="108"/>
      <c r="L235" s="90"/>
      <c r="M235" s="133">
        <v>20</v>
      </c>
      <c r="N235" s="39"/>
      <c r="O235" s="39"/>
      <c r="P235" s="39"/>
      <c r="Q235" s="39"/>
    </row>
    <row r="236" spans="1:17" x14ac:dyDescent="0.25">
      <c r="A236" s="119">
        <v>42549</v>
      </c>
      <c r="B236" s="86"/>
      <c r="C236" s="86"/>
      <c r="D236" s="107" t="s">
        <v>513</v>
      </c>
      <c r="E236" s="86">
        <v>30692975544</v>
      </c>
      <c r="F236" s="108">
        <f t="shared" si="18"/>
        <v>33.06</v>
      </c>
      <c r="G236" s="133">
        <f t="shared" si="19"/>
        <v>6.94</v>
      </c>
      <c r="H236" s="108"/>
      <c r="I236" s="110"/>
      <c r="J236" s="176"/>
      <c r="K236" s="108"/>
      <c r="L236" s="90"/>
      <c r="M236" s="133">
        <v>40</v>
      </c>
      <c r="N236" s="39"/>
      <c r="O236" s="39"/>
      <c r="P236" s="39"/>
      <c r="Q236" s="39"/>
    </row>
    <row r="237" spans="1:17" x14ac:dyDescent="0.25">
      <c r="A237" s="119">
        <v>42524</v>
      </c>
      <c r="B237" s="86"/>
      <c r="C237" s="86"/>
      <c r="D237" s="107" t="s">
        <v>513</v>
      </c>
      <c r="E237" s="86">
        <v>30692975545</v>
      </c>
      <c r="F237" s="108">
        <f t="shared" si="18"/>
        <v>12.397500000000001</v>
      </c>
      <c r="G237" s="133">
        <f t="shared" si="19"/>
        <v>2.6025</v>
      </c>
      <c r="H237" s="108"/>
      <c r="I237" s="110"/>
      <c r="J237" s="176"/>
      <c r="K237" s="108"/>
      <c r="L237" s="90"/>
      <c r="M237" s="133">
        <v>15</v>
      </c>
      <c r="N237" s="39"/>
      <c r="O237" s="39"/>
      <c r="P237" s="39"/>
      <c r="Q237" s="39"/>
    </row>
    <row r="238" spans="1:17" x14ac:dyDescent="0.25">
      <c r="A238" s="119">
        <v>42524</v>
      </c>
      <c r="B238" s="86"/>
      <c r="C238" s="86"/>
      <c r="D238" s="107" t="s">
        <v>513</v>
      </c>
      <c r="E238" s="86">
        <v>30692975546</v>
      </c>
      <c r="F238" s="108">
        <f t="shared" si="18"/>
        <v>12.397500000000001</v>
      </c>
      <c r="G238" s="133">
        <f t="shared" si="19"/>
        <v>2.6025</v>
      </c>
      <c r="H238" s="108"/>
      <c r="I238" s="110"/>
      <c r="J238" s="176"/>
      <c r="K238" s="108"/>
      <c r="L238" s="90"/>
      <c r="M238" s="133">
        <v>15</v>
      </c>
      <c r="N238" s="39"/>
      <c r="O238" s="39"/>
      <c r="P238" s="39"/>
      <c r="Q238" s="39"/>
    </row>
    <row r="239" spans="1:17" x14ac:dyDescent="0.25">
      <c r="A239" s="119">
        <v>42524</v>
      </c>
      <c r="B239" s="86"/>
      <c r="C239" s="86"/>
      <c r="D239" s="107" t="s">
        <v>513</v>
      </c>
      <c r="E239" s="86">
        <v>30692975547</v>
      </c>
      <c r="F239" s="108">
        <f t="shared" si="18"/>
        <v>12.397500000000001</v>
      </c>
      <c r="G239" s="133">
        <f t="shared" si="19"/>
        <v>2.6025</v>
      </c>
      <c r="H239" s="108"/>
      <c r="I239" s="110"/>
      <c r="J239" s="176"/>
      <c r="K239" s="108"/>
      <c r="L239" s="90"/>
      <c r="M239" s="133">
        <v>15</v>
      </c>
      <c r="N239" s="39"/>
      <c r="O239" s="39"/>
      <c r="P239" s="39"/>
      <c r="Q239" s="39"/>
    </row>
    <row r="240" spans="1:17" x14ac:dyDescent="0.25">
      <c r="A240" s="119">
        <v>42524</v>
      </c>
      <c r="B240" s="86"/>
      <c r="C240" s="86"/>
      <c r="D240" s="107" t="s">
        <v>513</v>
      </c>
      <c r="E240" s="86">
        <v>30692975548</v>
      </c>
      <c r="F240" s="108">
        <f t="shared" si="18"/>
        <v>12.397500000000001</v>
      </c>
      <c r="G240" s="133">
        <f t="shared" si="19"/>
        <v>2.6025</v>
      </c>
      <c r="H240" s="108"/>
      <c r="I240" s="110"/>
      <c r="J240" s="176"/>
      <c r="K240" s="108"/>
      <c r="L240" s="90"/>
      <c r="M240" s="133">
        <v>15</v>
      </c>
      <c r="N240" s="39"/>
      <c r="O240" s="39"/>
      <c r="P240" s="39"/>
      <c r="Q240" s="39"/>
    </row>
    <row r="241" spans="1:17" x14ac:dyDescent="0.25">
      <c r="A241" s="119">
        <v>42530</v>
      </c>
      <c r="B241" s="86"/>
      <c r="C241" s="86"/>
      <c r="D241" s="107" t="s">
        <v>513</v>
      </c>
      <c r="E241" s="86">
        <v>30692975549</v>
      </c>
      <c r="F241" s="108">
        <f t="shared" si="18"/>
        <v>33.06</v>
      </c>
      <c r="G241" s="133">
        <f t="shared" si="19"/>
        <v>6.94</v>
      </c>
      <c r="H241" s="108"/>
      <c r="I241" s="110"/>
      <c r="J241" s="176"/>
      <c r="K241" s="108"/>
      <c r="L241" s="90"/>
      <c r="M241" s="133">
        <v>40</v>
      </c>
      <c r="N241" s="39"/>
      <c r="O241" s="39"/>
      <c r="P241" s="39"/>
      <c r="Q241" s="39"/>
    </row>
    <row r="242" spans="1:17" x14ac:dyDescent="0.25">
      <c r="A242" s="119">
        <v>42549</v>
      </c>
      <c r="B242" s="86"/>
      <c r="C242" s="86"/>
      <c r="D242" s="107" t="s">
        <v>513</v>
      </c>
      <c r="E242" s="86">
        <v>30692975550</v>
      </c>
      <c r="F242" s="108">
        <f t="shared" si="18"/>
        <v>12.397500000000001</v>
      </c>
      <c r="G242" s="133">
        <f t="shared" si="19"/>
        <v>2.6025</v>
      </c>
      <c r="H242" s="108"/>
      <c r="I242" s="110"/>
      <c r="J242" s="176"/>
      <c r="K242" s="108"/>
      <c r="L242" s="90"/>
      <c r="M242" s="133">
        <v>15</v>
      </c>
      <c r="N242" s="39"/>
      <c r="O242" s="39"/>
      <c r="P242" s="39"/>
      <c r="Q242" s="39"/>
    </row>
    <row r="243" spans="1:17" x14ac:dyDescent="0.25">
      <c r="A243" s="119">
        <v>42524</v>
      </c>
      <c r="B243" s="86"/>
      <c r="C243" s="86"/>
      <c r="D243" s="107" t="s">
        <v>513</v>
      </c>
      <c r="E243" s="86">
        <v>30692975551</v>
      </c>
      <c r="F243" s="108">
        <f t="shared" si="18"/>
        <v>12.397500000000001</v>
      </c>
      <c r="G243" s="133">
        <f t="shared" si="19"/>
        <v>2.6025</v>
      </c>
      <c r="H243" s="108"/>
      <c r="I243" s="110"/>
      <c r="J243" s="176"/>
      <c r="K243" s="108"/>
      <c r="L243" s="90"/>
      <c r="M243" s="133">
        <v>15</v>
      </c>
      <c r="N243" s="39"/>
      <c r="O243" s="39"/>
      <c r="P243" s="39"/>
      <c r="Q243" s="39"/>
    </row>
    <row r="244" spans="1:17" ht="14.25" customHeight="1" x14ac:dyDescent="0.25">
      <c r="A244" s="119">
        <v>42549</v>
      </c>
      <c r="B244" s="86"/>
      <c r="C244" s="86"/>
      <c r="D244" s="107" t="s">
        <v>513</v>
      </c>
      <c r="E244" s="86">
        <v>30692975552</v>
      </c>
      <c r="F244" s="108">
        <f t="shared" si="18"/>
        <v>12.397500000000001</v>
      </c>
      <c r="G244" s="133">
        <f t="shared" si="19"/>
        <v>2.6025</v>
      </c>
      <c r="H244" s="108"/>
      <c r="I244" s="110"/>
      <c r="J244" s="176"/>
      <c r="K244" s="108"/>
      <c r="L244" s="90"/>
      <c r="M244" s="133">
        <v>15</v>
      </c>
      <c r="N244" s="39"/>
      <c r="O244" s="39"/>
      <c r="P244" s="39"/>
      <c r="Q244" s="39"/>
    </row>
    <row r="245" spans="1:17" x14ac:dyDescent="0.25">
      <c r="A245" s="119">
        <v>42549</v>
      </c>
      <c r="B245" s="86"/>
      <c r="C245" s="86"/>
      <c r="D245" s="107" t="s">
        <v>513</v>
      </c>
      <c r="E245" s="86">
        <v>30692975553</v>
      </c>
      <c r="F245" s="108">
        <f t="shared" si="18"/>
        <v>12.397500000000001</v>
      </c>
      <c r="G245" s="133">
        <f t="shared" si="19"/>
        <v>2.6025</v>
      </c>
      <c r="H245" s="108"/>
      <c r="I245" s="110"/>
      <c r="J245" s="176"/>
      <c r="K245" s="108"/>
      <c r="L245" s="90"/>
      <c r="M245" s="133">
        <v>15</v>
      </c>
      <c r="N245" s="39"/>
      <c r="O245" s="39"/>
      <c r="P245" s="39"/>
      <c r="Q245" s="39"/>
    </row>
    <row r="246" spans="1:17" x14ac:dyDescent="0.25">
      <c r="A246" s="119">
        <v>42524</v>
      </c>
      <c r="B246" s="86"/>
      <c r="C246" s="86"/>
      <c r="D246" s="107" t="s">
        <v>513</v>
      </c>
      <c r="E246" s="86">
        <v>30692975554</v>
      </c>
      <c r="F246" s="108">
        <f t="shared" si="18"/>
        <v>24.795000000000002</v>
      </c>
      <c r="G246" s="133">
        <f t="shared" si="19"/>
        <v>5.2050000000000001</v>
      </c>
      <c r="H246" s="108"/>
      <c r="I246" s="110"/>
      <c r="J246" s="176"/>
      <c r="K246" s="108"/>
      <c r="L246" s="90"/>
      <c r="M246" s="133">
        <v>30</v>
      </c>
      <c r="N246" s="39"/>
      <c r="O246" s="39"/>
      <c r="P246" s="39"/>
      <c r="Q246" s="39"/>
    </row>
    <row r="247" spans="1:17" x14ac:dyDescent="0.25">
      <c r="A247" s="119">
        <v>42524</v>
      </c>
      <c r="B247" s="86"/>
      <c r="C247" s="86"/>
      <c r="D247" s="107" t="s">
        <v>513</v>
      </c>
      <c r="E247" s="86">
        <v>30692975555</v>
      </c>
      <c r="F247" s="108">
        <f t="shared" si="18"/>
        <v>33.06</v>
      </c>
      <c r="G247" s="133">
        <f t="shared" si="19"/>
        <v>6.94</v>
      </c>
      <c r="H247" s="108"/>
      <c r="I247" s="110"/>
      <c r="J247" s="176"/>
      <c r="K247" s="108"/>
      <c r="L247" s="90"/>
      <c r="M247" s="133">
        <v>40</v>
      </c>
      <c r="N247" s="39"/>
      <c r="O247" s="39"/>
      <c r="P247" s="39"/>
      <c r="Q247" s="39"/>
    </row>
    <row r="248" spans="1:17" x14ac:dyDescent="0.25">
      <c r="A248" s="119">
        <v>42527</v>
      </c>
      <c r="B248" s="86"/>
      <c r="C248" s="86"/>
      <c r="D248" s="107" t="s">
        <v>513</v>
      </c>
      <c r="E248" s="86">
        <v>30692975556</v>
      </c>
      <c r="F248" s="108">
        <f t="shared" si="18"/>
        <v>16.53</v>
      </c>
      <c r="G248" s="133">
        <f t="shared" si="19"/>
        <v>3.47</v>
      </c>
      <c r="H248" s="108"/>
      <c r="I248" s="110"/>
      <c r="J248" s="176"/>
      <c r="K248" s="108"/>
      <c r="L248" s="90"/>
      <c r="M248" s="133">
        <v>20</v>
      </c>
      <c r="N248" s="39"/>
      <c r="O248" s="39"/>
      <c r="P248" s="39"/>
      <c r="Q248" s="39"/>
    </row>
    <row r="249" spans="1:17" x14ac:dyDescent="0.25">
      <c r="A249" s="119">
        <v>42537</v>
      </c>
      <c r="B249" s="86"/>
      <c r="C249" s="86"/>
      <c r="D249" s="107" t="s">
        <v>513</v>
      </c>
      <c r="E249" s="86">
        <v>30692975557</v>
      </c>
      <c r="F249" s="108">
        <f t="shared" si="18"/>
        <v>16.53</v>
      </c>
      <c r="G249" s="133">
        <f t="shared" si="19"/>
        <v>3.47</v>
      </c>
      <c r="H249" s="108"/>
      <c r="I249" s="110"/>
      <c r="J249" s="176"/>
      <c r="K249" s="108"/>
      <c r="L249" s="90"/>
      <c r="M249" s="133">
        <v>20</v>
      </c>
      <c r="N249" s="39"/>
      <c r="O249" s="39"/>
      <c r="P249" s="39"/>
      <c r="Q249" s="39"/>
    </row>
    <row r="250" spans="1:17" x14ac:dyDescent="0.25">
      <c r="A250" s="119">
        <v>42537</v>
      </c>
      <c r="B250" s="86"/>
      <c r="C250" s="86"/>
      <c r="D250" s="107" t="s">
        <v>513</v>
      </c>
      <c r="E250" s="86">
        <v>30692975558</v>
      </c>
      <c r="F250" s="108">
        <f t="shared" si="18"/>
        <v>16.53</v>
      </c>
      <c r="G250" s="133">
        <f t="shared" si="19"/>
        <v>3.47</v>
      </c>
      <c r="H250" s="108"/>
      <c r="I250" s="110"/>
      <c r="J250" s="176"/>
      <c r="K250" s="108"/>
      <c r="L250" s="90"/>
      <c r="M250" s="133">
        <v>20</v>
      </c>
      <c r="N250" s="39"/>
      <c r="O250" s="39"/>
      <c r="P250" s="39"/>
      <c r="Q250" s="39"/>
    </row>
    <row r="251" spans="1:17" x14ac:dyDescent="0.25">
      <c r="A251" s="119">
        <v>42536</v>
      </c>
      <c r="B251" s="86"/>
      <c r="C251" s="86"/>
      <c r="D251" s="107" t="s">
        <v>513</v>
      </c>
      <c r="E251" s="86">
        <v>30692975559</v>
      </c>
      <c r="F251" s="108">
        <f t="shared" si="18"/>
        <v>16.53</v>
      </c>
      <c r="G251" s="133">
        <f t="shared" si="19"/>
        <v>3.47</v>
      </c>
      <c r="H251" s="108"/>
      <c r="I251" s="110"/>
      <c r="J251" s="176"/>
      <c r="K251" s="108"/>
      <c r="L251" s="90"/>
      <c r="M251" s="133">
        <v>20</v>
      </c>
      <c r="N251" s="39"/>
      <c r="O251" s="39"/>
      <c r="P251" s="39"/>
      <c r="Q251" s="39"/>
    </row>
    <row r="252" spans="1:17" x14ac:dyDescent="0.25">
      <c r="A252" s="119">
        <v>42545</v>
      </c>
      <c r="B252" s="86"/>
      <c r="C252" s="86"/>
      <c r="D252" s="107" t="s">
        <v>513</v>
      </c>
      <c r="E252" s="86">
        <v>30692975560</v>
      </c>
      <c r="F252" s="108">
        <f t="shared" si="18"/>
        <v>12.397500000000001</v>
      </c>
      <c r="G252" s="133">
        <f t="shared" si="19"/>
        <v>2.6025</v>
      </c>
      <c r="H252" s="108"/>
      <c r="I252" s="110"/>
      <c r="J252" s="176"/>
      <c r="K252" s="108"/>
      <c r="L252" s="90"/>
      <c r="M252" s="133">
        <v>15</v>
      </c>
      <c r="N252" s="39"/>
      <c r="O252" s="39"/>
      <c r="P252" s="39"/>
      <c r="Q252" s="39"/>
    </row>
    <row r="253" spans="1:17" x14ac:dyDescent="0.25">
      <c r="A253" s="119">
        <v>42537</v>
      </c>
      <c r="B253" s="86"/>
      <c r="C253" s="86"/>
      <c r="D253" s="107" t="s">
        <v>513</v>
      </c>
      <c r="E253" s="86">
        <v>30692975561</v>
      </c>
      <c r="F253" s="108">
        <f t="shared" si="18"/>
        <v>12.397500000000001</v>
      </c>
      <c r="G253" s="133">
        <f t="shared" si="19"/>
        <v>2.6025</v>
      </c>
      <c r="H253" s="108"/>
      <c r="I253" s="110"/>
      <c r="J253" s="176"/>
      <c r="K253" s="108"/>
      <c r="L253" s="90"/>
      <c r="M253" s="133">
        <v>15</v>
      </c>
      <c r="N253" s="39"/>
      <c r="O253" s="39"/>
      <c r="P253" s="39"/>
      <c r="Q253" s="39"/>
    </row>
    <row r="254" spans="1:17" x14ac:dyDescent="0.25">
      <c r="A254" s="119">
        <v>42543</v>
      </c>
      <c r="B254" s="86"/>
      <c r="C254" s="86"/>
      <c r="D254" s="107" t="s">
        <v>513</v>
      </c>
      <c r="E254" s="86">
        <v>30692975562</v>
      </c>
      <c r="F254" s="108">
        <f t="shared" si="18"/>
        <v>16.53</v>
      </c>
      <c r="G254" s="133">
        <f t="shared" si="19"/>
        <v>3.47</v>
      </c>
      <c r="H254" s="108"/>
      <c r="I254" s="110"/>
      <c r="J254" s="176"/>
      <c r="K254" s="108"/>
      <c r="L254" s="90"/>
      <c r="M254" s="133">
        <v>20</v>
      </c>
      <c r="N254" s="39"/>
      <c r="O254" s="39"/>
      <c r="P254" s="39"/>
      <c r="Q254" s="39"/>
    </row>
    <row r="255" spans="1:17" x14ac:dyDescent="0.25">
      <c r="A255" s="119">
        <v>42534</v>
      </c>
      <c r="B255" s="86"/>
      <c r="C255" s="86"/>
      <c r="D255" s="107" t="s">
        <v>513</v>
      </c>
      <c r="E255" s="86">
        <v>30692975563</v>
      </c>
      <c r="F255" s="108">
        <f t="shared" si="18"/>
        <v>12.397500000000001</v>
      </c>
      <c r="G255" s="133">
        <f t="shared" si="19"/>
        <v>2.6025</v>
      </c>
      <c r="H255" s="108"/>
      <c r="I255" s="110"/>
      <c r="J255" s="176"/>
      <c r="K255" s="108"/>
      <c r="L255" s="90"/>
      <c r="M255" s="133">
        <v>15</v>
      </c>
      <c r="N255" s="39"/>
      <c r="O255" s="39"/>
      <c r="P255" s="39"/>
      <c r="Q255" s="39"/>
    </row>
    <row r="256" spans="1:17" x14ac:dyDescent="0.25">
      <c r="A256" s="119">
        <v>42541</v>
      </c>
      <c r="B256" s="86"/>
      <c r="C256" s="86"/>
      <c r="D256" s="107" t="s">
        <v>513</v>
      </c>
      <c r="E256" s="86">
        <v>30692975564</v>
      </c>
      <c r="F256" s="108">
        <f t="shared" si="18"/>
        <v>12.397500000000001</v>
      </c>
      <c r="G256" s="133">
        <f t="shared" si="19"/>
        <v>2.6025</v>
      </c>
      <c r="H256" s="108"/>
      <c r="I256" s="110"/>
      <c r="J256" s="176"/>
      <c r="K256" s="108"/>
      <c r="L256" s="90"/>
      <c r="M256" s="133">
        <v>15</v>
      </c>
      <c r="N256" s="39"/>
      <c r="O256" s="39"/>
      <c r="P256" s="39"/>
      <c r="Q256" s="39"/>
    </row>
    <row r="257" spans="1:17" x14ac:dyDescent="0.25">
      <c r="A257" s="119">
        <v>42541</v>
      </c>
      <c r="B257" s="86"/>
      <c r="C257" s="86"/>
      <c r="D257" s="107" t="s">
        <v>513</v>
      </c>
      <c r="E257" s="86">
        <v>30692975565</v>
      </c>
      <c r="F257" s="108">
        <f t="shared" si="18"/>
        <v>16.53</v>
      </c>
      <c r="G257" s="133">
        <f t="shared" si="19"/>
        <v>3.47</v>
      </c>
      <c r="H257" s="108"/>
      <c r="I257" s="110"/>
      <c r="J257" s="176"/>
      <c r="K257" s="108"/>
      <c r="L257" s="90"/>
      <c r="M257" s="133">
        <v>20</v>
      </c>
      <c r="N257" s="39"/>
      <c r="O257" s="39"/>
      <c r="P257" s="39"/>
      <c r="Q257" s="39"/>
    </row>
    <row r="258" spans="1:17" x14ac:dyDescent="0.25">
      <c r="A258" s="119">
        <v>42538</v>
      </c>
      <c r="B258" s="86"/>
      <c r="C258" s="86"/>
      <c r="D258" s="107" t="s">
        <v>513</v>
      </c>
      <c r="E258" s="86">
        <v>30692975566</v>
      </c>
      <c r="F258" s="108">
        <f t="shared" si="18"/>
        <v>16.53</v>
      </c>
      <c r="G258" s="133">
        <f t="shared" si="19"/>
        <v>3.47</v>
      </c>
      <c r="H258" s="108"/>
      <c r="I258" s="110"/>
      <c r="J258" s="176"/>
      <c r="K258" s="108"/>
      <c r="L258" s="90"/>
      <c r="M258" s="133">
        <v>20</v>
      </c>
      <c r="N258" s="39"/>
      <c r="O258" s="39"/>
      <c r="P258" s="39"/>
      <c r="Q258" s="39"/>
    </row>
    <row r="259" spans="1:17" x14ac:dyDescent="0.25">
      <c r="A259" s="119">
        <v>42538</v>
      </c>
      <c r="B259" s="86"/>
      <c r="C259" s="86"/>
      <c r="D259" s="107" t="s">
        <v>513</v>
      </c>
      <c r="E259" s="86">
        <v>30692975567</v>
      </c>
      <c r="F259" s="108">
        <f t="shared" si="18"/>
        <v>12.397500000000001</v>
      </c>
      <c r="G259" s="133">
        <f t="shared" si="19"/>
        <v>2.6025</v>
      </c>
      <c r="H259" s="108"/>
      <c r="I259" s="110"/>
      <c r="J259" s="176"/>
      <c r="K259" s="108"/>
      <c r="L259" s="90"/>
      <c r="M259" s="133">
        <v>15</v>
      </c>
      <c r="N259" s="39"/>
      <c r="O259" s="39"/>
      <c r="P259" s="39"/>
      <c r="Q259" s="39"/>
    </row>
    <row r="260" spans="1:17" x14ac:dyDescent="0.25">
      <c r="A260" s="119">
        <v>42541</v>
      </c>
      <c r="B260" s="86"/>
      <c r="C260" s="86"/>
      <c r="D260" s="107" t="s">
        <v>513</v>
      </c>
      <c r="E260" s="86">
        <v>30692975568</v>
      </c>
      <c r="F260" s="108">
        <f t="shared" si="18"/>
        <v>12.397500000000001</v>
      </c>
      <c r="G260" s="133">
        <f t="shared" si="19"/>
        <v>2.6025</v>
      </c>
      <c r="H260" s="108"/>
      <c r="I260" s="110"/>
      <c r="J260" s="176"/>
      <c r="K260" s="108"/>
      <c r="L260" s="90"/>
      <c r="M260" s="133">
        <v>15</v>
      </c>
      <c r="N260" s="39"/>
      <c r="O260" s="39"/>
      <c r="P260" s="39"/>
      <c r="Q260" s="39"/>
    </row>
    <row r="261" spans="1:17" x14ac:dyDescent="0.25">
      <c r="A261" s="119">
        <v>42524</v>
      </c>
      <c r="B261" s="86"/>
      <c r="C261" s="86"/>
      <c r="D261" s="107" t="s">
        <v>513</v>
      </c>
      <c r="E261" s="86">
        <v>30692975569</v>
      </c>
      <c r="F261" s="108">
        <f t="shared" si="18"/>
        <v>12.397500000000001</v>
      </c>
      <c r="G261" s="133">
        <f t="shared" si="19"/>
        <v>2.6025</v>
      </c>
      <c r="H261" s="108"/>
      <c r="I261" s="110"/>
      <c r="J261" s="176"/>
      <c r="K261" s="108"/>
      <c r="L261" s="90"/>
      <c r="M261" s="133">
        <v>15</v>
      </c>
      <c r="N261" s="39"/>
      <c r="O261" s="39"/>
      <c r="P261" s="39"/>
      <c r="Q261" s="39"/>
    </row>
    <row r="262" spans="1:17" x14ac:dyDescent="0.25">
      <c r="A262" s="119">
        <v>42543</v>
      </c>
      <c r="B262" s="86"/>
      <c r="C262" s="86"/>
      <c r="D262" s="107" t="s">
        <v>513</v>
      </c>
      <c r="E262" s="86">
        <v>30692975570</v>
      </c>
      <c r="F262" s="108">
        <f t="shared" si="18"/>
        <v>12.397500000000001</v>
      </c>
      <c r="G262" s="133">
        <f t="shared" si="19"/>
        <v>2.6025</v>
      </c>
      <c r="H262" s="108"/>
      <c r="I262" s="110"/>
      <c r="J262" s="176"/>
      <c r="K262" s="108"/>
      <c r="L262" s="90"/>
      <c r="M262" s="133">
        <v>15</v>
      </c>
      <c r="N262" s="39"/>
      <c r="O262" s="39"/>
      <c r="P262" s="39"/>
      <c r="Q262" s="39"/>
    </row>
    <row r="263" spans="1:17" x14ac:dyDescent="0.25">
      <c r="A263" s="119">
        <v>42543</v>
      </c>
      <c r="B263" s="86"/>
      <c r="C263" s="86"/>
      <c r="D263" s="107" t="s">
        <v>513</v>
      </c>
      <c r="E263" s="86">
        <v>30692975571</v>
      </c>
      <c r="F263" s="108">
        <f t="shared" si="18"/>
        <v>8.2650000000000006</v>
      </c>
      <c r="G263" s="133">
        <f t="shared" si="19"/>
        <v>1.7350000000000001</v>
      </c>
      <c r="H263" s="108"/>
      <c r="I263" s="110"/>
      <c r="J263" s="176"/>
      <c r="K263" s="108"/>
      <c r="L263" s="90"/>
      <c r="M263" s="133">
        <v>10</v>
      </c>
      <c r="N263" s="39"/>
      <c r="O263" s="39"/>
      <c r="P263" s="39"/>
      <c r="Q263" s="39"/>
    </row>
    <row r="264" spans="1:17" x14ac:dyDescent="0.25">
      <c r="A264" s="119">
        <v>42527</v>
      </c>
      <c r="B264" s="86"/>
      <c r="C264" s="86"/>
      <c r="D264" s="107" t="s">
        <v>513</v>
      </c>
      <c r="E264" s="86">
        <v>30692975572</v>
      </c>
      <c r="F264" s="108">
        <f t="shared" si="18"/>
        <v>8.2650000000000006</v>
      </c>
      <c r="G264" s="133">
        <f t="shared" si="19"/>
        <v>1.7350000000000001</v>
      </c>
      <c r="H264" s="108"/>
      <c r="I264" s="110"/>
      <c r="J264" s="176"/>
      <c r="K264" s="108"/>
      <c r="L264" s="90"/>
      <c r="M264" s="133">
        <v>10</v>
      </c>
      <c r="N264" s="39"/>
      <c r="O264" s="39"/>
      <c r="P264" s="39"/>
      <c r="Q264" s="39"/>
    </row>
    <row r="265" spans="1:17" x14ac:dyDescent="0.25">
      <c r="A265" s="119">
        <v>42527</v>
      </c>
      <c r="B265" s="86"/>
      <c r="C265" s="86"/>
      <c r="D265" s="107" t="s">
        <v>513</v>
      </c>
      <c r="E265" s="86">
        <v>30692975573</v>
      </c>
      <c r="F265" s="108">
        <f t="shared" si="18"/>
        <v>16.53</v>
      </c>
      <c r="G265" s="133">
        <f t="shared" si="19"/>
        <v>3.47</v>
      </c>
      <c r="H265" s="108"/>
      <c r="I265" s="110"/>
      <c r="J265" s="176"/>
      <c r="K265" s="108"/>
      <c r="L265" s="90"/>
      <c r="M265" s="133">
        <v>20</v>
      </c>
      <c r="N265" s="39"/>
      <c r="O265" s="39"/>
      <c r="P265" s="39"/>
      <c r="Q265" s="39"/>
    </row>
    <row r="266" spans="1:17" x14ac:dyDescent="0.25">
      <c r="A266" s="119">
        <v>42549</v>
      </c>
      <c r="B266" s="86"/>
      <c r="C266" s="86"/>
      <c r="D266" s="107" t="s">
        <v>513</v>
      </c>
      <c r="E266" s="86">
        <v>30692975574</v>
      </c>
      <c r="F266" s="108">
        <f t="shared" si="18"/>
        <v>12.397500000000001</v>
      </c>
      <c r="G266" s="133">
        <f t="shared" si="19"/>
        <v>2.6025</v>
      </c>
      <c r="H266" s="108"/>
      <c r="I266" s="110"/>
      <c r="J266" s="176"/>
      <c r="K266" s="108"/>
      <c r="L266" s="90"/>
      <c r="M266" s="133">
        <v>15</v>
      </c>
      <c r="N266" s="39"/>
      <c r="O266" s="39"/>
      <c r="P266" s="39"/>
      <c r="Q266" s="39"/>
    </row>
    <row r="267" spans="1:17" x14ac:dyDescent="0.25">
      <c r="A267" s="119">
        <v>42536</v>
      </c>
      <c r="B267" s="86"/>
      <c r="C267" s="86"/>
      <c r="D267" s="107" t="s">
        <v>513</v>
      </c>
      <c r="E267" s="86">
        <v>30692975575</v>
      </c>
      <c r="F267" s="108">
        <f t="shared" si="18"/>
        <v>24.795000000000002</v>
      </c>
      <c r="G267" s="133">
        <f t="shared" si="19"/>
        <v>5.2050000000000001</v>
      </c>
      <c r="H267" s="108"/>
      <c r="I267" s="110"/>
      <c r="J267" s="176"/>
      <c r="K267" s="108"/>
      <c r="L267" s="90"/>
      <c r="M267" s="133">
        <v>30</v>
      </c>
      <c r="N267" s="39"/>
      <c r="O267" s="39"/>
      <c r="P267" s="39"/>
      <c r="Q267" s="39"/>
    </row>
    <row r="268" spans="1:17" x14ac:dyDescent="0.25">
      <c r="A268" s="119">
        <v>42535</v>
      </c>
      <c r="B268" s="86"/>
      <c r="C268" s="86"/>
      <c r="D268" s="107" t="s">
        <v>513</v>
      </c>
      <c r="E268" s="86">
        <v>30692975576</v>
      </c>
      <c r="F268" s="108">
        <f t="shared" si="18"/>
        <v>12.397500000000001</v>
      </c>
      <c r="G268" s="133">
        <f t="shared" si="19"/>
        <v>2.6025</v>
      </c>
      <c r="H268" s="108"/>
      <c r="I268" s="110"/>
      <c r="J268" s="176"/>
      <c r="K268" s="108"/>
      <c r="L268" s="90"/>
      <c r="M268" s="133">
        <v>15</v>
      </c>
      <c r="N268" s="39"/>
      <c r="O268" s="39"/>
      <c r="P268" s="39"/>
      <c r="Q268" s="39"/>
    </row>
    <row r="269" spans="1:17" x14ac:dyDescent="0.25">
      <c r="A269" s="119">
        <v>42536</v>
      </c>
      <c r="B269" s="86"/>
      <c r="C269" s="86"/>
      <c r="D269" s="107" t="s">
        <v>513</v>
      </c>
      <c r="E269" s="86">
        <v>30692975577</v>
      </c>
      <c r="F269" s="108">
        <f t="shared" si="18"/>
        <v>12.397500000000001</v>
      </c>
      <c r="G269" s="133">
        <f t="shared" si="19"/>
        <v>2.6025</v>
      </c>
      <c r="H269" s="108"/>
      <c r="I269" s="110"/>
      <c r="J269" s="176"/>
      <c r="K269" s="108"/>
      <c r="L269" s="90"/>
      <c r="M269" s="133">
        <v>15</v>
      </c>
      <c r="N269" s="39"/>
      <c r="O269" s="39"/>
      <c r="P269" s="39"/>
      <c r="Q269" s="39"/>
    </row>
    <row r="270" spans="1:17" x14ac:dyDescent="0.25">
      <c r="A270" s="119">
        <v>42536</v>
      </c>
      <c r="B270" s="86"/>
      <c r="C270" s="86"/>
      <c r="D270" s="107" t="s">
        <v>513</v>
      </c>
      <c r="E270" s="86">
        <v>30692975578</v>
      </c>
      <c r="F270" s="108">
        <f t="shared" si="18"/>
        <v>16.53</v>
      </c>
      <c r="G270" s="133">
        <f t="shared" si="19"/>
        <v>3.47</v>
      </c>
      <c r="H270" s="108"/>
      <c r="I270" s="110"/>
      <c r="J270" s="176"/>
      <c r="K270" s="108"/>
      <c r="L270" s="90"/>
      <c r="M270" s="133">
        <v>20</v>
      </c>
      <c r="N270" s="39"/>
      <c r="O270" s="39"/>
      <c r="P270" s="39"/>
      <c r="Q270" s="39"/>
    </row>
    <row r="271" spans="1:17" x14ac:dyDescent="0.25">
      <c r="A271" s="119">
        <v>42544</v>
      </c>
      <c r="B271" s="86"/>
      <c r="C271" s="86"/>
      <c r="D271" s="107" t="s">
        <v>513</v>
      </c>
      <c r="E271" s="86">
        <v>30692975579</v>
      </c>
      <c r="F271" s="108">
        <f t="shared" si="18"/>
        <v>16.53</v>
      </c>
      <c r="G271" s="133">
        <f t="shared" si="19"/>
        <v>3.47</v>
      </c>
      <c r="H271" s="108"/>
      <c r="I271" s="110"/>
      <c r="J271" s="176"/>
      <c r="K271" s="108"/>
      <c r="L271" s="90"/>
      <c r="M271" s="133">
        <v>20</v>
      </c>
      <c r="N271" s="39"/>
      <c r="O271" s="39"/>
      <c r="P271" s="39"/>
      <c r="Q271" s="39"/>
    </row>
    <row r="272" spans="1:17" x14ac:dyDescent="0.25">
      <c r="A272" s="119">
        <v>42524</v>
      </c>
      <c r="B272" s="86"/>
      <c r="C272" s="86"/>
      <c r="D272" s="107" t="s">
        <v>513</v>
      </c>
      <c r="E272" s="86">
        <v>30692975580</v>
      </c>
      <c r="F272" s="108">
        <f t="shared" si="18"/>
        <v>16.53</v>
      </c>
      <c r="G272" s="133">
        <f t="shared" si="19"/>
        <v>3.47</v>
      </c>
      <c r="H272" s="108"/>
      <c r="I272" s="110"/>
      <c r="J272" s="176"/>
      <c r="K272" s="108"/>
      <c r="L272" s="90"/>
      <c r="M272" s="133">
        <v>20</v>
      </c>
      <c r="N272" s="39"/>
      <c r="O272" s="39"/>
      <c r="P272" s="39"/>
      <c r="Q272" s="39"/>
    </row>
    <row r="273" spans="1:17" x14ac:dyDescent="0.25">
      <c r="A273" s="119">
        <v>42530</v>
      </c>
      <c r="B273" s="86"/>
      <c r="C273" s="86"/>
      <c r="D273" s="107" t="s">
        <v>513</v>
      </c>
      <c r="E273" s="86">
        <v>30692975581</v>
      </c>
      <c r="F273" s="108">
        <f t="shared" si="18"/>
        <v>24.795000000000002</v>
      </c>
      <c r="G273" s="133">
        <f t="shared" si="19"/>
        <v>5.2050000000000001</v>
      </c>
      <c r="H273" s="108"/>
      <c r="I273" s="110"/>
      <c r="J273" s="176"/>
      <c r="K273" s="108"/>
      <c r="L273" s="90"/>
      <c r="M273" s="133">
        <v>30</v>
      </c>
      <c r="N273" s="39"/>
      <c r="O273" s="39"/>
      <c r="P273" s="39"/>
      <c r="Q273" s="39"/>
    </row>
    <row r="274" spans="1:17" x14ac:dyDescent="0.25">
      <c r="A274" s="119">
        <v>42551</v>
      </c>
      <c r="B274" s="86"/>
      <c r="C274" s="86"/>
      <c r="D274" s="107" t="s">
        <v>513</v>
      </c>
      <c r="E274" s="86">
        <v>30692975582</v>
      </c>
      <c r="F274" s="108">
        <f t="shared" si="18"/>
        <v>16.53</v>
      </c>
      <c r="G274" s="133">
        <f t="shared" si="19"/>
        <v>3.47</v>
      </c>
      <c r="H274" s="108"/>
      <c r="I274" s="110"/>
      <c r="J274" s="176"/>
      <c r="K274" s="108"/>
      <c r="L274" s="90"/>
      <c r="M274" s="133">
        <v>20</v>
      </c>
      <c r="N274" s="39"/>
      <c r="O274" s="39"/>
      <c r="P274" s="39"/>
      <c r="Q274" s="39"/>
    </row>
    <row r="275" spans="1:17" x14ac:dyDescent="0.25">
      <c r="A275" s="119">
        <v>42551</v>
      </c>
      <c r="B275" s="86"/>
      <c r="C275" s="86"/>
      <c r="D275" s="107" t="s">
        <v>513</v>
      </c>
      <c r="E275" s="86">
        <v>30692975583</v>
      </c>
      <c r="F275" s="108">
        <f t="shared" si="18"/>
        <v>16.53</v>
      </c>
      <c r="G275" s="133">
        <f t="shared" si="19"/>
        <v>3.47</v>
      </c>
      <c r="H275" s="108"/>
      <c r="I275" s="110"/>
      <c r="J275" s="176"/>
      <c r="K275" s="108"/>
      <c r="L275" s="90"/>
      <c r="M275" s="133">
        <v>20</v>
      </c>
      <c r="N275" s="39"/>
      <c r="O275" s="39"/>
      <c r="P275" s="39"/>
      <c r="Q275" s="39"/>
    </row>
    <row r="276" spans="1:17" x14ac:dyDescent="0.25">
      <c r="A276" s="119">
        <v>42544</v>
      </c>
      <c r="B276" s="86"/>
      <c r="C276" s="86"/>
      <c r="D276" s="107" t="s">
        <v>513</v>
      </c>
      <c r="E276" s="86">
        <v>30692975584</v>
      </c>
      <c r="F276" s="108">
        <f t="shared" si="18"/>
        <v>16.53</v>
      </c>
      <c r="G276" s="133">
        <f t="shared" si="19"/>
        <v>3.47</v>
      </c>
      <c r="H276" s="108"/>
      <c r="I276" s="110"/>
      <c r="J276" s="176"/>
      <c r="K276" s="108"/>
      <c r="L276" s="90"/>
      <c r="M276" s="133">
        <v>20</v>
      </c>
      <c r="N276" s="39"/>
      <c r="O276" s="39"/>
      <c r="P276" s="39"/>
      <c r="Q276" s="39"/>
    </row>
    <row r="277" spans="1:17" x14ac:dyDescent="0.25">
      <c r="A277" s="119">
        <v>42526</v>
      </c>
      <c r="B277" s="86"/>
      <c r="C277" s="86"/>
      <c r="D277" s="107" t="s">
        <v>513</v>
      </c>
      <c r="E277" s="86">
        <v>30692975585</v>
      </c>
      <c r="F277" s="108">
        <f t="shared" si="18"/>
        <v>16.53</v>
      </c>
      <c r="G277" s="133">
        <f t="shared" si="19"/>
        <v>3.47</v>
      </c>
      <c r="H277" s="108"/>
      <c r="I277" s="110"/>
      <c r="J277" s="176"/>
      <c r="K277" s="108"/>
      <c r="L277" s="90"/>
      <c r="M277" s="133">
        <v>20</v>
      </c>
      <c r="N277" s="39"/>
      <c r="O277" s="39"/>
      <c r="P277" s="39"/>
      <c r="Q277" s="39"/>
    </row>
    <row r="278" spans="1:17" x14ac:dyDescent="0.25">
      <c r="A278" s="119">
        <v>42539</v>
      </c>
      <c r="B278" s="86"/>
      <c r="C278" s="86"/>
      <c r="D278" s="107" t="s">
        <v>513</v>
      </c>
      <c r="E278" s="86">
        <v>30692975586</v>
      </c>
      <c r="F278" s="108">
        <f t="shared" si="18"/>
        <v>24.795000000000002</v>
      </c>
      <c r="G278" s="133">
        <f t="shared" si="19"/>
        <v>5.2050000000000001</v>
      </c>
      <c r="H278" s="108"/>
      <c r="I278" s="110"/>
      <c r="J278" s="176"/>
      <c r="K278" s="108"/>
      <c r="L278" s="90"/>
      <c r="M278" s="133">
        <v>30</v>
      </c>
      <c r="N278" s="39"/>
      <c r="O278" s="39"/>
      <c r="P278" s="39"/>
      <c r="Q278" s="39"/>
    </row>
    <row r="279" spans="1:17" x14ac:dyDescent="0.25">
      <c r="A279" s="119">
        <v>42539</v>
      </c>
      <c r="B279" s="86"/>
      <c r="C279" s="86"/>
      <c r="D279" s="107" t="s">
        <v>513</v>
      </c>
      <c r="E279" s="86">
        <v>30692975587</v>
      </c>
      <c r="F279" s="108">
        <f t="shared" si="18"/>
        <v>12.397500000000001</v>
      </c>
      <c r="G279" s="133">
        <f t="shared" si="19"/>
        <v>2.6025</v>
      </c>
      <c r="H279" s="108"/>
      <c r="I279" s="110"/>
      <c r="J279" s="176"/>
      <c r="K279" s="108"/>
      <c r="L279" s="90"/>
      <c r="M279" s="133">
        <v>15</v>
      </c>
      <c r="N279" s="39"/>
      <c r="O279" s="39"/>
      <c r="P279" s="39"/>
      <c r="Q279" s="39"/>
    </row>
    <row r="280" spans="1:17" x14ac:dyDescent="0.25">
      <c r="A280" s="119">
        <v>42526</v>
      </c>
      <c r="B280" s="86"/>
      <c r="C280" s="86"/>
      <c r="D280" s="107" t="s">
        <v>513</v>
      </c>
      <c r="E280" s="86">
        <v>30692975588</v>
      </c>
      <c r="F280" s="108">
        <f t="shared" si="18"/>
        <v>33.06</v>
      </c>
      <c r="G280" s="133">
        <f t="shared" si="19"/>
        <v>6.94</v>
      </c>
      <c r="H280" s="108"/>
      <c r="I280" s="110"/>
      <c r="J280" s="176"/>
      <c r="K280" s="108"/>
      <c r="L280" s="90"/>
      <c r="M280" s="133">
        <v>40</v>
      </c>
      <c r="N280" s="39"/>
      <c r="O280" s="39"/>
      <c r="P280" s="39"/>
      <c r="Q280" s="39"/>
    </row>
    <row r="281" spans="1:17" x14ac:dyDescent="0.25">
      <c r="A281" s="119">
        <v>42539</v>
      </c>
      <c r="B281" s="86"/>
      <c r="C281" s="86"/>
      <c r="D281" s="107" t="s">
        <v>513</v>
      </c>
      <c r="E281" s="86">
        <v>30692975589</v>
      </c>
      <c r="F281" s="108">
        <f t="shared" si="18"/>
        <v>12.397500000000001</v>
      </c>
      <c r="G281" s="133">
        <f t="shared" si="19"/>
        <v>2.6025</v>
      </c>
      <c r="H281" s="108"/>
      <c r="I281" s="110"/>
      <c r="J281" s="176"/>
      <c r="K281" s="108"/>
      <c r="L281" s="90"/>
      <c r="M281" s="133">
        <v>15</v>
      </c>
      <c r="N281" s="39"/>
      <c r="O281" s="39"/>
      <c r="P281" s="39"/>
      <c r="Q281" s="39"/>
    </row>
    <row r="282" spans="1:17" x14ac:dyDescent="0.25">
      <c r="A282" s="119">
        <v>42551</v>
      </c>
      <c r="B282" s="86"/>
      <c r="C282" s="86"/>
      <c r="D282" s="107" t="s">
        <v>513</v>
      </c>
      <c r="E282" s="86">
        <v>30692975590</v>
      </c>
      <c r="F282" s="108">
        <f t="shared" si="18"/>
        <v>12.397500000000001</v>
      </c>
      <c r="G282" s="133">
        <f t="shared" si="19"/>
        <v>2.6025</v>
      </c>
      <c r="H282" s="108"/>
      <c r="I282" s="110"/>
      <c r="J282" s="176"/>
      <c r="K282" s="108"/>
      <c r="L282" s="90"/>
      <c r="M282" s="133">
        <v>15</v>
      </c>
      <c r="N282" s="39"/>
      <c r="O282" s="39"/>
      <c r="P282" s="39"/>
      <c r="Q282" s="39"/>
    </row>
    <row r="283" spans="1:17" x14ac:dyDescent="0.25">
      <c r="A283" s="119">
        <v>42551</v>
      </c>
      <c r="B283" s="86"/>
      <c r="C283" s="86"/>
      <c r="D283" s="107" t="s">
        <v>513</v>
      </c>
      <c r="E283" s="86">
        <v>30692975591</v>
      </c>
      <c r="F283" s="108">
        <f t="shared" si="18"/>
        <v>33.06</v>
      </c>
      <c r="G283" s="133">
        <f t="shared" si="19"/>
        <v>6.94</v>
      </c>
      <c r="H283" s="108"/>
      <c r="I283" s="110"/>
      <c r="J283" s="176"/>
      <c r="K283" s="108"/>
      <c r="L283" s="90"/>
      <c r="M283" s="133">
        <v>40</v>
      </c>
      <c r="N283" s="39"/>
      <c r="O283" s="39"/>
      <c r="P283" s="39"/>
      <c r="Q283" s="39"/>
    </row>
    <row r="284" spans="1:17" x14ac:dyDescent="0.25">
      <c r="A284" s="119">
        <v>42549</v>
      </c>
      <c r="B284" s="86"/>
      <c r="C284" s="86"/>
      <c r="D284" s="107" t="s">
        <v>513</v>
      </c>
      <c r="E284" s="86">
        <v>30692975592</v>
      </c>
      <c r="F284" s="108">
        <f t="shared" si="18"/>
        <v>33.06</v>
      </c>
      <c r="G284" s="133">
        <f t="shared" si="19"/>
        <v>6.94</v>
      </c>
      <c r="H284" s="108"/>
      <c r="I284" s="110"/>
      <c r="J284" s="176"/>
      <c r="K284" s="108"/>
      <c r="L284" s="90"/>
      <c r="M284" s="133">
        <v>40</v>
      </c>
      <c r="N284" s="39"/>
      <c r="O284" s="39"/>
      <c r="P284" s="39"/>
      <c r="Q284" s="39"/>
    </row>
    <row r="285" spans="1:17" x14ac:dyDescent="0.25">
      <c r="A285" s="119">
        <v>42526</v>
      </c>
      <c r="B285" s="86"/>
      <c r="C285" s="86"/>
      <c r="D285" s="107" t="s">
        <v>513</v>
      </c>
      <c r="E285" s="86">
        <v>30692975593</v>
      </c>
      <c r="F285" s="108">
        <f t="shared" si="18"/>
        <v>33.06</v>
      </c>
      <c r="G285" s="133">
        <f t="shared" si="19"/>
        <v>6.94</v>
      </c>
      <c r="H285" s="108"/>
      <c r="I285" s="110"/>
      <c r="J285" s="176"/>
      <c r="K285" s="108"/>
      <c r="L285" s="90"/>
      <c r="M285" s="133">
        <v>40</v>
      </c>
      <c r="N285" s="39"/>
      <c r="O285" s="39"/>
      <c r="P285" s="39"/>
      <c r="Q285" s="39"/>
    </row>
    <row r="286" spans="1:17" x14ac:dyDescent="0.25">
      <c r="A286" s="119">
        <v>42530</v>
      </c>
      <c r="B286" s="86"/>
      <c r="C286" s="86"/>
      <c r="D286" s="107" t="s">
        <v>513</v>
      </c>
      <c r="E286" s="86">
        <v>30692975594</v>
      </c>
      <c r="F286" s="108">
        <f t="shared" si="18"/>
        <v>12.397500000000001</v>
      </c>
      <c r="G286" s="133">
        <f t="shared" si="19"/>
        <v>2.6025</v>
      </c>
      <c r="H286" s="108"/>
      <c r="I286" s="110"/>
      <c r="J286" s="176"/>
      <c r="K286" s="108"/>
      <c r="L286" s="90"/>
      <c r="M286" s="133">
        <v>15</v>
      </c>
      <c r="N286" s="39"/>
      <c r="O286" s="39"/>
      <c r="P286" s="39"/>
      <c r="Q286" s="39"/>
    </row>
    <row r="287" spans="1:17" x14ac:dyDescent="0.25">
      <c r="A287" s="119">
        <v>42549</v>
      </c>
      <c r="B287" s="86"/>
      <c r="C287" s="86"/>
      <c r="D287" s="107" t="s">
        <v>513</v>
      </c>
      <c r="E287" s="86">
        <v>30692975594</v>
      </c>
      <c r="F287" s="88">
        <f t="shared" si="18"/>
        <v>33.06</v>
      </c>
      <c r="G287" s="133">
        <f t="shared" si="19"/>
        <v>6.94</v>
      </c>
      <c r="H287" s="108"/>
      <c r="I287" s="110"/>
      <c r="J287" s="176"/>
      <c r="K287" s="108"/>
      <c r="L287" s="90"/>
      <c r="M287" s="133">
        <v>40</v>
      </c>
      <c r="N287" s="39"/>
      <c r="O287" s="39"/>
      <c r="P287" s="39"/>
      <c r="Q287" s="39"/>
    </row>
    <row r="288" spans="1:17" x14ac:dyDescent="0.25">
      <c r="A288" s="119">
        <v>42549</v>
      </c>
      <c r="B288" s="86"/>
      <c r="C288" s="86"/>
      <c r="D288" s="107" t="s">
        <v>513</v>
      </c>
      <c r="E288" s="86">
        <v>30692975594</v>
      </c>
      <c r="F288" s="88">
        <f t="shared" si="18"/>
        <v>33.06</v>
      </c>
      <c r="G288" s="133">
        <f t="shared" si="19"/>
        <v>6.94</v>
      </c>
      <c r="H288" s="108"/>
      <c r="I288" s="110"/>
      <c r="J288" s="176"/>
      <c r="K288" s="108"/>
      <c r="L288" s="90"/>
      <c r="M288" s="133">
        <v>40</v>
      </c>
      <c r="N288" s="39"/>
      <c r="O288" s="39"/>
      <c r="P288" s="39"/>
      <c r="Q288" s="39"/>
    </row>
    <row r="289" spans="1:17" x14ac:dyDescent="0.25">
      <c r="A289" s="119">
        <v>42563</v>
      </c>
      <c r="B289" s="86"/>
      <c r="C289" s="86"/>
      <c r="D289" s="107" t="s">
        <v>513</v>
      </c>
      <c r="E289" s="86">
        <v>30692975594</v>
      </c>
      <c r="F289" s="88">
        <f t="shared" ref="F289:F445" si="20">M289-G289</f>
        <v>16.53</v>
      </c>
      <c r="G289" s="133">
        <f t="shared" ref="G289:G445" si="21">M289*17.35%</f>
        <v>3.47</v>
      </c>
      <c r="H289" s="108"/>
      <c r="I289" s="110"/>
      <c r="J289" s="176"/>
      <c r="K289" s="108"/>
      <c r="L289" s="90"/>
      <c r="M289" s="133">
        <v>20</v>
      </c>
      <c r="N289" s="39"/>
      <c r="O289" s="39"/>
      <c r="P289" s="39"/>
      <c r="Q289" s="39"/>
    </row>
    <row r="290" spans="1:17" x14ac:dyDescent="0.25">
      <c r="A290" s="119">
        <v>42565</v>
      </c>
      <c r="B290" s="86"/>
      <c r="C290" s="86"/>
      <c r="D290" s="107" t="s">
        <v>513</v>
      </c>
      <c r="E290" s="86">
        <v>30692975594</v>
      </c>
      <c r="F290" s="88">
        <f t="shared" si="20"/>
        <v>16.53</v>
      </c>
      <c r="G290" s="133">
        <f t="shared" si="21"/>
        <v>3.47</v>
      </c>
      <c r="H290" s="108"/>
      <c r="I290" s="110"/>
      <c r="J290" s="176"/>
      <c r="K290" s="108"/>
      <c r="L290" s="90"/>
      <c r="M290" s="133">
        <v>20</v>
      </c>
      <c r="N290" s="39"/>
      <c r="O290" s="39"/>
      <c r="P290" s="39"/>
      <c r="Q290" s="39"/>
    </row>
    <row r="291" spans="1:17" x14ac:dyDescent="0.25">
      <c r="A291" s="119">
        <v>42563</v>
      </c>
      <c r="B291" s="86"/>
      <c r="C291" s="86"/>
      <c r="D291" s="107" t="s">
        <v>513</v>
      </c>
      <c r="E291" s="86">
        <v>30692975594</v>
      </c>
      <c r="F291" s="88">
        <f t="shared" si="20"/>
        <v>16.53</v>
      </c>
      <c r="G291" s="133">
        <f t="shared" si="21"/>
        <v>3.47</v>
      </c>
      <c r="H291" s="108"/>
      <c r="I291" s="110"/>
      <c r="J291" s="176"/>
      <c r="K291" s="108"/>
      <c r="L291" s="90"/>
      <c r="M291" s="133">
        <v>20</v>
      </c>
      <c r="N291" s="39"/>
      <c r="O291" s="39"/>
      <c r="P291" s="39"/>
      <c r="Q291" s="39"/>
    </row>
    <row r="292" spans="1:17" x14ac:dyDescent="0.25">
      <c r="A292" s="119">
        <v>42569</v>
      </c>
      <c r="B292" s="86"/>
      <c r="C292" s="86"/>
      <c r="D292" s="107" t="s">
        <v>513</v>
      </c>
      <c r="E292" s="86">
        <v>30692975594</v>
      </c>
      <c r="F292" s="88">
        <f t="shared" si="20"/>
        <v>16.53</v>
      </c>
      <c r="G292" s="133">
        <f t="shared" si="21"/>
        <v>3.47</v>
      </c>
      <c r="H292" s="108"/>
      <c r="I292" s="110"/>
      <c r="J292" s="176"/>
      <c r="K292" s="108"/>
      <c r="L292" s="90"/>
      <c r="M292" s="133">
        <v>20</v>
      </c>
      <c r="N292" s="39"/>
      <c r="O292" s="39"/>
      <c r="P292" s="39"/>
      <c r="Q292" s="39"/>
    </row>
    <row r="293" spans="1:17" x14ac:dyDescent="0.25">
      <c r="A293" s="119">
        <v>42555</v>
      </c>
      <c r="B293" s="86"/>
      <c r="C293" s="86"/>
      <c r="D293" s="107" t="s">
        <v>513</v>
      </c>
      <c r="E293" s="86">
        <v>30692975594</v>
      </c>
      <c r="F293" s="88">
        <f t="shared" si="20"/>
        <v>8.2650000000000006</v>
      </c>
      <c r="G293" s="133">
        <f t="shared" si="21"/>
        <v>1.7350000000000001</v>
      </c>
      <c r="H293" s="108"/>
      <c r="I293" s="110"/>
      <c r="J293" s="176"/>
      <c r="K293" s="108"/>
      <c r="L293" s="90"/>
      <c r="M293" s="133">
        <v>10</v>
      </c>
      <c r="N293" s="39"/>
      <c r="O293" s="39"/>
      <c r="P293" s="39"/>
      <c r="Q293" s="39"/>
    </row>
    <row r="294" spans="1:17" x14ac:dyDescent="0.25">
      <c r="A294" s="119">
        <v>42555</v>
      </c>
      <c r="B294" s="86"/>
      <c r="C294" s="86"/>
      <c r="D294" s="107" t="s">
        <v>513</v>
      </c>
      <c r="E294" s="86">
        <v>30692975594</v>
      </c>
      <c r="F294" s="88">
        <f t="shared" si="20"/>
        <v>12.397500000000001</v>
      </c>
      <c r="G294" s="133">
        <f t="shared" si="21"/>
        <v>2.6025</v>
      </c>
      <c r="H294" s="108"/>
      <c r="I294" s="110"/>
      <c r="J294" s="176"/>
      <c r="K294" s="108"/>
      <c r="L294" s="90"/>
      <c r="M294" s="133">
        <v>15</v>
      </c>
      <c r="N294" s="39"/>
      <c r="O294" s="39"/>
      <c r="P294" s="39"/>
      <c r="Q294" s="39"/>
    </row>
    <row r="295" spans="1:17" x14ac:dyDescent="0.25">
      <c r="A295" s="119">
        <v>42563</v>
      </c>
      <c r="B295" s="86"/>
      <c r="C295" s="86"/>
      <c r="D295" s="107" t="s">
        <v>513</v>
      </c>
      <c r="E295" s="86">
        <v>30692975594</v>
      </c>
      <c r="F295" s="88">
        <f t="shared" si="20"/>
        <v>12.397500000000001</v>
      </c>
      <c r="G295" s="133">
        <f t="shared" si="21"/>
        <v>2.6025</v>
      </c>
      <c r="H295" s="108"/>
      <c r="I295" s="110"/>
      <c r="J295" s="176"/>
      <c r="K295" s="108"/>
      <c r="L295" s="90"/>
      <c r="M295" s="133">
        <v>15</v>
      </c>
      <c r="N295" s="39"/>
      <c r="O295" s="39"/>
      <c r="P295" s="39"/>
      <c r="Q295" s="39"/>
    </row>
    <row r="296" spans="1:17" x14ac:dyDescent="0.25">
      <c r="A296" s="119">
        <v>42563</v>
      </c>
      <c r="B296" s="86"/>
      <c r="C296" s="86"/>
      <c r="D296" s="107" t="s">
        <v>513</v>
      </c>
      <c r="E296" s="86">
        <v>30692975594</v>
      </c>
      <c r="F296" s="88">
        <f t="shared" si="20"/>
        <v>12.397500000000001</v>
      </c>
      <c r="G296" s="133">
        <f t="shared" si="21"/>
        <v>2.6025</v>
      </c>
      <c r="H296" s="108"/>
      <c r="I296" s="110"/>
      <c r="J296" s="176"/>
      <c r="K296" s="108"/>
      <c r="L296" s="90"/>
      <c r="M296" s="133">
        <v>15</v>
      </c>
      <c r="N296" s="39"/>
      <c r="O296" s="39"/>
      <c r="P296" s="39"/>
      <c r="Q296" s="39"/>
    </row>
    <row r="297" spans="1:17" x14ac:dyDescent="0.25">
      <c r="A297" s="119">
        <v>42563</v>
      </c>
      <c r="B297" s="86"/>
      <c r="C297" s="86"/>
      <c r="D297" s="107" t="s">
        <v>513</v>
      </c>
      <c r="E297" s="86">
        <v>30692975594</v>
      </c>
      <c r="F297" s="88">
        <f t="shared" si="20"/>
        <v>12.397500000000001</v>
      </c>
      <c r="G297" s="133">
        <f t="shared" si="21"/>
        <v>2.6025</v>
      </c>
      <c r="H297" s="108"/>
      <c r="I297" s="110"/>
      <c r="J297" s="176"/>
      <c r="K297" s="108"/>
      <c r="L297" s="90"/>
      <c r="M297" s="133">
        <v>15</v>
      </c>
      <c r="N297" s="39"/>
      <c r="O297" s="39"/>
      <c r="P297" s="39"/>
      <c r="Q297" s="39"/>
    </row>
    <row r="298" spans="1:17" x14ac:dyDescent="0.25">
      <c r="A298" s="119">
        <v>42563</v>
      </c>
      <c r="B298" s="86"/>
      <c r="C298" s="86"/>
      <c r="D298" s="107" t="s">
        <v>513</v>
      </c>
      <c r="E298" s="86">
        <v>30692975594</v>
      </c>
      <c r="F298" s="88">
        <f t="shared" si="20"/>
        <v>12.397500000000001</v>
      </c>
      <c r="G298" s="133">
        <f t="shared" si="21"/>
        <v>2.6025</v>
      </c>
      <c r="H298" s="108"/>
      <c r="I298" s="110"/>
      <c r="J298" s="176"/>
      <c r="K298" s="108"/>
      <c r="L298" s="90"/>
      <c r="M298" s="133">
        <v>15</v>
      </c>
      <c r="N298" s="39"/>
      <c r="O298" s="39"/>
      <c r="P298" s="39"/>
      <c r="Q298" s="39"/>
    </row>
    <row r="299" spans="1:17" x14ac:dyDescent="0.25">
      <c r="A299" s="119">
        <v>42564</v>
      </c>
      <c r="B299" s="86"/>
      <c r="C299" s="86"/>
      <c r="D299" s="107" t="s">
        <v>513</v>
      </c>
      <c r="E299" s="86">
        <v>30692975594</v>
      </c>
      <c r="F299" s="88">
        <f t="shared" si="20"/>
        <v>12.397500000000001</v>
      </c>
      <c r="G299" s="133">
        <f t="shared" si="21"/>
        <v>2.6025</v>
      </c>
      <c r="H299" s="108"/>
      <c r="I299" s="110"/>
      <c r="J299" s="176"/>
      <c r="K299" s="108"/>
      <c r="L299" s="90"/>
      <c r="M299" s="133">
        <v>15</v>
      </c>
      <c r="N299" s="39"/>
      <c r="O299" s="39"/>
      <c r="P299" s="39"/>
      <c r="Q299" s="39"/>
    </row>
    <row r="300" spans="1:17" x14ac:dyDescent="0.25">
      <c r="A300" s="119">
        <v>42564</v>
      </c>
      <c r="B300" s="86"/>
      <c r="C300" s="86"/>
      <c r="D300" s="107" t="s">
        <v>513</v>
      </c>
      <c r="E300" s="86">
        <v>30692975594</v>
      </c>
      <c r="F300" s="88">
        <f t="shared" si="20"/>
        <v>12.397500000000001</v>
      </c>
      <c r="G300" s="133">
        <f t="shared" si="21"/>
        <v>2.6025</v>
      </c>
      <c r="H300" s="108"/>
      <c r="I300" s="110"/>
      <c r="J300" s="176"/>
      <c r="K300" s="108"/>
      <c r="L300" s="90"/>
      <c r="M300" s="133">
        <v>15</v>
      </c>
      <c r="N300" s="39"/>
      <c r="O300" s="39"/>
      <c r="P300" s="39"/>
      <c r="Q300" s="39"/>
    </row>
    <row r="301" spans="1:17" x14ac:dyDescent="0.25">
      <c r="A301" s="119">
        <v>42563</v>
      </c>
      <c r="B301" s="86"/>
      <c r="C301" s="86"/>
      <c r="D301" s="107" t="s">
        <v>513</v>
      </c>
      <c r="E301" s="86">
        <v>30692975594</v>
      </c>
      <c r="F301" s="88">
        <f t="shared" si="20"/>
        <v>16.53</v>
      </c>
      <c r="G301" s="133">
        <f t="shared" si="21"/>
        <v>3.47</v>
      </c>
      <c r="H301" s="108"/>
      <c r="I301" s="110"/>
      <c r="J301" s="176"/>
      <c r="K301" s="108"/>
      <c r="L301" s="90"/>
      <c r="M301" s="133">
        <v>20</v>
      </c>
      <c r="N301" s="39"/>
      <c r="O301" s="39"/>
      <c r="P301" s="39"/>
      <c r="Q301" s="39"/>
    </row>
    <row r="302" spans="1:17" x14ac:dyDescent="0.25">
      <c r="A302" s="119">
        <v>42569</v>
      </c>
      <c r="B302" s="86"/>
      <c r="C302" s="86"/>
      <c r="D302" s="107" t="s">
        <v>513</v>
      </c>
      <c r="E302" s="86">
        <v>30692975594</v>
      </c>
      <c r="F302" s="88">
        <f t="shared" si="20"/>
        <v>12.397500000000001</v>
      </c>
      <c r="G302" s="133">
        <f t="shared" si="21"/>
        <v>2.6025</v>
      </c>
      <c r="H302" s="108"/>
      <c r="I302" s="110"/>
      <c r="J302" s="176"/>
      <c r="K302" s="108"/>
      <c r="L302" s="90"/>
      <c r="M302" s="133">
        <v>15</v>
      </c>
      <c r="N302" s="39"/>
      <c r="O302" s="39"/>
      <c r="P302" s="39"/>
      <c r="Q302" s="39"/>
    </row>
    <row r="303" spans="1:17" x14ac:dyDescent="0.25">
      <c r="A303" s="119">
        <v>42553</v>
      </c>
      <c r="B303" s="86"/>
      <c r="C303" s="86"/>
      <c r="D303" s="107" t="s">
        <v>513</v>
      </c>
      <c r="E303" s="86">
        <v>30692975594</v>
      </c>
      <c r="F303" s="88">
        <f t="shared" si="20"/>
        <v>16.53</v>
      </c>
      <c r="G303" s="133">
        <f t="shared" si="21"/>
        <v>3.47</v>
      </c>
      <c r="H303" s="108"/>
      <c r="I303" s="110"/>
      <c r="J303" s="176"/>
      <c r="K303" s="108"/>
      <c r="L303" s="90"/>
      <c r="M303" s="133">
        <v>20</v>
      </c>
      <c r="N303" s="39"/>
      <c r="O303" s="39"/>
      <c r="P303" s="39"/>
      <c r="Q303" s="39"/>
    </row>
    <row r="304" spans="1:17" x14ac:dyDescent="0.25">
      <c r="A304" s="119">
        <v>42553</v>
      </c>
      <c r="B304" s="86"/>
      <c r="C304" s="86"/>
      <c r="D304" s="107" t="s">
        <v>513</v>
      </c>
      <c r="E304" s="86">
        <v>30692975594</v>
      </c>
      <c r="F304" s="88">
        <f t="shared" si="20"/>
        <v>8.2650000000000006</v>
      </c>
      <c r="G304" s="133">
        <f t="shared" si="21"/>
        <v>1.7350000000000001</v>
      </c>
      <c r="H304" s="108"/>
      <c r="I304" s="110"/>
      <c r="J304" s="176"/>
      <c r="K304" s="108"/>
      <c r="L304" s="90"/>
      <c r="M304" s="133">
        <v>10</v>
      </c>
      <c r="N304" s="39"/>
      <c r="O304" s="39"/>
      <c r="P304" s="39"/>
      <c r="Q304" s="39"/>
    </row>
    <row r="305" spans="1:17" x14ac:dyDescent="0.25">
      <c r="A305" s="119">
        <v>42555</v>
      </c>
      <c r="B305" s="86"/>
      <c r="C305" s="86"/>
      <c r="D305" s="107" t="s">
        <v>513</v>
      </c>
      <c r="E305" s="86">
        <v>30692975594</v>
      </c>
      <c r="F305" s="88">
        <f t="shared" si="20"/>
        <v>12.397500000000001</v>
      </c>
      <c r="G305" s="133">
        <f t="shared" si="21"/>
        <v>2.6025</v>
      </c>
      <c r="H305" s="108"/>
      <c r="I305" s="110"/>
      <c r="J305" s="176"/>
      <c r="K305" s="108"/>
      <c r="L305" s="90"/>
      <c r="M305" s="133">
        <v>15</v>
      </c>
      <c r="N305" s="39"/>
      <c r="O305" s="39"/>
      <c r="P305" s="39"/>
      <c r="Q305" s="39"/>
    </row>
    <row r="306" spans="1:17" x14ac:dyDescent="0.25">
      <c r="A306" s="119">
        <v>42577</v>
      </c>
      <c r="B306" s="86"/>
      <c r="C306" s="86"/>
      <c r="D306" s="107" t="s">
        <v>513</v>
      </c>
      <c r="E306" s="86">
        <v>30692975594</v>
      </c>
      <c r="F306" s="88">
        <f t="shared" si="20"/>
        <v>12.397500000000001</v>
      </c>
      <c r="G306" s="133">
        <f t="shared" si="21"/>
        <v>2.6025</v>
      </c>
      <c r="H306" s="108"/>
      <c r="I306" s="110"/>
      <c r="J306" s="176"/>
      <c r="K306" s="108"/>
      <c r="L306" s="90"/>
      <c r="M306" s="133">
        <v>15</v>
      </c>
      <c r="N306" s="39"/>
      <c r="O306" s="39"/>
      <c r="P306" s="39"/>
      <c r="Q306" s="39"/>
    </row>
    <row r="307" spans="1:17" x14ac:dyDescent="0.25">
      <c r="A307" s="119">
        <v>42552</v>
      </c>
      <c r="B307" s="86"/>
      <c r="C307" s="86"/>
      <c r="D307" s="107" t="s">
        <v>513</v>
      </c>
      <c r="E307" s="86">
        <v>30692975594</v>
      </c>
      <c r="F307" s="88">
        <f t="shared" si="20"/>
        <v>16.53</v>
      </c>
      <c r="G307" s="133">
        <f t="shared" si="21"/>
        <v>3.47</v>
      </c>
      <c r="H307" s="108"/>
      <c r="I307" s="110"/>
      <c r="J307" s="176"/>
      <c r="K307" s="108"/>
      <c r="L307" s="90"/>
      <c r="M307" s="133">
        <v>20</v>
      </c>
      <c r="N307" s="39"/>
      <c r="O307" s="39"/>
      <c r="P307" s="39"/>
      <c r="Q307" s="39"/>
    </row>
    <row r="308" spans="1:17" x14ac:dyDescent="0.25">
      <c r="A308" s="119">
        <v>42572</v>
      </c>
      <c r="B308" s="86"/>
      <c r="C308" s="86"/>
      <c r="D308" s="107" t="s">
        <v>513</v>
      </c>
      <c r="E308" s="86">
        <v>30692975594</v>
      </c>
      <c r="F308" s="88">
        <f t="shared" si="20"/>
        <v>12.397500000000001</v>
      </c>
      <c r="G308" s="133">
        <f t="shared" si="21"/>
        <v>2.6025</v>
      </c>
      <c r="H308" s="108"/>
      <c r="I308" s="110"/>
      <c r="J308" s="176"/>
      <c r="K308" s="108"/>
      <c r="L308" s="90"/>
      <c r="M308" s="133">
        <v>15</v>
      </c>
      <c r="N308" s="39"/>
      <c r="O308" s="39"/>
      <c r="P308" s="39"/>
      <c r="Q308" s="39"/>
    </row>
    <row r="309" spans="1:17" x14ac:dyDescent="0.25">
      <c r="A309" s="119">
        <v>42553</v>
      </c>
      <c r="B309" s="86"/>
      <c r="C309" s="86"/>
      <c r="D309" s="107" t="s">
        <v>513</v>
      </c>
      <c r="E309" s="86">
        <v>30692975594</v>
      </c>
      <c r="F309" s="88">
        <f t="shared" si="20"/>
        <v>33.06</v>
      </c>
      <c r="G309" s="133">
        <f t="shared" si="21"/>
        <v>6.94</v>
      </c>
      <c r="H309" s="108"/>
      <c r="I309" s="110"/>
      <c r="J309" s="176"/>
      <c r="K309" s="108"/>
      <c r="L309" s="90"/>
      <c r="M309" s="133">
        <v>40</v>
      </c>
      <c r="N309" s="39"/>
      <c r="O309" s="39"/>
      <c r="P309" s="39"/>
      <c r="Q309" s="39"/>
    </row>
    <row r="310" spans="1:17" x14ac:dyDescent="0.25">
      <c r="A310" s="119">
        <v>42573</v>
      </c>
      <c r="B310" s="86"/>
      <c r="C310" s="86"/>
      <c r="D310" s="107" t="s">
        <v>513</v>
      </c>
      <c r="E310" s="86">
        <v>30692975594</v>
      </c>
      <c r="F310" s="88">
        <f t="shared" si="20"/>
        <v>24.795000000000002</v>
      </c>
      <c r="G310" s="133">
        <f t="shared" si="21"/>
        <v>5.2050000000000001</v>
      </c>
      <c r="H310" s="108"/>
      <c r="I310" s="110"/>
      <c r="J310" s="176"/>
      <c r="K310" s="108"/>
      <c r="L310" s="90"/>
      <c r="M310" s="133">
        <v>30</v>
      </c>
      <c r="N310" s="39"/>
      <c r="O310" s="39"/>
      <c r="P310" s="39"/>
      <c r="Q310" s="39"/>
    </row>
    <row r="311" spans="1:17" x14ac:dyDescent="0.25">
      <c r="A311" s="119">
        <v>42553</v>
      </c>
      <c r="B311" s="86"/>
      <c r="C311" s="86"/>
      <c r="D311" s="107" t="s">
        <v>513</v>
      </c>
      <c r="E311" s="86">
        <v>30692975594</v>
      </c>
      <c r="F311" s="88">
        <f t="shared" si="20"/>
        <v>16.53</v>
      </c>
      <c r="G311" s="133">
        <f t="shared" si="21"/>
        <v>3.47</v>
      </c>
      <c r="H311" s="108"/>
      <c r="I311" s="110"/>
      <c r="J311" s="176"/>
      <c r="K311" s="108"/>
      <c r="L311" s="90"/>
      <c r="M311" s="133">
        <v>20</v>
      </c>
      <c r="N311" s="39"/>
      <c r="O311" s="39"/>
      <c r="P311" s="39"/>
      <c r="Q311" s="39"/>
    </row>
    <row r="312" spans="1:17" x14ac:dyDescent="0.25">
      <c r="A312" s="119">
        <v>42572</v>
      </c>
      <c r="B312" s="86"/>
      <c r="C312" s="86"/>
      <c r="D312" s="107" t="s">
        <v>513</v>
      </c>
      <c r="E312" s="86">
        <v>30692975594</v>
      </c>
      <c r="F312" s="88">
        <f t="shared" si="20"/>
        <v>12.397500000000001</v>
      </c>
      <c r="G312" s="133">
        <f t="shared" si="21"/>
        <v>2.6025</v>
      </c>
      <c r="H312" s="108"/>
      <c r="I312" s="110"/>
      <c r="J312" s="176"/>
      <c r="K312" s="108"/>
      <c r="L312" s="90"/>
      <c r="M312" s="133">
        <v>15</v>
      </c>
      <c r="N312" s="39"/>
      <c r="O312" s="39"/>
      <c r="P312" s="39"/>
      <c r="Q312" s="39"/>
    </row>
    <row r="313" spans="1:17" x14ac:dyDescent="0.25">
      <c r="A313" s="119">
        <v>42573</v>
      </c>
      <c r="B313" s="86"/>
      <c r="C313" s="86"/>
      <c r="D313" s="107" t="s">
        <v>513</v>
      </c>
      <c r="E313" s="86">
        <v>30692975594</v>
      </c>
      <c r="F313" s="88">
        <f t="shared" si="20"/>
        <v>16.53</v>
      </c>
      <c r="G313" s="133">
        <f t="shared" si="21"/>
        <v>3.47</v>
      </c>
      <c r="H313" s="108"/>
      <c r="I313" s="110"/>
      <c r="J313" s="176"/>
      <c r="K313" s="108"/>
      <c r="L313" s="90"/>
      <c r="M313" s="133">
        <v>20</v>
      </c>
      <c r="N313" s="39"/>
      <c r="O313" s="39"/>
      <c r="P313" s="39"/>
      <c r="Q313" s="39"/>
    </row>
    <row r="314" spans="1:17" x14ac:dyDescent="0.25">
      <c r="A314" s="119">
        <v>42577</v>
      </c>
      <c r="B314" s="86"/>
      <c r="C314" s="86"/>
      <c r="D314" s="107" t="s">
        <v>513</v>
      </c>
      <c r="E314" s="86">
        <v>30692975594</v>
      </c>
      <c r="F314" s="88">
        <f t="shared" si="20"/>
        <v>12.397500000000001</v>
      </c>
      <c r="G314" s="133">
        <f t="shared" si="21"/>
        <v>2.6025</v>
      </c>
      <c r="H314" s="108"/>
      <c r="I314" s="110"/>
      <c r="J314" s="176"/>
      <c r="K314" s="108"/>
      <c r="L314" s="90"/>
      <c r="M314" s="133">
        <v>15</v>
      </c>
      <c r="N314" s="39"/>
      <c r="O314" s="39"/>
      <c r="P314" s="39"/>
      <c r="Q314" s="39"/>
    </row>
    <row r="315" spans="1:17" x14ac:dyDescent="0.25">
      <c r="A315" s="119">
        <v>42580</v>
      </c>
      <c r="B315" s="86"/>
      <c r="C315" s="86"/>
      <c r="D315" s="107" t="s">
        <v>513</v>
      </c>
      <c r="E315" s="86">
        <v>30692975594</v>
      </c>
      <c r="F315" s="88">
        <f t="shared" si="20"/>
        <v>12.397500000000001</v>
      </c>
      <c r="G315" s="133">
        <f t="shared" si="21"/>
        <v>2.6025</v>
      </c>
      <c r="H315" s="108"/>
      <c r="I315" s="110"/>
      <c r="J315" s="176"/>
      <c r="K315" s="108"/>
      <c r="L315" s="90"/>
      <c r="M315" s="133">
        <v>15</v>
      </c>
      <c r="N315" s="39"/>
      <c r="O315" s="39"/>
      <c r="P315" s="39"/>
      <c r="Q315" s="39"/>
    </row>
    <row r="316" spans="1:17" x14ac:dyDescent="0.25">
      <c r="A316" s="119">
        <v>42560</v>
      </c>
      <c r="B316" s="86"/>
      <c r="C316" s="86"/>
      <c r="D316" s="107" t="s">
        <v>513</v>
      </c>
      <c r="E316" s="86">
        <v>30692975594</v>
      </c>
      <c r="F316" s="88">
        <f t="shared" si="20"/>
        <v>16.53</v>
      </c>
      <c r="G316" s="133">
        <f t="shared" si="21"/>
        <v>3.47</v>
      </c>
      <c r="H316" s="108"/>
      <c r="I316" s="110"/>
      <c r="J316" s="176"/>
      <c r="K316" s="108"/>
      <c r="L316" s="90"/>
      <c r="M316" s="133">
        <v>20</v>
      </c>
      <c r="N316" s="39"/>
      <c r="O316" s="39"/>
      <c r="P316" s="39"/>
      <c r="Q316" s="39"/>
    </row>
    <row r="317" spans="1:17" x14ac:dyDescent="0.25">
      <c r="A317" s="119">
        <v>42580</v>
      </c>
      <c r="B317" s="86"/>
      <c r="C317" s="86"/>
      <c r="D317" s="107" t="s">
        <v>513</v>
      </c>
      <c r="E317" s="86">
        <v>30692975594</v>
      </c>
      <c r="F317" s="88">
        <f t="shared" si="20"/>
        <v>16.53</v>
      </c>
      <c r="G317" s="133">
        <f t="shared" si="21"/>
        <v>3.47</v>
      </c>
      <c r="H317" s="108"/>
      <c r="I317" s="110"/>
      <c r="J317" s="176"/>
      <c r="K317" s="108"/>
      <c r="L317" s="90"/>
      <c r="M317" s="133">
        <v>20</v>
      </c>
      <c r="N317" s="39"/>
      <c r="O317" s="39"/>
      <c r="P317" s="39"/>
      <c r="Q317" s="39"/>
    </row>
    <row r="318" spans="1:17" x14ac:dyDescent="0.25">
      <c r="A318" s="119">
        <v>42553</v>
      </c>
      <c r="B318" s="86"/>
      <c r="C318" s="86"/>
      <c r="D318" s="107" t="s">
        <v>513</v>
      </c>
      <c r="E318" s="86">
        <v>30692975594</v>
      </c>
      <c r="F318" s="88">
        <f t="shared" si="20"/>
        <v>16.53</v>
      </c>
      <c r="G318" s="133">
        <f t="shared" si="21"/>
        <v>3.47</v>
      </c>
      <c r="H318" s="108"/>
      <c r="I318" s="110"/>
      <c r="J318" s="176"/>
      <c r="K318" s="108"/>
      <c r="L318" s="90"/>
      <c r="M318" s="133">
        <v>20</v>
      </c>
      <c r="N318" s="39"/>
      <c r="O318" s="39"/>
      <c r="P318" s="39"/>
      <c r="Q318" s="39"/>
    </row>
    <row r="319" spans="1:17" x14ac:dyDescent="0.25">
      <c r="A319" s="119">
        <v>42563</v>
      </c>
      <c r="B319" s="86"/>
      <c r="C319" s="86"/>
      <c r="D319" s="107" t="s">
        <v>513</v>
      </c>
      <c r="E319" s="86">
        <v>30692975594</v>
      </c>
      <c r="F319" s="88">
        <f t="shared" si="20"/>
        <v>12.397500000000001</v>
      </c>
      <c r="G319" s="133">
        <f t="shared" si="21"/>
        <v>2.6025</v>
      </c>
      <c r="H319" s="108"/>
      <c r="I319" s="110"/>
      <c r="J319" s="176"/>
      <c r="K319" s="108"/>
      <c r="L319" s="90"/>
      <c r="M319" s="133">
        <v>15</v>
      </c>
      <c r="N319" s="39"/>
      <c r="O319" s="39"/>
      <c r="P319" s="39"/>
      <c r="Q319" s="39"/>
    </row>
    <row r="320" spans="1:17" x14ac:dyDescent="0.25">
      <c r="A320" s="119">
        <v>42553</v>
      </c>
      <c r="B320" s="86"/>
      <c r="C320" s="86"/>
      <c r="D320" s="107" t="s">
        <v>513</v>
      </c>
      <c r="E320" s="86">
        <v>30692975594</v>
      </c>
      <c r="F320" s="88">
        <f t="shared" si="20"/>
        <v>16.53</v>
      </c>
      <c r="G320" s="133">
        <f t="shared" si="21"/>
        <v>3.47</v>
      </c>
      <c r="H320" s="108"/>
      <c r="I320" s="110"/>
      <c r="J320" s="176"/>
      <c r="K320" s="108"/>
      <c r="L320" s="90"/>
      <c r="M320" s="133">
        <v>20</v>
      </c>
      <c r="N320" s="39"/>
      <c r="O320" s="39"/>
      <c r="P320" s="39"/>
      <c r="Q320" s="39"/>
    </row>
    <row r="321" spans="1:17" x14ac:dyDescent="0.25">
      <c r="A321" s="119">
        <v>42562</v>
      </c>
      <c r="B321" s="86"/>
      <c r="C321" s="86"/>
      <c r="D321" s="107" t="s">
        <v>513</v>
      </c>
      <c r="E321" s="86">
        <v>30692975594</v>
      </c>
      <c r="F321" s="88">
        <f t="shared" si="20"/>
        <v>24.795000000000002</v>
      </c>
      <c r="G321" s="133">
        <f t="shared" si="21"/>
        <v>5.2050000000000001</v>
      </c>
      <c r="H321" s="108"/>
      <c r="I321" s="110"/>
      <c r="J321" s="176"/>
      <c r="K321" s="108"/>
      <c r="L321" s="90"/>
      <c r="M321" s="133">
        <v>30</v>
      </c>
      <c r="N321" s="39"/>
      <c r="O321" s="39"/>
      <c r="P321" s="39"/>
      <c r="Q321" s="39"/>
    </row>
    <row r="322" spans="1:17" x14ac:dyDescent="0.25">
      <c r="A322" s="119">
        <v>42569</v>
      </c>
      <c r="B322" s="86"/>
      <c r="C322" s="86"/>
      <c r="D322" s="107" t="s">
        <v>513</v>
      </c>
      <c r="E322" s="86">
        <v>30692975594</v>
      </c>
      <c r="F322" s="88">
        <f t="shared" si="20"/>
        <v>8.2650000000000006</v>
      </c>
      <c r="G322" s="133">
        <f t="shared" si="21"/>
        <v>1.7350000000000001</v>
      </c>
      <c r="H322" s="108"/>
      <c r="I322" s="110"/>
      <c r="J322" s="176"/>
      <c r="K322" s="108"/>
      <c r="L322" s="90"/>
      <c r="M322" s="133">
        <v>10</v>
      </c>
      <c r="N322" s="39"/>
      <c r="O322" s="39"/>
      <c r="P322" s="39"/>
      <c r="Q322" s="39"/>
    </row>
    <row r="323" spans="1:17" x14ac:dyDescent="0.25">
      <c r="A323" s="119">
        <v>42565</v>
      </c>
      <c r="B323" s="86"/>
      <c r="C323" s="86"/>
      <c r="D323" s="107" t="s">
        <v>513</v>
      </c>
      <c r="E323" s="86">
        <v>30692975594</v>
      </c>
      <c r="F323" s="88">
        <f t="shared" si="20"/>
        <v>16.53</v>
      </c>
      <c r="G323" s="133">
        <f t="shared" si="21"/>
        <v>3.47</v>
      </c>
      <c r="H323" s="108"/>
      <c r="I323" s="110"/>
      <c r="J323" s="176"/>
      <c r="K323" s="108"/>
      <c r="L323" s="90"/>
      <c r="M323" s="133">
        <v>20</v>
      </c>
      <c r="N323" s="39"/>
      <c r="O323" s="39"/>
      <c r="P323" s="39"/>
      <c r="Q323" s="39"/>
    </row>
    <row r="324" spans="1:17" x14ac:dyDescent="0.25">
      <c r="A324" s="119">
        <v>42565</v>
      </c>
      <c r="B324" s="86"/>
      <c r="C324" s="86"/>
      <c r="D324" s="107" t="s">
        <v>513</v>
      </c>
      <c r="E324" s="86">
        <v>30692975594</v>
      </c>
      <c r="F324" s="88">
        <f t="shared" si="20"/>
        <v>16.53</v>
      </c>
      <c r="G324" s="133">
        <f t="shared" si="21"/>
        <v>3.47</v>
      </c>
      <c r="H324" s="108"/>
      <c r="I324" s="110"/>
      <c r="J324" s="176"/>
      <c r="K324" s="108"/>
      <c r="L324" s="90"/>
      <c r="M324" s="133">
        <v>20</v>
      </c>
      <c r="N324" s="39"/>
      <c r="O324" s="39"/>
      <c r="P324" s="39"/>
      <c r="Q324" s="39"/>
    </row>
    <row r="325" spans="1:17" x14ac:dyDescent="0.25">
      <c r="A325" s="119">
        <v>42556</v>
      </c>
      <c r="B325" s="86"/>
      <c r="C325" s="86"/>
      <c r="D325" s="107" t="s">
        <v>513</v>
      </c>
      <c r="E325" s="86">
        <v>30692975594</v>
      </c>
      <c r="F325" s="88">
        <f t="shared" si="20"/>
        <v>16.53</v>
      </c>
      <c r="G325" s="133">
        <f t="shared" si="21"/>
        <v>3.47</v>
      </c>
      <c r="H325" s="108"/>
      <c r="I325" s="110"/>
      <c r="J325" s="176"/>
      <c r="K325" s="108"/>
      <c r="L325" s="90"/>
      <c r="M325" s="133">
        <v>20</v>
      </c>
      <c r="N325" s="39"/>
      <c r="O325" s="39"/>
      <c r="P325" s="39"/>
      <c r="Q325" s="39"/>
    </row>
    <row r="326" spans="1:17" x14ac:dyDescent="0.25">
      <c r="A326" s="119">
        <v>42573</v>
      </c>
      <c r="B326" s="86"/>
      <c r="C326" s="86"/>
      <c r="D326" s="107" t="s">
        <v>513</v>
      </c>
      <c r="E326" s="86">
        <v>30692975594</v>
      </c>
      <c r="F326" s="88">
        <f t="shared" si="20"/>
        <v>33.06</v>
      </c>
      <c r="G326" s="133">
        <f t="shared" si="21"/>
        <v>6.94</v>
      </c>
      <c r="H326" s="108"/>
      <c r="I326" s="110"/>
      <c r="J326" s="176"/>
      <c r="K326" s="108"/>
      <c r="L326" s="90"/>
      <c r="M326" s="133">
        <v>40</v>
      </c>
      <c r="N326" s="39"/>
      <c r="O326" s="39"/>
      <c r="P326" s="39"/>
      <c r="Q326" s="39"/>
    </row>
    <row r="327" spans="1:17" x14ac:dyDescent="0.25">
      <c r="A327" s="119">
        <v>42573</v>
      </c>
      <c r="B327" s="86"/>
      <c r="C327" s="86"/>
      <c r="D327" s="107" t="s">
        <v>513</v>
      </c>
      <c r="E327" s="86">
        <v>30692975594</v>
      </c>
      <c r="F327" s="88">
        <f t="shared" si="20"/>
        <v>12.397500000000001</v>
      </c>
      <c r="G327" s="133">
        <f t="shared" si="21"/>
        <v>2.6025</v>
      </c>
      <c r="H327" s="108"/>
      <c r="I327" s="110"/>
      <c r="J327" s="176"/>
      <c r="K327" s="108"/>
      <c r="L327" s="90"/>
      <c r="M327" s="133">
        <v>15</v>
      </c>
      <c r="N327" s="39"/>
      <c r="O327" s="39"/>
      <c r="P327" s="39"/>
      <c r="Q327" s="39"/>
    </row>
    <row r="328" spans="1:17" x14ac:dyDescent="0.25">
      <c r="A328" s="119">
        <v>42569</v>
      </c>
      <c r="B328" s="86"/>
      <c r="C328" s="86"/>
      <c r="D328" s="107" t="s">
        <v>513</v>
      </c>
      <c r="E328" s="86">
        <v>30692975594</v>
      </c>
      <c r="F328" s="88">
        <f t="shared" si="20"/>
        <v>12.397500000000001</v>
      </c>
      <c r="G328" s="133">
        <f t="shared" si="21"/>
        <v>2.6025</v>
      </c>
      <c r="H328" s="108"/>
      <c r="I328" s="110"/>
      <c r="J328" s="176"/>
      <c r="K328" s="108"/>
      <c r="L328" s="90"/>
      <c r="M328" s="133">
        <v>15</v>
      </c>
      <c r="N328" s="39"/>
      <c r="O328" s="39"/>
      <c r="P328" s="39"/>
      <c r="Q328" s="39"/>
    </row>
    <row r="329" spans="1:17" x14ac:dyDescent="0.25">
      <c r="A329" s="119">
        <v>42569</v>
      </c>
      <c r="B329" s="86"/>
      <c r="C329" s="86"/>
      <c r="D329" s="107" t="s">
        <v>513</v>
      </c>
      <c r="E329" s="86">
        <v>30692975594</v>
      </c>
      <c r="F329" s="88">
        <f t="shared" si="20"/>
        <v>12.397500000000001</v>
      </c>
      <c r="G329" s="133">
        <f t="shared" si="21"/>
        <v>2.6025</v>
      </c>
      <c r="H329" s="108"/>
      <c r="I329" s="110"/>
      <c r="J329" s="176"/>
      <c r="K329" s="108"/>
      <c r="L329" s="90"/>
      <c r="M329" s="133">
        <v>15</v>
      </c>
      <c r="N329" s="39"/>
      <c r="O329" s="39"/>
      <c r="P329" s="39"/>
      <c r="Q329" s="39"/>
    </row>
    <row r="330" spans="1:17" x14ac:dyDescent="0.25">
      <c r="A330" s="119">
        <v>42574</v>
      </c>
      <c r="B330" s="86"/>
      <c r="C330" s="86"/>
      <c r="D330" s="107" t="s">
        <v>513</v>
      </c>
      <c r="E330" s="86">
        <v>30692975594</v>
      </c>
      <c r="F330" s="88">
        <f t="shared" si="20"/>
        <v>12.397500000000001</v>
      </c>
      <c r="G330" s="133">
        <f t="shared" si="21"/>
        <v>2.6025</v>
      </c>
      <c r="H330" s="108"/>
      <c r="I330" s="110"/>
      <c r="J330" s="176"/>
      <c r="K330" s="108"/>
      <c r="L330" s="90"/>
      <c r="M330" s="133">
        <v>15</v>
      </c>
      <c r="N330" s="39"/>
      <c r="O330" s="39"/>
      <c r="P330" s="39"/>
      <c r="Q330" s="39"/>
    </row>
    <row r="331" spans="1:17" x14ac:dyDescent="0.25">
      <c r="A331" s="119">
        <v>42552</v>
      </c>
      <c r="B331" s="86"/>
      <c r="C331" s="86"/>
      <c r="D331" s="107" t="s">
        <v>513</v>
      </c>
      <c r="E331" s="86">
        <v>30692975594</v>
      </c>
      <c r="F331" s="88">
        <f t="shared" si="20"/>
        <v>24.795000000000002</v>
      </c>
      <c r="G331" s="133">
        <f t="shared" si="21"/>
        <v>5.2050000000000001</v>
      </c>
      <c r="H331" s="108"/>
      <c r="I331" s="110"/>
      <c r="J331" s="176"/>
      <c r="K331" s="108"/>
      <c r="L331" s="90"/>
      <c r="M331" s="133">
        <v>30</v>
      </c>
      <c r="N331" s="39"/>
      <c r="O331" s="39"/>
      <c r="P331" s="39"/>
      <c r="Q331" s="39"/>
    </row>
    <row r="332" spans="1:17" x14ac:dyDescent="0.25">
      <c r="A332" s="119">
        <v>42558</v>
      </c>
      <c r="B332" s="86"/>
      <c r="C332" s="86"/>
      <c r="D332" s="107" t="s">
        <v>513</v>
      </c>
      <c r="E332" s="86">
        <v>30692975594</v>
      </c>
      <c r="F332" s="88">
        <f t="shared" si="20"/>
        <v>12.397500000000001</v>
      </c>
      <c r="G332" s="133">
        <f t="shared" si="21"/>
        <v>2.6025</v>
      </c>
      <c r="H332" s="108"/>
      <c r="I332" s="110"/>
      <c r="J332" s="176"/>
      <c r="K332" s="108"/>
      <c r="L332" s="90"/>
      <c r="M332" s="133">
        <v>15</v>
      </c>
      <c r="N332" s="39"/>
      <c r="O332" s="39"/>
      <c r="P332" s="39"/>
      <c r="Q332" s="39"/>
    </row>
    <row r="333" spans="1:17" x14ac:dyDescent="0.25">
      <c r="A333" s="119">
        <v>42557</v>
      </c>
      <c r="B333" s="86"/>
      <c r="C333" s="86"/>
      <c r="D333" s="107" t="s">
        <v>513</v>
      </c>
      <c r="E333" s="86">
        <v>30692975594</v>
      </c>
      <c r="F333" s="88">
        <f t="shared" si="20"/>
        <v>8.2650000000000006</v>
      </c>
      <c r="G333" s="133">
        <f t="shared" si="21"/>
        <v>1.7350000000000001</v>
      </c>
      <c r="H333" s="108"/>
      <c r="I333" s="110"/>
      <c r="J333" s="176"/>
      <c r="K333" s="108"/>
      <c r="L333" s="90"/>
      <c r="M333" s="133">
        <v>10</v>
      </c>
      <c r="N333" s="39"/>
      <c r="O333" s="39"/>
      <c r="P333" s="39"/>
      <c r="Q333" s="39"/>
    </row>
    <row r="334" spans="1:17" x14ac:dyDescent="0.25">
      <c r="A334" s="119">
        <v>42557</v>
      </c>
      <c r="B334" s="86"/>
      <c r="C334" s="86"/>
      <c r="D334" s="107" t="s">
        <v>513</v>
      </c>
      <c r="E334" s="86">
        <v>30692975594</v>
      </c>
      <c r="F334" s="88">
        <f t="shared" si="20"/>
        <v>16.53</v>
      </c>
      <c r="G334" s="133">
        <f t="shared" si="21"/>
        <v>3.47</v>
      </c>
      <c r="H334" s="108"/>
      <c r="I334" s="110"/>
      <c r="J334" s="176"/>
      <c r="K334" s="108"/>
      <c r="L334" s="90"/>
      <c r="M334" s="133">
        <v>20</v>
      </c>
      <c r="N334" s="39"/>
      <c r="O334" s="39"/>
      <c r="P334" s="39"/>
      <c r="Q334" s="39"/>
    </row>
    <row r="335" spans="1:17" x14ac:dyDescent="0.25">
      <c r="A335" s="119">
        <v>42558</v>
      </c>
      <c r="B335" s="86"/>
      <c r="C335" s="86"/>
      <c r="D335" s="107" t="s">
        <v>513</v>
      </c>
      <c r="E335" s="86">
        <v>30692975594</v>
      </c>
      <c r="F335" s="88">
        <f t="shared" si="20"/>
        <v>8.2650000000000006</v>
      </c>
      <c r="G335" s="133">
        <f t="shared" si="21"/>
        <v>1.7350000000000001</v>
      </c>
      <c r="H335" s="108"/>
      <c r="I335" s="110"/>
      <c r="J335" s="176"/>
      <c r="K335" s="108"/>
      <c r="L335" s="90"/>
      <c r="M335" s="133">
        <v>10</v>
      </c>
      <c r="N335" s="39"/>
      <c r="O335" s="39"/>
      <c r="P335" s="39"/>
      <c r="Q335" s="39"/>
    </row>
    <row r="336" spans="1:17" x14ac:dyDescent="0.25">
      <c r="A336" s="119">
        <v>42574</v>
      </c>
      <c r="B336" s="86"/>
      <c r="C336" s="86"/>
      <c r="D336" s="107" t="s">
        <v>513</v>
      </c>
      <c r="E336" s="86">
        <v>30692975594</v>
      </c>
      <c r="F336" s="88">
        <f t="shared" si="20"/>
        <v>24.795000000000002</v>
      </c>
      <c r="G336" s="133">
        <f t="shared" si="21"/>
        <v>5.2050000000000001</v>
      </c>
      <c r="H336" s="108"/>
      <c r="I336" s="110"/>
      <c r="J336" s="176"/>
      <c r="K336" s="108"/>
      <c r="L336" s="90"/>
      <c r="M336" s="133">
        <v>30</v>
      </c>
      <c r="N336" s="39"/>
      <c r="O336" s="39"/>
      <c r="P336" s="39"/>
      <c r="Q336" s="39"/>
    </row>
    <row r="337" spans="1:17" x14ac:dyDescent="0.25">
      <c r="A337" s="119">
        <v>42573</v>
      </c>
      <c r="B337" s="86"/>
      <c r="C337" s="86"/>
      <c r="D337" s="107" t="s">
        <v>513</v>
      </c>
      <c r="E337" s="86">
        <v>30692975594</v>
      </c>
      <c r="F337" s="88">
        <f t="shared" si="20"/>
        <v>16.53</v>
      </c>
      <c r="G337" s="133">
        <f t="shared" si="21"/>
        <v>3.47</v>
      </c>
      <c r="H337" s="108"/>
      <c r="I337" s="110"/>
      <c r="J337" s="176"/>
      <c r="K337" s="108"/>
      <c r="L337" s="90"/>
      <c r="M337" s="133">
        <v>20</v>
      </c>
      <c r="N337" s="39"/>
      <c r="O337" s="39"/>
      <c r="P337" s="39"/>
      <c r="Q337" s="39"/>
    </row>
    <row r="338" spans="1:17" x14ac:dyDescent="0.25">
      <c r="A338" s="119">
        <v>42577</v>
      </c>
      <c r="B338" s="86"/>
      <c r="C338" s="86"/>
      <c r="D338" s="107" t="s">
        <v>513</v>
      </c>
      <c r="E338" s="86">
        <v>30692975594</v>
      </c>
      <c r="F338" s="88">
        <f t="shared" si="20"/>
        <v>12.397500000000001</v>
      </c>
      <c r="G338" s="133">
        <f t="shared" si="21"/>
        <v>2.6025</v>
      </c>
      <c r="H338" s="108"/>
      <c r="I338" s="110"/>
      <c r="J338" s="176"/>
      <c r="K338" s="108"/>
      <c r="L338" s="90"/>
      <c r="M338" s="133">
        <v>15</v>
      </c>
      <c r="N338" s="39"/>
      <c r="O338" s="39"/>
      <c r="P338" s="39"/>
      <c r="Q338" s="39"/>
    </row>
    <row r="339" spans="1:17" x14ac:dyDescent="0.25">
      <c r="A339" s="119">
        <v>42577</v>
      </c>
      <c r="B339" s="86"/>
      <c r="C339" s="86"/>
      <c r="D339" s="107" t="s">
        <v>513</v>
      </c>
      <c r="E339" s="86">
        <v>30692975594</v>
      </c>
      <c r="F339" s="88">
        <f t="shared" si="20"/>
        <v>12.397500000000001</v>
      </c>
      <c r="G339" s="133">
        <f t="shared" si="21"/>
        <v>2.6025</v>
      </c>
      <c r="H339" s="108"/>
      <c r="I339" s="110"/>
      <c r="J339" s="176"/>
      <c r="K339" s="108"/>
      <c r="L339" s="90"/>
      <c r="M339" s="133">
        <v>15</v>
      </c>
      <c r="N339" s="39"/>
      <c r="O339" s="39"/>
      <c r="P339" s="39"/>
      <c r="Q339" s="39"/>
    </row>
    <row r="340" spans="1:17" x14ac:dyDescent="0.25">
      <c r="A340" s="119">
        <v>42552</v>
      </c>
      <c r="B340" s="86"/>
      <c r="C340" s="86"/>
      <c r="D340" s="107" t="s">
        <v>513</v>
      </c>
      <c r="E340" s="86">
        <v>30692975594</v>
      </c>
      <c r="F340" s="88">
        <f t="shared" si="20"/>
        <v>12.397500000000001</v>
      </c>
      <c r="G340" s="133">
        <f t="shared" si="21"/>
        <v>2.6025</v>
      </c>
      <c r="H340" s="108"/>
      <c r="I340" s="110"/>
      <c r="J340" s="176"/>
      <c r="K340" s="108"/>
      <c r="L340" s="90"/>
      <c r="M340" s="133">
        <v>15</v>
      </c>
      <c r="N340" s="39"/>
      <c r="O340" s="39"/>
      <c r="P340" s="39"/>
      <c r="Q340" s="39"/>
    </row>
    <row r="341" spans="1:17" x14ac:dyDescent="0.25">
      <c r="A341" s="119">
        <v>42581</v>
      </c>
      <c r="B341" s="86"/>
      <c r="C341" s="86"/>
      <c r="D341" s="107" t="s">
        <v>513</v>
      </c>
      <c r="E341" s="86">
        <v>30692975594</v>
      </c>
      <c r="F341" s="88">
        <f t="shared" si="20"/>
        <v>33.06</v>
      </c>
      <c r="G341" s="133">
        <f t="shared" si="21"/>
        <v>6.94</v>
      </c>
      <c r="H341" s="108"/>
      <c r="I341" s="110"/>
      <c r="J341" s="176"/>
      <c r="K341" s="108"/>
      <c r="L341" s="90"/>
      <c r="M341" s="133">
        <v>40</v>
      </c>
      <c r="N341" s="39"/>
      <c r="O341" s="39"/>
      <c r="P341" s="39"/>
      <c r="Q341" s="39"/>
    </row>
    <row r="342" spans="1:17" x14ac:dyDescent="0.25">
      <c r="A342" s="119">
        <v>42574</v>
      </c>
      <c r="B342" s="86"/>
      <c r="C342" s="86"/>
      <c r="D342" s="107" t="s">
        <v>513</v>
      </c>
      <c r="E342" s="86">
        <v>30692975594</v>
      </c>
      <c r="F342" s="88">
        <f t="shared" si="20"/>
        <v>24.795000000000002</v>
      </c>
      <c r="G342" s="133">
        <f t="shared" si="21"/>
        <v>5.2050000000000001</v>
      </c>
      <c r="H342" s="108"/>
      <c r="I342" s="110"/>
      <c r="J342" s="176"/>
      <c r="K342" s="108"/>
      <c r="L342" s="90"/>
      <c r="M342" s="133">
        <v>30</v>
      </c>
      <c r="N342" s="39"/>
      <c r="O342" s="39"/>
      <c r="P342" s="39"/>
      <c r="Q342" s="39"/>
    </row>
    <row r="343" spans="1:17" x14ac:dyDescent="0.25">
      <c r="A343" s="119">
        <v>42580</v>
      </c>
      <c r="B343" s="86"/>
      <c r="C343" s="86"/>
      <c r="D343" s="107" t="s">
        <v>513</v>
      </c>
      <c r="E343" s="86">
        <v>30692975594</v>
      </c>
      <c r="F343" s="88">
        <f t="shared" si="20"/>
        <v>24.795000000000002</v>
      </c>
      <c r="G343" s="133">
        <f t="shared" si="21"/>
        <v>5.2050000000000001</v>
      </c>
      <c r="H343" s="108"/>
      <c r="I343" s="110"/>
      <c r="J343" s="176"/>
      <c r="K343" s="108"/>
      <c r="L343" s="90"/>
      <c r="M343" s="133">
        <v>30</v>
      </c>
      <c r="N343" s="39"/>
      <c r="O343" s="39"/>
      <c r="P343" s="39"/>
      <c r="Q343" s="39"/>
    </row>
    <row r="344" spans="1:17" x14ac:dyDescent="0.25">
      <c r="A344" s="119">
        <v>42625</v>
      </c>
      <c r="B344" s="86"/>
      <c r="C344" s="86"/>
      <c r="D344" s="107" t="s">
        <v>513</v>
      </c>
      <c r="E344" s="86">
        <v>30692975594</v>
      </c>
      <c r="F344" s="88">
        <f t="shared" si="20"/>
        <v>28.927499999999998</v>
      </c>
      <c r="G344" s="133">
        <f t="shared" si="21"/>
        <v>6.0725000000000007</v>
      </c>
      <c r="H344" s="108"/>
      <c r="I344" s="110"/>
      <c r="J344" s="176"/>
      <c r="K344" s="108"/>
      <c r="L344" s="90"/>
      <c r="M344" s="133">
        <v>35</v>
      </c>
      <c r="N344" s="39"/>
      <c r="O344" s="39"/>
      <c r="P344" s="39"/>
      <c r="Q344" s="39"/>
    </row>
    <row r="345" spans="1:17" x14ac:dyDescent="0.25">
      <c r="A345" s="119">
        <v>42640</v>
      </c>
      <c r="B345" s="86"/>
      <c r="C345" s="86"/>
      <c r="D345" s="107" t="s">
        <v>513</v>
      </c>
      <c r="E345" s="86">
        <v>30692975594</v>
      </c>
      <c r="F345" s="88">
        <f t="shared" si="20"/>
        <v>16.53</v>
      </c>
      <c r="G345" s="133">
        <f t="shared" si="21"/>
        <v>3.47</v>
      </c>
      <c r="H345" s="108"/>
      <c r="I345" s="110"/>
      <c r="J345" s="176"/>
      <c r="K345" s="108"/>
      <c r="L345" s="90"/>
      <c r="M345" s="133">
        <v>20</v>
      </c>
      <c r="N345" s="39"/>
      <c r="O345" s="39"/>
      <c r="P345" s="39"/>
      <c r="Q345" s="39"/>
    </row>
    <row r="346" spans="1:17" x14ac:dyDescent="0.25">
      <c r="A346" s="119">
        <v>42640</v>
      </c>
      <c r="B346" s="86"/>
      <c r="C346" s="86"/>
      <c r="D346" s="107" t="s">
        <v>513</v>
      </c>
      <c r="E346" s="86">
        <v>30692975594</v>
      </c>
      <c r="F346" s="88">
        <f t="shared" si="20"/>
        <v>16.53</v>
      </c>
      <c r="G346" s="133">
        <f t="shared" si="21"/>
        <v>3.47</v>
      </c>
      <c r="H346" s="108"/>
      <c r="I346" s="110"/>
      <c r="J346" s="176"/>
      <c r="K346" s="108"/>
      <c r="L346" s="90"/>
      <c r="M346" s="133">
        <v>20</v>
      </c>
      <c r="N346" s="39"/>
      <c r="O346" s="39"/>
      <c r="P346" s="39"/>
      <c r="Q346" s="39"/>
    </row>
    <row r="347" spans="1:17" x14ac:dyDescent="0.25">
      <c r="A347" s="119">
        <v>42640</v>
      </c>
      <c r="B347" s="86"/>
      <c r="C347" s="86"/>
      <c r="D347" s="107" t="s">
        <v>513</v>
      </c>
      <c r="E347" s="86">
        <v>30692975594</v>
      </c>
      <c r="F347" s="88">
        <f t="shared" si="20"/>
        <v>33.06</v>
      </c>
      <c r="G347" s="133">
        <f t="shared" si="21"/>
        <v>6.94</v>
      </c>
      <c r="H347" s="108"/>
      <c r="I347" s="110"/>
      <c r="J347" s="176"/>
      <c r="K347" s="108"/>
      <c r="L347" s="90"/>
      <c r="M347" s="133">
        <v>40</v>
      </c>
      <c r="N347" s="39"/>
      <c r="O347" s="39"/>
      <c r="P347" s="39"/>
      <c r="Q347" s="39"/>
    </row>
    <row r="348" spans="1:17" x14ac:dyDescent="0.25">
      <c r="A348" s="119">
        <v>42636</v>
      </c>
      <c r="B348" s="86"/>
      <c r="C348" s="86"/>
      <c r="D348" s="107" t="s">
        <v>513</v>
      </c>
      <c r="E348" s="86">
        <v>30692975594</v>
      </c>
      <c r="F348" s="88">
        <f t="shared" si="20"/>
        <v>16.53</v>
      </c>
      <c r="G348" s="133">
        <f t="shared" si="21"/>
        <v>3.47</v>
      </c>
      <c r="H348" s="108"/>
      <c r="I348" s="110"/>
      <c r="J348" s="176"/>
      <c r="K348" s="108"/>
      <c r="L348" s="90"/>
      <c r="M348" s="133">
        <v>20</v>
      </c>
      <c r="N348" s="39"/>
      <c r="O348" s="39"/>
      <c r="P348" s="39"/>
      <c r="Q348" s="39"/>
    </row>
    <row r="349" spans="1:17" x14ac:dyDescent="0.25">
      <c r="A349" s="119">
        <v>42640</v>
      </c>
      <c r="B349" s="86"/>
      <c r="C349" s="86"/>
      <c r="D349" s="107" t="s">
        <v>513</v>
      </c>
      <c r="E349" s="86">
        <v>30692975594</v>
      </c>
      <c r="F349" s="88">
        <f t="shared" si="20"/>
        <v>16.53</v>
      </c>
      <c r="G349" s="133">
        <f t="shared" si="21"/>
        <v>3.47</v>
      </c>
      <c r="H349" s="108"/>
      <c r="I349" s="110"/>
      <c r="J349" s="176"/>
      <c r="K349" s="108"/>
      <c r="L349" s="90"/>
      <c r="M349" s="133">
        <v>20</v>
      </c>
      <c r="N349" s="39"/>
      <c r="O349" s="39"/>
      <c r="P349" s="39"/>
      <c r="Q349" s="39"/>
    </row>
    <row r="350" spans="1:17" x14ac:dyDescent="0.25">
      <c r="A350" s="119">
        <v>42629</v>
      </c>
      <c r="B350" s="86"/>
      <c r="C350" s="86"/>
      <c r="D350" s="107" t="s">
        <v>513</v>
      </c>
      <c r="E350" s="86">
        <v>30692975594</v>
      </c>
      <c r="F350" s="88">
        <f t="shared" si="20"/>
        <v>16.53</v>
      </c>
      <c r="G350" s="133">
        <f t="shared" si="21"/>
        <v>3.47</v>
      </c>
      <c r="H350" s="108"/>
      <c r="I350" s="110"/>
      <c r="J350" s="176"/>
      <c r="K350" s="108"/>
      <c r="L350" s="90"/>
      <c r="M350" s="133">
        <v>20</v>
      </c>
      <c r="N350" s="39"/>
      <c r="O350" s="39"/>
      <c r="P350" s="39"/>
      <c r="Q350" s="39"/>
    </row>
    <row r="351" spans="1:17" x14ac:dyDescent="0.25">
      <c r="A351" s="119">
        <v>42628</v>
      </c>
      <c r="B351" s="86"/>
      <c r="C351" s="86"/>
      <c r="D351" s="107" t="s">
        <v>513</v>
      </c>
      <c r="E351" s="86">
        <v>30692975594</v>
      </c>
      <c r="F351" s="88">
        <f t="shared" si="20"/>
        <v>24.795000000000002</v>
      </c>
      <c r="G351" s="133">
        <f t="shared" si="21"/>
        <v>5.2050000000000001</v>
      </c>
      <c r="H351" s="108"/>
      <c r="I351" s="110"/>
      <c r="J351" s="176"/>
      <c r="K351" s="108"/>
      <c r="L351" s="90"/>
      <c r="M351" s="133">
        <v>30</v>
      </c>
      <c r="N351" s="39"/>
      <c r="O351" s="39"/>
      <c r="P351" s="39"/>
      <c r="Q351" s="39"/>
    </row>
    <row r="352" spans="1:17" x14ac:dyDescent="0.25">
      <c r="A352" s="119">
        <v>42628</v>
      </c>
      <c r="B352" s="86"/>
      <c r="C352" s="86"/>
      <c r="D352" s="107" t="s">
        <v>513</v>
      </c>
      <c r="E352" s="86">
        <v>30692975594</v>
      </c>
      <c r="F352" s="88">
        <f t="shared" si="20"/>
        <v>12.397500000000001</v>
      </c>
      <c r="G352" s="133">
        <f t="shared" si="21"/>
        <v>2.6025</v>
      </c>
      <c r="H352" s="108"/>
      <c r="I352" s="110"/>
      <c r="J352" s="176"/>
      <c r="K352" s="108"/>
      <c r="L352" s="90"/>
      <c r="M352" s="133">
        <v>15</v>
      </c>
      <c r="N352" s="39"/>
      <c r="O352" s="39"/>
      <c r="P352" s="39"/>
      <c r="Q352" s="39"/>
    </row>
    <row r="353" spans="1:17" x14ac:dyDescent="0.25">
      <c r="A353" s="119">
        <v>42630</v>
      </c>
      <c r="B353" s="86"/>
      <c r="C353" s="86"/>
      <c r="D353" s="107" t="s">
        <v>513</v>
      </c>
      <c r="E353" s="86">
        <v>30692975594</v>
      </c>
      <c r="F353" s="88">
        <f t="shared" si="20"/>
        <v>12.397500000000001</v>
      </c>
      <c r="G353" s="133">
        <f t="shared" si="21"/>
        <v>2.6025</v>
      </c>
      <c r="H353" s="108"/>
      <c r="I353" s="110"/>
      <c r="J353" s="176"/>
      <c r="K353" s="108"/>
      <c r="L353" s="90"/>
      <c r="M353" s="133">
        <v>15</v>
      </c>
      <c r="N353" s="39"/>
      <c r="O353" s="39"/>
      <c r="P353" s="39"/>
      <c r="Q353" s="39"/>
    </row>
    <row r="354" spans="1:17" x14ac:dyDescent="0.25">
      <c r="A354" s="119">
        <v>42629</v>
      </c>
      <c r="B354" s="86"/>
      <c r="C354" s="86"/>
      <c r="D354" s="107" t="s">
        <v>513</v>
      </c>
      <c r="E354" s="86">
        <v>30692975594</v>
      </c>
      <c r="F354" s="88">
        <f t="shared" si="20"/>
        <v>8.2650000000000006</v>
      </c>
      <c r="G354" s="133">
        <f t="shared" si="21"/>
        <v>1.7350000000000001</v>
      </c>
      <c r="H354" s="108"/>
      <c r="I354" s="110"/>
      <c r="J354" s="176"/>
      <c r="K354" s="108"/>
      <c r="L354" s="90"/>
      <c r="M354" s="133">
        <v>10</v>
      </c>
      <c r="N354" s="39"/>
      <c r="O354" s="39"/>
      <c r="P354" s="39"/>
      <c r="Q354" s="39"/>
    </row>
    <row r="355" spans="1:17" x14ac:dyDescent="0.25">
      <c r="A355" s="119">
        <v>42639</v>
      </c>
      <c r="B355" s="86"/>
      <c r="C355" s="86"/>
      <c r="D355" s="107" t="s">
        <v>513</v>
      </c>
      <c r="E355" s="86">
        <v>30692975594</v>
      </c>
      <c r="F355" s="88">
        <f t="shared" si="20"/>
        <v>12.397500000000001</v>
      </c>
      <c r="G355" s="133">
        <f t="shared" si="21"/>
        <v>2.6025</v>
      </c>
      <c r="H355" s="108"/>
      <c r="I355" s="110"/>
      <c r="J355" s="176"/>
      <c r="K355" s="108"/>
      <c r="L355" s="90"/>
      <c r="M355" s="133">
        <v>15</v>
      </c>
      <c r="N355" s="39"/>
      <c r="O355" s="39"/>
      <c r="P355" s="39"/>
      <c r="Q355" s="39"/>
    </row>
    <row r="356" spans="1:17" x14ac:dyDescent="0.25">
      <c r="A356" s="119">
        <v>42637</v>
      </c>
      <c r="B356" s="86"/>
      <c r="C356" s="86"/>
      <c r="D356" s="107" t="s">
        <v>513</v>
      </c>
      <c r="E356" s="86">
        <v>30692975594</v>
      </c>
      <c r="F356" s="88">
        <f t="shared" si="20"/>
        <v>33.06</v>
      </c>
      <c r="G356" s="133">
        <f t="shared" si="21"/>
        <v>6.94</v>
      </c>
      <c r="H356" s="108"/>
      <c r="I356" s="110"/>
      <c r="J356" s="176"/>
      <c r="K356" s="108"/>
      <c r="L356" s="90"/>
      <c r="M356" s="133">
        <v>40</v>
      </c>
      <c r="N356" s="39"/>
      <c r="O356" s="39"/>
      <c r="P356" s="39"/>
      <c r="Q356" s="39"/>
    </row>
    <row r="357" spans="1:17" x14ac:dyDescent="0.25">
      <c r="A357" s="119">
        <v>42636</v>
      </c>
      <c r="B357" s="86"/>
      <c r="C357" s="86"/>
      <c r="D357" s="107" t="s">
        <v>513</v>
      </c>
      <c r="E357" s="86">
        <v>30692975594</v>
      </c>
      <c r="F357" s="88">
        <f t="shared" si="20"/>
        <v>33.06</v>
      </c>
      <c r="G357" s="133">
        <f t="shared" si="21"/>
        <v>6.94</v>
      </c>
      <c r="H357" s="108"/>
      <c r="I357" s="110"/>
      <c r="J357" s="176"/>
      <c r="K357" s="108"/>
      <c r="L357" s="90"/>
      <c r="M357" s="133">
        <v>40</v>
      </c>
      <c r="N357" s="39"/>
      <c r="O357" s="39"/>
      <c r="P357" s="39"/>
      <c r="Q357" s="39"/>
    </row>
    <row r="358" spans="1:17" x14ac:dyDescent="0.25">
      <c r="A358" s="119">
        <v>42618</v>
      </c>
      <c r="B358" s="86"/>
      <c r="C358" s="86"/>
      <c r="D358" s="107" t="s">
        <v>513</v>
      </c>
      <c r="E358" s="86">
        <v>30692975594</v>
      </c>
      <c r="F358" s="88">
        <f t="shared" si="20"/>
        <v>33.06</v>
      </c>
      <c r="G358" s="133">
        <f t="shared" si="21"/>
        <v>6.94</v>
      </c>
      <c r="H358" s="108"/>
      <c r="I358" s="110"/>
      <c r="J358" s="176"/>
      <c r="K358" s="108"/>
      <c r="L358" s="90"/>
      <c r="M358" s="133">
        <v>40</v>
      </c>
      <c r="N358" s="39"/>
      <c r="O358" s="39"/>
      <c r="P358" s="39"/>
      <c r="Q358" s="39"/>
    </row>
    <row r="359" spans="1:17" x14ac:dyDescent="0.25">
      <c r="A359" s="119">
        <v>42642</v>
      </c>
      <c r="B359" s="86"/>
      <c r="C359" s="86"/>
      <c r="D359" s="107" t="s">
        <v>513</v>
      </c>
      <c r="E359" s="86">
        <v>30692975594</v>
      </c>
      <c r="F359" s="88">
        <f t="shared" si="20"/>
        <v>16.53</v>
      </c>
      <c r="G359" s="133">
        <f t="shared" si="21"/>
        <v>3.47</v>
      </c>
      <c r="H359" s="108"/>
      <c r="I359" s="110"/>
      <c r="J359" s="176"/>
      <c r="K359" s="108"/>
      <c r="L359" s="90"/>
      <c r="M359" s="133">
        <v>20</v>
      </c>
      <c r="N359" s="39"/>
      <c r="O359" s="39"/>
      <c r="P359" s="39"/>
      <c r="Q359" s="39"/>
    </row>
    <row r="360" spans="1:17" x14ac:dyDescent="0.25">
      <c r="A360" s="119">
        <v>42642</v>
      </c>
      <c r="B360" s="86"/>
      <c r="C360" s="86"/>
      <c r="D360" s="107" t="s">
        <v>513</v>
      </c>
      <c r="E360" s="86">
        <v>30692975594</v>
      </c>
      <c r="F360" s="88">
        <f t="shared" si="20"/>
        <v>12.397500000000001</v>
      </c>
      <c r="G360" s="133">
        <f t="shared" si="21"/>
        <v>2.6025</v>
      </c>
      <c r="H360" s="108"/>
      <c r="I360" s="110"/>
      <c r="J360" s="176"/>
      <c r="K360" s="108"/>
      <c r="L360" s="90"/>
      <c r="M360" s="133">
        <v>15</v>
      </c>
      <c r="N360" s="39"/>
      <c r="O360" s="39"/>
      <c r="P360" s="39"/>
      <c r="Q360" s="39"/>
    </row>
    <row r="361" spans="1:17" x14ac:dyDescent="0.25">
      <c r="A361" s="119">
        <v>42642</v>
      </c>
      <c r="B361" s="86"/>
      <c r="C361" s="86"/>
      <c r="D361" s="107" t="s">
        <v>513</v>
      </c>
      <c r="E361" s="86">
        <v>30692975594</v>
      </c>
      <c r="F361" s="88">
        <f t="shared" si="20"/>
        <v>12.397500000000001</v>
      </c>
      <c r="G361" s="133">
        <f t="shared" si="21"/>
        <v>2.6025</v>
      </c>
      <c r="H361" s="108"/>
      <c r="I361" s="110"/>
      <c r="J361" s="176"/>
      <c r="K361" s="108"/>
      <c r="L361" s="90"/>
      <c r="M361" s="133">
        <v>15</v>
      </c>
      <c r="N361" s="39"/>
      <c r="O361" s="39"/>
      <c r="P361" s="39"/>
      <c r="Q361" s="39"/>
    </row>
    <row r="362" spans="1:17" x14ac:dyDescent="0.25">
      <c r="A362" s="119">
        <v>42642</v>
      </c>
      <c r="B362" s="86"/>
      <c r="C362" s="86"/>
      <c r="D362" s="107" t="s">
        <v>513</v>
      </c>
      <c r="E362" s="86">
        <v>30692975594</v>
      </c>
      <c r="F362" s="88">
        <f t="shared" si="20"/>
        <v>12.397500000000001</v>
      </c>
      <c r="G362" s="133">
        <f t="shared" si="21"/>
        <v>2.6025</v>
      </c>
      <c r="H362" s="108"/>
      <c r="I362" s="110"/>
      <c r="J362" s="176"/>
      <c r="K362" s="108"/>
      <c r="L362" s="90"/>
      <c r="M362" s="133">
        <v>15</v>
      </c>
      <c r="N362" s="39"/>
      <c r="O362" s="39"/>
      <c r="P362" s="39"/>
      <c r="Q362" s="39"/>
    </row>
    <row r="363" spans="1:17" x14ac:dyDescent="0.25">
      <c r="A363" s="119">
        <v>42639</v>
      </c>
      <c r="B363" s="86"/>
      <c r="C363" s="86"/>
      <c r="D363" s="107" t="s">
        <v>513</v>
      </c>
      <c r="E363" s="86">
        <v>30692975594</v>
      </c>
      <c r="F363" s="88">
        <f t="shared" si="20"/>
        <v>12.397500000000001</v>
      </c>
      <c r="G363" s="133">
        <f t="shared" si="21"/>
        <v>2.6025</v>
      </c>
      <c r="H363" s="108"/>
      <c r="I363" s="110"/>
      <c r="J363" s="176"/>
      <c r="K363" s="108"/>
      <c r="L363" s="90"/>
      <c r="M363" s="133">
        <v>15</v>
      </c>
      <c r="N363" s="39"/>
      <c r="O363" s="39"/>
      <c r="P363" s="39"/>
      <c r="Q363" s="39"/>
    </row>
    <row r="364" spans="1:17" x14ac:dyDescent="0.25">
      <c r="A364" s="119">
        <v>42630</v>
      </c>
      <c r="B364" s="86"/>
      <c r="C364" s="86"/>
      <c r="D364" s="107" t="s">
        <v>513</v>
      </c>
      <c r="E364" s="86">
        <v>30692975594</v>
      </c>
      <c r="F364" s="88">
        <f t="shared" si="20"/>
        <v>12.397500000000001</v>
      </c>
      <c r="G364" s="133">
        <f t="shared" si="21"/>
        <v>2.6025</v>
      </c>
      <c r="H364" s="108"/>
      <c r="I364" s="110"/>
      <c r="J364" s="176"/>
      <c r="K364" s="108"/>
      <c r="L364" s="90"/>
      <c r="M364" s="133">
        <v>15</v>
      </c>
      <c r="N364" s="39"/>
      <c r="O364" s="39"/>
      <c r="P364" s="39"/>
      <c r="Q364" s="39"/>
    </row>
    <row r="365" spans="1:17" x14ac:dyDescent="0.25">
      <c r="A365" s="119">
        <v>42641</v>
      </c>
      <c r="B365" s="86"/>
      <c r="C365" s="86"/>
      <c r="D365" s="107" t="s">
        <v>513</v>
      </c>
      <c r="E365" s="86">
        <v>30692975594</v>
      </c>
      <c r="F365" s="88">
        <f t="shared" si="20"/>
        <v>16.53</v>
      </c>
      <c r="G365" s="133">
        <f t="shared" si="21"/>
        <v>3.47</v>
      </c>
      <c r="H365" s="108"/>
      <c r="I365" s="110"/>
      <c r="J365" s="176"/>
      <c r="K365" s="108"/>
      <c r="L365" s="90"/>
      <c r="M365" s="133">
        <v>20</v>
      </c>
      <c r="N365" s="39"/>
      <c r="O365" s="39"/>
      <c r="P365" s="39"/>
      <c r="Q365" s="39"/>
    </row>
    <row r="366" spans="1:17" x14ac:dyDescent="0.25">
      <c r="A366" s="119">
        <v>42641</v>
      </c>
      <c r="B366" s="86"/>
      <c r="C366" s="86"/>
      <c r="D366" s="107" t="s">
        <v>513</v>
      </c>
      <c r="E366" s="86">
        <v>30692975594</v>
      </c>
      <c r="F366" s="88">
        <f t="shared" si="20"/>
        <v>12.397500000000001</v>
      </c>
      <c r="G366" s="133">
        <f t="shared" si="21"/>
        <v>2.6025</v>
      </c>
      <c r="H366" s="108"/>
      <c r="I366" s="110"/>
      <c r="J366" s="176"/>
      <c r="K366" s="108"/>
      <c r="L366" s="90"/>
      <c r="M366" s="133">
        <v>15</v>
      </c>
      <c r="N366" s="39"/>
      <c r="O366" s="39"/>
      <c r="P366" s="39"/>
      <c r="Q366" s="39"/>
    </row>
    <row r="367" spans="1:17" x14ac:dyDescent="0.25">
      <c r="A367" s="119">
        <v>42635</v>
      </c>
      <c r="B367" s="86"/>
      <c r="C367" s="86"/>
      <c r="D367" s="107" t="s">
        <v>513</v>
      </c>
      <c r="E367" s="86">
        <v>30692975594</v>
      </c>
      <c r="F367" s="88">
        <f t="shared" si="20"/>
        <v>16.53</v>
      </c>
      <c r="G367" s="133">
        <f t="shared" si="21"/>
        <v>3.47</v>
      </c>
      <c r="H367" s="108"/>
      <c r="I367" s="110"/>
      <c r="J367" s="176"/>
      <c r="K367" s="108"/>
      <c r="L367" s="90"/>
      <c r="M367" s="133">
        <v>20</v>
      </c>
      <c r="N367" s="39"/>
      <c r="O367" s="39"/>
      <c r="P367" s="39"/>
      <c r="Q367" s="39"/>
    </row>
    <row r="368" spans="1:17" x14ac:dyDescent="0.25">
      <c r="A368" s="119">
        <v>42641</v>
      </c>
      <c r="B368" s="86"/>
      <c r="C368" s="86"/>
      <c r="D368" s="107" t="s">
        <v>513</v>
      </c>
      <c r="E368" s="86">
        <v>30692975594</v>
      </c>
      <c r="F368" s="88">
        <f t="shared" si="20"/>
        <v>16.53</v>
      </c>
      <c r="G368" s="133">
        <f t="shared" si="21"/>
        <v>3.47</v>
      </c>
      <c r="H368" s="108"/>
      <c r="I368" s="110"/>
      <c r="J368" s="176"/>
      <c r="K368" s="108"/>
      <c r="L368" s="90"/>
      <c r="M368" s="133">
        <v>20</v>
      </c>
      <c r="N368" s="39"/>
      <c r="O368" s="39"/>
      <c r="P368" s="39"/>
      <c r="Q368" s="39"/>
    </row>
    <row r="369" spans="1:17" x14ac:dyDescent="0.25">
      <c r="A369" s="119">
        <v>42626</v>
      </c>
      <c r="B369" s="86"/>
      <c r="C369" s="86"/>
      <c r="D369" s="107" t="s">
        <v>513</v>
      </c>
      <c r="E369" s="86">
        <v>30692975594</v>
      </c>
      <c r="F369" s="88">
        <f t="shared" si="20"/>
        <v>16.53</v>
      </c>
      <c r="G369" s="133">
        <f t="shared" si="21"/>
        <v>3.47</v>
      </c>
      <c r="H369" s="108"/>
      <c r="I369" s="110"/>
      <c r="J369" s="176"/>
      <c r="K369" s="108"/>
      <c r="L369" s="90"/>
      <c r="M369" s="133">
        <v>20</v>
      </c>
      <c r="N369" s="39"/>
      <c r="O369" s="39"/>
      <c r="P369" s="39"/>
      <c r="Q369" s="39"/>
    </row>
    <row r="370" spans="1:17" x14ac:dyDescent="0.25">
      <c r="A370" s="119">
        <v>42643</v>
      </c>
      <c r="B370" s="86"/>
      <c r="C370" s="86"/>
      <c r="D370" s="107" t="s">
        <v>513</v>
      </c>
      <c r="E370" s="86">
        <v>30692975594</v>
      </c>
      <c r="F370" s="88">
        <f t="shared" si="20"/>
        <v>16.53</v>
      </c>
      <c r="G370" s="133">
        <f t="shared" si="21"/>
        <v>3.47</v>
      </c>
      <c r="H370" s="108"/>
      <c r="I370" s="110"/>
      <c r="J370" s="176"/>
      <c r="K370" s="108"/>
      <c r="L370" s="90"/>
      <c r="M370" s="133">
        <v>20</v>
      </c>
      <c r="N370" s="39"/>
      <c r="O370" s="39"/>
      <c r="P370" s="39"/>
      <c r="Q370" s="39"/>
    </row>
    <row r="371" spans="1:17" x14ac:dyDescent="0.25">
      <c r="A371" s="119">
        <v>42636</v>
      </c>
      <c r="B371" s="86"/>
      <c r="C371" s="86"/>
      <c r="D371" s="107" t="s">
        <v>513</v>
      </c>
      <c r="E371" s="86">
        <v>30692975594</v>
      </c>
      <c r="F371" s="88">
        <f t="shared" si="20"/>
        <v>8.2650000000000006</v>
      </c>
      <c r="G371" s="133">
        <f t="shared" si="21"/>
        <v>1.7350000000000001</v>
      </c>
      <c r="H371" s="108"/>
      <c r="I371" s="110"/>
      <c r="J371" s="176"/>
      <c r="K371" s="108"/>
      <c r="L371" s="90"/>
      <c r="M371" s="133">
        <v>10</v>
      </c>
      <c r="N371" s="39"/>
      <c r="O371" s="39"/>
      <c r="P371" s="39"/>
      <c r="Q371" s="39"/>
    </row>
    <row r="372" spans="1:17" x14ac:dyDescent="0.25">
      <c r="A372" s="119">
        <v>42636</v>
      </c>
      <c r="B372" s="86"/>
      <c r="C372" s="86"/>
      <c r="D372" s="107" t="s">
        <v>513</v>
      </c>
      <c r="E372" s="86">
        <v>30692975594</v>
      </c>
      <c r="F372" s="88">
        <f t="shared" si="20"/>
        <v>16.53</v>
      </c>
      <c r="G372" s="133">
        <f t="shared" si="21"/>
        <v>3.47</v>
      </c>
      <c r="H372" s="108"/>
      <c r="I372" s="110"/>
      <c r="J372" s="176"/>
      <c r="K372" s="108"/>
      <c r="L372" s="90"/>
      <c r="M372" s="133">
        <v>20</v>
      </c>
      <c r="N372" s="39"/>
      <c r="O372" s="39"/>
      <c r="P372" s="39"/>
      <c r="Q372" s="39"/>
    </row>
    <row r="373" spans="1:17" x14ac:dyDescent="0.25">
      <c r="A373" s="119">
        <v>42643</v>
      </c>
      <c r="B373" s="86"/>
      <c r="C373" s="86"/>
      <c r="D373" s="107" t="s">
        <v>513</v>
      </c>
      <c r="E373" s="86">
        <v>30692975594</v>
      </c>
      <c r="F373" s="88">
        <f t="shared" si="20"/>
        <v>8.2650000000000006</v>
      </c>
      <c r="G373" s="133">
        <f t="shared" si="21"/>
        <v>1.7350000000000001</v>
      </c>
      <c r="H373" s="108"/>
      <c r="I373" s="110"/>
      <c r="J373" s="176"/>
      <c r="K373" s="108"/>
      <c r="L373" s="90"/>
      <c r="M373" s="133">
        <v>10</v>
      </c>
      <c r="N373" s="39"/>
      <c r="O373" s="39"/>
      <c r="P373" s="39"/>
      <c r="Q373" s="39"/>
    </row>
    <row r="374" spans="1:17" x14ac:dyDescent="0.25">
      <c r="A374" s="119">
        <v>42642</v>
      </c>
      <c r="B374" s="86"/>
      <c r="C374" s="86"/>
      <c r="D374" s="107" t="s">
        <v>513</v>
      </c>
      <c r="E374" s="86">
        <v>30692975594</v>
      </c>
      <c r="F374" s="88">
        <f t="shared" si="20"/>
        <v>8.2650000000000006</v>
      </c>
      <c r="G374" s="133">
        <f t="shared" si="21"/>
        <v>1.7350000000000001</v>
      </c>
      <c r="H374" s="108"/>
      <c r="I374" s="110"/>
      <c r="J374" s="176"/>
      <c r="K374" s="108"/>
      <c r="L374" s="90"/>
      <c r="M374" s="133">
        <v>10</v>
      </c>
      <c r="N374" s="39"/>
      <c r="O374" s="39"/>
      <c r="P374" s="39"/>
      <c r="Q374" s="39"/>
    </row>
    <row r="375" spans="1:17" x14ac:dyDescent="0.25">
      <c r="A375" s="119">
        <v>42639</v>
      </c>
      <c r="B375" s="86"/>
      <c r="C375" s="86"/>
      <c r="D375" s="107" t="s">
        <v>513</v>
      </c>
      <c r="E375" s="86">
        <v>30692975594</v>
      </c>
      <c r="F375" s="88">
        <f t="shared" si="20"/>
        <v>16.53</v>
      </c>
      <c r="G375" s="133">
        <f t="shared" si="21"/>
        <v>3.47</v>
      </c>
      <c r="H375" s="108"/>
      <c r="I375" s="110"/>
      <c r="J375" s="176"/>
      <c r="K375" s="108"/>
      <c r="L375" s="90"/>
      <c r="M375" s="133">
        <v>20</v>
      </c>
      <c r="N375" s="39"/>
      <c r="O375" s="39"/>
      <c r="P375" s="39"/>
      <c r="Q375" s="39"/>
    </row>
    <row r="376" spans="1:17" x14ac:dyDescent="0.25">
      <c r="A376" s="119">
        <v>42639</v>
      </c>
      <c r="B376" s="86"/>
      <c r="C376" s="86"/>
      <c r="D376" s="107" t="s">
        <v>513</v>
      </c>
      <c r="E376" s="86">
        <v>30692975594</v>
      </c>
      <c r="F376" s="88">
        <f t="shared" si="20"/>
        <v>16.53</v>
      </c>
      <c r="G376" s="133">
        <f t="shared" si="21"/>
        <v>3.47</v>
      </c>
      <c r="H376" s="108"/>
      <c r="I376" s="110"/>
      <c r="J376" s="176"/>
      <c r="K376" s="108"/>
      <c r="L376" s="90"/>
      <c r="M376" s="133">
        <v>20</v>
      </c>
      <c r="N376" s="39"/>
      <c r="O376" s="39"/>
      <c r="P376" s="39"/>
      <c r="Q376" s="39"/>
    </row>
    <row r="377" spans="1:17" x14ac:dyDescent="0.25">
      <c r="A377" s="119">
        <v>42639</v>
      </c>
      <c r="B377" s="86"/>
      <c r="C377" s="86"/>
      <c r="D377" s="107" t="s">
        <v>513</v>
      </c>
      <c r="E377" s="86">
        <v>30692975594</v>
      </c>
      <c r="F377" s="88">
        <f t="shared" si="20"/>
        <v>28.927499999999998</v>
      </c>
      <c r="G377" s="133">
        <f t="shared" si="21"/>
        <v>6.0725000000000007</v>
      </c>
      <c r="H377" s="108"/>
      <c r="I377" s="110"/>
      <c r="J377" s="176"/>
      <c r="K377" s="108"/>
      <c r="L377" s="90"/>
      <c r="M377" s="133">
        <v>35</v>
      </c>
      <c r="N377" s="39"/>
      <c r="O377" s="39"/>
      <c r="P377" s="39"/>
      <c r="Q377" s="39"/>
    </row>
    <row r="378" spans="1:17" x14ac:dyDescent="0.25">
      <c r="A378" s="119">
        <v>42639</v>
      </c>
      <c r="B378" s="86"/>
      <c r="C378" s="86"/>
      <c r="D378" s="107" t="s">
        <v>513</v>
      </c>
      <c r="E378" s="86">
        <v>30692975594</v>
      </c>
      <c r="F378" s="88">
        <f t="shared" si="20"/>
        <v>16.53</v>
      </c>
      <c r="G378" s="133">
        <f t="shared" si="21"/>
        <v>3.47</v>
      </c>
      <c r="H378" s="108"/>
      <c r="I378" s="110"/>
      <c r="J378" s="176"/>
      <c r="K378" s="108"/>
      <c r="L378" s="90"/>
      <c r="M378" s="133">
        <v>20</v>
      </c>
      <c r="N378" s="39"/>
      <c r="O378" s="39"/>
      <c r="P378" s="39"/>
      <c r="Q378" s="39"/>
    </row>
    <row r="379" spans="1:17" x14ac:dyDescent="0.25">
      <c r="A379" s="119">
        <v>42632</v>
      </c>
      <c r="B379" s="86"/>
      <c r="C379" s="86"/>
      <c r="D379" s="107" t="s">
        <v>513</v>
      </c>
      <c r="E379" s="86">
        <v>30692975594</v>
      </c>
      <c r="F379" s="88">
        <f t="shared" si="20"/>
        <v>16.53</v>
      </c>
      <c r="G379" s="133">
        <f t="shared" si="21"/>
        <v>3.47</v>
      </c>
      <c r="H379" s="108"/>
      <c r="I379" s="110"/>
      <c r="J379" s="176"/>
      <c r="K379" s="108"/>
      <c r="L379" s="90"/>
      <c r="M379" s="133">
        <v>20</v>
      </c>
      <c r="N379" s="39"/>
      <c r="O379" s="39"/>
      <c r="P379" s="39"/>
      <c r="Q379" s="39"/>
    </row>
    <row r="380" spans="1:17" x14ac:dyDescent="0.25">
      <c r="A380" s="119">
        <v>42632</v>
      </c>
      <c r="B380" s="86"/>
      <c r="C380" s="86"/>
      <c r="D380" s="107" t="s">
        <v>513</v>
      </c>
      <c r="E380" s="86">
        <v>30692975594</v>
      </c>
      <c r="F380" s="88">
        <f t="shared" si="20"/>
        <v>33.06</v>
      </c>
      <c r="G380" s="133">
        <f t="shared" si="21"/>
        <v>6.94</v>
      </c>
      <c r="H380" s="108"/>
      <c r="I380" s="110"/>
      <c r="J380" s="176"/>
      <c r="K380" s="108"/>
      <c r="L380" s="90"/>
      <c r="M380" s="133">
        <v>40</v>
      </c>
      <c r="N380" s="39"/>
      <c r="O380" s="39"/>
      <c r="P380" s="39"/>
      <c r="Q380" s="39"/>
    </row>
    <row r="381" spans="1:17" x14ac:dyDescent="0.25">
      <c r="A381" s="119">
        <v>42633</v>
      </c>
      <c r="B381" s="86"/>
      <c r="C381" s="86"/>
      <c r="D381" s="107" t="s">
        <v>513</v>
      </c>
      <c r="E381" s="86">
        <v>30692975594</v>
      </c>
      <c r="F381" s="88">
        <f t="shared" si="20"/>
        <v>33.06</v>
      </c>
      <c r="G381" s="133">
        <f t="shared" si="21"/>
        <v>6.94</v>
      </c>
      <c r="H381" s="108"/>
      <c r="I381" s="110"/>
      <c r="J381" s="176"/>
      <c r="K381" s="108"/>
      <c r="L381" s="90"/>
      <c r="M381" s="133">
        <v>40</v>
      </c>
      <c r="N381" s="39"/>
      <c r="O381" s="39"/>
      <c r="P381" s="39"/>
      <c r="Q381" s="39"/>
    </row>
    <row r="382" spans="1:17" x14ac:dyDescent="0.25">
      <c r="A382" s="119">
        <v>42633</v>
      </c>
      <c r="B382" s="86"/>
      <c r="C382" s="86"/>
      <c r="D382" s="107" t="s">
        <v>513</v>
      </c>
      <c r="E382" s="86">
        <v>30692975594</v>
      </c>
      <c r="F382" s="88">
        <f t="shared" si="20"/>
        <v>16.53</v>
      </c>
      <c r="G382" s="133">
        <f t="shared" si="21"/>
        <v>3.47</v>
      </c>
      <c r="H382" s="108"/>
      <c r="I382" s="110"/>
      <c r="J382" s="176"/>
      <c r="K382" s="108"/>
      <c r="L382" s="90"/>
      <c r="M382" s="133">
        <v>20</v>
      </c>
      <c r="N382" s="39"/>
      <c r="O382" s="39"/>
      <c r="P382" s="39"/>
      <c r="Q382" s="39"/>
    </row>
    <row r="383" spans="1:17" x14ac:dyDescent="0.25">
      <c r="A383" s="119">
        <v>42635</v>
      </c>
      <c r="B383" s="86"/>
      <c r="C383" s="86"/>
      <c r="D383" s="107" t="s">
        <v>513</v>
      </c>
      <c r="E383" s="86">
        <v>30692975594</v>
      </c>
      <c r="F383" s="88">
        <f t="shared" si="20"/>
        <v>16.53</v>
      </c>
      <c r="G383" s="133">
        <f t="shared" si="21"/>
        <v>3.47</v>
      </c>
      <c r="H383" s="108"/>
      <c r="I383" s="110"/>
      <c r="J383" s="176"/>
      <c r="K383" s="108"/>
      <c r="L383" s="90"/>
      <c r="M383" s="133">
        <v>20</v>
      </c>
      <c r="N383" s="39"/>
      <c r="O383" s="39"/>
      <c r="P383" s="39"/>
      <c r="Q383" s="39"/>
    </row>
    <row r="384" spans="1:17" x14ac:dyDescent="0.25">
      <c r="A384" s="119">
        <v>42635</v>
      </c>
      <c r="B384" s="86"/>
      <c r="C384" s="86"/>
      <c r="D384" s="107" t="s">
        <v>513</v>
      </c>
      <c r="E384" s="86">
        <v>30692975594</v>
      </c>
      <c r="F384" s="88">
        <f t="shared" si="20"/>
        <v>8.2650000000000006</v>
      </c>
      <c r="G384" s="133">
        <f t="shared" si="21"/>
        <v>1.7350000000000001</v>
      </c>
      <c r="H384" s="108"/>
      <c r="I384" s="110"/>
      <c r="J384" s="176"/>
      <c r="K384" s="108"/>
      <c r="L384" s="90"/>
      <c r="M384" s="133">
        <v>10</v>
      </c>
      <c r="N384" s="39"/>
      <c r="O384" s="39"/>
      <c r="P384" s="39"/>
      <c r="Q384" s="39"/>
    </row>
    <row r="385" spans="1:17" x14ac:dyDescent="0.25">
      <c r="A385" s="119">
        <v>42643</v>
      </c>
      <c r="B385" s="86"/>
      <c r="C385" s="86"/>
      <c r="D385" s="107" t="s">
        <v>513</v>
      </c>
      <c r="E385" s="86">
        <v>30692975594</v>
      </c>
      <c r="F385" s="88">
        <f t="shared" si="20"/>
        <v>8.2650000000000006</v>
      </c>
      <c r="G385" s="133">
        <f t="shared" si="21"/>
        <v>1.7350000000000001</v>
      </c>
      <c r="H385" s="108"/>
      <c r="I385" s="110"/>
      <c r="J385" s="176"/>
      <c r="K385" s="108"/>
      <c r="L385" s="90"/>
      <c r="M385" s="133">
        <v>10</v>
      </c>
      <c r="N385" s="39"/>
      <c r="O385" s="39"/>
      <c r="P385" s="39"/>
      <c r="Q385" s="39"/>
    </row>
    <row r="386" spans="1:17" x14ac:dyDescent="0.25">
      <c r="A386" s="119">
        <v>42643</v>
      </c>
      <c r="B386" s="86"/>
      <c r="C386" s="86"/>
      <c r="D386" s="107" t="s">
        <v>513</v>
      </c>
      <c r="E386" s="86">
        <v>30692975594</v>
      </c>
      <c r="F386" s="88">
        <f t="shared" si="20"/>
        <v>28.927499999999998</v>
      </c>
      <c r="G386" s="133">
        <f t="shared" si="21"/>
        <v>6.0725000000000007</v>
      </c>
      <c r="H386" s="108"/>
      <c r="I386" s="110"/>
      <c r="J386" s="176"/>
      <c r="K386" s="108"/>
      <c r="L386" s="90"/>
      <c r="M386" s="133">
        <v>35</v>
      </c>
      <c r="N386" s="39"/>
      <c r="O386" s="39"/>
      <c r="P386" s="39"/>
      <c r="Q386" s="39"/>
    </row>
    <row r="387" spans="1:17" x14ac:dyDescent="0.25">
      <c r="A387" s="119">
        <v>42634</v>
      </c>
      <c r="B387" s="86"/>
      <c r="C387" s="86"/>
      <c r="D387" s="107" t="s">
        <v>513</v>
      </c>
      <c r="E387" s="86">
        <v>30692975594</v>
      </c>
      <c r="F387" s="88">
        <f t="shared" si="20"/>
        <v>16.53</v>
      </c>
      <c r="G387" s="133">
        <f t="shared" si="21"/>
        <v>3.47</v>
      </c>
      <c r="H387" s="108"/>
      <c r="I387" s="110"/>
      <c r="J387" s="176"/>
      <c r="K387" s="108"/>
      <c r="L387" s="90"/>
      <c r="M387" s="133">
        <v>20</v>
      </c>
      <c r="N387" s="39"/>
      <c r="O387" s="39"/>
      <c r="P387" s="39"/>
      <c r="Q387" s="39"/>
    </row>
    <row r="388" spans="1:17" x14ac:dyDescent="0.25">
      <c r="A388" s="119">
        <v>42634</v>
      </c>
      <c r="B388" s="86"/>
      <c r="C388" s="86"/>
      <c r="D388" s="107" t="s">
        <v>513</v>
      </c>
      <c r="E388" s="86">
        <v>30692975594</v>
      </c>
      <c r="F388" s="88">
        <f t="shared" si="20"/>
        <v>16.53</v>
      </c>
      <c r="G388" s="133">
        <f t="shared" si="21"/>
        <v>3.47</v>
      </c>
      <c r="H388" s="108"/>
      <c r="I388" s="110"/>
      <c r="J388" s="176"/>
      <c r="K388" s="108"/>
      <c r="L388" s="90"/>
      <c r="M388" s="133">
        <v>20</v>
      </c>
      <c r="N388" s="39"/>
      <c r="O388" s="39"/>
      <c r="P388" s="39"/>
      <c r="Q388" s="39"/>
    </row>
    <row r="389" spans="1:17" x14ac:dyDescent="0.25">
      <c r="A389" s="119">
        <v>42634</v>
      </c>
      <c r="B389" s="86"/>
      <c r="C389" s="86"/>
      <c r="D389" s="107" t="s">
        <v>513</v>
      </c>
      <c r="E389" s="86">
        <v>30692975594</v>
      </c>
      <c r="F389" s="88">
        <f t="shared" si="20"/>
        <v>16.53</v>
      </c>
      <c r="G389" s="133">
        <f t="shared" si="21"/>
        <v>3.47</v>
      </c>
      <c r="H389" s="108"/>
      <c r="I389" s="110"/>
      <c r="J389" s="176"/>
      <c r="K389" s="108"/>
      <c r="L389" s="90"/>
      <c r="M389" s="133">
        <v>20</v>
      </c>
      <c r="N389" s="39"/>
      <c r="O389" s="39"/>
      <c r="P389" s="39"/>
      <c r="Q389" s="39"/>
    </row>
    <row r="390" spans="1:17" x14ac:dyDescent="0.25">
      <c r="A390" s="119">
        <v>42618</v>
      </c>
      <c r="B390" s="86"/>
      <c r="C390" s="86"/>
      <c r="D390" s="107" t="s">
        <v>513</v>
      </c>
      <c r="E390" s="86">
        <v>30692975594</v>
      </c>
      <c r="F390" s="88">
        <f t="shared" si="20"/>
        <v>33.06</v>
      </c>
      <c r="G390" s="133">
        <f t="shared" si="21"/>
        <v>6.94</v>
      </c>
      <c r="H390" s="108"/>
      <c r="I390" s="110"/>
      <c r="J390" s="176"/>
      <c r="K390" s="108"/>
      <c r="L390" s="90"/>
      <c r="M390" s="133">
        <v>40</v>
      </c>
      <c r="N390" s="39"/>
      <c r="O390" s="39"/>
      <c r="P390" s="39"/>
      <c r="Q390" s="39"/>
    </row>
    <row r="391" spans="1:17" x14ac:dyDescent="0.25">
      <c r="A391" s="119">
        <v>42637</v>
      </c>
      <c r="B391" s="86"/>
      <c r="C391" s="86"/>
      <c r="D391" s="107" t="s">
        <v>513</v>
      </c>
      <c r="E391" s="86">
        <v>30692975594</v>
      </c>
      <c r="F391" s="88">
        <f t="shared" si="20"/>
        <v>16.53</v>
      </c>
      <c r="G391" s="133">
        <f t="shared" si="21"/>
        <v>3.47</v>
      </c>
      <c r="H391" s="108"/>
      <c r="I391" s="110"/>
      <c r="J391" s="176"/>
      <c r="K391" s="108"/>
      <c r="L391" s="90"/>
      <c r="M391" s="133">
        <v>20</v>
      </c>
      <c r="N391" s="39"/>
      <c r="O391" s="39"/>
      <c r="P391" s="39"/>
      <c r="Q391" s="39"/>
    </row>
    <row r="392" spans="1:17" x14ac:dyDescent="0.25">
      <c r="A392" s="119">
        <v>42637</v>
      </c>
      <c r="B392" s="86"/>
      <c r="C392" s="86"/>
      <c r="D392" s="107" t="s">
        <v>513</v>
      </c>
      <c r="E392" s="86">
        <v>30692975594</v>
      </c>
      <c r="F392" s="88">
        <f t="shared" si="20"/>
        <v>8.2650000000000006</v>
      </c>
      <c r="G392" s="133">
        <f t="shared" si="21"/>
        <v>1.7350000000000001</v>
      </c>
      <c r="H392" s="108"/>
      <c r="I392" s="110"/>
      <c r="J392" s="176"/>
      <c r="K392" s="108"/>
      <c r="L392" s="90"/>
      <c r="M392" s="133">
        <v>10</v>
      </c>
      <c r="N392" s="39"/>
      <c r="O392" s="39"/>
      <c r="P392" s="39"/>
      <c r="Q392" s="39"/>
    </row>
    <row r="393" spans="1:17" x14ac:dyDescent="0.25">
      <c r="A393" s="119">
        <v>42615</v>
      </c>
      <c r="B393" s="86"/>
      <c r="C393" s="86"/>
      <c r="D393" s="107" t="s">
        <v>513</v>
      </c>
      <c r="E393" s="86">
        <v>30692975594</v>
      </c>
      <c r="F393" s="88">
        <f t="shared" si="20"/>
        <v>16.53</v>
      </c>
      <c r="G393" s="133">
        <f t="shared" si="21"/>
        <v>3.47</v>
      </c>
      <c r="H393" s="108"/>
      <c r="I393" s="110"/>
      <c r="J393" s="176"/>
      <c r="K393" s="108"/>
      <c r="L393" s="90"/>
      <c r="M393" s="133">
        <v>20</v>
      </c>
      <c r="N393" s="39"/>
      <c r="O393" s="39"/>
      <c r="P393" s="39"/>
      <c r="Q393" s="39"/>
    </row>
    <row r="394" spans="1:17" x14ac:dyDescent="0.25">
      <c r="A394" s="119">
        <v>42618</v>
      </c>
      <c r="B394" s="86"/>
      <c r="C394" s="86"/>
      <c r="D394" s="107" t="s">
        <v>513</v>
      </c>
      <c r="E394" s="86">
        <v>30692975594</v>
      </c>
      <c r="F394" s="88">
        <f t="shared" si="20"/>
        <v>16.53</v>
      </c>
      <c r="G394" s="133">
        <f t="shared" si="21"/>
        <v>3.47</v>
      </c>
      <c r="H394" s="108"/>
      <c r="I394" s="110"/>
      <c r="J394" s="176"/>
      <c r="K394" s="108"/>
      <c r="L394" s="90"/>
      <c r="M394" s="133">
        <v>20</v>
      </c>
      <c r="N394" s="39"/>
      <c r="O394" s="39"/>
      <c r="P394" s="39"/>
      <c r="Q394" s="39"/>
    </row>
    <row r="395" spans="1:17" x14ac:dyDescent="0.25">
      <c r="A395" s="119">
        <v>42615</v>
      </c>
      <c r="B395" s="86"/>
      <c r="C395" s="86"/>
      <c r="D395" s="107" t="s">
        <v>513</v>
      </c>
      <c r="E395" s="86">
        <v>30692975594</v>
      </c>
      <c r="F395" s="88">
        <f t="shared" si="20"/>
        <v>16.53</v>
      </c>
      <c r="G395" s="133">
        <f t="shared" si="21"/>
        <v>3.47</v>
      </c>
      <c r="H395" s="108"/>
      <c r="I395" s="110"/>
      <c r="J395" s="176"/>
      <c r="K395" s="108"/>
      <c r="L395" s="90"/>
      <c r="M395" s="133">
        <v>20</v>
      </c>
      <c r="N395" s="39"/>
      <c r="O395" s="39"/>
      <c r="P395" s="39"/>
      <c r="Q395" s="39"/>
    </row>
    <row r="396" spans="1:17" x14ac:dyDescent="0.25">
      <c r="A396" s="119">
        <v>42619</v>
      </c>
      <c r="B396" s="86"/>
      <c r="C396" s="86"/>
      <c r="D396" s="107" t="s">
        <v>513</v>
      </c>
      <c r="E396" s="86">
        <v>30692975594</v>
      </c>
      <c r="F396" s="88">
        <f t="shared" si="20"/>
        <v>8.2650000000000006</v>
      </c>
      <c r="G396" s="133">
        <f t="shared" si="21"/>
        <v>1.7350000000000001</v>
      </c>
      <c r="H396" s="108"/>
      <c r="I396" s="110"/>
      <c r="J396" s="176"/>
      <c r="K396" s="108"/>
      <c r="L396" s="90"/>
      <c r="M396" s="133">
        <v>10</v>
      </c>
      <c r="N396" s="39"/>
      <c r="O396" s="39"/>
      <c r="P396" s="39"/>
      <c r="Q396" s="39"/>
    </row>
    <row r="397" spans="1:17" x14ac:dyDescent="0.25">
      <c r="A397" s="119">
        <v>42614</v>
      </c>
      <c r="B397" s="86"/>
      <c r="C397" s="86"/>
      <c r="D397" s="107" t="s">
        <v>513</v>
      </c>
      <c r="E397" s="86">
        <v>30692975594</v>
      </c>
      <c r="F397" s="88">
        <f t="shared" si="20"/>
        <v>16.53</v>
      </c>
      <c r="G397" s="133">
        <f t="shared" si="21"/>
        <v>3.47</v>
      </c>
      <c r="H397" s="108"/>
      <c r="I397" s="110"/>
      <c r="J397" s="176"/>
      <c r="K397" s="108"/>
      <c r="L397" s="90"/>
      <c r="M397" s="133">
        <v>20</v>
      </c>
      <c r="N397" s="39"/>
      <c r="O397" s="39"/>
      <c r="P397" s="39"/>
      <c r="Q397" s="39"/>
    </row>
    <row r="398" spans="1:17" x14ac:dyDescent="0.25">
      <c r="A398" s="119">
        <v>42618</v>
      </c>
      <c r="B398" s="86"/>
      <c r="C398" s="86"/>
      <c r="D398" s="107" t="s">
        <v>513</v>
      </c>
      <c r="E398" s="86">
        <v>30692975594</v>
      </c>
      <c r="F398" s="88">
        <f t="shared" si="20"/>
        <v>8.2650000000000006</v>
      </c>
      <c r="G398" s="133">
        <f t="shared" si="21"/>
        <v>1.7350000000000001</v>
      </c>
      <c r="H398" s="108"/>
      <c r="I398" s="110"/>
      <c r="J398" s="176"/>
      <c r="K398" s="108"/>
      <c r="L398" s="90"/>
      <c r="M398" s="133">
        <v>10</v>
      </c>
      <c r="N398" s="39"/>
      <c r="O398" s="39"/>
      <c r="P398" s="39"/>
      <c r="Q398" s="39"/>
    </row>
    <row r="399" spans="1:17" x14ac:dyDescent="0.25">
      <c r="A399" s="119">
        <v>42622</v>
      </c>
      <c r="B399" s="86"/>
      <c r="C399" s="86"/>
      <c r="D399" s="107" t="s">
        <v>513</v>
      </c>
      <c r="E399" s="86">
        <v>30692975594</v>
      </c>
      <c r="F399" s="88">
        <f t="shared" si="20"/>
        <v>8.2650000000000006</v>
      </c>
      <c r="G399" s="133">
        <f t="shared" si="21"/>
        <v>1.7350000000000001</v>
      </c>
      <c r="H399" s="108"/>
      <c r="I399" s="110"/>
      <c r="J399" s="176"/>
      <c r="K399" s="108"/>
      <c r="L399" s="90"/>
      <c r="M399" s="133">
        <v>10</v>
      </c>
      <c r="N399" s="39"/>
      <c r="O399" s="39"/>
      <c r="P399" s="39"/>
      <c r="Q399" s="39"/>
    </row>
    <row r="400" spans="1:17" x14ac:dyDescent="0.25">
      <c r="A400" s="119">
        <v>42615</v>
      </c>
      <c r="B400" s="86"/>
      <c r="C400" s="86"/>
      <c r="D400" s="107" t="s">
        <v>513</v>
      </c>
      <c r="E400" s="86">
        <v>30692975594</v>
      </c>
      <c r="F400" s="88">
        <f t="shared" si="20"/>
        <v>12.397500000000001</v>
      </c>
      <c r="G400" s="133">
        <f t="shared" si="21"/>
        <v>2.6025</v>
      </c>
      <c r="H400" s="108"/>
      <c r="I400" s="110"/>
      <c r="J400" s="176"/>
      <c r="K400" s="108"/>
      <c r="L400" s="90"/>
      <c r="M400" s="133">
        <v>15</v>
      </c>
      <c r="N400" s="39"/>
      <c r="O400" s="39"/>
      <c r="P400" s="39"/>
      <c r="Q400" s="39"/>
    </row>
    <row r="401" spans="1:17" x14ac:dyDescent="0.25">
      <c r="A401" s="119">
        <v>42615</v>
      </c>
      <c r="B401" s="86"/>
      <c r="C401" s="86"/>
      <c r="D401" s="107" t="s">
        <v>513</v>
      </c>
      <c r="E401" s="86">
        <v>30692975594</v>
      </c>
      <c r="F401" s="88">
        <f t="shared" si="20"/>
        <v>12.397500000000001</v>
      </c>
      <c r="G401" s="133">
        <f t="shared" si="21"/>
        <v>2.6025</v>
      </c>
      <c r="H401" s="108"/>
      <c r="I401" s="110"/>
      <c r="J401" s="176"/>
      <c r="K401" s="108"/>
      <c r="L401" s="90"/>
      <c r="M401" s="133">
        <v>15</v>
      </c>
      <c r="N401" s="39"/>
      <c r="O401" s="39"/>
      <c r="P401" s="39"/>
      <c r="Q401" s="39"/>
    </row>
    <row r="402" spans="1:17" x14ac:dyDescent="0.25">
      <c r="A402" s="119">
        <v>42619</v>
      </c>
      <c r="B402" s="86"/>
      <c r="C402" s="86"/>
      <c r="D402" s="107" t="s">
        <v>513</v>
      </c>
      <c r="E402" s="86">
        <v>30692975594</v>
      </c>
      <c r="F402" s="88">
        <f t="shared" si="20"/>
        <v>33.06</v>
      </c>
      <c r="G402" s="133">
        <f t="shared" si="21"/>
        <v>6.94</v>
      </c>
      <c r="H402" s="108"/>
      <c r="I402" s="110"/>
      <c r="J402" s="176"/>
      <c r="K402" s="108"/>
      <c r="L402" s="90"/>
      <c r="M402" s="133">
        <v>40</v>
      </c>
      <c r="N402" s="39"/>
      <c r="O402" s="39"/>
      <c r="P402" s="39"/>
      <c r="Q402" s="39"/>
    </row>
    <row r="403" spans="1:17" x14ac:dyDescent="0.25">
      <c r="A403" s="119">
        <v>42619</v>
      </c>
      <c r="B403" s="86"/>
      <c r="C403" s="86"/>
      <c r="D403" s="107" t="s">
        <v>513</v>
      </c>
      <c r="E403" s="86">
        <v>30692975594</v>
      </c>
      <c r="F403" s="88">
        <f t="shared" si="20"/>
        <v>8.2650000000000006</v>
      </c>
      <c r="G403" s="133">
        <f t="shared" si="21"/>
        <v>1.7350000000000001</v>
      </c>
      <c r="H403" s="108"/>
      <c r="I403" s="110"/>
      <c r="J403" s="176"/>
      <c r="K403" s="108"/>
      <c r="L403" s="90"/>
      <c r="M403" s="133">
        <v>10</v>
      </c>
      <c r="N403" s="39"/>
      <c r="O403" s="39"/>
      <c r="P403" s="39"/>
      <c r="Q403" s="39"/>
    </row>
    <row r="404" spans="1:17" x14ac:dyDescent="0.25">
      <c r="A404" s="119">
        <v>42635</v>
      </c>
      <c r="B404" s="86"/>
      <c r="C404" s="86"/>
      <c r="D404" s="107" t="s">
        <v>513</v>
      </c>
      <c r="E404" s="86">
        <v>30692975594</v>
      </c>
      <c r="F404" s="88">
        <f t="shared" si="20"/>
        <v>8.2650000000000006</v>
      </c>
      <c r="G404" s="133">
        <f t="shared" si="21"/>
        <v>1.7350000000000001</v>
      </c>
      <c r="H404" s="108"/>
      <c r="I404" s="110"/>
      <c r="J404" s="176"/>
      <c r="K404" s="108"/>
      <c r="L404" s="90"/>
      <c r="M404" s="133">
        <v>10</v>
      </c>
      <c r="N404" s="39"/>
      <c r="O404" s="39"/>
      <c r="P404" s="39"/>
      <c r="Q404" s="39"/>
    </row>
    <row r="405" spans="1:17" x14ac:dyDescent="0.25">
      <c r="A405" s="119">
        <v>42622</v>
      </c>
      <c r="B405" s="86"/>
      <c r="C405" s="86"/>
      <c r="D405" s="107" t="s">
        <v>513</v>
      </c>
      <c r="E405" s="86">
        <v>30692975594</v>
      </c>
      <c r="F405" s="88">
        <f t="shared" si="20"/>
        <v>16.53</v>
      </c>
      <c r="G405" s="133">
        <f t="shared" si="21"/>
        <v>3.47</v>
      </c>
      <c r="H405" s="108"/>
      <c r="I405" s="110"/>
      <c r="J405" s="176"/>
      <c r="K405" s="108"/>
      <c r="L405" s="90"/>
      <c r="M405" s="133">
        <v>20</v>
      </c>
      <c r="N405" s="39"/>
      <c r="O405" s="39"/>
      <c r="P405" s="39"/>
      <c r="Q405" s="39"/>
    </row>
    <row r="406" spans="1:17" x14ac:dyDescent="0.25">
      <c r="A406" s="119">
        <v>42622</v>
      </c>
      <c r="B406" s="86"/>
      <c r="C406" s="86"/>
      <c r="D406" s="107" t="s">
        <v>513</v>
      </c>
      <c r="E406" s="86">
        <v>30692975594</v>
      </c>
      <c r="F406" s="88">
        <f t="shared" si="20"/>
        <v>12.397500000000001</v>
      </c>
      <c r="G406" s="133">
        <f t="shared" si="21"/>
        <v>2.6025</v>
      </c>
      <c r="H406" s="108"/>
      <c r="I406" s="110"/>
      <c r="J406" s="176"/>
      <c r="K406" s="108"/>
      <c r="L406" s="90"/>
      <c r="M406" s="133">
        <v>15</v>
      </c>
      <c r="N406" s="39"/>
      <c r="O406" s="39"/>
      <c r="P406" s="39"/>
      <c r="Q406" s="39"/>
    </row>
    <row r="407" spans="1:17" x14ac:dyDescent="0.25">
      <c r="A407" s="119">
        <v>42622</v>
      </c>
      <c r="B407" s="86"/>
      <c r="C407" s="86"/>
      <c r="D407" s="107" t="s">
        <v>513</v>
      </c>
      <c r="E407" s="86">
        <v>30692975594</v>
      </c>
      <c r="F407" s="88">
        <f t="shared" si="20"/>
        <v>16.53</v>
      </c>
      <c r="G407" s="133">
        <f t="shared" si="21"/>
        <v>3.47</v>
      </c>
      <c r="H407" s="108"/>
      <c r="I407" s="110"/>
      <c r="J407" s="176"/>
      <c r="K407" s="108"/>
      <c r="L407" s="90"/>
      <c r="M407" s="133">
        <v>20</v>
      </c>
      <c r="N407" s="39"/>
      <c r="O407" s="39"/>
      <c r="P407" s="39"/>
      <c r="Q407" s="39"/>
    </row>
    <row r="408" spans="1:17" x14ac:dyDescent="0.25">
      <c r="A408" s="119">
        <v>42627</v>
      </c>
      <c r="B408" s="86"/>
      <c r="C408" s="86"/>
      <c r="D408" s="107" t="s">
        <v>513</v>
      </c>
      <c r="E408" s="86">
        <v>30692975594</v>
      </c>
      <c r="F408" s="88">
        <f t="shared" si="20"/>
        <v>16.53</v>
      </c>
      <c r="G408" s="133">
        <f t="shared" si="21"/>
        <v>3.47</v>
      </c>
      <c r="H408" s="108"/>
      <c r="I408" s="110"/>
      <c r="J408" s="176"/>
      <c r="K408" s="108"/>
      <c r="L408" s="90"/>
      <c r="M408" s="133">
        <v>20</v>
      </c>
      <c r="N408" s="39"/>
      <c r="O408" s="39"/>
      <c r="P408" s="39"/>
      <c r="Q408" s="39"/>
    </row>
    <row r="409" spans="1:17" ht="15.75" customHeight="1" x14ac:dyDescent="0.25">
      <c r="A409" s="119">
        <v>42635</v>
      </c>
      <c r="B409" s="86"/>
      <c r="C409" s="86"/>
      <c r="D409" s="107" t="s">
        <v>513</v>
      </c>
      <c r="E409" s="86">
        <v>30692975594</v>
      </c>
      <c r="F409" s="88">
        <f t="shared" si="20"/>
        <v>16.53</v>
      </c>
      <c r="G409" s="133">
        <f t="shared" si="21"/>
        <v>3.47</v>
      </c>
      <c r="H409" s="108"/>
      <c r="I409" s="110"/>
      <c r="J409" s="176"/>
      <c r="K409" s="108"/>
      <c r="L409" s="90"/>
      <c r="M409" s="133">
        <v>20</v>
      </c>
      <c r="N409" s="39"/>
      <c r="O409" s="39"/>
      <c r="P409" s="39"/>
      <c r="Q409" s="39"/>
    </row>
    <row r="410" spans="1:17" x14ac:dyDescent="0.25">
      <c r="A410" s="119">
        <v>42620</v>
      </c>
      <c r="B410" s="86"/>
      <c r="C410" s="86"/>
      <c r="D410" s="107" t="s">
        <v>513</v>
      </c>
      <c r="E410" s="86">
        <v>30692975594</v>
      </c>
      <c r="F410" s="88">
        <f t="shared" si="20"/>
        <v>8.2650000000000006</v>
      </c>
      <c r="G410" s="133">
        <f t="shared" si="21"/>
        <v>1.7350000000000001</v>
      </c>
      <c r="H410" s="108"/>
      <c r="I410" s="110"/>
      <c r="J410" s="176"/>
      <c r="K410" s="108"/>
      <c r="L410" s="90"/>
      <c r="M410" s="133">
        <v>10</v>
      </c>
      <c r="N410" s="39"/>
      <c r="O410" s="39"/>
      <c r="P410" s="39"/>
      <c r="Q410" s="39"/>
    </row>
    <row r="411" spans="1:17" x14ac:dyDescent="0.25">
      <c r="A411" s="119">
        <v>42620</v>
      </c>
      <c r="B411" s="86"/>
      <c r="C411" s="86"/>
      <c r="D411" s="107" t="s">
        <v>513</v>
      </c>
      <c r="E411" s="86">
        <v>30692975594</v>
      </c>
      <c r="F411" s="88">
        <f t="shared" si="20"/>
        <v>8.2650000000000006</v>
      </c>
      <c r="G411" s="133">
        <f t="shared" si="21"/>
        <v>1.7350000000000001</v>
      </c>
      <c r="H411" s="108"/>
      <c r="I411" s="110"/>
      <c r="J411" s="176"/>
      <c r="K411" s="108"/>
      <c r="L411" s="90"/>
      <c r="M411" s="133">
        <v>10</v>
      </c>
      <c r="N411" s="39"/>
      <c r="O411" s="39"/>
      <c r="P411" s="39"/>
      <c r="Q411" s="39"/>
    </row>
    <row r="412" spans="1:17" x14ac:dyDescent="0.25">
      <c r="A412" s="119">
        <v>42624</v>
      </c>
      <c r="B412" s="86"/>
      <c r="C412" s="86"/>
      <c r="D412" s="107" t="s">
        <v>513</v>
      </c>
      <c r="E412" s="86">
        <v>30692975594</v>
      </c>
      <c r="F412" s="88">
        <f t="shared" si="20"/>
        <v>24.795000000000002</v>
      </c>
      <c r="G412" s="133">
        <f t="shared" si="21"/>
        <v>5.2050000000000001</v>
      </c>
      <c r="H412" s="108"/>
      <c r="I412" s="110"/>
      <c r="J412" s="176"/>
      <c r="K412" s="108"/>
      <c r="L412" s="90"/>
      <c r="M412" s="133">
        <v>30</v>
      </c>
      <c r="N412" s="39"/>
      <c r="O412" s="39"/>
      <c r="P412" s="39"/>
      <c r="Q412" s="39"/>
    </row>
    <row r="413" spans="1:17" x14ac:dyDescent="0.25">
      <c r="A413" s="119">
        <v>42624</v>
      </c>
      <c r="B413" s="86"/>
      <c r="C413" s="86"/>
      <c r="D413" s="107" t="s">
        <v>513</v>
      </c>
      <c r="E413" s="86">
        <v>30692975594</v>
      </c>
      <c r="F413" s="88">
        <f t="shared" si="20"/>
        <v>16.53</v>
      </c>
      <c r="G413" s="133">
        <f t="shared" si="21"/>
        <v>3.47</v>
      </c>
      <c r="H413" s="108"/>
      <c r="I413" s="110"/>
      <c r="J413" s="176"/>
      <c r="K413" s="108"/>
      <c r="L413" s="90"/>
      <c r="M413" s="133">
        <v>20</v>
      </c>
      <c r="N413" s="39"/>
      <c r="O413" s="39"/>
      <c r="P413" s="39"/>
      <c r="Q413" s="39"/>
    </row>
    <row r="414" spans="1:17" x14ac:dyDescent="0.25">
      <c r="A414" s="119">
        <v>42630</v>
      </c>
      <c r="B414" s="86"/>
      <c r="C414" s="86"/>
      <c r="D414" s="107" t="s">
        <v>513</v>
      </c>
      <c r="E414" s="86">
        <v>30692975594</v>
      </c>
      <c r="F414" s="88">
        <f t="shared" si="20"/>
        <v>8.2650000000000006</v>
      </c>
      <c r="G414" s="133">
        <f t="shared" si="21"/>
        <v>1.7350000000000001</v>
      </c>
      <c r="H414" s="108"/>
      <c r="I414" s="110"/>
      <c r="J414" s="176"/>
      <c r="K414" s="108"/>
      <c r="L414" s="90"/>
      <c r="M414" s="133">
        <v>10</v>
      </c>
      <c r="N414" s="39"/>
      <c r="O414" s="39"/>
      <c r="P414" s="39"/>
      <c r="Q414" s="39"/>
    </row>
    <row r="415" spans="1:17" x14ac:dyDescent="0.25">
      <c r="A415" s="119">
        <v>42629</v>
      </c>
      <c r="B415" s="86"/>
      <c r="C415" s="86"/>
      <c r="D415" s="107" t="s">
        <v>513</v>
      </c>
      <c r="E415" s="86">
        <v>30692975594</v>
      </c>
      <c r="F415" s="88">
        <f t="shared" si="20"/>
        <v>12.397500000000001</v>
      </c>
      <c r="G415" s="133">
        <f t="shared" si="21"/>
        <v>2.6025</v>
      </c>
      <c r="H415" s="108"/>
      <c r="I415" s="110"/>
      <c r="J415" s="176"/>
      <c r="K415" s="108"/>
      <c r="L415" s="90"/>
      <c r="M415" s="133">
        <v>15</v>
      </c>
      <c r="N415" s="39"/>
      <c r="O415" s="39"/>
      <c r="P415" s="39"/>
      <c r="Q415" s="39"/>
    </row>
    <row r="416" spans="1:17" x14ac:dyDescent="0.25">
      <c r="A416" s="119">
        <v>42623</v>
      </c>
      <c r="B416" s="86"/>
      <c r="C416" s="86"/>
      <c r="D416" s="107" t="s">
        <v>513</v>
      </c>
      <c r="E416" s="86">
        <v>30692975594</v>
      </c>
      <c r="F416" s="88">
        <f t="shared" si="20"/>
        <v>24.795000000000002</v>
      </c>
      <c r="G416" s="133">
        <f t="shared" si="21"/>
        <v>5.2050000000000001</v>
      </c>
      <c r="H416" s="108"/>
      <c r="I416" s="110"/>
      <c r="J416" s="176"/>
      <c r="K416" s="108"/>
      <c r="L416" s="90"/>
      <c r="M416" s="133">
        <v>30</v>
      </c>
      <c r="N416" s="39"/>
      <c r="O416" s="39"/>
      <c r="P416" s="39"/>
      <c r="Q416" s="39"/>
    </row>
    <row r="417" spans="1:17" x14ac:dyDescent="0.25">
      <c r="A417" s="119">
        <v>42626</v>
      </c>
      <c r="B417" s="86"/>
      <c r="C417" s="86"/>
      <c r="D417" s="107" t="s">
        <v>513</v>
      </c>
      <c r="E417" s="86">
        <v>30692975594</v>
      </c>
      <c r="F417" s="88">
        <f t="shared" si="20"/>
        <v>8.2650000000000006</v>
      </c>
      <c r="G417" s="133">
        <f t="shared" si="21"/>
        <v>1.7350000000000001</v>
      </c>
      <c r="H417" s="108"/>
      <c r="I417" s="110"/>
      <c r="J417" s="176"/>
      <c r="K417" s="108"/>
      <c r="L417" s="90"/>
      <c r="M417" s="133">
        <v>10</v>
      </c>
      <c r="N417" s="39"/>
      <c r="O417" s="39"/>
      <c r="P417" s="39"/>
      <c r="Q417" s="39"/>
    </row>
    <row r="418" spans="1:17" x14ac:dyDescent="0.25">
      <c r="A418" s="119">
        <v>42626</v>
      </c>
      <c r="B418" s="86"/>
      <c r="C418" s="86"/>
      <c r="D418" s="107" t="s">
        <v>513</v>
      </c>
      <c r="E418" s="86">
        <v>30692975594</v>
      </c>
      <c r="F418" s="88">
        <f t="shared" si="20"/>
        <v>16.53</v>
      </c>
      <c r="G418" s="133">
        <f t="shared" si="21"/>
        <v>3.47</v>
      </c>
      <c r="H418" s="108"/>
      <c r="I418" s="110"/>
      <c r="J418" s="176"/>
      <c r="K418" s="108"/>
      <c r="L418" s="90"/>
      <c r="M418" s="133">
        <v>20</v>
      </c>
      <c r="N418" s="39"/>
      <c r="O418" s="39"/>
      <c r="P418" s="39"/>
      <c r="Q418" s="39"/>
    </row>
    <row r="419" spans="1:17" x14ac:dyDescent="0.25">
      <c r="A419" s="119">
        <v>42614</v>
      </c>
      <c r="B419" s="86"/>
      <c r="C419" s="86"/>
      <c r="D419" s="107" t="s">
        <v>513</v>
      </c>
      <c r="E419" s="86">
        <v>30692975594</v>
      </c>
      <c r="F419" s="88">
        <f t="shared" si="20"/>
        <v>12.397500000000001</v>
      </c>
      <c r="G419" s="133">
        <f t="shared" si="21"/>
        <v>2.6025</v>
      </c>
      <c r="H419" s="108"/>
      <c r="I419" s="110"/>
      <c r="J419" s="176"/>
      <c r="K419" s="108"/>
      <c r="L419" s="90"/>
      <c r="M419" s="133">
        <v>15</v>
      </c>
      <c r="N419" s="39"/>
      <c r="O419" s="39"/>
      <c r="P419" s="39"/>
      <c r="Q419" s="39"/>
    </row>
    <row r="420" spans="1:17" x14ac:dyDescent="0.25">
      <c r="A420" s="119">
        <v>42619</v>
      </c>
      <c r="B420" s="86"/>
      <c r="C420" s="86"/>
      <c r="D420" s="107" t="s">
        <v>513</v>
      </c>
      <c r="E420" s="86">
        <v>30692975594</v>
      </c>
      <c r="F420" s="88">
        <f t="shared" si="20"/>
        <v>12.397500000000001</v>
      </c>
      <c r="G420" s="133">
        <f t="shared" si="21"/>
        <v>2.6025</v>
      </c>
      <c r="H420" s="108"/>
      <c r="I420" s="110"/>
      <c r="J420" s="176"/>
      <c r="K420" s="108"/>
      <c r="L420" s="90"/>
      <c r="M420" s="133">
        <v>15</v>
      </c>
      <c r="N420" s="39"/>
      <c r="O420" s="39"/>
      <c r="P420" s="39"/>
      <c r="Q420" s="39"/>
    </row>
    <row r="421" spans="1:17" x14ac:dyDescent="0.25">
      <c r="A421" s="119">
        <v>42624</v>
      </c>
      <c r="B421" s="86"/>
      <c r="C421" s="86"/>
      <c r="D421" s="107" t="s">
        <v>513</v>
      </c>
      <c r="E421" s="86">
        <v>30692975594</v>
      </c>
      <c r="F421" s="88">
        <f t="shared" si="20"/>
        <v>24.795000000000002</v>
      </c>
      <c r="G421" s="133">
        <f t="shared" si="21"/>
        <v>5.2050000000000001</v>
      </c>
      <c r="H421" s="108"/>
      <c r="I421" s="110"/>
      <c r="J421" s="176"/>
      <c r="K421" s="108"/>
      <c r="L421" s="90"/>
      <c r="M421" s="133">
        <v>30</v>
      </c>
      <c r="N421" s="39"/>
      <c r="O421" s="39"/>
      <c r="P421" s="39"/>
      <c r="Q421" s="39"/>
    </row>
    <row r="422" spans="1:17" x14ac:dyDescent="0.25">
      <c r="A422" s="119">
        <v>42624</v>
      </c>
      <c r="B422" s="86"/>
      <c r="C422" s="86"/>
      <c r="D422" s="107" t="s">
        <v>513</v>
      </c>
      <c r="E422" s="86">
        <v>30692975594</v>
      </c>
      <c r="F422" s="88">
        <f t="shared" si="20"/>
        <v>16.53</v>
      </c>
      <c r="G422" s="133">
        <f t="shared" si="21"/>
        <v>3.47</v>
      </c>
      <c r="H422" s="108"/>
      <c r="I422" s="110"/>
      <c r="J422" s="176"/>
      <c r="K422" s="108"/>
      <c r="L422" s="90"/>
      <c r="M422" s="133">
        <v>20</v>
      </c>
      <c r="N422" s="39"/>
      <c r="O422" s="39"/>
      <c r="P422" s="39"/>
      <c r="Q422" s="39"/>
    </row>
    <row r="423" spans="1:17" x14ac:dyDescent="0.25">
      <c r="A423" s="119">
        <v>42626</v>
      </c>
      <c r="B423" s="86"/>
      <c r="C423" s="86"/>
      <c r="D423" s="107" t="s">
        <v>513</v>
      </c>
      <c r="E423" s="86">
        <v>30692975594</v>
      </c>
      <c r="F423" s="88">
        <f t="shared" si="20"/>
        <v>16.53</v>
      </c>
      <c r="G423" s="133">
        <f t="shared" si="21"/>
        <v>3.47</v>
      </c>
      <c r="H423" s="108"/>
      <c r="I423" s="110"/>
      <c r="J423" s="176"/>
      <c r="K423" s="108"/>
      <c r="L423" s="90"/>
      <c r="M423" s="133">
        <v>20</v>
      </c>
      <c r="N423" s="39"/>
      <c r="O423" s="39"/>
      <c r="P423" s="39"/>
      <c r="Q423" s="39"/>
    </row>
    <row r="424" spans="1:17" x14ac:dyDescent="0.25">
      <c r="A424" s="119">
        <v>42621</v>
      </c>
      <c r="B424" s="86"/>
      <c r="C424" s="86"/>
      <c r="D424" s="107" t="s">
        <v>513</v>
      </c>
      <c r="E424" s="86">
        <v>30692975594</v>
      </c>
      <c r="F424" s="88">
        <f t="shared" si="20"/>
        <v>8.2650000000000006</v>
      </c>
      <c r="G424" s="133">
        <f t="shared" si="21"/>
        <v>1.7350000000000001</v>
      </c>
      <c r="H424" s="108"/>
      <c r="I424" s="110"/>
      <c r="J424" s="176"/>
      <c r="K424" s="108"/>
      <c r="L424" s="90"/>
      <c r="M424" s="133">
        <v>10</v>
      </c>
      <c r="N424" s="39"/>
      <c r="O424" s="39"/>
      <c r="P424" s="39"/>
      <c r="Q424" s="39"/>
    </row>
    <row r="425" spans="1:17" x14ac:dyDescent="0.25">
      <c r="A425" s="119">
        <v>42621</v>
      </c>
      <c r="B425" s="86"/>
      <c r="C425" s="86"/>
      <c r="D425" s="107" t="s">
        <v>513</v>
      </c>
      <c r="E425" s="86">
        <v>30692975594</v>
      </c>
      <c r="F425" s="88">
        <f t="shared" si="20"/>
        <v>16.53</v>
      </c>
      <c r="G425" s="133">
        <f t="shared" si="21"/>
        <v>3.47</v>
      </c>
      <c r="H425" s="108"/>
      <c r="I425" s="110"/>
      <c r="J425" s="176"/>
      <c r="K425" s="108"/>
      <c r="L425" s="90"/>
      <c r="M425" s="133">
        <v>20</v>
      </c>
      <c r="N425" s="39"/>
      <c r="O425" s="39"/>
      <c r="P425" s="39"/>
      <c r="Q425" s="39"/>
    </row>
    <row r="426" spans="1:17" x14ac:dyDescent="0.25">
      <c r="A426" s="119">
        <v>42614</v>
      </c>
      <c r="B426" s="86"/>
      <c r="C426" s="86"/>
      <c r="D426" s="107" t="s">
        <v>513</v>
      </c>
      <c r="E426" s="86">
        <v>30692975594</v>
      </c>
      <c r="F426" s="88">
        <f t="shared" si="20"/>
        <v>16.53</v>
      </c>
      <c r="G426" s="133">
        <f t="shared" si="21"/>
        <v>3.47</v>
      </c>
      <c r="H426" s="108"/>
      <c r="I426" s="110"/>
      <c r="J426" s="176"/>
      <c r="K426" s="108"/>
      <c r="L426" s="90"/>
      <c r="M426" s="133">
        <v>20</v>
      </c>
      <c r="N426" s="39"/>
      <c r="O426" s="39"/>
      <c r="P426" s="39"/>
      <c r="Q426" s="39"/>
    </row>
    <row r="427" spans="1:17" x14ac:dyDescent="0.25">
      <c r="A427" s="119">
        <v>42626</v>
      </c>
      <c r="B427" s="86"/>
      <c r="C427" s="86"/>
      <c r="D427" s="107" t="s">
        <v>513</v>
      </c>
      <c r="E427" s="86">
        <v>30692975594</v>
      </c>
      <c r="F427" s="88">
        <f t="shared" si="20"/>
        <v>12.397500000000001</v>
      </c>
      <c r="G427" s="133">
        <f t="shared" si="21"/>
        <v>2.6025</v>
      </c>
      <c r="H427" s="108"/>
      <c r="I427" s="110"/>
      <c r="J427" s="176"/>
      <c r="K427" s="108"/>
      <c r="L427" s="90"/>
      <c r="M427" s="133">
        <v>15</v>
      </c>
      <c r="N427" s="39"/>
      <c r="O427" s="39"/>
      <c r="P427" s="39"/>
      <c r="Q427" s="39"/>
    </row>
    <row r="428" spans="1:17" x14ac:dyDescent="0.25">
      <c r="A428" s="119">
        <v>42626</v>
      </c>
      <c r="B428" s="86"/>
      <c r="C428" s="86"/>
      <c r="D428" s="107" t="s">
        <v>513</v>
      </c>
      <c r="E428" s="86">
        <v>30692975594</v>
      </c>
      <c r="F428" s="88">
        <f t="shared" si="20"/>
        <v>33.06</v>
      </c>
      <c r="G428" s="133">
        <f t="shared" si="21"/>
        <v>6.94</v>
      </c>
      <c r="H428" s="108"/>
      <c r="I428" s="110"/>
      <c r="J428" s="176"/>
      <c r="K428" s="108"/>
      <c r="L428" s="90"/>
      <c r="M428" s="133">
        <v>40</v>
      </c>
      <c r="N428" s="39"/>
      <c r="O428" s="39"/>
      <c r="P428" s="39"/>
      <c r="Q428" s="39"/>
    </row>
    <row r="429" spans="1:17" x14ac:dyDescent="0.25">
      <c r="A429" s="119">
        <v>42619</v>
      </c>
      <c r="B429" s="86"/>
      <c r="C429" s="86"/>
      <c r="D429" s="107" t="s">
        <v>513</v>
      </c>
      <c r="E429" s="86">
        <v>30692975594</v>
      </c>
      <c r="F429" s="88">
        <f t="shared" si="20"/>
        <v>33.06</v>
      </c>
      <c r="G429" s="133">
        <f t="shared" si="21"/>
        <v>6.94</v>
      </c>
      <c r="H429" s="108"/>
      <c r="I429" s="110"/>
      <c r="J429" s="176"/>
      <c r="K429" s="108"/>
      <c r="L429" s="90"/>
      <c r="M429" s="133">
        <v>40</v>
      </c>
      <c r="N429" s="39"/>
      <c r="O429" s="39"/>
      <c r="P429" s="39"/>
      <c r="Q429" s="39"/>
    </row>
    <row r="430" spans="1:17" x14ac:dyDescent="0.25">
      <c r="A430" s="119">
        <v>42622</v>
      </c>
      <c r="B430" s="86"/>
      <c r="C430" s="86"/>
      <c r="D430" s="107" t="s">
        <v>513</v>
      </c>
      <c r="E430" s="86">
        <v>30692975594</v>
      </c>
      <c r="F430" s="88">
        <f t="shared" si="20"/>
        <v>16.53</v>
      </c>
      <c r="G430" s="133">
        <f t="shared" si="21"/>
        <v>3.47</v>
      </c>
      <c r="H430" s="108"/>
      <c r="I430" s="110"/>
      <c r="J430" s="176"/>
      <c r="K430" s="108"/>
      <c r="L430" s="90"/>
      <c r="M430" s="133">
        <v>20</v>
      </c>
      <c r="N430" s="39"/>
      <c r="O430" s="39"/>
      <c r="P430" s="39"/>
      <c r="Q430" s="39"/>
    </row>
    <row r="431" spans="1:17" x14ac:dyDescent="0.25">
      <c r="A431" s="119">
        <v>42622</v>
      </c>
      <c r="B431" s="86"/>
      <c r="C431" s="86"/>
      <c r="D431" s="107" t="s">
        <v>513</v>
      </c>
      <c r="E431" s="86">
        <v>30692975594</v>
      </c>
      <c r="F431" s="88">
        <f t="shared" si="20"/>
        <v>16.53</v>
      </c>
      <c r="G431" s="133">
        <f t="shared" si="21"/>
        <v>3.47</v>
      </c>
      <c r="H431" s="108"/>
      <c r="I431" s="110"/>
      <c r="J431" s="176"/>
      <c r="K431" s="108"/>
      <c r="L431" s="90"/>
      <c r="M431" s="133">
        <v>20</v>
      </c>
      <c r="N431" s="39"/>
      <c r="O431" s="39"/>
      <c r="P431" s="39"/>
      <c r="Q431" s="39"/>
    </row>
    <row r="432" spans="1:17" x14ac:dyDescent="0.25">
      <c r="A432" s="119">
        <v>42614</v>
      </c>
      <c r="B432" s="86"/>
      <c r="C432" s="86"/>
      <c r="D432" s="107" t="s">
        <v>513</v>
      </c>
      <c r="E432" s="86">
        <v>30692975594</v>
      </c>
      <c r="F432" s="88">
        <f t="shared" si="20"/>
        <v>12.397500000000001</v>
      </c>
      <c r="G432" s="133">
        <f t="shared" si="21"/>
        <v>2.6025</v>
      </c>
      <c r="H432" s="108"/>
      <c r="I432" s="110"/>
      <c r="J432" s="176"/>
      <c r="K432" s="108"/>
      <c r="L432" s="90"/>
      <c r="M432" s="133">
        <v>15</v>
      </c>
      <c r="N432" s="39"/>
      <c r="O432" s="39"/>
      <c r="P432" s="39"/>
      <c r="Q432" s="39"/>
    </row>
    <row r="433" spans="1:17" x14ac:dyDescent="0.25">
      <c r="A433" s="119">
        <v>42640</v>
      </c>
      <c r="B433" s="86"/>
      <c r="C433" s="86"/>
      <c r="D433" s="107" t="s">
        <v>513</v>
      </c>
      <c r="E433" s="86">
        <v>30692975594</v>
      </c>
      <c r="F433" s="88">
        <f t="shared" si="20"/>
        <v>16.53</v>
      </c>
      <c r="G433" s="133">
        <f t="shared" si="21"/>
        <v>3.47</v>
      </c>
      <c r="H433" s="108"/>
      <c r="I433" s="110"/>
      <c r="J433" s="176"/>
      <c r="K433" s="108"/>
      <c r="L433" s="90"/>
      <c r="M433" s="133">
        <v>20</v>
      </c>
      <c r="N433" s="39"/>
      <c r="O433" s="39"/>
      <c r="P433" s="39"/>
      <c r="Q433" s="39"/>
    </row>
    <row r="434" spans="1:17" x14ac:dyDescent="0.25">
      <c r="A434" s="119">
        <v>42624</v>
      </c>
      <c r="B434" s="86"/>
      <c r="C434" s="86"/>
      <c r="D434" s="107" t="s">
        <v>513</v>
      </c>
      <c r="E434" s="86">
        <v>30692975594</v>
      </c>
      <c r="F434" s="88">
        <f t="shared" si="20"/>
        <v>16.53</v>
      </c>
      <c r="G434" s="133">
        <f t="shared" si="21"/>
        <v>3.47</v>
      </c>
      <c r="H434" s="108"/>
      <c r="I434" s="110"/>
      <c r="J434" s="176"/>
      <c r="K434" s="108"/>
      <c r="L434" s="90"/>
      <c r="M434" s="133">
        <v>20</v>
      </c>
      <c r="N434" s="39"/>
      <c r="O434" s="39"/>
      <c r="P434" s="39"/>
      <c r="Q434" s="39"/>
    </row>
    <row r="435" spans="1:17" x14ac:dyDescent="0.25">
      <c r="A435" s="119">
        <v>42643</v>
      </c>
      <c r="B435" s="86"/>
      <c r="C435" s="86"/>
      <c r="D435" s="107" t="s">
        <v>513</v>
      </c>
      <c r="E435" s="86">
        <v>30692975594</v>
      </c>
      <c r="F435" s="88">
        <f t="shared" si="20"/>
        <v>33.06</v>
      </c>
      <c r="G435" s="133">
        <f t="shared" si="21"/>
        <v>6.94</v>
      </c>
      <c r="H435" s="108"/>
      <c r="I435" s="110"/>
      <c r="J435" s="176"/>
      <c r="K435" s="108"/>
      <c r="L435" s="90"/>
      <c r="M435" s="133">
        <v>40</v>
      </c>
      <c r="N435" s="39"/>
      <c r="O435" s="39"/>
      <c r="P435" s="39"/>
      <c r="Q435" s="39"/>
    </row>
    <row r="436" spans="1:17" x14ac:dyDescent="0.25">
      <c r="A436" s="119">
        <v>42640</v>
      </c>
      <c r="B436" s="86"/>
      <c r="C436" s="86"/>
      <c r="D436" s="107" t="s">
        <v>513</v>
      </c>
      <c r="E436" s="86">
        <v>30692975594</v>
      </c>
      <c r="F436" s="88">
        <f t="shared" si="20"/>
        <v>33.06</v>
      </c>
      <c r="G436" s="133">
        <f t="shared" si="21"/>
        <v>6.94</v>
      </c>
      <c r="H436" s="108"/>
      <c r="I436" s="110"/>
      <c r="J436" s="176"/>
      <c r="K436" s="108"/>
      <c r="L436" s="90"/>
      <c r="M436" s="133">
        <v>40</v>
      </c>
      <c r="N436" s="39"/>
      <c r="O436" s="39"/>
      <c r="P436" s="39"/>
      <c r="Q436" s="39"/>
    </row>
    <row r="437" spans="1:17" x14ac:dyDescent="0.25">
      <c r="A437" s="119">
        <v>42591</v>
      </c>
      <c r="B437" s="86"/>
      <c r="C437" s="86"/>
      <c r="D437" s="107" t="s">
        <v>513</v>
      </c>
      <c r="E437" s="86">
        <v>30692975594</v>
      </c>
      <c r="F437" s="88">
        <f t="shared" si="20"/>
        <v>16.53</v>
      </c>
      <c r="G437" s="133">
        <f t="shared" si="21"/>
        <v>3.47</v>
      </c>
      <c r="H437" s="108"/>
      <c r="I437" s="110"/>
      <c r="J437" s="176"/>
      <c r="K437" s="108"/>
      <c r="L437" s="90"/>
      <c r="M437" s="133">
        <v>20</v>
      </c>
      <c r="N437" s="39"/>
      <c r="O437" s="39"/>
      <c r="P437" s="39"/>
      <c r="Q437" s="39"/>
    </row>
    <row r="438" spans="1:17" x14ac:dyDescent="0.25">
      <c r="A438" s="119">
        <v>42607</v>
      </c>
      <c r="B438" s="86"/>
      <c r="C438" s="86"/>
      <c r="D438" s="107" t="s">
        <v>513</v>
      </c>
      <c r="E438" s="86">
        <v>30692975594</v>
      </c>
      <c r="F438" s="88">
        <f t="shared" si="20"/>
        <v>16.53</v>
      </c>
      <c r="G438" s="133">
        <f t="shared" si="21"/>
        <v>3.47</v>
      </c>
      <c r="H438" s="108"/>
      <c r="I438" s="110"/>
      <c r="J438" s="176"/>
      <c r="K438" s="108"/>
      <c r="L438" s="90"/>
      <c r="M438" s="133">
        <v>20</v>
      </c>
      <c r="N438" s="39"/>
      <c r="O438" s="39"/>
      <c r="P438" s="39"/>
      <c r="Q438" s="39"/>
    </row>
    <row r="439" spans="1:17" x14ac:dyDescent="0.25">
      <c r="A439" s="119">
        <v>42583</v>
      </c>
      <c r="B439" s="86"/>
      <c r="C439" s="86"/>
      <c r="D439" s="107" t="s">
        <v>513</v>
      </c>
      <c r="E439" s="86">
        <v>30692975594</v>
      </c>
      <c r="F439" s="88">
        <f t="shared" si="20"/>
        <v>8.2650000000000006</v>
      </c>
      <c r="G439" s="133">
        <f t="shared" si="21"/>
        <v>1.7350000000000001</v>
      </c>
      <c r="H439" s="108"/>
      <c r="I439" s="110"/>
      <c r="J439" s="176"/>
      <c r="K439" s="108"/>
      <c r="L439" s="90"/>
      <c r="M439" s="133">
        <v>10</v>
      </c>
      <c r="N439" s="39"/>
      <c r="O439" s="39"/>
      <c r="P439" s="39"/>
      <c r="Q439" s="39"/>
    </row>
    <row r="440" spans="1:17" x14ac:dyDescent="0.25">
      <c r="A440" s="119">
        <v>42591</v>
      </c>
      <c r="B440" s="86"/>
      <c r="C440" s="86"/>
      <c r="D440" s="107" t="s">
        <v>513</v>
      </c>
      <c r="E440" s="86">
        <v>30692975594</v>
      </c>
      <c r="F440" s="88">
        <f t="shared" si="20"/>
        <v>16.53</v>
      </c>
      <c r="G440" s="133">
        <f t="shared" si="21"/>
        <v>3.47</v>
      </c>
      <c r="H440" s="108"/>
      <c r="I440" s="110"/>
      <c r="J440" s="176"/>
      <c r="K440" s="108"/>
      <c r="L440" s="90"/>
      <c r="M440" s="133">
        <v>20</v>
      </c>
      <c r="N440" s="39"/>
      <c r="O440" s="39"/>
      <c r="P440" s="39"/>
      <c r="Q440" s="39"/>
    </row>
    <row r="441" spans="1:17" x14ac:dyDescent="0.25">
      <c r="A441" s="119">
        <v>42591</v>
      </c>
      <c r="B441" s="86"/>
      <c r="C441" s="86"/>
      <c r="D441" s="107" t="s">
        <v>513</v>
      </c>
      <c r="E441" s="86">
        <v>30692975594</v>
      </c>
      <c r="F441" s="88">
        <f t="shared" si="20"/>
        <v>16.53</v>
      </c>
      <c r="G441" s="133">
        <f t="shared" si="21"/>
        <v>3.47</v>
      </c>
      <c r="H441" s="108"/>
      <c r="I441" s="110"/>
      <c r="J441" s="176"/>
      <c r="K441" s="108"/>
      <c r="L441" s="90"/>
      <c r="M441" s="133">
        <v>20</v>
      </c>
      <c r="N441" s="39"/>
      <c r="O441" s="39"/>
      <c r="P441" s="39"/>
      <c r="Q441" s="39"/>
    </row>
    <row r="442" spans="1:17" x14ac:dyDescent="0.25">
      <c r="A442" s="119">
        <v>42590</v>
      </c>
      <c r="B442" s="86"/>
      <c r="C442" s="86"/>
      <c r="D442" s="107" t="s">
        <v>513</v>
      </c>
      <c r="E442" s="86">
        <v>30692975594</v>
      </c>
      <c r="F442" s="88">
        <f t="shared" si="20"/>
        <v>16.53</v>
      </c>
      <c r="G442" s="133">
        <f t="shared" si="21"/>
        <v>3.47</v>
      </c>
      <c r="H442" s="108"/>
      <c r="I442" s="110"/>
      <c r="J442" s="176"/>
      <c r="K442" s="108"/>
      <c r="L442" s="90"/>
      <c r="M442" s="133">
        <v>20</v>
      </c>
      <c r="N442" s="39"/>
      <c r="O442" s="39"/>
      <c r="P442" s="39"/>
      <c r="Q442" s="39"/>
    </row>
    <row r="443" spans="1:17" x14ac:dyDescent="0.25">
      <c r="A443" s="119">
        <v>42590</v>
      </c>
      <c r="B443" s="86"/>
      <c r="C443" s="86"/>
      <c r="D443" s="107" t="s">
        <v>513</v>
      </c>
      <c r="E443" s="86">
        <v>30692975594</v>
      </c>
      <c r="F443" s="88">
        <f t="shared" si="20"/>
        <v>16.53</v>
      </c>
      <c r="G443" s="133">
        <f t="shared" si="21"/>
        <v>3.47</v>
      </c>
      <c r="H443" s="108"/>
      <c r="I443" s="110"/>
      <c r="J443" s="176"/>
      <c r="K443" s="108"/>
      <c r="L443" s="90"/>
      <c r="M443" s="133">
        <v>20</v>
      </c>
      <c r="N443" s="39"/>
      <c r="O443" s="39"/>
      <c r="P443" s="39"/>
      <c r="Q443" s="39"/>
    </row>
    <row r="444" spans="1:17" x14ac:dyDescent="0.25">
      <c r="A444" s="119">
        <v>42591</v>
      </c>
      <c r="B444" s="86"/>
      <c r="C444" s="86"/>
      <c r="D444" s="107" t="s">
        <v>513</v>
      </c>
      <c r="E444" s="86">
        <v>30692975594</v>
      </c>
      <c r="F444" s="88">
        <f t="shared" si="20"/>
        <v>33.06</v>
      </c>
      <c r="G444" s="133">
        <f t="shared" si="21"/>
        <v>6.94</v>
      </c>
      <c r="H444" s="108"/>
      <c r="I444" s="110"/>
      <c r="J444" s="176"/>
      <c r="K444" s="108"/>
      <c r="L444" s="90"/>
      <c r="M444" s="133">
        <v>40</v>
      </c>
      <c r="N444" s="39"/>
      <c r="O444" s="39"/>
      <c r="P444" s="39"/>
      <c r="Q444" s="39"/>
    </row>
    <row r="445" spans="1:17" x14ac:dyDescent="0.25">
      <c r="A445" s="119">
        <v>42587</v>
      </c>
      <c r="B445" s="86"/>
      <c r="C445" s="86"/>
      <c r="D445" s="107" t="s">
        <v>513</v>
      </c>
      <c r="E445" s="86">
        <v>30692975594</v>
      </c>
      <c r="F445" s="88">
        <f t="shared" si="20"/>
        <v>16.53</v>
      </c>
      <c r="G445" s="133">
        <f t="shared" si="21"/>
        <v>3.47</v>
      </c>
      <c r="H445" s="108"/>
      <c r="I445" s="110"/>
      <c r="J445" s="176"/>
      <c r="K445" s="108"/>
      <c r="L445" s="90"/>
      <c r="M445" s="133">
        <v>20</v>
      </c>
      <c r="N445" s="39"/>
      <c r="O445" s="39"/>
      <c r="P445" s="39"/>
      <c r="Q445" s="39"/>
    </row>
    <row r="446" spans="1:17" x14ac:dyDescent="0.25">
      <c r="A446" s="119">
        <v>42587</v>
      </c>
      <c r="B446" s="86"/>
      <c r="C446" s="86"/>
      <c r="D446" s="107" t="s">
        <v>513</v>
      </c>
      <c r="E446" s="86">
        <v>30692975594</v>
      </c>
      <c r="F446" s="88">
        <f t="shared" ref="F446:F538" si="22">M446-G446</f>
        <v>16.53</v>
      </c>
      <c r="G446" s="133">
        <f t="shared" ref="G446:G538" si="23">M446*17.35%</f>
        <v>3.47</v>
      </c>
      <c r="H446" s="108"/>
      <c r="I446" s="110"/>
      <c r="J446" s="176"/>
      <c r="K446" s="108"/>
      <c r="L446" s="90"/>
      <c r="M446" s="133">
        <v>20</v>
      </c>
      <c r="N446" s="39"/>
      <c r="O446" s="39"/>
      <c r="P446" s="39"/>
      <c r="Q446" s="39"/>
    </row>
    <row r="447" spans="1:17" x14ac:dyDescent="0.25">
      <c r="A447" s="119">
        <v>42587</v>
      </c>
      <c r="B447" s="86"/>
      <c r="C447" s="86"/>
      <c r="D447" s="107" t="s">
        <v>513</v>
      </c>
      <c r="E447" s="86">
        <v>30692975594</v>
      </c>
      <c r="F447" s="88">
        <f t="shared" si="22"/>
        <v>16.53</v>
      </c>
      <c r="G447" s="133">
        <f t="shared" si="23"/>
        <v>3.47</v>
      </c>
      <c r="H447" s="108"/>
      <c r="I447" s="110"/>
      <c r="J447" s="176"/>
      <c r="K447" s="108"/>
      <c r="L447" s="90"/>
      <c r="M447" s="133">
        <v>20</v>
      </c>
      <c r="N447" s="39"/>
      <c r="O447" s="39"/>
      <c r="P447" s="39"/>
      <c r="Q447" s="39"/>
    </row>
    <row r="448" spans="1:17" x14ac:dyDescent="0.25">
      <c r="A448" s="119">
        <v>42586</v>
      </c>
      <c r="B448" s="86"/>
      <c r="C448" s="86"/>
      <c r="D448" s="107" t="s">
        <v>513</v>
      </c>
      <c r="E448" s="86">
        <v>30692975594</v>
      </c>
      <c r="F448" s="88">
        <f t="shared" si="22"/>
        <v>16.53</v>
      </c>
      <c r="G448" s="133">
        <f t="shared" si="23"/>
        <v>3.47</v>
      </c>
      <c r="H448" s="108"/>
      <c r="I448" s="110"/>
      <c r="J448" s="176"/>
      <c r="K448" s="108"/>
      <c r="L448" s="90"/>
      <c r="M448" s="133">
        <v>20</v>
      </c>
      <c r="N448" s="39"/>
      <c r="O448" s="39"/>
      <c r="P448" s="39"/>
      <c r="Q448" s="39"/>
    </row>
    <row r="449" spans="1:17" x14ac:dyDescent="0.25">
      <c r="A449" s="119">
        <v>42583</v>
      </c>
      <c r="B449" s="86"/>
      <c r="C449" s="86"/>
      <c r="D449" s="107" t="s">
        <v>513</v>
      </c>
      <c r="E449" s="86">
        <v>30692975594</v>
      </c>
      <c r="F449" s="88">
        <f t="shared" si="22"/>
        <v>16.53</v>
      </c>
      <c r="G449" s="133">
        <f t="shared" si="23"/>
        <v>3.47</v>
      </c>
      <c r="H449" s="108"/>
      <c r="I449" s="110"/>
      <c r="J449" s="176"/>
      <c r="K449" s="108"/>
      <c r="L449" s="90"/>
      <c r="M449" s="133">
        <v>20</v>
      </c>
      <c r="N449" s="39"/>
      <c r="O449" s="39"/>
      <c r="P449" s="39"/>
      <c r="Q449" s="39"/>
    </row>
    <row r="450" spans="1:17" x14ac:dyDescent="0.25">
      <c r="A450" s="119">
        <v>42583</v>
      </c>
      <c r="B450" s="86"/>
      <c r="C450" s="86"/>
      <c r="D450" s="107" t="s">
        <v>513</v>
      </c>
      <c r="E450" s="86">
        <v>30692975594</v>
      </c>
      <c r="F450" s="88">
        <f t="shared" si="22"/>
        <v>16.53</v>
      </c>
      <c r="G450" s="133">
        <f t="shared" si="23"/>
        <v>3.47</v>
      </c>
      <c r="H450" s="108"/>
      <c r="I450" s="110"/>
      <c r="J450" s="176"/>
      <c r="K450" s="108"/>
      <c r="L450" s="90"/>
      <c r="M450" s="133">
        <v>20</v>
      </c>
      <c r="N450" s="39"/>
      <c r="O450" s="39"/>
      <c r="P450" s="39"/>
      <c r="Q450" s="39"/>
    </row>
    <row r="451" spans="1:17" x14ac:dyDescent="0.25">
      <c r="A451" s="119">
        <v>42593</v>
      </c>
      <c r="B451" s="86"/>
      <c r="C451" s="86"/>
      <c r="D451" s="107" t="s">
        <v>513</v>
      </c>
      <c r="E451" s="86">
        <v>30692975594</v>
      </c>
      <c r="F451" s="88">
        <f t="shared" si="22"/>
        <v>16.53</v>
      </c>
      <c r="G451" s="133">
        <f t="shared" si="23"/>
        <v>3.47</v>
      </c>
      <c r="H451" s="108"/>
      <c r="I451" s="110"/>
      <c r="J451" s="176"/>
      <c r="K451" s="108"/>
      <c r="L451" s="90"/>
      <c r="M451" s="133">
        <v>20</v>
      </c>
      <c r="N451" s="39"/>
      <c r="O451" s="39"/>
      <c r="P451" s="39"/>
      <c r="Q451" s="39"/>
    </row>
    <row r="452" spans="1:17" x14ac:dyDescent="0.25">
      <c r="A452" s="119" t="s">
        <v>514</v>
      </c>
      <c r="B452" s="86"/>
      <c r="C452" s="86"/>
      <c r="D452" s="107" t="s">
        <v>513</v>
      </c>
      <c r="E452" s="86">
        <v>30692975594</v>
      </c>
      <c r="F452" s="88">
        <f t="shared" si="22"/>
        <v>16.53</v>
      </c>
      <c r="G452" s="133">
        <f t="shared" si="23"/>
        <v>3.47</v>
      </c>
      <c r="H452" s="108"/>
      <c r="I452" s="110"/>
      <c r="J452" s="176"/>
      <c r="K452" s="108"/>
      <c r="L452" s="90"/>
      <c r="M452" s="133">
        <v>20</v>
      </c>
      <c r="N452" s="39"/>
      <c r="O452" s="39"/>
      <c r="P452" s="39"/>
      <c r="Q452" s="39"/>
    </row>
    <row r="453" spans="1:17" x14ac:dyDescent="0.25">
      <c r="A453" s="119">
        <v>42586</v>
      </c>
      <c r="B453" s="86"/>
      <c r="C453" s="86"/>
      <c r="D453" s="107" t="s">
        <v>513</v>
      </c>
      <c r="E453" s="86">
        <v>30692975594</v>
      </c>
      <c r="F453" s="88">
        <f t="shared" si="22"/>
        <v>16.53</v>
      </c>
      <c r="G453" s="133">
        <f t="shared" si="23"/>
        <v>3.47</v>
      </c>
      <c r="H453" s="108"/>
      <c r="I453" s="110"/>
      <c r="J453" s="176"/>
      <c r="K453" s="108"/>
      <c r="L453" s="90"/>
      <c r="M453" s="133">
        <v>20</v>
      </c>
      <c r="N453" s="39"/>
      <c r="O453" s="39"/>
      <c r="P453" s="39"/>
      <c r="Q453" s="39"/>
    </row>
    <row r="454" spans="1:17" x14ac:dyDescent="0.25">
      <c r="A454" s="119">
        <v>42584</v>
      </c>
      <c r="B454" s="86"/>
      <c r="C454" s="86"/>
      <c r="D454" s="107" t="s">
        <v>513</v>
      </c>
      <c r="E454" s="86">
        <v>30692975594</v>
      </c>
      <c r="F454" s="88">
        <f t="shared" si="22"/>
        <v>12.397500000000001</v>
      </c>
      <c r="G454" s="133">
        <f t="shared" si="23"/>
        <v>2.6025</v>
      </c>
      <c r="H454" s="108"/>
      <c r="I454" s="110"/>
      <c r="J454" s="176"/>
      <c r="K454" s="108"/>
      <c r="L454" s="90"/>
      <c r="M454" s="133">
        <v>15</v>
      </c>
      <c r="N454" s="39"/>
      <c r="O454" s="39"/>
      <c r="P454" s="39"/>
      <c r="Q454" s="39"/>
    </row>
    <row r="455" spans="1:17" x14ac:dyDescent="0.25">
      <c r="A455" s="119">
        <v>42584</v>
      </c>
      <c r="B455" s="86"/>
      <c r="C455" s="86"/>
      <c r="D455" s="107" t="s">
        <v>513</v>
      </c>
      <c r="E455" s="86">
        <v>30692975594</v>
      </c>
      <c r="F455" s="88">
        <f t="shared" si="22"/>
        <v>12.397500000000001</v>
      </c>
      <c r="G455" s="133">
        <f t="shared" si="23"/>
        <v>2.6025</v>
      </c>
      <c r="H455" s="108"/>
      <c r="I455" s="110"/>
      <c r="J455" s="176"/>
      <c r="K455" s="108"/>
      <c r="L455" s="90"/>
      <c r="M455" s="133">
        <v>15</v>
      </c>
      <c r="N455" s="39"/>
      <c r="O455" s="39"/>
      <c r="P455" s="39"/>
      <c r="Q455" s="39"/>
    </row>
    <row r="456" spans="1:17" x14ac:dyDescent="0.25">
      <c r="A456" s="119">
        <v>42585</v>
      </c>
      <c r="B456" s="86"/>
      <c r="C456" s="86"/>
      <c r="D456" s="107" t="s">
        <v>513</v>
      </c>
      <c r="E456" s="86">
        <v>30692975594</v>
      </c>
      <c r="F456" s="88">
        <f t="shared" si="22"/>
        <v>12.397500000000001</v>
      </c>
      <c r="G456" s="133">
        <f t="shared" si="23"/>
        <v>2.6025</v>
      </c>
      <c r="H456" s="108"/>
      <c r="I456" s="110"/>
      <c r="J456" s="176"/>
      <c r="K456" s="108"/>
      <c r="L456" s="90"/>
      <c r="M456" s="133">
        <v>15</v>
      </c>
      <c r="N456" s="39"/>
      <c r="O456" s="39"/>
      <c r="P456" s="39"/>
      <c r="Q456" s="39"/>
    </row>
    <row r="457" spans="1:17" x14ac:dyDescent="0.25">
      <c r="A457" s="119">
        <v>42584</v>
      </c>
      <c r="B457" s="86"/>
      <c r="C457" s="86"/>
      <c r="D457" s="107" t="s">
        <v>513</v>
      </c>
      <c r="E457" s="86">
        <v>30692975594</v>
      </c>
      <c r="F457" s="88">
        <f t="shared" si="22"/>
        <v>12.397500000000001</v>
      </c>
      <c r="G457" s="133">
        <f t="shared" si="23"/>
        <v>2.6025</v>
      </c>
      <c r="H457" s="108"/>
      <c r="I457" s="110"/>
      <c r="J457" s="176"/>
      <c r="K457" s="108"/>
      <c r="L457" s="90"/>
      <c r="M457" s="133">
        <v>15</v>
      </c>
      <c r="N457" s="39"/>
      <c r="O457" s="39"/>
      <c r="P457" s="39"/>
      <c r="Q457" s="39"/>
    </row>
    <row r="458" spans="1:17" x14ac:dyDescent="0.25">
      <c r="A458" s="119">
        <v>42585</v>
      </c>
      <c r="B458" s="86"/>
      <c r="C458" s="86"/>
      <c r="D458" s="107" t="s">
        <v>513</v>
      </c>
      <c r="E458" s="86">
        <v>30692975594</v>
      </c>
      <c r="F458" s="88">
        <f t="shared" si="22"/>
        <v>12.397500000000001</v>
      </c>
      <c r="G458" s="133">
        <f t="shared" si="23"/>
        <v>2.6025</v>
      </c>
      <c r="H458" s="108"/>
      <c r="I458" s="110"/>
      <c r="J458" s="176"/>
      <c r="K458" s="108"/>
      <c r="L458" s="90"/>
      <c r="M458" s="133">
        <v>15</v>
      </c>
      <c r="N458" s="39"/>
      <c r="O458" s="39"/>
      <c r="P458" s="39"/>
      <c r="Q458" s="39"/>
    </row>
    <row r="459" spans="1:17" x14ac:dyDescent="0.25">
      <c r="A459" s="119">
        <v>42586</v>
      </c>
      <c r="B459" s="86"/>
      <c r="C459" s="86"/>
      <c r="D459" s="107" t="s">
        <v>513</v>
      </c>
      <c r="E459" s="86">
        <v>30692975594</v>
      </c>
      <c r="F459" s="88">
        <f t="shared" si="22"/>
        <v>16.53</v>
      </c>
      <c r="G459" s="133">
        <f t="shared" si="23"/>
        <v>3.47</v>
      </c>
      <c r="H459" s="108"/>
      <c r="I459" s="110"/>
      <c r="J459" s="176"/>
      <c r="K459" s="108"/>
      <c r="L459" s="90"/>
      <c r="M459" s="133">
        <v>20</v>
      </c>
      <c r="N459" s="39"/>
      <c r="O459" s="39"/>
      <c r="P459" s="39"/>
      <c r="Q459" s="39"/>
    </row>
    <row r="460" spans="1:17" x14ac:dyDescent="0.25">
      <c r="A460" s="119">
        <v>42585</v>
      </c>
      <c r="B460" s="86"/>
      <c r="C460" s="86"/>
      <c r="D460" s="107" t="s">
        <v>513</v>
      </c>
      <c r="E460" s="86">
        <v>30692975594</v>
      </c>
      <c r="F460" s="88">
        <f t="shared" si="22"/>
        <v>16.53</v>
      </c>
      <c r="G460" s="133">
        <f t="shared" si="23"/>
        <v>3.47</v>
      </c>
      <c r="H460" s="108"/>
      <c r="I460" s="110"/>
      <c r="J460" s="176"/>
      <c r="K460" s="108"/>
      <c r="L460" s="90"/>
      <c r="M460" s="133">
        <v>20</v>
      </c>
      <c r="N460" s="39"/>
      <c r="O460" s="39"/>
      <c r="P460" s="39"/>
      <c r="Q460" s="39"/>
    </row>
    <row r="461" spans="1:17" x14ac:dyDescent="0.25">
      <c r="A461" s="119">
        <v>42585</v>
      </c>
      <c r="B461" s="86"/>
      <c r="C461" s="86"/>
      <c r="D461" s="107" t="s">
        <v>513</v>
      </c>
      <c r="E461" s="86">
        <v>30692975594</v>
      </c>
      <c r="F461" s="88">
        <f t="shared" si="22"/>
        <v>8.2650000000000006</v>
      </c>
      <c r="G461" s="133">
        <f t="shared" si="23"/>
        <v>1.7350000000000001</v>
      </c>
      <c r="H461" s="108"/>
      <c r="I461" s="110"/>
      <c r="J461" s="176"/>
      <c r="K461" s="108"/>
      <c r="L461" s="90"/>
      <c r="M461" s="133">
        <v>10</v>
      </c>
      <c r="N461" s="39"/>
      <c r="O461" s="39"/>
      <c r="P461" s="39"/>
      <c r="Q461" s="39"/>
    </row>
    <row r="462" spans="1:17" x14ac:dyDescent="0.25">
      <c r="A462" s="119">
        <v>42584</v>
      </c>
      <c r="B462" s="86"/>
      <c r="C462" s="86"/>
      <c r="D462" s="107" t="s">
        <v>513</v>
      </c>
      <c r="E462" s="86">
        <v>30692975594</v>
      </c>
      <c r="F462" s="88">
        <f t="shared" si="22"/>
        <v>16.53</v>
      </c>
      <c r="G462" s="133">
        <f t="shared" si="23"/>
        <v>3.47</v>
      </c>
      <c r="H462" s="108"/>
      <c r="I462" s="110"/>
      <c r="J462" s="176"/>
      <c r="K462" s="108"/>
      <c r="L462" s="90"/>
      <c r="M462" s="133">
        <v>20</v>
      </c>
      <c r="N462" s="39"/>
      <c r="O462" s="39"/>
      <c r="P462" s="39"/>
      <c r="Q462" s="39"/>
    </row>
    <row r="463" spans="1:17" x14ac:dyDescent="0.25">
      <c r="A463" s="119">
        <v>42584</v>
      </c>
      <c r="B463" s="86"/>
      <c r="C463" s="86"/>
      <c r="D463" s="107" t="s">
        <v>513</v>
      </c>
      <c r="E463" s="86">
        <v>30692975594</v>
      </c>
      <c r="F463" s="88">
        <f t="shared" si="22"/>
        <v>16.53</v>
      </c>
      <c r="G463" s="133">
        <f t="shared" si="23"/>
        <v>3.47</v>
      </c>
      <c r="H463" s="108"/>
      <c r="I463" s="110"/>
      <c r="J463" s="176"/>
      <c r="K463" s="108"/>
      <c r="L463" s="90"/>
      <c r="M463" s="133">
        <v>20</v>
      </c>
      <c r="N463" s="39"/>
      <c r="O463" s="39"/>
      <c r="P463" s="39"/>
      <c r="Q463" s="39"/>
    </row>
    <row r="464" spans="1:17" x14ac:dyDescent="0.25">
      <c r="A464" s="119">
        <v>42584</v>
      </c>
      <c r="B464" s="86"/>
      <c r="C464" s="86"/>
      <c r="D464" s="107" t="s">
        <v>513</v>
      </c>
      <c r="E464" s="86">
        <v>30692975594</v>
      </c>
      <c r="F464" s="88">
        <f t="shared" si="22"/>
        <v>16.53</v>
      </c>
      <c r="G464" s="133">
        <f t="shared" si="23"/>
        <v>3.47</v>
      </c>
      <c r="H464" s="108"/>
      <c r="I464" s="110"/>
      <c r="J464" s="176"/>
      <c r="K464" s="108"/>
      <c r="L464" s="90"/>
      <c r="M464" s="133">
        <v>20</v>
      </c>
      <c r="N464" s="39"/>
      <c r="O464" s="39"/>
      <c r="P464" s="39"/>
      <c r="Q464" s="39"/>
    </row>
    <row r="465" spans="1:17" x14ac:dyDescent="0.25">
      <c r="A465" s="119">
        <v>42586</v>
      </c>
      <c r="B465" s="86"/>
      <c r="C465" s="86"/>
      <c r="D465" s="107" t="s">
        <v>513</v>
      </c>
      <c r="E465" s="86">
        <v>30692975594</v>
      </c>
      <c r="F465" s="88">
        <f t="shared" si="22"/>
        <v>16.53</v>
      </c>
      <c r="G465" s="133">
        <f t="shared" si="23"/>
        <v>3.47</v>
      </c>
      <c r="H465" s="108"/>
      <c r="I465" s="110"/>
      <c r="J465" s="176"/>
      <c r="K465" s="108"/>
      <c r="L465" s="90"/>
      <c r="M465" s="133">
        <v>20</v>
      </c>
      <c r="N465" s="39"/>
      <c r="O465" s="39"/>
      <c r="P465" s="39"/>
      <c r="Q465" s="39"/>
    </row>
    <row r="466" spans="1:17" x14ac:dyDescent="0.25">
      <c r="A466" s="119">
        <v>42586</v>
      </c>
      <c r="B466" s="86"/>
      <c r="C466" s="86"/>
      <c r="D466" s="107" t="s">
        <v>513</v>
      </c>
      <c r="E466" s="86">
        <v>30692975594</v>
      </c>
      <c r="F466" s="88">
        <f t="shared" si="22"/>
        <v>16.53</v>
      </c>
      <c r="G466" s="133">
        <f t="shared" si="23"/>
        <v>3.47</v>
      </c>
      <c r="H466" s="108"/>
      <c r="I466" s="110"/>
      <c r="J466" s="176"/>
      <c r="K466" s="108"/>
      <c r="L466" s="90"/>
      <c r="M466" s="133">
        <v>20</v>
      </c>
      <c r="N466" s="39"/>
      <c r="O466" s="39"/>
      <c r="P466" s="39"/>
      <c r="Q466" s="39"/>
    </row>
    <row r="467" spans="1:17" x14ac:dyDescent="0.25">
      <c r="A467" s="119">
        <v>42586</v>
      </c>
      <c r="B467" s="86"/>
      <c r="C467" s="86"/>
      <c r="D467" s="107" t="s">
        <v>513</v>
      </c>
      <c r="E467" s="86">
        <v>30692975594</v>
      </c>
      <c r="F467" s="88">
        <f t="shared" si="22"/>
        <v>16.53</v>
      </c>
      <c r="G467" s="133">
        <f t="shared" si="23"/>
        <v>3.47</v>
      </c>
      <c r="H467" s="108"/>
      <c r="I467" s="110"/>
      <c r="J467" s="176"/>
      <c r="K467" s="108"/>
      <c r="L467" s="90"/>
      <c r="M467" s="133">
        <v>20</v>
      </c>
      <c r="N467" s="39"/>
      <c r="O467" s="39"/>
      <c r="P467" s="39"/>
      <c r="Q467" s="39"/>
    </row>
    <row r="468" spans="1:17" x14ac:dyDescent="0.25">
      <c r="A468" s="119">
        <v>42590</v>
      </c>
      <c r="B468" s="86"/>
      <c r="C468" s="86"/>
      <c r="D468" s="107" t="s">
        <v>513</v>
      </c>
      <c r="E468" s="86">
        <v>30692975594</v>
      </c>
      <c r="F468" s="88">
        <f t="shared" si="22"/>
        <v>16.53</v>
      </c>
      <c r="G468" s="133">
        <f t="shared" si="23"/>
        <v>3.47</v>
      </c>
      <c r="H468" s="108"/>
      <c r="I468" s="110"/>
      <c r="J468" s="176"/>
      <c r="K468" s="108"/>
      <c r="L468" s="90"/>
      <c r="M468" s="133">
        <v>20</v>
      </c>
      <c r="N468" s="39"/>
      <c r="O468" s="39"/>
      <c r="P468" s="39"/>
      <c r="Q468" s="39"/>
    </row>
    <row r="469" spans="1:17" x14ac:dyDescent="0.25">
      <c r="A469" s="119">
        <v>42590</v>
      </c>
      <c r="B469" s="86"/>
      <c r="C469" s="86"/>
      <c r="D469" s="107" t="s">
        <v>513</v>
      </c>
      <c r="E469" s="86">
        <v>30692975594</v>
      </c>
      <c r="F469" s="88">
        <f t="shared" si="22"/>
        <v>16.53</v>
      </c>
      <c r="G469" s="133">
        <f t="shared" si="23"/>
        <v>3.47</v>
      </c>
      <c r="H469" s="108"/>
      <c r="I469" s="110"/>
      <c r="J469" s="176"/>
      <c r="K469" s="108"/>
      <c r="L469" s="90"/>
      <c r="M469" s="133">
        <v>20</v>
      </c>
      <c r="N469" s="39"/>
      <c r="O469" s="39"/>
      <c r="P469" s="39"/>
      <c r="Q469" s="39"/>
    </row>
    <row r="470" spans="1:17" x14ac:dyDescent="0.25">
      <c r="A470" s="119">
        <v>42583</v>
      </c>
      <c r="B470" s="86"/>
      <c r="C470" s="86"/>
      <c r="D470" s="107" t="s">
        <v>513</v>
      </c>
      <c r="E470" s="86">
        <v>30692975594</v>
      </c>
      <c r="F470" s="88">
        <f t="shared" si="22"/>
        <v>16.53</v>
      </c>
      <c r="G470" s="133">
        <f t="shared" si="23"/>
        <v>3.47</v>
      </c>
      <c r="H470" s="108"/>
      <c r="I470" s="110"/>
      <c r="J470" s="176"/>
      <c r="K470" s="108"/>
      <c r="L470" s="90"/>
      <c r="M470" s="133">
        <v>20</v>
      </c>
      <c r="N470" s="39"/>
      <c r="O470" s="39"/>
      <c r="P470" s="39"/>
      <c r="Q470" s="39"/>
    </row>
    <row r="471" spans="1:17" x14ac:dyDescent="0.25">
      <c r="A471" s="119">
        <v>42583</v>
      </c>
      <c r="B471" s="86"/>
      <c r="C471" s="86"/>
      <c r="D471" s="107" t="s">
        <v>513</v>
      </c>
      <c r="E471" s="86">
        <v>30692975594</v>
      </c>
      <c r="F471" s="88">
        <f t="shared" si="22"/>
        <v>16.53</v>
      </c>
      <c r="G471" s="133">
        <f t="shared" si="23"/>
        <v>3.47</v>
      </c>
      <c r="H471" s="108"/>
      <c r="I471" s="110"/>
      <c r="J471" s="176"/>
      <c r="K471" s="108"/>
      <c r="L471" s="90"/>
      <c r="M471" s="133">
        <v>20</v>
      </c>
      <c r="N471" s="39"/>
      <c r="O471" s="39"/>
      <c r="P471" s="39"/>
      <c r="Q471" s="39"/>
    </row>
    <row r="472" spans="1:17" x14ac:dyDescent="0.25">
      <c r="A472" s="119">
        <v>42583</v>
      </c>
      <c r="B472" s="86"/>
      <c r="C472" s="86"/>
      <c r="D472" s="107" t="s">
        <v>513</v>
      </c>
      <c r="E472" s="86">
        <v>30692975594</v>
      </c>
      <c r="F472" s="88">
        <f t="shared" si="22"/>
        <v>16.53</v>
      </c>
      <c r="G472" s="133">
        <f t="shared" si="23"/>
        <v>3.47</v>
      </c>
      <c r="H472" s="108"/>
      <c r="I472" s="110"/>
      <c r="J472" s="176"/>
      <c r="K472" s="108"/>
      <c r="L472" s="90"/>
      <c r="M472" s="133">
        <v>20</v>
      </c>
      <c r="N472" s="39"/>
      <c r="O472" s="39"/>
      <c r="P472" s="39"/>
      <c r="Q472" s="39"/>
    </row>
    <row r="473" spans="1:17" x14ac:dyDescent="0.25">
      <c r="A473" s="119">
        <v>42590</v>
      </c>
      <c r="B473" s="86"/>
      <c r="C473" s="86"/>
      <c r="D473" s="107" t="s">
        <v>513</v>
      </c>
      <c r="E473" s="86">
        <v>30692975594</v>
      </c>
      <c r="F473" s="88">
        <f t="shared" si="22"/>
        <v>16.53</v>
      </c>
      <c r="G473" s="133">
        <f t="shared" si="23"/>
        <v>3.47</v>
      </c>
      <c r="H473" s="108"/>
      <c r="I473" s="110"/>
      <c r="J473" s="176"/>
      <c r="K473" s="108"/>
      <c r="L473" s="90"/>
      <c r="M473" s="133">
        <v>20</v>
      </c>
      <c r="N473" s="39"/>
      <c r="O473" s="39"/>
      <c r="P473" s="39"/>
      <c r="Q473" s="39"/>
    </row>
    <row r="474" spans="1:17" x14ac:dyDescent="0.25">
      <c r="A474" s="119">
        <v>42590</v>
      </c>
      <c r="B474" s="86"/>
      <c r="C474" s="86"/>
      <c r="D474" s="107" t="s">
        <v>513</v>
      </c>
      <c r="E474" s="86">
        <v>30692975594</v>
      </c>
      <c r="F474" s="88">
        <f t="shared" si="22"/>
        <v>16.53</v>
      </c>
      <c r="G474" s="133">
        <f t="shared" si="23"/>
        <v>3.47</v>
      </c>
      <c r="H474" s="108"/>
      <c r="I474" s="110"/>
      <c r="J474" s="176"/>
      <c r="K474" s="108"/>
      <c r="L474" s="90"/>
      <c r="M474" s="133">
        <v>20</v>
      </c>
      <c r="N474" s="39"/>
      <c r="O474" s="39"/>
      <c r="P474" s="39"/>
      <c r="Q474" s="39"/>
    </row>
    <row r="475" spans="1:17" x14ac:dyDescent="0.25">
      <c r="A475" s="119">
        <v>42592</v>
      </c>
      <c r="B475" s="86"/>
      <c r="C475" s="86"/>
      <c r="D475" s="107" t="s">
        <v>513</v>
      </c>
      <c r="E475" s="86">
        <v>30692975594</v>
      </c>
      <c r="F475" s="88">
        <f t="shared" si="22"/>
        <v>8.2650000000000006</v>
      </c>
      <c r="G475" s="133">
        <f t="shared" si="23"/>
        <v>1.7350000000000001</v>
      </c>
      <c r="H475" s="108"/>
      <c r="I475" s="110"/>
      <c r="J475" s="176"/>
      <c r="K475" s="108"/>
      <c r="L475" s="90"/>
      <c r="M475" s="133">
        <v>10</v>
      </c>
      <c r="N475" s="39"/>
      <c r="O475" s="39"/>
      <c r="P475" s="39"/>
      <c r="Q475" s="39"/>
    </row>
    <row r="476" spans="1:17" x14ac:dyDescent="0.25">
      <c r="A476" s="119">
        <v>42590</v>
      </c>
      <c r="B476" s="86"/>
      <c r="C476" s="86"/>
      <c r="D476" s="107" t="s">
        <v>513</v>
      </c>
      <c r="E476" s="86">
        <v>30692975594</v>
      </c>
      <c r="F476" s="88">
        <f t="shared" si="22"/>
        <v>8.2650000000000006</v>
      </c>
      <c r="G476" s="133">
        <f t="shared" si="23"/>
        <v>1.7350000000000001</v>
      </c>
      <c r="H476" s="108"/>
      <c r="I476" s="110"/>
      <c r="J476" s="176"/>
      <c r="K476" s="108"/>
      <c r="L476" s="90"/>
      <c r="M476" s="133">
        <v>10</v>
      </c>
      <c r="N476" s="39"/>
      <c r="O476" s="39"/>
      <c r="P476" s="39"/>
      <c r="Q476" s="39"/>
    </row>
    <row r="477" spans="1:17" x14ac:dyDescent="0.25">
      <c r="A477" s="119">
        <v>42590</v>
      </c>
      <c r="B477" s="86"/>
      <c r="C477" s="86"/>
      <c r="D477" s="107" t="s">
        <v>513</v>
      </c>
      <c r="E477" s="86">
        <v>30692975594</v>
      </c>
      <c r="F477" s="88">
        <f t="shared" si="22"/>
        <v>16.53</v>
      </c>
      <c r="G477" s="133">
        <f t="shared" si="23"/>
        <v>3.47</v>
      </c>
      <c r="H477" s="108"/>
      <c r="I477" s="110"/>
      <c r="J477" s="176"/>
      <c r="K477" s="108"/>
      <c r="L477" s="90"/>
      <c r="M477" s="133">
        <v>20</v>
      </c>
      <c r="N477" s="39"/>
      <c r="O477" s="39"/>
      <c r="P477" s="39"/>
      <c r="Q477" s="39"/>
    </row>
    <row r="478" spans="1:17" x14ac:dyDescent="0.25">
      <c r="A478" s="119">
        <v>42590</v>
      </c>
      <c r="B478" s="86"/>
      <c r="C478" s="86"/>
      <c r="D478" s="107" t="s">
        <v>513</v>
      </c>
      <c r="E478" s="86">
        <v>30692975594</v>
      </c>
      <c r="F478" s="88">
        <f t="shared" si="22"/>
        <v>12.397500000000001</v>
      </c>
      <c r="G478" s="133">
        <f t="shared" si="23"/>
        <v>2.6025</v>
      </c>
      <c r="H478" s="108"/>
      <c r="I478" s="110"/>
      <c r="J478" s="176"/>
      <c r="K478" s="108"/>
      <c r="L478" s="90"/>
      <c r="M478" s="133">
        <v>15</v>
      </c>
      <c r="N478" s="39"/>
      <c r="O478" s="39"/>
      <c r="P478" s="39"/>
      <c r="Q478" s="39"/>
    </row>
    <row r="479" spans="1:17" x14ac:dyDescent="0.25">
      <c r="A479" s="119">
        <v>42590</v>
      </c>
      <c r="B479" s="86"/>
      <c r="C479" s="86"/>
      <c r="D479" s="107" t="s">
        <v>513</v>
      </c>
      <c r="E479" s="86">
        <v>30692975594</v>
      </c>
      <c r="F479" s="88">
        <f t="shared" si="22"/>
        <v>12.397500000000001</v>
      </c>
      <c r="G479" s="133">
        <f t="shared" si="23"/>
        <v>2.6025</v>
      </c>
      <c r="H479" s="108"/>
      <c r="I479" s="110"/>
      <c r="J479" s="176"/>
      <c r="K479" s="108"/>
      <c r="L479" s="90"/>
      <c r="M479" s="133">
        <v>15</v>
      </c>
      <c r="N479" s="39"/>
      <c r="O479" s="39"/>
      <c r="P479" s="39"/>
      <c r="Q479" s="39"/>
    </row>
    <row r="480" spans="1:17" x14ac:dyDescent="0.25">
      <c r="A480" s="119">
        <v>42591</v>
      </c>
      <c r="B480" s="86"/>
      <c r="C480" s="86"/>
      <c r="D480" s="107" t="s">
        <v>513</v>
      </c>
      <c r="E480" s="86">
        <v>30692975594</v>
      </c>
      <c r="F480" s="88">
        <f t="shared" si="22"/>
        <v>16.53</v>
      </c>
      <c r="G480" s="133">
        <f t="shared" si="23"/>
        <v>3.47</v>
      </c>
      <c r="H480" s="108"/>
      <c r="I480" s="110"/>
      <c r="J480" s="176"/>
      <c r="K480" s="108"/>
      <c r="L480" s="90"/>
      <c r="M480" s="133">
        <v>20</v>
      </c>
      <c r="N480" s="39"/>
      <c r="O480" s="39"/>
      <c r="P480" s="39"/>
      <c r="Q480" s="39"/>
    </row>
    <row r="481" spans="1:17" x14ac:dyDescent="0.25">
      <c r="A481" s="119">
        <v>42591</v>
      </c>
      <c r="B481" s="86"/>
      <c r="C481" s="86"/>
      <c r="D481" s="107" t="s">
        <v>513</v>
      </c>
      <c r="E481" s="86">
        <v>30692975594</v>
      </c>
      <c r="F481" s="88">
        <f t="shared" si="22"/>
        <v>16.53</v>
      </c>
      <c r="G481" s="133">
        <f t="shared" si="23"/>
        <v>3.47</v>
      </c>
      <c r="H481" s="108"/>
      <c r="I481" s="110"/>
      <c r="J481" s="176"/>
      <c r="K481" s="108"/>
      <c r="L481" s="90"/>
      <c r="M481" s="133">
        <v>20</v>
      </c>
      <c r="N481" s="39"/>
      <c r="O481" s="39"/>
      <c r="P481" s="39"/>
      <c r="Q481" s="39"/>
    </row>
    <row r="482" spans="1:17" x14ac:dyDescent="0.25">
      <c r="A482" s="119">
        <v>42592</v>
      </c>
      <c r="B482" s="86"/>
      <c r="C482" s="86"/>
      <c r="D482" s="107" t="s">
        <v>513</v>
      </c>
      <c r="E482" s="86">
        <v>30692975594</v>
      </c>
      <c r="F482" s="88">
        <f t="shared" si="22"/>
        <v>16.53</v>
      </c>
      <c r="G482" s="133">
        <f t="shared" si="23"/>
        <v>3.47</v>
      </c>
      <c r="H482" s="108"/>
      <c r="I482" s="110"/>
      <c r="J482" s="176"/>
      <c r="K482" s="108"/>
      <c r="L482" s="90"/>
      <c r="M482" s="133">
        <v>20</v>
      </c>
      <c r="N482" s="39"/>
      <c r="O482" s="39"/>
      <c r="P482" s="39"/>
      <c r="Q482" s="39"/>
    </row>
    <row r="483" spans="1:17" x14ac:dyDescent="0.25">
      <c r="A483" s="119">
        <v>42592</v>
      </c>
      <c r="B483" s="86"/>
      <c r="C483" s="86"/>
      <c r="D483" s="107" t="s">
        <v>513</v>
      </c>
      <c r="E483" s="86">
        <v>30692975594</v>
      </c>
      <c r="F483" s="88">
        <f t="shared" si="22"/>
        <v>8.2650000000000006</v>
      </c>
      <c r="G483" s="133">
        <f t="shared" si="23"/>
        <v>1.7350000000000001</v>
      </c>
      <c r="H483" s="108"/>
      <c r="I483" s="110"/>
      <c r="J483" s="176"/>
      <c r="K483" s="108"/>
      <c r="L483" s="90"/>
      <c r="M483" s="133">
        <v>10</v>
      </c>
      <c r="N483" s="39"/>
      <c r="O483" s="39"/>
      <c r="P483" s="39"/>
      <c r="Q483" s="39"/>
    </row>
    <row r="484" spans="1:17" x14ac:dyDescent="0.25">
      <c r="A484" s="119">
        <v>42592</v>
      </c>
      <c r="B484" s="86"/>
      <c r="C484" s="86"/>
      <c r="D484" s="107" t="s">
        <v>513</v>
      </c>
      <c r="E484" s="86">
        <v>30692975594</v>
      </c>
      <c r="F484" s="88">
        <f t="shared" si="22"/>
        <v>8.2650000000000006</v>
      </c>
      <c r="G484" s="133">
        <f t="shared" si="23"/>
        <v>1.7350000000000001</v>
      </c>
      <c r="H484" s="108"/>
      <c r="I484" s="110"/>
      <c r="J484" s="176"/>
      <c r="K484" s="108"/>
      <c r="L484" s="90"/>
      <c r="M484" s="133">
        <v>10</v>
      </c>
      <c r="N484" s="39"/>
      <c r="O484" s="39"/>
      <c r="P484" s="39"/>
      <c r="Q484" s="39"/>
    </row>
    <row r="485" spans="1:17" x14ac:dyDescent="0.25">
      <c r="A485" s="119">
        <v>42600</v>
      </c>
      <c r="B485" s="86"/>
      <c r="C485" s="86"/>
      <c r="D485" s="107" t="s">
        <v>513</v>
      </c>
      <c r="E485" s="86">
        <v>30692975594</v>
      </c>
      <c r="F485" s="88">
        <f t="shared" si="22"/>
        <v>8.2650000000000006</v>
      </c>
      <c r="G485" s="133">
        <f t="shared" si="23"/>
        <v>1.7350000000000001</v>
      </c>
      <c r="H485" s="108"/>
      <c r="I485" s="110"/>
      <c r="J485" s="176"/>
      <c r="K485" s="108"/>
      <c r="L485" s="90"/>
      <c r="M485" s="133">
        <v>10</v>
      </c>
      <c r="N485" s="39"/>
      <c r="O485" s="39"/>
      <c r="P485" s="39"/>
      <c r="Q485" s="39"/>
    </row>
    <row r="486" spans="1:17" x14ac:dyDescent="0.25">
      <c r="A486" s="119">
        <v>42599</v>
      </c>
      <c r="B486" s="86"/>
      <c r="C486" s="86"/>
      <c r="D486" s="107" t="s">
        <v>513</v>
      </c>
      <c r="E486" s="86">
        <v>30692975594</v>
      </c>
      <c r="F486" s="88">
        <f t="shared" si="22"/>
        <v>16.53</v>
      </c>
      <c r="G486" s="133">
        <f t="shared" si="23"/>
        <v>3.47</v>
      </c>
      <c r="H486" s="108"/>
      <c r="I486" s="110"/>
      <c r="J486" s="176"/>
      <c r="K486" s="108"/>
      <c r="L486" s="90"/>
      <c r="M486" s="133">
        <v>20</v>
      </c>
      <c r="N486" s="39"/>
      <c r="O486" s="39"/>
      <c r="P486" s="39"/>
      <c r="Q486" s="39"/>
    </row>
    <row r="487" spans="1:17" x14ac:dyDescent="0.25">
      <c r="A487" s="119">
        <v>42598</v>
      </c>
      <c r="B487" s="86"/>
      <c r="C487" s="86"/>
      <c r="D487" s="107" t="s">
        <v>513</v>
      </c>
      <c r="E487" s="86">
        <v>30692975594</v>
      </c>
      <c r="F487" s="88">
        <f t="shared" si="22"/>
        <v>16.53</v>
      </c>
      <c r="G487" s="133">
        <f t="shared" si="23"/>
        <v>3.47</v>
      </c>
      <c r="H487" s="108"/>
      <c r="I487" s="110"/>
      <c r="J487" s="176"/>
      <c r="K487" s="108"/>
      <c r="L487" s="90"/>
      <c r="M487" s="133">
        <v>20</v>
      </c>
      <c r="N487" s="39"/>
      <c r="O487" s="39"/>
      <c r="P487" s="39"/>
      <c r="Q487" s="39"/>
    </row>
    <row r="488" spans="1:17" x14ac:dyDescent="0.25">
      <c r="A488" s="119">
        <v>42592</v>
      </c>
      <c r="B488" s="86"/>
      <c r="C488" s="86"/>
      <c r="D488" s="107" t="s">
        <v>513</v>
      </c>
      <c r="E488" s="86">
        <v>30692975594</v>
      </c>
      <c r="F488" s="88">
        <f t="shared" si="22"/>
        <v>12.397500000000001</v>
      </c>
      <c r="G488" s="133">
        <f t="shared" si="23"/>
        <v>2.6025</v>
      </c>
      <c r="H488" s="108"/>
      <c r="I488" s="110"/>
      <c r="J488" s="176"/>
      <c r="K488" s="108"/>
      <c r="L488" s="90"/>
      <c r="M488" s="133">
        <v>15</v>
      </c>
      <c r="N488" s="39"/>
      <c r="O488" s="39"/>
      <c r="P488" s="39"/>
      <c r="Q488" s="39"/>
    </row>
    <row r="489" spans="1:17" x14ac:dyDescent="0.25">
      <c r="A489" s="119">
        <v>42592</v>
      </c>
      <c r="B489" s="86"/>
      <c r="C489" s="86"/>
      <c r="D489" s="107" t="s">
        <v>513</v>
      </c>
      <c r="E489" s="86">
        <v>30692975594</v>
      </c>
      <c r="F489" s="88">
        <f t="shared" si="22"/>
        <v>8.2650000000000006</v>
      </c>
      <c r="G489" s="133">
        <f t="shared" si="23"/>
        <v>1.7350000000000001</v>
      </c>
      <c r="H489" s="108"/>
      <c r="I489" s="110"/>
      <c r="J489" s="176"/>
      <c r="K489" s="108"/>
      <c r="L489" s="90"/>
      <c r="M489" s="133">
        <v>10</v>
      </c>
      <c r="N489" s="39"/>
      <c r="O489" s="39"/>
      <c r="P489" s="39"/>
      <c r="Q489" s="39"/>
    </row>
    <row r="490" spans="1:17" x14ac:dyDescent="0.25">
      <c r="A490" s="119">
        <v>42600</v>
      </c>
      <c r="B490" s="86"/>
      <c r="C490" s="86"/>
      <c r="D490" s="107" t="s">
        <v>513</v>
      </c>
      <c r="E490" s="86">
        <v>30692975594</v>
      </c>
      <c r="F490" s="88">
        <f t="shared" si="22"/>
        <v>16.53</v>
      </c>
      <c r="G490" s="133">
        <f t="shared" si="23"/>
        <v>3.47</v>
      </c>
      <c r="H490" s="108"/>
      <c r="I490" s="110"/>
      <c r="J490" s="176"/>
      <c r="K490" s="108"/>
      <c r="L490" s="90"/>
      <c r="M490" s="133">
        <v>20</v>
      </c>
      <c r="N490" s="39"/>
      <c r="O490" s="39"/>
      <c r="P490" s="39"/>
      <c r="Q490" s="39"/>
    </row>
    <row r="491" spans="1:17" x14ac:dyDescent="0.25">
      <c r="A491" s="119">
        <v>42598</v>
      </c>
      <c r="B491" s="86"/>
      <c r="C491" s="86"/>
      <c r="D491" s="107" t="s">
        <v>513</v>
      </c>
      <c r="E491" s="86">
        <v>30692975594</v>
      </c>
      <c r="F491" s="88">
        <f t="shared" si="22"/>
        <v>16.53</v>
      </c>
      <c r="G491" s="133">
        <f t="shared" si="23"/>
        <v>3.47</v>
      </c>
      <c r="H491" s="108"/>
      <c r="I491" s="110"/>
      <c r="J491" s="176"/>
      <c r="K491" s="108"/>
      <c r="L491" s="90"/>
      <c r="M491" s="133">
        <v>20</v>
      </c>
      <c r="N491" s="39"/>
      <c r="O491" s="39"/>
      <c r="P491" s="39"/>
      <c r="Q491" s="39"/>
    </row>
    <row r="492" spans="1:17" x14ac:dyDescent="0.25">
      <c r="A492" s="119">
        <v>42598</v>
      </c>
      <c r="B492" s="86"/>
      <c r="C492" s="86"/>
      <c r="D492" s="107" t="s">
        <v>513</v>
      </c>
      <c r="E492" s="86">
        <v>30692975594</v>
      </c>
      <c r="F492" s="88">
        <f t="shared" si="22"/>
        <v>8.2650000000000006</v>
      </c>
      <c r="G492" s="133">
        <f t="shared" si="23"/>
        <v>1.7350000000000001</v>
      </c>
      <c r="H492" s="108"/>
      <c r="I492" s="110"/>
      <c r="J492" s="176"/>
      <c r="K492" s="108"/>
      <c r="L492" s="90"/>
      <c r="M492" s="133">
        <v>10</v>
      </c>
      <c r="N492" s="39"/>
      <c r="O492" s="39"/>
      <c r="P492" s="39"/>
      <c r="Q492" s="39"/>
    </row>
    <row r="493" spans="1:17" x14ac:dyDescent="0.25">
      <c r="A493" s="119">
        <v>42594</v>
      </c>
      <c r="B493" s="86"/>
      <c r="C493" s="86"/>
      <c r="D493" s="107" t="s">
        <v>513</v>
      </c>
      <c r="E493" s="86">
        <v>30692975594</v>
      </c>
      <c r="F493" s="88">
        <f t="shared" si="22"/>
        <v>16.53</v>
      </c>
      <c r="G493" s="133">
        <f t="shared" si="23"/>
        <v>3.47</v>
      </c>
      <c r="H493" s="108"/>
      <c r="I493" s="110"/>
      <c r="J493" s="176"/>
      <c r="K493" s="108"/>
      <c r="L493" s="90"/>
      <c r="M493" s="133">
        <v>20</v>
      </c>
      <c r="N493" s="39"/>
      <c r="O493" s="39"/>
      <c r="P493" s="39"/>
      <c r="Q493" s="39"/>
    </row>
    <row r="494" spans="1:17" x14ac:dyDescent="0.25">
      <c r="A494" s="119">
        <v>42594</v>
      </c>
      <c r="B494" s="86"/>
      <c r="C494" s="86"/>
      <c r="D494" s="107" t="s">
        <v>513</v>
      </c>
      <c r="E494" s="86">
        <v>30692975594</v>
      </c>
      <c r="F494" s="88">
        <f t="shared" si="22"/>
        <v>28.927499999999998</v>
      </c>
      <c r="G494" s="133">
        <f t="shared" si="23"/>
        <v>6.0725000000000007</v>
      </c>
      <c r="H494" s="108"/>
      <c r="I494" s="110"/>
      <c r="J494" s="176"/>
      <c r="K494" s="108"/>
      <c r="L494" s="90"/>
      <c r="M494" s="133">
        <v>35</v>
      </c>
      <c r="N494" s="39"/>
      <c r="O494" s="39"/>
      <c r="P494" s="39"/>
      <c r="Q494" s="39"/>
    </row>
    <row r="495" spans="1:17" x14ac:dyDescent="0.25">
      <c r="A495" s="119">
        <v>42584</v>
      </c>
      <c r="B495" s="86"/>
      <c r="C495" s="86"/>
      <c r="D495" s="107" t="s">
        <v>513</v>
      </c>
      <c r="E495" s="86">
        <v>30692975594</v>
      </c>
      <c r="F495" s="88">
        <f t="shared" si="22"/>
        <v>16.53</v>
      </c>
      <c r="G495" s="133">
        <f t="shared" si="23"/>
        <v>3.47</v>
      </c>
      <c r="H495" s="108"/>
      <c r="I495" s="110"/>
      <c r="J495" s="176"/>
      <c r="K495" s="108"/>
      <c r="L495" s="90"/>
      <c r="M495" s="133">
        <v>20</v>
      </c>
      <c r="N495" s="39"/>
      <c r="O495" s="39"/>
      <c r="P495" s="39"/>
      <c r="Q495" s="39"/>
    </row>
    <row r="496" spans="1:17" x14ac:dyDescent="0.25">
      <c r="A496" s="119">
        <v>42599</v>
      </c>
      <c r="B496" s="86"/>
      <c r="C496" s="86"/>
      <c r="D496" s="107" t="s">
        <v>513</v>
      </c>
      <c r="E496" s="86">
        <v>30692975594</v>
      </c>
      <c r="F496" s="88">
        <f t="shared" si="22"/>
        <v>8.2650000000000006</v>
      </c>
      <c r="G496" s="133">
        <f t="shared" si="23"/>
        <v>1.7350000000000001</v>
      </c>
      <c r="H496" s="108"/>
      <c r="I496" s="110"/>
      <c r="J496" s="176"/>
      <c r="K496" s="108"/>
      <c r="L496" s="90"/>
      <c r="M496" s="133">
        <v>10</v>
      </c>
      <c r="N496" s="39"/>
      <c r="O496" s="39"/>
      <c r="P496" s="39"/>
      <c r="Q496" s="39"/>
    </row>
    <row r="497" spans="1:17" x14ac:dyDescent="0.25">
      <c r="A497" s="119">
        <v>42612</v>
      </c>
      <c r="B497" s="86"/>
      <c r="C497" s="86"/>
      <c r="D497" s="107" t="s">
        <v>513</v>
      </c>
      <c r="E497" s="86">
        <v>30692975594</v>
      </c>
      <c r="F497" s="88">
        <f t="shared" si="22"/>
        <v>8.2650000000000006</v>
      </c>
      <c r="G497" s="133">
        <f t="shared" si="23"/>
        <v>1.7350000000000001</v>
      </c>
      <c r="H497" s="108"/>
      <c r="I497" s="110"/>
      <c r="J497" s="176"/>
      <c r="K497" s="108"/>
      <c r="L497" s="90"/>
      <c r="M497" s="133">
        <v>10</v>
      </c>
      <c r="N497" s="39"/>
      <c r="O497" s="39"/>
      <c r="P497" s="39"/>
      <c r="Q497" s="39"/>
    </row>
    <row r="498" spans="1:17" x14ac:dyDescent="0.25">
      <c r="A498" s="119">
        <v>42587</v>
      </c>
      <c r="B498" s="86"/>
      <c r="C498" s="86"/>
      <c r="D498" s="107" t="s">
        <v>513</v>
      </c>
      <c r="E498" s="86">
        <v>30692975594</v>
      </c>
      <c r="F498" s="88">
        <f t="shared" si="22"/>
        <v>16.53</v>
      </c>
      <c r="G498" s="133">
        <f t="shared" si="23"/>
        <v>3.47</v>
      </c>
      <c r="H498" s="108"/>
      <c r="I498" s="110"/>
      <c r="J498" s="176"/>
      <c r="K498" s="108"/>
      <c r="L498" s="90"/>
      <c r="M498" s="133">
        <v>20</v>
      </c>
      <c r="N498" s="39"/>
      <c r="O498" s="39"/>
      <c r="P498" s="39"/>
      <c r="Q498" s="39"/>
    </row>
    <row r="499" spans="1:17" x14ac:dyDescent="0.25">
      <c r="A499" s="119">
        <v>42587</v>
      </c>
      <c r="B499" s="86"/>
      <c r="C499" s="86"/>
      <c r="D499" s="107" t="s">
        <v>513</v>
      </c>
      <c r="E499" s="86">
        <v>30692975594</v>
      </c>
      <c r="F499" s="88">
        <f t="shared" si="22"/>
        <v>16.53</v>
      </c>
      <c r="G499" s="133">
        <f t="shared" si="23"/>
        <v>3.47</v>
      </c>
      <c r="H499" s="108"/>
      <c r="I499" s="110"/>
      <c r="J499" s="176"/>
      <c r="K499" s="108"/>
      <c r="L499" s="90"/>
      <c r="M499" s="133">
        <v>20</v>
      </c>
      <c r="N499" s="39"/>
      <c r="O499" s="39"/>
      <c r="P499" s="39"/>
      <c r="Q499" s="39"/>
    </row>
    <row r="500" spans="1:17" x14ac:dyDescent="0.25">
      <c r="A500" s="119">
        <v>42587</v>
      </c>
      <c r="B500" s="86"/>
      <c r="C500" s="86"/>
      <c r="D500" s="107" t="s">
        <v>513</v>
      </c>
      <c r="E500" s="86">
        <v>30692975594</v>
      </c>
      <c r="F500" s="88">
        <f t="shared" si="22"/>
        <v>16.53</v>
      </c>
      <c r="G500" s="133">
        <f t="shared" si="23"/>
        <v>3.47</v>
      </c>
      <c r="H500" s="108"/>
      <c r="I500" s="110"/>
      <c r="J500" s="176"/>
      <c r="K500" s="108"/>
      <c r="L500" s="90"/>
      <c r="M500" s="133">
        <v>20</v>
      </c>
      <c r="N500" s="39"/>
      <c r="O500" s="39"/>
      <c r="P500" s="39"/>
      <c r="Q500" s="39"/>
    </row>
    <row r="501" spans="1:17" x14ac:dyDescent="0.25">
      <c r="A501" s="119">
        <v>42612</v>
      </c>
      <c r="B501" s="86"/>
      <c r="C501" s="86"/>
      <c r="D501" s="107" t="s">
        <v>513</v>
      </c>
      <c r="E501" s="86">
        <v>30692975594</v>
      </c>
      <c r="F501" s="88">
        <f t="shared" si="22"/>
        <v>16.53</v>
      </c>
      <c r="G501" s="133">
        <f t="shared" si="23"/>
        <v>3.47</v>
      </c>
      <c r="H501" s="108"/>
      <c r="I501" s="110"/>
      <c r="J501" s="176"/>
      <c r="K501" s="108"/>
      <c r="L501" s="90"/>
      <c r="M501" s="133">
        <v>20</v>
      </c>
      <c r="N501" s="39"/>
      <c r="O501" s="39"/>
      <c r="P501" s="39"/>
      <c r="Q501" s="39"/>
    </row>
    <row r="502" spans="1:17" x14ac:dyDescent="0.25">
      <c r="A502" s="119">
        <v>42583</v>
      </c>
      <c r="B502" s="86"/>
      <c r="C502" s="86"/>
      <c r="D502" s="107" t="s">
        <v>513</v>
      </c>
      <c r="E502" s="86">
        <v>30692975594</v>
      </c>
      <c r="F502" s="88">
        <f t="shared" si="22"/>
        <v>8.2650000000000006</v>
      </c>
      <c r="G502" s="133">
        <f t="shared" si="23"/>
        <v>1.7350000000000001</v>
      </c>
      <c r="H502" s="108"/>
      <c r="I502" s="110"/>
      <c r="J502" s="176"/>
      <c r="K502" s="108"/>
      <c r="L502" s="90"/>
      <c r="M502" s="133">
        <v>10</v>
      </c>
      <c r="N502" s="39"/>
      <c r="O502" s="39"/>
      <c r="P502" s="39"/>
      <c r="Q502" s="39"/>
    </row>
    <row r="503" spans="1:17" x14ac:dyDescent="0.25">
      <c r="A503" s="119">
        <v>42583</v>
      </c>
      <c r="B503" s="86"/>
      <c r="C503" s="86"/>
      <c r="D503" s="107" t="s">
        <v>513</v>
      </c>
      <c r="E503" s="86">
        <v>30692975594</v>
      </c>
      <c r="F503" s="88">
        <f t="shared" si="22"/>
        <v>12.397500000000001</v>
      </c>
      <c r="G503" s="133">
        <f t="shared" si="23"/>
        <v>2.6025</v>
      </c>
      <c r="H503" s="108"/>
      <c r="I503" s="110"/>
      <c r="J503" s="176"/>
      <c r="K503" s="108"/>
      <c r="L503" s="90"/>
      <c r="M503" s="133">
        <v>15</v>
      </c>
      <c r="N503" s="39"/>
      <c r="O503" s="39"/>
      <c r="P503" s="39"/>
      <c r="Q503" s="39"/>
    </row>
    <row r="504" spans="1:17" x14ac:dyDescent="0.25">
      <c r="A504" s="119">
        <v>42583</v>
      </c>
      <c r="B504" s="86"/>
      <c r="C504" s="86"/>
      <c r="D504" s="107" t="s">
        <v>513</v>
      </c>
      <c r="E504" s="86">
        <v>30692975594</v>
      </c>
      <c r="F504" s="88">
        <f t="shared" si="22"/>
        <v>12.397500000000001</v>
      </c>
      <c r="G504" s="133">
        <f t="shared" si="23"/>
        <v>2.6025</v>
      </c>
      <c r="H504" s="108"/>
      <c r="I504" s="110"/>
      <c r="J504" s="176"/>
      <c r="K504" s="108"/>
      <c r="L504" s="90"/>
      <c r="M504" s="133">
        <v>15</v>
      </c>
      <c r="N504" s="39"/>
      <c r="O504" s="39"/>
      <c r="P504" s="39"/>
      <c r="Q504" s="39"/>
    </row>
    <row r="505" spans="1:17" x14ac:dyDescent="0.25">
      <c r="A505" s="119">
        <v>42583</v>
      </c>
      <c r="B505" s="86"/>
      <c r="C505" s="86"/>
      <c r="D505" s="107" t="s">
        <v>513</v>
      </c>
      <c r="E505" s="86">
        <v>30692975594</v>
      </c>
      <c r="F505" s="88">
        <f t="shared" si="22"/>
        <v>12.397500000000001</v>
      </c>
      <c r="G505" s="133">
        <f t="shared" si="23"/>
        <v>2.6025</v>
      </c>
      <c r="H505" s="108"/>
      <c r="I505" s="110"/>
      <c r="J505" s="176"/>
      <c r="K505" s="108"/>
      <c r="L505" s="90"/>
      <c r="M505" s="133">
        <v>15</v>
      </c>
      <c r="N505" s="39"/>
      <c r="O505" s="39"/>
      <c r="P505" s="39"/>
      <c r="Q505" s="39"/>
    </row>
    <row r="506" spans="1:17" x14ac:dyDescent="0.25">
      <c r="A506" s="119">
        <v>42593</v>
      </c>
      <c r="B506" s="86"/>
      <c r="C506" s="86"/>
      <c r="D506" s="107" t="s">
        <v>513</v>
      </c>
      <c r="E506" s="86">
        <v>30692975594</v>
      </c>
      <c r="F506" s="88">
        <f t="shared" si="22"/>
        <v>12.397500000000001</v>
      </c>
      <c r="G506" s="133">
        <f t="shared" si="23"/>
        <v>2.6025</v>
      </c>
      <c r="H506" s="108"/>
      <c r="I506" s="110"/>
      <c r="J506" s="176"/>
      <c r="K506" s="108"/>
      <c r="L506" s="90"/>
      <c r="M506" s="133">
        <v>15</v>
      </c>
      <c r="N506" s="39"/>
      <c r="O506" s="39"/>
      <c r="P506" s="39"/>
      <c r="Q506" s="39"/>
    </row>
    <row r="507" spans="1:17" x14ac:dyDescent="0.25">
      <c r="A507" s="119">
        <v>42612</v>
      </c>
      <c r="B507" s="86"/>
      <c r="C507" s="86"/>
      <c r="D507" s="107" t="s">
        <v>513</v>
      </c>
      <c r="E507" s="86">
        <v>30692975594</v>
      </c>
      <c r="F507" s="88">
        <f t="shared" si="22"/>
        <v>16.53</v>
      </c>
      <c r="G507" s="133">
        <f t="shared" si="23"/>
        <v>3.47</v>
      </c>
      <c r="H507" s="108"/>
      <c r="I507" s="110"/>
      <c r="J507" s="176"/>
      <c r="K507" s="108"/>
      <c r="L507" s="90"/>
      <c r="M507" s="133">
        <v>20</v>
      </c>
      <c r="N507" s="39"/>
      <c r="O507" s="39"/>
      <c r="P507" s="39"/>
      <c r="Q507" s="39"/>
    </row>
    <row r="508" spans="1:17" x14ac:dyDescent="0.25">
      <c r="A508" s="119">
        <v>42594</v>
      </c>
      <c r="B508" s="86"/>
      <c r="C508" s="86"/>
      <c r="D508" s="107" t="s">
        <v>513</v>
      </c>
      <c r="E508" s="86">
        <v>30692975594</v>
      </c>
      <c r="F508" s="88">
        <f t="shared" si="22"/>
        <v>16.53</v>
      </c>
      <c r="G508" s="133">
        <f t="shared" si="23"/>
        <v>3.47</v>
      </c>
      <c r="H508" s="108"/>
      <c r="I508" s="110"/>
      <c r="J508" s="176"/>
      <c r="K508" s="108"/>
      <c r="L508" s="90"/>
      <c r="M508" s="133">
        <v>20</v>
      </c>
      <c r="N508" s="39"/>
      <c r="O508" s="39"/>
      <c r="P508" s="39"/>
      <c r="Q508" s="39"/>
    </row>
    <row r="509" spans="1:17" x14ac:dyDescent="0.25">
      <c r="A509" s="119">
        <v>42587</v>
      </c>
      <c r="B509" s="86"/>
      <c r="C509" s="86"/>
      <c r="D509" s="107" t="s">
        <v>513</v>
      </c>
      <c r="E509" s="86">
        <v>30692975594</v>
      </c>
      <c r="F509" s="88">
        <f t="shared" si="22"/>
        <v>33.06</v>
      </c>
      <c r="G509" s="133">
        <f t="shared" si="23"/>
        <v>6.94</v>
      </c>
      <c r="H509" s="108"/>
      <c r="I509" s="110"/>
      <c r="J509" s="176"/>
      <c r="K509" s="108"/>
      <c r="L509" s="90"/>
      <c r="M509" s="133">
        <v>40</v>
      </c>
      <c r="N509" s="39"/>
      <c r="O509" s="39"/>
      <c r="P509" s="39"/>
      <c r="Q509" s="39"/>
    </row>
    <row r="510" spans="1:17" x14ac:dyDescent="0.25">
      <c r="A510" s="119">
        <v>42599</v>
      </c>
      <c r="B510" s="86"/>
      <c r="C510" s="86"/>
      <c r="D510" s="107" t="s">
        <v>513</v>
      </c>
      <c r="E510" s="86">
        <v>30692975594</v>
      </c>
      <c r="F510" s="88">
        <f t="shared" si="22"/>
        <v>8.2650000000000006</v>
      </c>
      <c r="G510" s="133">
        <f t="shared" si="23"/>
        <v>1.7350000000000001</v>
      </c>
      <c r="H510" s="108"/>
      <c r="I510" s="110"/>
      <c r="J510" s="176"/>
      <c r="K510" s="108"/>
      <c r="L510" s="90"/>
      <c r="M510" s="133">
        <v>10</v>
      </c>
      <c r="N510" s="39"/>
      <c r="O510" s="39"/>
      <c r="P510" s="39"/>
      <c r="Q510" s="39"/>
    </row>
    <row r="511" spans="1:17" x14ac:dyDescent="0.25">
      <c r="A511" s="119">
        <v>42587</v>
      </c>
      <c r="B511" s="86"/>
      <c r="C511" s="86"/>
      <c r="D511" s="107" t="s">
        <v>513</v>
      </c>
      <c r="E511" s="86">
        <v>30692975594</v>
      </c>
      <c r="F511" s="88">
        <f t="shared" si="22"/>
        <v>16.53</v>
      </c>
      <c r="G511" s="133">
        <f t="shared" si="23"/>
        <v>3.47</v>
      </c>
      <c r="H511" s="108"/>
      <c r="I511" s="110"/>
      <c r="J511" s="176"/>
      <c r="K511" s="108"/>
      <c r="L511" s="90"/>
      <c r="M511" s="133">
        <v>20</v>
      </c>
      <c r="N511" s="39"/>
      <c r="O511" s="39"/>
      <c r="P511" s="39"/>
      <c r="Q511" s="39"/>
    </row>
    <row r="512" spans="1:17" x14ac:dyDescent="0.25">
      <c r="A512" s="119">
        <v>42593</v>
      </c>
      <c r="B512" s="86"/>
      <c r="C512" s="86"/>
      <c r="D512" s="107" t="s">
        <v>513</v>
      </c>
      <c r="E512" s="86">
        <v>30692975594</v>
      </c>
      <c r="F512" s="88">
        <f t="shared" si="22"/>
        <v>16.53</v>
      </c>
      <c r="G512" s="133">
        <f t="shared" si="23"/>
        <v>3.47</v>
      </c>
      <c r="H512" s="108"/>
      <c r="I512" s="110"/>
      <c r="J512" s="176"/>
      <c r="K512" s="108"/>
      <c r="L512" s="90"/>
      <c r="M512" s="133">
        <v>20</v>
      </c>
      <c r="N512" s="39"/>
      <c r="O512" s="39"/>
      <c r="P512" s="39"/>
      <c r="Q512" s="39"/>
    </row>
    <row r="513" spans="1:17" x14ac:dyDescent="0.25">
      <c r="A513" s="119">
        <v>42585</v>
      </c>
      <c r="B513" s="86"/>
      <c r="C513" s="86"/>
      <c r="D513" s="107" t="s">
        <v>513</v>
      </c>
      <c r="E513" s="86">
        <v>30692975594</v>
      </c>
      <c r="F513" s="88">
        <f t="shared" si="22"/>
        <v>16.53</v>
      </c>
      <c r="G513" s="133">
        <f t="shared" si="23"/>
        <v>3.47</v>
      </c>
      <c r="H513" s="108"/>
      <c r="I513" s="110"/>
      <c r="J513" s="176"/>
      <c r="K513" s="108"/>
      <c r="L513" s="90"/>
      <c r="M513" s="133">
        <v>20</v>
      </c>
      <c r="N513" s="39"/>
      <c r="O513" s="39"/>
      <c r="P513" s="39"/>
      <c r="Q513" s="39"/>
    </row>
    <row r="514" spans="1:17" x14ac:dyDescent="0.25">
      <c r="A514" s="119">
        <v>42609</v>
      </c>
      <c r="B514" s="86"/>
      <c r="C514" s="86"/>
      <c r="D514" s="107" t="s">
        <v>513</v>
      </c>
      <c r="E514" s="86">
        <v>30692975594</v>
      </c>
      <c r="F514" s="88">
        <f t="shared" si="22"/>
        <v>16.53</v>
      </c>
      <c r="G514" s="133">
        <f t="shared" si="23"/>
        <v>3.47</v>
      </c>
      <c r="H514" s="108"/>
      <c r="I514" s="110"/>
      <c r="J514" s="176"/>
      <c r="K514" s="108"/>
      <c r="L514" s="90"/>
      <c r="M514" s="133">
        <v>20</v>
      </c>
      <c r="N514" s="39"/>
      <c r="O514" s="39"/>
      <c r="P514" s="39"/>
      <c r="Q514" s="39"/>
    </row>
    <row r="515" spans="1:17" x14ac:dyDescent="0.25">
      <c r="A515" s="119">
        <v>42585</v>
      </c>
      <c r="B515" s="86"/>
      <c r="C515" s="86"/>
      <c r="D515" s="107" t="s">
        <v>513</v>
      </c>
      <c r="E515" s="86">
        <v>30692975594</v>
      </c>
      <c r="F515" s="88">
        <f t="shared" si="22"/>
        <v>8.2650000000000006</v>
      </c>
      <c r="G515" s="133">
        <f t="shared" si="23"/>
        <v>1.7350000000000001</v>
      </c>
      <c r="H515" s="108"/>
      <c r="I515" s="110"/>
      <c r="J515" s="176"/>
      <c r="K515" s="108"/>
      <c r="L515" s="90"/>
      <c r="M515" s="133">
        <v>10</v>
      </c>
      <c r="N515" s="39"/>
      <c r="O515" s="39"/>
      <c r="P515" s="39"/>
      <c r="Q515" s="39"/>
    </row>
    <row r="516" spans="1:17" x14ac:dyDescent="0.25">
      <c r="A516" s="119">
        <v>42585</v>
      </c>
      <c r="B516" s="86"/>
      <c r="C516" s="86"/>
      <c r="D516" s="107" t="s">
        <v>513</v>
      </c>
      <c r="E516" s="86">
        <v>30692975594</v>
      </c>
      <c r="F516" s="88">
        <f t="shared" si="22"/>
        <v>49.59</v>
      </c>
      <c r="G516" s="133">
        <f t="shared" si="23"/>
        <v>10.41</v>
      </c>
      <c r="H516" s="108"/>
      <c r="I516" s="110"/>
      <c r="J516" s="176"/>
      <c r="K516" s="108"/>
      <c r="L516" s="90"/>
      <c r="M516" s="133">
        <v>60</v>
      </c>
      <c r="N516" s="39"/>
      <c r="O516" s="39"/>
      <c r="P516" s="39"/>
      <c r="Q516" s="39"/>
    </row>
    <row r="517" spans="1:17" x14ac:dyDescent="0.25">
      <c r="A517" s="119">
        <v>42608</v>
      </c>
      <c r="B517" s="86"/>
      <c r="C517" s="86"/>
      <c r="D517" s="107" t="s">
        <v>513</v>
      </c>
      <c r="E517" s="86">
        <v>30692975594</v>
      </c>
      <c r="F517" s="88">
        <f t="shared" si="22"/>
        <v>12.397500000000001</v>
      </c>
      <c r="G517" s="133">
        <f t="shared" si="23"/>
        <v>2.6025</v>
      </c>
      <c r="H517" s="108"/>
      <c r="I517" s="110"/>
      <c r="J517" s="176"/>
      <c r="K517" s="108"/>
      <c r="L517" s="90"/>
      <c r="M517" s="133">
        <v>15</v>
      </c>
      <c r="N517" s="39"/>
      <c r="O517" s="39"/>
      <c r="P517" s="39"/>
      <c r="Q517" s="39"/>
    </row>
    <row r="518" spans="1:17" x14ac:dyDescent="0.25">
      <c r="A518" s="119">
        <v>42594</v>
      </c>
      <c r="B518" s="86"/>
      <c r="C518" s="86"/>
      <c r="D518" s="107" t="s">
        <v>513</v>
      </c>
      <c r="E518" s="86">
        <v>30692975594</v>
      </c>
      <c r="F518" s="88">
        <f t="shared" si="22"/>
        <v>12.397500000000001</v>
      </c>
      <c r="G518" s="133">
        <f t="shared" si="23"/>
        <v>2.6025</v>
      </c>
      <c r="H518" s="108"/>
      <c r="I518" s="110"/>
      <c r="J518" s="176"/>
      <c r="K518" s="108"/>
      <c r="L518" s="90"/>
      <c r="M518" s="133">
        <v>15</v>
      </c>
      <c r="N518" s="39"/>
      <c r="O518" s="39"/>
      <c r="P518" s="39"/>
      <c r="Q518" s="39"/>
    </row>
    <row r="519" spans="1:17" x14ac:dyDescent="0.25">
      <c r="A519" s="119">
        <v>42600</v>
      </c>
      <c r="B519" s="86"/>
      <c r="C519" s="86"/>
      <c r="D519" s="107" t="s">
        <v>513</v>
      </c>
      <c r="E519" s="86">
        <v>30692975594</v>
      </c>
      <c r="F519" s="88">
        <f t="shared" si="22"/>
        <v>12.397500000000001</v>
      </c>
      <c r="G519" s="133">
        <f t="shared" si="23"/>
        <v>2.6025</v>
      </c>
      <c r="H519" s="108"/>
      <c r="I519" s="110"/>
      <c r="J519" s="176"/>
      <c r="K519" s="108"/>
      <c r="L519" s="90"/>
      <c r="M519" s="133">
        <v>15</v>
      </c>
      <c r="N519" s="39"/>
      <c r="O519" s="39"/>
      <c r="P519" s="39"/>
      <c r="Q519" s="39"/>
    </row>
    <row r="520" spans="1:17" x14ac:dyDescent="0.25">
      <c r="A520" s="119">
        <v>42599</v>
      </c>
      <c r="B520" s="86"/>
      <c r="C520" s="86"/>
      <c r="D520" s="107" t="s">
        <v>513</v>
      </c>
      <c r="E520" s="86">
        <v>30692975594</v>
      </c>
      <c r="F520" s="88">
        <f t="shared" si="22"/>
        <v>16.53</v>
      </c>
      <c r="G520" s="133">
        <f t="shared" si="23"/>
        <v>3.47</v>
      </c>
      <c r="H520" s="108"/>
      <c r="I520" s="110"/>
      <c r="J520" s="176"/>
      <c r="K520" s="108"/>
      <c r="L520" s="90"/>
      <c r="M520" s="133">
        <v>20</v>
      </c>
      <c r="N520" s="39"/>
      <c r="O520" s="39"/>
      <c r="P520" s="39"/>
      <c r="Q520" s="39"/>
    </row>
    <row r="521" spans="1:17" x14ac:dyDescent="0.25">
      <c r="A521" s="119">
        <v>42599</v>
      </c>
      <c r="B521" s="86"/>
      <c r="C521" s="86"/>
      <c r="D521" s="107" t="s">
        <v>513</v>
      </c>
      <c r="E521" s="86">
        <v>30692975594</v>
      </c>
      <c r="F521" s="88">
        <f t="shared" si="22"/>
        <v>16.53</v>
      </c>
      <c r="G521" s="133">
        <f t="shared" si="23"/>
        <v>3.47</v>
      </c>
      <c r="H521" s="108"/>
      <c r="I521" s="110"/>
      <c r="J521" s="176"/>
      <c r="K521" s="108"/>
      <c r="L521" s="90"/>
      <c r="M521" s="133">
        <v>20</v>
      </c>
      <c r="N521" s="39"/>
      <c r="O521" s="39"/>
      <c r="P521" s="39"/>
      <c r="Q521" s="39"/>
    </row>
    <row r="522" spans="1:17" x14ac:dyDescent="0.25">
      <c r="A522" s="119">
        <v>42593</v>
      </c>
      <c r="B522" s="86"/>
      <c r="C522" s="86"/>
      <c r="D522" s="107" t="s">
        <v>513</v>
      </c>
      <c r="E522" s="86">
        <v>30692975594</v>
      </c>
      <c r="F522" s="88">
        <f t="shared" si="22"/>
        <v>49.59</v>
      </c>
      <c r="G522" s="133">
        <f t="shared" si="23"/>
        <v>10.41</v>
      </c>
      <c r="H522" s="108"/>
      <c r="I522" s="110"/>
      <c r="J522" s="176"/>
      <c r="K522" s="108"/>
      <c r="L522" s="90"/>
      <c r="M522" s="133">
        <v>60</v>
      </c>
      <c r="N522" s="39"/>
      <c r="O522" s="39"/>
      <c r="P522" s="39"/>
      <c r="Q522" s="39"/>
    </row>
    <row r="523" spans="1:17" x14ac:dyDescent="0.25">
      <c r="A523" s="119">
        <v>42613</v>
      </c>
      <c r="B523" s="86"/>
      <c r="C523" s="86"/>
      <c r="D523" s="107" t="s">
        <v>513</v>
      </c>
      <c r="E523" s="86">
        <v>30692975594</v>
      </c>
      <c r="F523" s="88">
        <f t="shared" si="22"/>
        <v>8.2650000000000006</v>
      </c>
      <c r="G523" s="133">
        <f t="shared" si="23"/>
        <v>1.7350000000000001</v>
      </c>
      <c r="H523" s="108"/>
      <c r="I523" s="110"/>
      <c r="J523" s="176"/>
      <c r="K523" s="108"/>
      <c r="L523" s="90"/>
      <c r="M523" s="133">
        <v>10</v>
      </c>
      <c r="N523" s="39"/>
      <c r="O523" s="39"/>
      <c r="P523" s="39"/>
      <c r="Q523" s="39"/>
    </row>
    <row r="524" spans="1:17" x14ac:dyDescent="0.25">
      <c r="A524" s="119">
        <v>42603</v>
      </c>
      <c r="B524" s="86"/>
      <c r="C524" s="86"/>
      <c r="D524" s="107" t="s">
        <v>513</v>
      </c>
      <c r="E524" s="86">
        <v>30692975594</v>
      </c>
      <c r="F524" s="88">
        <f t="shared" si="22"/>
        <v>12.397500000000001</v>
      </c>
      <c r="G524" s="133">
        <f t="shared" si="23"/>
        <v>2.6025</v>
      </c>
      <c r="H524" s="108"/>
      <c r="I524" s="110"/>
      <c r="J524" s="176"/>
      <c r="K524" s="108"/>
      <c r="L524" s="90"/>
      <c r="M524" s="133">
        <v>15</v>
      </c>
      <c r="N524" s="39"/>
      <c r="O524" s="39"/>
      <c r="P524" s="39"/>
      <c r="Q524" s="39"/>
    </row>
    <row r="525" spans="1:17" x14ac:dyDescent="0.25">
      <c r="A525" s="119">
        <v>42608</v>
      </c>
      <c r="B525" s="86"/>
      <c r="C525" s="86"/>
      <c r="D525" s="107" t="s">
        <v>513</v>
      </c>
      <c r="E525" s="86">
        <v>30692975594</v>
      </c>
      <c r="F525" s="88">
        <f t="shared" si="22"/>
        <v>16.53</v>
      </c>
      <c r="G525" s="133">
        <f t="shared" si="23"/>
        <v>3.47</v>
      </c>
      <c r="H525" s="108"/>
      <c r="I525" s="110"/>
      <c r="J525" s="176"/>
      <c r="K525" s="108"/>
      <c r="L525" s="90"/>
      <c r="M525" s="133">
        <v>20</v>
      </c>
      <c r="N525" s="39"/>
      <c r="O525" s="39"/>
      <c r="P525" s="39"/>
      <c r="Q525" s="39"/>
    </row>
    <row r="526" spans="1:17" x14ac:dyDescent="0.25">
      <c r="A526" s="119">
        <v>42608</v>
      </c>
      <c r="B526" s="86"/>
      <c r="C526" s="86"/>
      <c r="D526" s="107" t="s">
        <v>513</v>
      </c>
      <c r="E526" s="86">
        <v>30692975594</v>
      </c>
      <c r="F526" s="88">
        <f t="shared" si="22"/>
        <v>12.397500000000001</v>
      </c>
      <c r="G526" s="133">
        <f t="shared" si="23"/>
        <v>2.6025</v>
      </c>
      <c r="H526" s="108"/>
      <c r="I526" s="110"/>
      <c r="J526" s="176"/>
      <c r="K526" s="108"/>
      <c r="L526" s="90"/>
      <c r="M526" s="133">
        <v>15</v>
      </c>
      <c r="N526" s="39"/>
      <c r="O526" s="39"/>
      <c r="P526" s="39"/>
      <c r="Q526" s="39"/>
    </row>
    <row r="527" spans="1:17" x14ac:dyDescent="0.25">
      <c r="A527" s="119">
        <v>42603</v>
      </c>
      <c r="B527" s="86"/>
      <c r="C527" s="86"/>
      <c r="D527" s="107" t="s">
        <v>513</v>
      </c>
      <c r="E527" s="86">
        <v>30692975594</v>
      </c>
      <c r="F527" s="88">
        <f t="shared" si="22"/>
        <v>8.2650000000000006</v>
      </c>
      <c r="G527" s="133">
        <f t="shared" si="23"/>
        <v>1.7350000000000001</v>
      </c>
      <c r="H527" s="108"/>
      <c r="I527" s="110"/>
      <c r="J527" s="176"/>
      <c r="K527" s="108"/>
      <c r="L527" s="90"/>
      <c r="M527" s="133">
        <v>10</v>
      </c>
      <c r="N527" s="39"/>
      <c r="O527" s="39"/>
      <c r="P527" s="39"/>
      <c r="Q527" s="39"/>
    </row>
    <row r="528" spans="1:17" x14ac:dyDescent="0.25">
      <c r="A528" s="119">
        <v>42594</v>
      </c>
      <c r="B528" s="86"/>
      <c r="C528" s="86"/>
      <c r="D528" s="107" t="s">
        <v>513</v>
      </c>
      <c r="E528" s="86">
        <v>30692975594</v>
      </c>
      <c r="F528" s="88">
        <f t="shared" si="22"/>
        <v>12.397500000000001</v>
      </c>
      <c r="G528" s="133">
        <f t="shared" si="23"/>
        <v>2.6025</v>
      </c>
      <c r="H528" s="108"/>
      <c r="I528" s="110"/>
      <c r="J528" s="176"/>
      <c r="K528" s="108"/>
      <c r="L528" s="90"/>
      <c r="M528" s="133">
        <v>15</v>
      </c>
      <c r="N528" s="39"/>
      <c r="O528" s="39"/>
      <c r="P528" s="39"/>
      <c r="Q528" s="39"/>
    </row>
    <row r="529" spans="1:17" x14ac:dyDescent="0.25">
      <c r="A529" s="119">
        <v>42608</v>
      </c>
      <c r="B529" s="86"/>
      <c r="C529" s="86"/>
      <c r="D529" s="107" t="s">
        <v>513</v>
      </c>
      <c r="E529" s="86">
        <v>30692975594</v>
      </c>
      <c r="F529" s="88">
        <f t="shared" si="22"/>
        <v>16.53</v>
      </c>
      <c r="G529" s="133">
        <f t="shared" si="23"/>
        <v>3.47</v>
      </c>
      <c r="H529" s="108"/>
      <c r="I529" s="110"/>
      <c r="J529" s="176"/>
      <c r="K529" s="108"/>
      <c r="L529" s="90"/>
      <c r="M529" s="133">
        <v>20</v>
      </c>
      <c r="N529" s="39"/>
      <c r="O529" s="39"/>
      <c r="P529" s="39"/>
      <c r="Q529" s="39"/>
    </row>
    <row r="530" spans="1:17" x14ac:dyDescent="0.25">
      <c r="A530" s="119">
        <v>42587</v>
      </c>
      <c r="B530" s="86"/>
      <c r="C530" s="86"/>
      <c r="D530" s="107" t="s">
        <v>513</v>
      </c>
      <c r="E530" s="86">
        <v>30692975594</v>
      </c>
      <c r="F530" s="88">
        <f t="shared" si="22"/>
        <v>12.397500000000001</v>
      </c>
      <c r="G530" s="133">
        <f t="shared" si="23"/>
        <v>2.6025</v>
      </c>
      <c r="H530" s="108"/>
      <c r="I530" s="110"/>
      <c r="J530" s="176"/>
      <c r="K530" s="108"/>
      <c r="L530" s="90"/>
      <c r="M530" s="133">
        <v>15</v>
      </c>
      <c r="N530" s="39"/>
      <c r="O530" s="39"/>
      <c r="P530" s="39"/>
      <c r="Q530" s="39"/>
    </row>
    <row r="531" spans="1:17" x14ac:dyDescent="0.25">
      <c r="A531" s="119">
        <v>42603</v>
      </c>
      <c r="B531" s="86"/>
      <c r="C531" s="86"/>
      <c r="D531" s="107" t="s">
        <v>513</v>
      </c>
      <c r="E531" s="86">
        <v>30692975594</v>
      </c>
      <c r="F531" s="88">
        <f t="shared" si="22"/>
        <v>12.397500000000001</v>
      </c>
      <c r="G531" s="133">
        <f t="shared" si="23"/>
        <v>2.6025</v>
      </c>
      <c r="H531" s="108"/>
      <c r="I531" s="110"/>
      <c r="J531" s="176"/>
      <c r="K531" s="108"/>
      <c r="L531" s="90"/>
      <c r="M531" s="133">
        <v>15</v>
      </c>
      <c r="N531" s="39"/>
      <c r="O531" s="39"/>
      <c r="P531" s="39"/>
      <c r="Q531" s="39"/>
    </row>
    <row r="532" spans="1:17" x14ac:dyDescent="0.25">
      <c r="A532" s="119">
        <v>42587</v>
      </c>
      <c r="B532" s="86"/>
      <c r="C532" s="86"/>
      <c r="D532" s="107" t="s">
        <v>513</v>
      </c>
      <c r="E532" s="86">
        <v>30692975594</v>
      </c>
      <c r="F532" s="88">
        <f t="shared" si="22"/>
        <v>16.53</v>
      </c>
      <c r="G532" s="133">
        <f t="shared" si="23"/>
        <v>3.47</v>
      </c>
      <c r="H532" s="108"/>
      <c r="I532" s="110"/>
      <c r="J532" s="176"/>
      <c r="K532" s="108"/>
      <c r="L532" s="90"/>
      <c r="M532" s="133">
        <v>20</v>
      </c>
      <c r="N532" s="39"/>
      <c r="O532" s="39"/>
      <c r="P532" s="39"/>
      <c r="Q532" s="39"/>
    </row>
    <row r="533" spans="1:17" x14ac:dyDescent="0.25">
      <c r="A533" s="119">
        <v>42586</v>
      </c>
      <c r="B533" s="86"/>
      <c r="C533" s="86"/>
      <c r="D533" s="107" t="s">
        <v>513</v>
      </c>
      <c r="E533" s="86">
        <v>30692975594</v>
      </c>
      <c r="F533" s="88">
        <f t="shared" si="22"/>
        <v>8.2650000000000006</v>
      </c>
      <c r="G533" s="133">
        <f t="shared" si="23"/>
        <v>1.7350000000000001</v>
      </c>
      <c r="H533" s="108"/>
      <c r="I533" s="110"/>
      <c r="J533" s="176"/>
      <c r="K533" s="108"/>
      <c r="L533" s="90"/>
      <c r="M533" s="133">
        <v>10</v>
      </c>
      <c r="N533" s="39"/>
      <c r="O533" s="39"/>
      <c r="P533" s="39"/>
      <c r="Q533" s="39"/>
    </row>
    <row r="534" spans="1:17" x14ac:dyDescent="0.25">
      <c r="A534" s="119">
        <v>42612</v>
      </c>
      <c r="B534" s="86"/>
      <c r="C534" s="86"/>
      <c r="D534" s="107" t="s">
        <v>513</v>
      </c>
      <c r="E534" s="86">
        <v>30692975594</v>
      </c>
      <c r="F534" s="88">
        <f t="shared" si="22"/>
        <v>16.53</v>
      </c>
      <c r="G534" s="133">
        <f t="shared" si="23"/>
        <v>3.47</v>
      </c>
      <c r="H534" s="108"/>
      <c r="I534" s="110"/>
      <c r="J534" s="176"/>
      <c r="K534" s="108"/>
      <c r="L534" s="90"/>
      <c r="M534" s="133">
        <v>20</v>
      </c>
      <c r="N534" s="39"/>
      <c r="O534" s="39"/>
      <c r="P534" s="39"/>
      <c r="Q534" s="39"/>
    </row>
    <row r="535" spans="1:17" x14ac:dyDescent="0.25">
      <c r="A535" s="119">
        <v>42592</v>
      </c>
      <c r="B535" s="86"/>
      <c r="C535" s="86"/>
      <c r="D535" s="107" t="s">
        <v>513</v>
      </c>
      <c r="E535" s="86">
        <v>30692975594</v>
      </c>
      <c r="F535" s="88">
        <f t="shared" si="22"/>
        <v>8.2650000000000006</v>
      </c>
      <c r="G535" s="133">
        <f t="shared" si="23"/>
        <v>1.7350000000000001</v>
      </c>
      <c r="H535" s="108"/>
      <c r="I535" s="110"/>
      <c r="J535" s="176"/>
      <c r="K535" s="108"/>
      <c r="L535" s="90"/>
      <c r="M535" s="133">
        <v>10</v>
      </c>
      <c r="N535" s="39"/>
      <c r="O535" s="39"/>
      <c r="P535" s="39"/>
      <c r="Q535" s="39"/>
    </row>
    <row r="536" spans="1:17" x14ac:dyDescent="0.25">
      <c r="A536" s="119">
        <v>42608</v>
      </c>
      <c r="B536" s="86"/>
      <c r="C536" s="86"/>
      <c r="D536" s="107" t="s">
        <v>513</v>
      </c>
      <c r="E536" s="86">
        <v>30692975594</v>
      </c>
      <c r="F536" s="88">
        <f t="shared" si="22"/>
        <v>8.2650000000000006</v>
      </c>
      <c r="G536" s="133">
        <f t="shared" si="23"/>
        <v>1.7350000000000001</v>
      </c>
      <c r="H536" s="108"/>
      <c r="I536" s="110"/>
      <c r="J536" s="176"/>
      <c r="K536" s="108"/>
      <c r="L536" s="90"/>
      <c r="M536" s="133">
        <v>10</v>
      </c>
      <c r="N536" s="39"/>
      <c r="O536" s="39"/>
      <c r="P536" s="39"/>
      <c r="Q536" s="39"/>
    </row>
    <row r="537" spans="1:17" x14ac:dyDescent="0.25">
      <c r="A537" s="119">
        <v>42599</v>
      </c>
      <c r="B537" s="86"/>
      <c r="C537" s="86"/>
      <c r="D537" s="107" t="s">
        <v>513</v>
      </c>
      <c r="E537" s="86">
        <v>30692975594</v>
      </c>
      <c r="F537" s="88">
        <f t="shared" si="22"/>
        <v>16.53</v>
      </c>
      <c r="G537" s="133">
        <f t="shared" si="23"/>
        <v>3.47</v>
      </c>
      <c r="H537" s="108"/>
      <c r="I537" s="110"/>
      <c r="J537" s="176"/>
      <c r="K537" s="108"/>
      <c r="L537" s="90"/>
      <c r="M537" s="133">
        <v>20</v>
      </c>
      <c r="N537" s="39"/>
      <c r="O537" s="39"/>
      <c r="P537" s="39"/>
      <c r="Q537" s="39"/>
    </row>
    <row r="538" spans="1:17" x14ac:dyDescent="0.25">
      <c r="A538" s="119">
        <v>42612</v>
      </c>
      <c r="B538" s="86"/>
      <c r="C538" s="86"/>
      <c r="D538" s="107" t="s">
        <v>513</v>
      </c>
      <c r="E538" s="86">
        <v>30692975594</v>
      </c>
      <c r="F538" s="88">
        <f t="shared" si="22"/>
        <v>16.53</v>
      </c>
      <c r="G538" s="133">
        <f t="shared" si="23"/>
        <v>3.47</v>
      </c>
      <c r="H538" s="108"/>
      <c r="I538" s="110"/>
      <c r="J538" s="176"/>
      <c r="K538" s="108"/>
      <c r="L538" s="90"/>
      <c r="M538" s="133">
        <v>20</v>
      </c>
      <c r="N538" s="39"/>
      <c r="O538" s="39"/>
      <c r="P538" s="39"/>
      <c r="Q538" s="39"/>
    </row>
    <row r="539" spans="1:17" x14ac:dyDescent="0.25">
      <c r="A539" s="119">
        <v>42596</v>
      </c>
      <c r="B539" s="86"/>
      <c r="C539" s="86"/>
      <c r="D539" s="107" t="s">
        <v>513</v>
      </c>
      <c r="E539" s="86">
        <v>30692975594</v>
      </c>
      <c r="F539" s="88">
        <f t="shared" ref="F539:F545" si="24">M539-G539</f>
        <v>16.53</v>
      </c>
      <c r="G539" s="133">
        <f t="shared" ref="G539:G545" si="25">M539*17.35%</f>
        <v>3.47</v>
      </c>
      <c r="H539" s="108"/>
      <c r="I539" s="110"/>
      <c r="J539" s="176"/>
      <c r="K539" s="108"/>
      <c r="L539" s="90"/>
      <c r="M539" s="133">
        <v>20</v>
      </c>
      <c r="N539" s="39"/>
      <c r="O539" s="39"/>
      <c r="P539" s="39"/>
      <c r="Q539" s="39"/>
    </row>
    <row r="540" spans="1:17" x14ac:dyDescent="0.25">
      <c r="A540" s="119">
        <v>42613</v>
      </c>
      <c r="B540" s="86"/>
      <c r="C540" s="86"/>
      <c r="D540" s="107" t="s">
        <v>513</v>
      </c>
      <c r="E540" s="86">
        <v>30692975594</v>
      </c>
      <c r="F540" s="88">
        <f t="shared" si="24"/>
        <v>16.53</v>
      </c>
      <c r="G540" s="133">
        <f t="shared" si="25"/>
        <v>3.47</v>
      </c>
      <c r="H540" s="108"/>
      <c r="I540" s="110"/>
      <c r="J540" s="176"/>
      <c r="K540" s="108"/>
      <c r="L540" s="90"/>
      <c r="M540" s="133">
        <v>20</v>
      </c>
      <c r="N540" s="39"/>
      <c r="O540" s="39"/>
      <c r="P540" s="39"/>
      <c r="Q540" s="39"/>
    </row>
    <row r="541" spans="1:17" x14ac:dyDescent="0.25">
      <c r="A541" s="119">
        <v>42613</v>
      </c>
      <c r="B541" s="86"/>
      <c r="C541" s="86"/>
      <c r="D541" s="107" t="s">
        <v>513</v>
      </c>
      <c r="E541" s="86">
        <v>30692975594</v>
      </c>
      <c r="F541" s="88">
        <f t="shared" si="24"/>
        <v>16.53</v>
      </c>
      <c r="G541" s="133">
        <f t="shared" si="25"/>
        <v>3.47</v>
      </c>
      <c r="H541" s="108"/>
      <c r="I541" s="110"/>
      <c r="J541" s="176"/>
      <c r="K541" s="108"/>
      <c r="L541" s="90"/>
      <c r="M541" s="133">
        <v>20</v>
      </c>
      <c r="N541" s="39"/>
      <c r="O541" s="39"/>
      <c r="P541" s="39"/>
      <c r="Q541" s="39"/>
    </row>
    <row r="542" spans="1:17" x14ac:dyDescent="0.25">
      <c r="A542" s="119">
        <v>42610</v>
      </c>
      <c r="B542" s="86"/>
      <c r="C542" s="86"/>
      <c r="D542" s="107" t="s">
        <v>513</v>
      </c>
      <c r="E542" s="86">
        <v>30692975594</v>
      </c>
      <c r="F542" s="88">
        <f t="shared" si="24"/>
        <v>16.53</v>
      </c>
      <c r="G542" s="133">
        <f t="shared" si="25"/>
        <v>3.47</v>
      </c>
      <c r="H542" s="108"/>
      <c r="I542" s="110"/>
      <c r="J542" s="176"/>
      <c r="K542" s="108"/>
      <c r="L542" s="90"/>
      <c r="M542" s="133">
        <v>20</v>
      </c>
      <c r="N542" s="39"/>
      <c r="O542" s="39"/>
      <c r="P542" s="39"/>
      <c r="Q542" s="39"/>
    </row>
    <row r="543" spans="1:17" x14ac:dyDescent="0.25">
      <c r="A543" s="119">
        <v>42585</v>
      </c>
      <c r="B543" s="86"/>
      <c r="C543" s="86"/>
      <c r="D543" s="107" t="s">
        <v>513</v>
      </c>
      <c r="E543" s="86">
        <v>30692975594</v>
      </c>
      <c r="F543" s="88">
        <f t="shared" si="24"/>
        <v>16.53</v>
      </c>
      <c r="G543" s="133">
        <f t="shared" si="25"/>
        <v>3.47</v>
      </c>
      <c r="H543" s="108"/>
      <c r="I543" s="110"/>
      <c r="J543" s="176"/>
      <c r="K543" s="108"/>
      <c r="L543" s="90"/>
      <c r="M543" s="133">
        <v>20</v>
      </c>
      <c r="N543" s="39"/>
      <c r="O543" s="39"/>
      <c r="P543" s="39"/>
      <c r="Q543" s="39"/>
    </row>
    <row r="544" spans="1:17" x14ac:dyDescent="0.25">
      <c r="A544" s="119">
        <v>42610</v>
      </c>
      <c r="B544" s="86"/>
      <c r="C544" s="86"/>
      <c r="D544" s="107" t="s">
        <v>513</v>
      </c>
      <c r="E544" s="86">
        <v>30692975594</v>
      </c>
      <c r="F544" s="88">
        <f t="shared" si="24"/>
        <v>16.53</v>
      </c>
      <c r="G544" s="133">
        <f t="shared" si="25"/>
        <v>3.47</v>
      </c>
      <c r="H544" s="108"/>
      <c r="I544" s="110"/>
      <c r="J544" s="176"/>
      <c r="K544" s="108"/>
      <c r="L544" s="90"/>
      <c r="M544" s="133">
        <v>20</v>
      </c>
      <c r="N544" s="39"/>
      <c r="O544" s="39"/>
      <c r="P544" s="39"/>
      <c r="Q544" s="39"/>
    </row>
    <row r="545" spans="1:17" x14ac:dyDescent="0.25">
      <c r="A545" s="119">
        <v>42583</v>
      </c>
      <c r="B545" s="86"/>
      <c r="C545" s="86"/>
      <c r="D545" s="107" t="s">
        <v>513</v>
      </c>
      <c r="E545" s="86">
        <v>30692975594</v>
      </c>
      <c r="F545" s="88">
        <f t="shared" si="24"/>
        <v>12.397500000000001</v>
      </c>
      <c r="G545" s="133">
        <f t="shared" si="25"/>
        <v>2.6025</v>
      </c>
      <c r="H545" s="108"/>
      <c r="I545" s="110"/>
      <c r="J545" s="176"/>
      <c r="K545" s="108"/>
      <c r="L545" s="90"/>
      <c r="M545" s="133">
        <v>15</v>
      </c>
      <c r="N545" s="39"/>
      <c r="O545" s="39"/>
      <c r="P545" s="39"/>
      <c r="Q545" s="39"/>
    </row>
    <row r="546" spans="1:17" x14ac:dyDescent="0.25">
      <c r="A546" s="132">
        <v>42608</v>
      </c>
      <c r="B546" s="86"/>
      <c r="C546" s="86"/>
      <c r="D546" s="107" t="s">
        <v>515</v>
      </c>
      <c r="E546" s="86">
        <v>30711032637</v>
      </c>
      <c r="F546" s="108">
        <f>M546-G546</f>
        <v>16.527999999999999</v>
      </c>
      <c r="G546" s="133">
        <f>M546*17.36%</f>
        <v>3.472</v>
      </c>
      <c r="H546" s="108"/>
      <c r="I546" s="110"/>
      <c r="J546" s="176"/>
      <c r="K546" s="108"/>
      <c r="L546" s="90"/>
      <c r="M546" s="133">
        <v>20</v>
      </c>
      <c r="N546" s="39"/>
      <c r="O546" s="39"/>
      <c r="P546" s="39"/>
      <c r="Q546" s="39"/>
    </row>
    <row r="547" spans="1:17" x14ac:dyDescent="0.25">
      <c r="A547" s="132">
        <v>42608</v>
      </c>
      <c r="B547" s="86"/>
      <c r="C547" s="86"/>
      <c r="D547" s="107" t="s">
        <v>515</v>
      </c>
      <c r="E547" s="86">
        <v>30711032637</v>
      </c>
      <c r="F547" s="108">
        <f>M547-G547</f>
        <v>24.792000000000002</v>
      </c>
      <c r="G547" s="133">
        <f>M547*17.36%</f>
        <v>5.2080000000000002</v>
      </c>
      <c r="H547" s="108"/>
      <c r="I547" s="110"/>
      <c r="J547" s="176"/>
      <c r="K547" s="108"/>
      <c r="L547" s="90"/>
      <c r="M547" s="133">
        <v>30</v>
      </c>
      <c r="N547" s="39"/>
      <c r="O547" s="39"/>
      <c r="P547" s="39"/>
      <c r="Q547" s="39"/>
    </row>
    <row r="548" spans="1:17" x14ac:dyDescent="0.25">
      <c r="A548" s="132">
        <v>42608</v>
      </c>
      <c r="B548" s="86"/>
      <c r="C548" s="86"/>
      <c r="D548" s="107" t="s">
        <v>515</v>
      </c>
      <c r="E548" s="86">
        <v>30711032637</v>
      </c>
      <c r="F548" s="108">
        <f>M548-G548</f>
        <v>16.527999999999999</v>
      </c>
      <c r="G548" s="133">
        <f>M548*17.36%</f>
        <v>3.472</v>
      </c>
      <c r="H548" s="108"/>
      <c r="I548" s="110"/>
      <c r="J548" s="176"/>
      <c r="K548" s="108"/>
      <c r="L548" s="90"/>
      <c r="M548" s="133">
        <v>20</v>
      </c>
      <c r="N548" s="39"/>
      <c r="O548" s="39"/>
      <c r="P548" s="39"/>
      <c r="Q548" s="39"/>
    </row>
    <row r="549" spans="1:17" x14ac:dyDescent="0.25">
      <c r="A549" s="132">
        <v>42629</v>
      </c>
      <c r="B549" s="86"/>
      <c r="C549" s="86"/>
      <c r="D549" s="107" t="s">
        <v>515</v>
      </c>
      <c r="E549" s="86">
        <v>30711032637</v>
      </c>
      <c r="F549" s="108">
        <f t="shared" ref="F549:F612" si="26">M549-G549</f>
        <v>4.1319999999999997</v>
      </c>
      <c r="G549" s="133">
        <f t="shared" ref="G549:G580" si="27">M549*17.36%</f>
        <v>0.86799999999999999</v>
      </c>
      <c r="H549" s="108"/>
      <c r="I549" s="110"/>
      <c r="J549" s="176"/>
      <c r="K549" s="108"/>
      <c r="L549" s="90"/>
      <c r="M549" s="133">
        <v>5</v>
      </c>
      <c r="N549" s="39"/>
      <c r="O549" s="39"/>
      <c r="P549" s="39"/>
      <c r="Q549" s="39"/>
    </row>
    <row r="550" spans="1:17" x14ac:dyDescent="0.25">
      <c r="A550" s="132">
        <v>42607</v>
      </c>
      <c r="B550" s="86"/>
      <c r="C550" s="86"/>
      <c r="D550" s="107" t="s">
        <v>515</v>
      </c>
      <c r="E550" s="86">
        <v>30711032637</v>
      </c>
      <c r="F550" s="108">
        <f t="shared" si="26"/>
        <v>16.527999999999999</v>
      </c>
      <c r="G550" s="133">
        <f t="shared" si="27"/>
        <v>3.472</v>
      </c>
      <c r="H550" s="108"/>
      <c r="I550" s="110"/>
      <c r="J550" s="176"/>
      <c r="K550" s="108"/>
      <c r="L550" s="90"/>
      <c r="M550" s="133">
        <v>20</v>
      </c>
      <c r="N550" s="39"/>
      <c r="O550" s="39"/>
      <c r="P550" s="39"/>
      <c r="Q550" s="39"/>
    </row>
    <row r="551" spans="1:17" x14ac:dyDescent="0.25">
      <c r="A551" s="132">
        <v>42607</v>
      </c>
      <c r="B551" s="86"/>
      <c r="C551" s="86"/>
      <c r="D551" s="107" t="s">
        <v>515</v>
      </c>
      <c r="E551" s="86">
        <v>30711032637</v>
      </c>
      <c r="F551" s="108">
        <f t="shared" si="26"/>
        <v>24.792000000000002</v>
      </c>
      <c r="G551" s="133">
        <f t="shared" si="27"/>
        <v>5.2080000000000002</v>
      </c>
      <c r="H551" s="108"/>
      <c r="I551" s="110"/>
      <c r="J551" s="176"/>
      <c r="K551" s="108"/>
      <c r="L551" s="90"/>
      <c r="M551" s="133">
        <v>30</v>
      </c>
      <c r="N551" s="39"/>
      <c r="O551" s="39"/>
      <c r="P551" s="39"/>
      <c r="Q551" s="39"/>
    </row>
    <row r="552" spans="1:17" x14ac:dyDescent="0.25">
      <c r="A552" s="132">
        <v>42622</v>
      </c>
      <c r="B552" s="86"/>
      <c r="C552" s="86"/>
      <c r="D552" s="107" t="s">
        <v>515</v>
      </c>
      <c r="E552" s="86">
        <v>30711032637</v>
      </c>
      <c r="F552" s="108">
        <f t="shared" si="26"/>
        <v>16.527999999999999</v>
      </c>
      <c r="G552" s="133">
        <f t="shared" si="27"/>
        <v>3.472</v>
      </c>
      <c r="H552" s="108"/>
      <c r="I552" s="110"/>
      <c r="J552" s="176"/>
      <c r="K552" s="108"/>
      <c r="L552" s="90"/>
      <c r="M552" s="133">
        <v>20</v>
      </c>
      <c r="N552" s="39"/>
      <c r="O552" s="39"/>
      <c r="P552" s="39"/>
      <c r="Q552" s="39"/>
    </row>
    <row r="553" spans="1:17" x14ac:dyDescent="0.25">
      <c r="A553" s="132">
        <v>42521</v>
      </c>
      <c r="B553" s="86"/>
      <c r="C553" s="86"/>
      <c r="D553" s="107" t="s">
        <v>515</v>
      </c>
      <c r="E553" s="86">
        <v>30711032637</v>
      </c>
      <c r="F553" s="108">
        <f t="shared" si="26"/>
        <v>24.792000000000002</v>
      </c>
      <c r="G553" s="133">
        <f t="shared" si="27"/>
        <v>5.2080000000000002</v>
      </c>
      <c r="H553" s="108"/>
      <c r="I553" s="110"/>
      <c r="J553" s="176"/>
      <c r="K553" s="108"/>
      <c r="L553" s="90"/>
      <c r="M553" s="133">
        <v>30</v>
      </c>
      <c r="N553" s="39"/>
      <c r="O553" s="39"/>
      <c r="P553" s="39"/>
      <c r="Q553" s="39"/>
    </row>
    <row r="554" spans="1:17" x14ac:dyDescent="0.25">
      <c r="A554" s="132">
        <v>42524</v>
      </c>
      <c r="B554" s="86"/>
      <c r="C554" s="86"/>
      <c r="D554" s="107" t="s">
        <v>515</v>
      </c>
      <c r="E554" s="86">
        <v>30711032637</v>
      </c>
      <c r="F554" s="108">
        <f t="shared" si="26"/>
        <v>16.527999999999999</v>
      </c>
      <c r="G554" s="133">
        <f t="shared" si="27"/>
        <v>3.472</v>
      </c>
      <c r="H554" s="108"/>
      <c r="I554" s="110"/>
      <c r="J554" s="176"/>
      <c r="K554" s="108"/>
      <c r="L554" s="90"/>
      <c r="M554" s="133">
        <v>20</v>
      </c>
      <c r="N554" s="39"/>
      <c r="O554" s="39"/>
      <c r="P554" s="39"/>
      <c r="Q554" s="39"/>
    </row>
    <row r="555" spans="1:17" x14ac:dyDescent="0.25">
      <c r="A555" s="132">
        <v>42625</v>
      </c>
      <c r="B555" s="86"/>
      <c r="C555" s="86"/>
      <c r="D555" s="107" t="s">
        <v>515</v>
      </c>
      <c r="E555" s="86">
        <v>30711032637</v>
      </c>
      <c r="F555" s="108">
        <f t="shared" si="26"/>
        <v>16.527999999999999</v>
      </c>
      <c r="G555" s="133">
        <f t="shared" si="27"/>
        <v>3.472</v>
      </c>
      <c r="H555" s="108"/>
      <c r="I555" s="110"/>
      <c r="J555" s="176"/>
      <c r="K555" s="108"/>
      <c r="L555" s="90"/>
      <c r="M555" s="133">
        <v>20</v>
      </c>
      <c r="N555" s="39"/>
      <c r="O555" s="39"/>
      <c r="P555" s="39"/>
      <c r="Q555" s="39"/>
    </row>
    <row r="556" spans="1:17" x14ac:dyDescent="0.25">
      <c r="A556" s="132">
        <v>42521</v>
      </c>
      <c r="B556" s="86"/>
      <c r="C556" s="86"/>
      <c r="D556" s="107" t="s">
        <v>515</v>
      </c>
      <c r="E556" s="86">
        <v>30711032637</v>
      </c>
      <c r="F556" s="108">
        <f t="shared" si="26"/>
        <v>16.527999999999999</v>
      </c>
      <c r="G556" s="133">
        <f t="shared" si="27"/>
        <v>3.472</v>
      </c>
      <c r="H556" s="108"/>
      <c r="I556" s="110"/>
      <c r="J556" s="176"/>
      <c r="K556" s="108"/>
      <c r="L556" s="90"/>
      <c r="M556" s="133">
        <v>20</v>
      </c>
      <c r="N556" s="39"/>
      <c r="O556" s="39"/>
      <c r="P556" s="39"/>
      <c r="Q556" s="39"/>
    </row>
    <row r="557" spans="1:17" x14ac:dyDescent="0.25">
      <c r="A557" s="132">
        <v>42626</v>
      </c>
      <c r="B557" s="86"/>
      <c r="C557" s="86"/>
      <c r="D557" s="107" t="s">
        <v>515</v>
      </c>
      <c r="E557" s="86">
        <v>30711032637</v>
      </c>
      <c r="F557" s="108">
        <f t="shared" si="26"/>
        <v>16.527999999999999</v>
      </c>
      <c r="G557" s="133">
        <f t="shared" si="27"/>
        <v>3.472</v>
      </c>
      <c r="H557" s="108"/>
      <c r="I557" s="110"/>
      <c r="J557" s="176"/>
      <c r="K557" s="108"/>
      <c r="L557" s="90"/>
      <c r="M557" s="133">
        <v>20</v>
      </c>
      <c r="N557" s="39"/>
      <c r="O557" s="39"/>
      <c r="P557" s="39"/>
      <c r="Q557" s="39"/>
    </row>
    <row r="558" spans="1:17" x14ac:dyDescent="0.25">
      <c r="A558" s="132">
        <v>42586</v>
      </c>
      <c r="B558" s="86"/>
      <c r="C558" s="86"/>
      <c r="D558" s="107" t="s">
        <v>515</v>
      </c>
      <c r="E558" s="86">
        <v>30711032637</v>
      </c>
      <c r="F558" s="108">
        <f t="shared" si="26"/>
        <v>24.792000000000002</v>
      </c>
      <c r="G558" s="133">
        <f t="shared" si="27"/>
        <v>5.2080000000000002</v>
      </c>
      <c r="H558" s="108"/>
      <c r="I558" s="110"/>
      <c r="J558" s="176"/>
      <c r="K558" s="108"/>
      <c r="L558" s="90"/>
      <c r="M558" s="133">
        <v>30</v>
      </c>
      <c r="N558" s="39"/>
      <c r="O558" s="39"/>
      <c r="P558" s="39"/>
      <c r="Q558" s="39"/>
    </row>
    <row r="559" spans="1:17" x14ac:dyDescent="0.25">
      <c r="A559" s="132">
        <v>42586</v>
      </c>
      <c r="B559" s="86"/>
      <c r="C559" s="86"/>
      <c r="D559" s="107" t="s">
        <v>515</v>
      </c>
      <c r="E559" s="86">
        <v>30711032637</v>
      </c>
      <c r="F559" s="108">
        <f t="shared" si="26"/>
        <v>24.792000000000002</v>
      </c>
      <c r="G559" s="133">
        <f t="shared" si="27"/>
        <v>5.2080000000000002</v>
      </c>
      <c r="H559" s="108"/>
      <c r="I559" s="110"/>
      <c r="J559" s="176"/>
      <c r="K559" s="108"/>
      <c r="L559" s="90"/>
      <c r="M559" s="133">
        <v>30</v>
      </c>
      <c r="N559" s="39"/>
      <c r="O559" s="39"/>
      <c r="P559" s="39"/>
      <c r="Q559" s="39"/>
    </row>
    <row r="560" spans="1:17" x14ac:dyDescent="0.25">
      <c r="A560" s="132">
        <v>42586</v>
      </c>
      <c r="B560" s="86"/>
      <c r="C560" s="86"/>
      <c r="D560" s="107" t="s">
        <v>515</v>
      </c>
      <c r="E560" s="86">
        <v>30711032637</v>
      </c>
      <c r="F560" s="108">
        <f t="shared" si="26"/>
        <v>16.527999999999999</v>
      </c>
      <c r="G560" s="133">
        <f t="shared" si="27"/>
        <v>3.472</v>
      </c>
      <c r="H560" s="108"/>
      <c r="I560" s="110"/>
      <c r="J560" s="176"/>
      <c r="K560" s="108"/>
      <c r="L560" s="90"/>
      <c r="M560" s="133">
        <v>20</v>
      </c>
      <c r="N560" s="39"/>
      <c r="O560" s="39"/>
      <c r="P560" s="39"/>
      <c r="Q560" s="39"/>
    </row>
    <row r="561" spans="1:17" x14ac:dyDescent="0.25">
      <c r="A561" s="132">
        <v>42536</v>
      </c>
      <c r="B561" s="86"/>
      <c r="C561" s="86"/>
      <c r="D561" s="107" t="s">
        <v>515</v>
      </c>
      <c r="E561" s="86">
        <v>30711032637</v>
      </c>
      <c r="F561" s="108">
        <f t="shared" si="26"/>
        <v>24.792000000000002</v>
      </c>
      <c r="G561" s="133">
        <f t="shared" si="27"/>
        <v>5.2080000000000002</v>
      </c>
      <c r="H561" s="108"/>
      <c r="I561" s="110"/>
      <c r="J561" s="176"/>
      <c r="K561" s="108"/>
      <c r="L561" s="90"/>
      <c r="M561" s="133">
        <v>30</v>
      </c>
      <c r="N561" s="39"/>
      <c r="O561" s="39"/>
      <c r="P561" s="39"/>
      <c r="Q561" s="39"/>
    </row>
    <row r="562" spans="1:17" x14ac:dyDescent="0.25">
      <c r="A562" s="132">
        <v>42530</v>
      </c>
      <c r="B562" s="86"/>
      <c r="C562" s="86"/>
      <c r="D562" s="107" t="s">
        <v>515</v>
      </c>
      <c r="E562" s="86">
        <v>30711032637</v>
      </c>
      <c r="F562" s="108">
        <f t="shared" si="26"/>
        <v>16.527999999999999</v>
      </c>
      <c r="G562" s="133">
        <f t="shared" si="27"/>
        <v>3.472</v>
      </c>
      <c r="H562" s="108"/>
      <c r="I562" s="110"/>
      <c r="J562" s="176"/>
      <c r="K562" s="108"/>
      <c r="L562" s="90"/>
      <c r="M562" s="133">
        <v>20</v>
      </c>
      <c r="N562" s="39"/>
      <c r="O562" s="39"/>
      <c r="P562" s="39"/>
      <c r="Q562" s="39"/>
    </row>
    <row r="563" spans="1:17" x14ac:dyDescent="0.25">
      <c r="A563" s="132">
        <v>42509</v>
      </c>
      <c r="B563" s="86"/>
      <c r="C563" s="86"/>
      <c r="D563" s="107" t="s">
        <v>515</v>
      </c>
      <c r="E563" s="86">
        <v>30711032637</v>
      </c>
      <c r="F563" s="108">
        <f t="shared" si="26"/>
        <v>24.792000000000002</v>
      </c>
      <c r="G563" s="133">
        <f t="shared" si="27"/>
        <v>5.2080000000000002</v>
      </c>
      <c r="H563" s="108"/>
      <c r="I563" s="110"/>
      <c r="J563" s="176"/>
      <c r="K563" s="108"/>
      <c r="L563" s="90"/>
      <c r="M563" s="133">
        <v>30</v>
      </c>
      <c r="N563" s="39"/>
      <c r="O563" s="39"/>
      <c r="P563" s="39"/>
      <c r="Q563" s="39"/>
    </row>
    <row r="564" spans="1:17" x14ac:dyDescent="0.25">
      <c r="A564" s="132">
        <v>42530</v>
      </c>
      <c r="B564" s="86"/>
      <c r="C564" s="86"/>
      <c r="D564" s="107" t="s">
        <v>515</v>
      </c>
      <c r="E564" s="86">
        <v>30711032637</v>
      </c>
      <c r="F564" s="108">
        <f t="shared" si="26"/>
        <v>24.792000000000002</v>
      </c>
      <c r="G564" s="133">
        <f t="shared" si="27"/>
        <v>5.2080000000000002</v>
      </c>
      <c r="H564" s="108"/>
      <c r="I564" s="110"/>
      <c r="J564" s="176"/>
      <c r="K564" s="108"/>
      <c r="L564" s="90"/>
      <c r="M564" s="133">
        <v>30</v>
      </c>
      <c r="N564" s="39"/>
      <c r="O564" s="39"/>
      <c r="P564" s="39"/>
      <c r="Q564" s="39"/>
    </row>
    <row r="565" spans="1:17" x14ac:dyDescent="0.25">
      <c r="A565" s="132">
        <v>42530</v>
      </c>
      <c r="B565" s="86"/>
      <c r="C565" s="86"/>
      <c r="D565" s="107" t="s">
        <v>515</v>
      </c>
      <c r="E565" s="86">
        <v>30711032637</v>
      </c>
      <c r="F565" s="108">
        <f t="shared" si="26"/>
        <v>33.055999999999997</v>
      </c>
      <c r="G565" s="133">
        <f t="shared" si="27"/>
        <v>6.944</v>
      </c>
      <c r="H565" s="108"/>
      <c r="I565" s="110"/>
      <c r="J565" s="176"/>
      <c r="K565" s="108"/>
      <c r="L565" s="90"/>
      <c r="M565" s="133">
        <v>40</v>
      </c>
      <c r="N565" s="39"/>
      <c r="O565" s="39"/>
      <c r="P565" s="39"/>
      <c r="Q565" s="39"/>
    </row>
    <row r="566" spans="1:17" x14ac:dyDescent="0.25">
      <c r="A566" s="132">
        <v>42527</v>
      </c>
      <c r="B566" s="86"/>
      <c r="C566" s="86"/>
      <c r="D566" s="107" t="s">
        <v>515</v>
      </c>
      <c r="E566" s="86">
        <v>30711032637</v>
      </c>
      <c r="F566" s="108">
        <f t="shared" si="26"/>
        <v>16.527999999999999</v>
      </c>
      <c r="G566" s="133">
        <f t="shared" si="27"/>
        <v>3.472</v>
      </c>
      <c r="H566" s="108"/>
      <c r="I566" s="110"/>
      <c r="J566" s="176"/>
      <c r="K566" s="108"/>
      <c r="L566" s="90"/>
      <c r="M566" s="133">
        <v>20</v>
      </c>
      <c r="N566" s="39"/>
      <c r="O566" s="39"/>
      <c r="P566" s="39"/>
      <c r="Q566" s="39"/>
    </row>
    <row r="567" spans="1:17" x14ac:dyDescent="0.25">
      <c r="A567" s="132">
        <v>42527</v>
      </c>
      <c r="B567" s="86"/>
      <c r="C567" s="86"/>
      <c r="D567" s="107" t="s">
        <v>515</v>
      </c>
      <c r="E567" s="86">
        <v>30711032637</v>
      </c>
      <c r="F567" s="108">
        <f t="shared" si="26"/>
        <v>24.792000000000002</v>
      </c>
      <c r="G567" s="133">
        <f t="shared" si="27"/>
        <v>5.2080000000000002</v>
      </c>
      <c r="H567" s="108"/>
      <c r="I567" s="110"/>
      <c r="J567" s="176"/>
      <c r="K567" s="108"/>
      <c r="L567" s="90"/>
      <c r="M567" s="133">
        <v>30</v>
      </c>
      <c r="N567" s="39"/>
      <c r="O567" s="39"/>
      <c r="P567" s="39"/>
      <c r="Q567" s="39"/>
    </row>
    <row r="568" spans="1:17" x14ac:dyDescent="0.25">
      <c r="A568" s="132">
        <v>42536</v>
      </c>
      <c r="B568" s="86"/>
      <c r="C568" s="86"/>
      <c r="D568" s="107" t="s">
        <v>515</v>
      </c>
      <c r="E568" s="86">
        <v>30711032637</v>
      </c>
      <c r="F568" s="108">
        <f t="shared" si="26"/>
        <v>24.792000000000002</v>
      </c>
      <c r="G568" s="133">
        <f t="shared" si="27"/>
        <v>5.2080000000000002</v>
      </c>
      <c r="H568" s="108"/>
      <c r="I568" s="110"/>
      <c r="J568" s="176"/>
      <c r="K568" s="108"/>
      <c r="L568" s="90"/>
      <c r="M568" s="133">
        <v>30</v>
      </c>
      <c r="N568" s="39"/>
      <c r="O568" s="39"/>
      <c r="P568" s="39"/>
      <c r="Q568" s="39"/>
    </row>
    <row r="569" spans="1:17" x14ac:dyDescent="0.25">
      <c r="A569" s="132">
        <v>42518</v>
      </c>
      <c r="B569" s="86"/>
      <c r="C569" s="86"/>
      <c r="D569" s="107" t="s">
        <v>515</v>
      </c>
      <c r="E569" s="86">
        <v>30711032637</v>
      </c>
      <c r="F569" s="108">
        <f t="shared" si="26"/>
        <v>16.527999999999999</v>
      </c>
      <c r="G569" s="133">
        <f t="shared" si="27"/>
        <v>3.472</v>
      </c>
      <c r="H569" s="108"/>
      <c r="I569" s="110"/>
      <c r="J569" s="176"/>
      <c r="K569" s="108"/>
      <c r="L569" s="90"/>
      <c r="M569" s="133">
        <v>20</v>
      </c>
      <c r="N569" s="39"/>
      <c r="O569" s="39"/>
      <c r="P569" s="39"/>
      <c r="Q569" s="39"/>
    </row>
    <row r="570" spans="1:17" x14ac:dyDescent="0.25">
      <c r="A570" s="132">
        <v>42536</v>
      </c>
      <c r="B570" s="86"/>
      <c r="C570" s="86"/>
      <c r="D570" s="107" t="s">
        <v>515</v>
      </c>
      <c r="E570" s="86">
        <v>30711032637</v>
      </c>
      <c r="F570" s="108">
        <f t="shared" si="26"/>
        <v>16.527999999999999</v>
      </c>
      <c r="G570" s="133">
        <f t="shared" si="27"/>
        <v>3.472</v>
      </c>
      <c r="H570" s="108"/>
      <c r="I570" s="110"/>
      <c r="J570" s="176"/>
      <c r="K570" s="108"/>
      <c r="L570" s="90"/>
      <c r="M570" s="133">
        <v>20</v>
      </c>
      <c r="N570" s="39"/>
      <c r="O570" s="39"/>
      <c r="P570" s="39"/>
      <c r="Q570" s="39"/>
    </row>
    <row r="571" spans="1:17" x14ac:dyDescent="0.25">
      <c r="A571" s="132">
        <v>42536</v>
      </c>
      <c r="B571" s="86"/>
      <c r="C571" s="86"/>
      <c r="D571" s="107" t="s">
        <v>515</v>
      </c>
      <c r="E571" s="86">
        <v>30711032637</v>
      </c>
      <c r="F571" s="108">
        <f t="shared" si="26"/>
        <v>16.527999999999999</v>
      </c>
      <c r="G571" s="133">
        <f t="shared" si="27"/>
        <v>3.472</v>
      </c>
      <c r="H571" s="108"/>
      <c r="I571" s="110"/>
      <c r="J571" s="176"/>
      <c r="K571" s="108"/>
      <c r="L571" s="90"/>
      <c r="M571" s="133">
        <v>20</v>
      </c>
      <c r="N571" s="39"/>
      <c r="O571" s="39"/>
      <c r="P571" s="39"/>
      <c r="Q571" s="39"/>
    </row>
    <row r="572" spans="1:17" x14ac:dyDescent="0.25">
      <c r="A572" s="132">
        <v>42545</v>
      </c>
      <c r="B572" s="86"/>
      <c r="C572" s="86"/>
      <c r="D572" s="107" t="s">
        <v>515</v>
      </c>
      <c r="E572" s="86">
        <v>30711032637</v>
      </c>
      <c r="F572" s="108">
        <f t="shared" si="26"/>
        <v>16.527999999999999</v>
      </c>
      <c r="G572" s="133">
        <f t="shared" si="27"/>
        <v>3.472</v>
      </c>
      <c r="H572" s="108"/>
      <c r="I572" s="110"/>
      <c r="J572" s="176"/>
      <c r="K572" s="108"/>
      <c r="L572" s="90"/>
      <c r="M572" s="133">
        <v>20</v>
      </c>
      <c r="N572" s="39"/>
      <c r="O572" s="39"/>
      <c r="P572" s="39"/>
      <c r="Q572" s="39"/>
    </row>
    <row r="573" spans="1:17" x14ac:dyDescent="0.25">
      <c r="A573" s="132">
        <v>42544</v>
      </c>
      <c r="B573" s="86"/>
      <c r="C573" s="86"/>
      <c r="D573" s="107" t="s">
        <v>515</v>
      </c>
      <c r="E573" s="86">
        <v>30711032637</v>
      </c>
      <c r="F573" s="108">
        <f t="shared" si="26"/>
        <v>24.792000000000002</v>
      </c>
      <c r="G573" s="133">
        <f t="shared" si="27"/>
        <v>5.2080000000000002</v>
      </c>
      <c r="H573" s="108"/>
      <c r="I573" s="110"/>
      <c r="J573" s="176"/>
      <c r="K573" s="108"/>
      <c r="L573" s="90"/>
      <c r="M573" s="133">
        <v>30</v>
      </c>
      <c r="N573" s="39"/>
      <c r="O573" s="39"/>
      <c r="P573" s="39"/>
      <c r="Q573" s="39"/>
    </row>
    <row r="574" spans="1:17" x14ac:dyDescent="0.25">
      <c r="A574" s="132">
        <v>42544</v>
      </c>
      <c r="B574" s="86"/>
      <c r="C574" s="86"/>
      <c r="D574" s="107" t="s">
        <v>515</v>
      </c>
      <c r="E574" s="86">
        <v>30711032637</v>
      </c>
      <c r="F574" s="108">
        <f t="shared" si="26"/>
        <v>16.527999999999999</v>
      </c>
      <c r="G574" s="133">
        <f t="shared" si="27"/>
        <v>3.472</v>
      </c>
      <c r="H574" s="108"/>
      <c r="I574" s="110"/>
      <c r="J574" s="176"/>
      <c r="K574" s="108"/>
      <c r="L574" s="90"/>
      <c r="M574" s="133">
        <v>20</v>
      </c>
      <c r="N574" s="39"/>
      <c r="O574" s="39"/>
      <c r="P574" s="39"/>
      <c r="Q574" s="39"/>
    </row>
    <row r="575" spans="1:17" x14ac:dyDescent="0.25">
      <c r="A575" s="132">
        <v>42544</v>
      </c>
      <c r="B575" s="86"/>
      <c r="C575" s="86"/>
      <c r="D575" s="107" t="s">
        <v>515</v>
      </c>
      <c r="E575" s="86">
        <v>30711032637</v>
      </c>
      <c r="F575" s="108">
        <f t="shared" si="26"/>
        <v>24.792000000000002</v>
      </c>
      <c r="G575" s="133">
        <f t="shared" si="27"/>
        <v>5.2080000000000002</v>
      </c>
      <c r="H575" s="108"/>
      <c r="I575" s="110"/>
      <c r="J575" s="176"/>
      <c r="K575" s="108"/>
      <c r="L575" s="90"/>
      <c r="M575" s="133">
        <v>30</v>
      </c>
      <c r="N575" s="39"/>
      <c r="O575" s="39"/>
      <c r="P575" s="39"/>
      <c r="Q575" s="39"/>
    </row>
    <row r="576" spans="1:17" x14ac:dyDescent="0.25">
      <c r="A576" s="132">
        <v>42544</v>
      </c>
      <c r="B576" s="86"/>
      <c r="C576" s="86"/>
      <c r="D576" s="107" t="s">
        <v>515</v>
      </c>
      <c r="E576" s="86">
        <v>30711032637</v>
      </c>
      <c r="F576" s="108">
        <f t="shared" si="26"/>
        <v>24.792000000000002</v>
      </c>
      <c r="G576" s="133">
        <f t="shared" si="27"/>
        <v>5.2080000000000002</v>
      </c>
      <c r="H576" s="108"/>
      <c r="I576" s="110"/>
      <c r="J576" s="176"/>
      <c r="K576" s="108"/>
      <c r="L576" s="90"/>
      <c r="M576" s="133">
        <v>30</v>
      </c>
      <c r="N576" s="39"/>
      <c r="O576" s="39"/>
      <c r="P576" s="39"/>
      <c r="Q576" s="39"/>
    </row>
    <row r="577" spans="1:17" x14ac:dyDescent="0.25">
      <c r="A577" s="132">
        <v>42544</v>
      </c>
      <c r="B577" s="86"/>
      <c r="C577" s="86"/>
      <c r="D577" s="107" t="s">
        <v>515</v>
      </c>
      <c r="E577" s="86">
        <v>30711032637</v>
      </c>
      <c r="F577" s="108">
        <f t="shared" si="26"/>
        <v>24.792000000000002</v>
      </c>
      <c r="G577" s="133">
        <f t="shared" si="27"/>
        <v>5.2080000000000002</v>
      </c>
      <c r="H577" s="108"/>
      <c r="I577" s="110"/>
      <c r="J577" s="176"/>
      <c r="K577" s="108"/>
      <c r="L577" s="90"/>
      <c r="M577" s="133">
        <v>30</v>
      </c>
      <c r="N577" s="39"/>
      <c r="O577" s="39"/>
      <c r="P577" s="39"/>
      <c r="Q577" s="39"/>
    </row>
    <row r="578" spans="1:17" x14ac:dyDescent="0.25">
      <c r="A578" s="132">
        <v>42544</v>
      </c>
      <c r="B578" s="86"/>
      <c r="C578" s="86"/>
      <c r="D578" s="107" t="s">
        <v>515</v>
      </c>
      <c r="E578" s="86">
        <v>30711032637</v>
      </c>
      <c r="F578" s="108">
        <f t="shared" si="26"/>
        <v>16.527999999999999</v>
      </c>
      <c r="G578" s="133">
        <f t="shared" si="27"/>
        <v>3.472</v>
      </c>
      <c r="H578" s="108"/>
      <c r="I578" s="110"/>
      <c r="J578" s="176"/>
      <c r="K578" s="108"/>
      <c r="L578" s="90"/>
      <c r="M578" s="133">
        <v>20</v>
      </c>
      <c r="N578" s="39"/>
      <c r="O578" s="39"/>
      <c r="P578" s="39"/>
      <c r="Q578" s="39"/>
    </row>
    <row r="579" spans="1:17" x14ac:dyDescent="0.25">
      <c r="A579" s="132">
        <v>42544</v>
      </c>
      <c r="B579" s="86"/>
      <c r="C579" s="86"/>
      <c r="D579" s="107" t="s">
        <v>515</v>
      </c>
      <c r="E579" s="86">
        <v>30711032637</v>
      </c>
      <c r="F579" s="108">
        <f t="shared" si="26"/>
        <v>16.527999999999999</v>
      </c>
      <c r="G579" s="133">
        <f t="shared" si="27"/>
        <v>3.472</v>
      </c>
      <c r="H579" s="108"/>
      <c r="I579" s="110"/>
      <c r="J579" s="176"/>
      <c r="K579" s="108"/>
      <c r="L579" s="90"/>
      <c r="M579" s="133">
        <v>20</v>
      </c>
      <c r="N579" s="39"/>
      <c r="O579" s="39"/>
      <c r="P579" s="39"/>
      <c r="Q579" s="39"/>
    </row>
    <row r="580" spans="1:17" x14ac:dyDescent="0.25">
      <c r="A580" s="132">
        <v>42530</v>
      </c>
      <c r="B580" s="86"/>
      <c r="C580" s="86"/>
      <c r="D580" s="107" t="s">
        <v>515</v>
      </c>
      <c r="E580" s="86">
        <v>30711032637</v>
      </c>
      <c r="F580" s="108">
        <f t="shared" si="26"/>
        <v>24.792000000000002</v>
      </c>
      <c r="G580" s="133">
        <f t="shared" si="27"/>
        <v>5.2080000000000002</v>
      </c>
      <c r="H580" s="108"/>
      <c r="I580" s="110"/>
      <c r="J580" s="176"/>
      <c r="K580" s="108"/>
      <c r="L580" s="90"/>
      <c r="M580" s="133">
        <v>30</v>
      </c>
      <c r="N580" s="39"/>
      <c r="O580" s="39"/>
      <c r="P580" s="39"/>
      <c r="Q580" s="39"/>
    </row>
    <row r="581" spans="1:17" x14ac:dyDescent="0.25">
      <c r="A581" s="132">
        <v>42529</v>
      </c>
      <c r="B581" s="86"/>
      <c r="C581" s="86"/>
      <c r="D581" s="107" t="s">
        <v>516</v>
      </c>
      <c r="E581" s="86">
        <v>30639935872</v>
      </c>
      <c r="F581" s="108">
        <f t="shared" si="26"/>
        <v>15.8</v>
      </c>
      <c r="G581" s="133">
        <f>M581*0.21</f>
        <v>4.2</v>
      </c>
      <c r="H581" s="108"/>
      <c r="I581" s="110"/>
      <c r="J581" s="176"/>
      <c r="K581" s="108"/>
      <c r="L581" s="90"/>
      <c r="M581" s="133">
        <v>20</v>
      </c>
      <c r="N581" s="39"/>
      <c r="O581" s="39"/>
      <c r="P581" s="39"/>
      <c r="Q581" s="39"/>
    </row>
    <row r="582" spans="1:17" x14ac:dyDescent="0.25">
      <c r="A582" s="132">
        <v>42529</v>
      </c>
      <c r="B582" s="86"/>
      <c r="C582" s="86"/>
      <c r="D582" s="107" t="s">
        <v>516</v>
      </c>
      <c r="E582" s="86">
        <v>30639935872</v>
      </c>
      <c r="F582" s="108">
        <f t="shared" si="26"/>
        <v>15.8</v>
      </c>
      <c r="G582" s="133">
        <f t="shared" ref="G582:G586" si="28">M582*0.21</f>
        <v>4.2</v>
      </c>
      <c r="H582" s="108"/>
      <c r="I582" s="110"/>
      <c r="J582" s="176"/>
      <c r="K582" s="108"/>
      <c r="L582" s="90"/>
      <c r="M582" s="133">
        <v>20</v>
      </c>
      <c r="N582" s="39"/>
      <c r="O582" s="39"/>
      <c r="P582" s="39"/>
      <c r="Q582" s="39"/>
    </row>
    <row r="583" spans="1:17" x14ac:dyDescent="0.25">
      <c r="A583" s="132">
        <v>42527</v>
      </c>
      <c r="B583" s="86"/>
      <c r="C583" s="86"/>
      <c r="D583" s="107" t="s">
        <v>516</v>
      </c>
      <c r="E583" s="86">
        <v>30639935872</v>
      </c>
      <c r="F583" s="108">
        <f t="shared" si="26"/>
        <v>15.8</v>
      </c>
      <c r="G583" s="133">
        <f t="shared" si="28"/>
        <v>4.2</v>
      </c>
      <c r="H583" s="108"/>
      <c r="I583" s="110"/>
      <c r="J583" s="176"/>
      <c r="K583" s="108"/>
      <c r="L583" s="90"/>
      <c r="M583" s="133">
        <v>20</v>
      </c>
      <c r="N583" s="39"/>
      <c r="O583" s="39"/>
      <c r="P583" s="39"/>
      <c r="Q583" s="39"/>
    </row>
    <row r="584" spans="1:17" x14ac:dyDescent="0.25">
      <c r="A584" s="132">
        <v>42527</v>
      </c>
      <c r="B584" s="86"/>
      <c r="C584" s="86"/>
      <c r="D584" s="107" t="s">
        <v>516</v>
      </c>
      <c r="E584" s="86">
        <v>30639935872</v>
      </c>
      <c r="F584" s="108">
        <f t="shared" si="26"/>
        <v>15.8</v>
      </c>
      <c r="G584" s="133">
        <f t="shared" si="28"/>
        <v>4.2</v>
      </c>
      <c r="H584" s="108"/>
      <c r="I584" s="110"/>
      <c r="J584" s="176"/>
      <c r="K584" s="108"/>
      <c r="L584" s="90"/>
      <c r="M584" s="133">
        <v>20</v>
      </c>
      <c r="N584" s="39"/>
      <c r="O584" s="39"/>
      <c r="P584" s="39"/>
      <c r="Q584" s="39"/>
    </row>
    <row r="585" spans="1:17" x14ac:dyDescent="0.25">
      <c r="A585" s="132">
        <v>42528</v>
      </c>
      <c r="B585" s="86"/>
      <c r="C585" s="86"/>
      <c r="D585" s="107" t="s">
        <v>516</v>
      </c>
      <c r="E585" s="86">
        <v>30639935872</v>
      </c>
      <c r="F585" s="108">
        <f t="shared" si="26"/>
        <v>15.8</v>
      </c>
      <c r="G585" s="133">
        <f t="shared" si="28"/>
        <v>4.2</v>
      </c>
      <c r="H585" s="108"/>
      <c r="I585" s="110"/>
      <c r="J585" s="176"/>
      <c r="K585" s="108"/>
      <c r="L585" s="90"/>
      <c r="M585" s="133">
        <v>20</v>
      </c>
      <c r="N585" s="39"/>
      <c r="O585" s="39"/>
      <c r="P585" s="39"/>
      <c r="Q585" s="39"/>
    </row>
    <row r="586" spans="1:17" x14ac:dyDescent="0.25">
      <c r="A586" s="132">
        <v>42529</v>
      </c>
      <c r="B586" s="86"/>
      <c r="C586" s="86"/>
      <c r="D586" s="107" t="s">
        <v>516</v>
      </c>
      <c r="E586" s="86">
        <v>30639935872</v>
      </c>
      <c r="F586" s="108">
        <f t="shared" si="26"/>
        <v>15.8</v>
      </c>
      <c r="G586" s="133">
        <f t="shared" si="28"/>
        <v>4.2</v>
      </c>
      <c r="H586" s="108"/>
      <c r="I586" s="110"/>
      <c r="J586" s="176"/>
      <c r="K586" s="108"/>
      <c r="L586" s="90"/>
      <c r="M586" s="133">
        <v>20</v>
      </c>
      <c r="N586" s="39"/>
      <c r="O586" s="39"/>
      <c r="P586" s="39"/>
      <c r="Q586" s="39"/>
    </row>
    <row r="587" spans="1:17" x14ac:dyDescent="0.25">
      <c r="A587" s="132">
        <v>42529</v>
      </c>
      <c r="B587" s="86"/>
      <c r="C587" s="86"/>
      <c r="D587" s="86" t="s">
        <v>517</v>
      </c>
      <c r="E587" s="86">
        <v>30711347743</v>
      </c>
      <c r="F587" s="108">
        <f t="shared" si="26"/>
        <v>12.396000000000001</v>
      </c>
      <c r="G587" s="133">
        <f>M587*17.36%</f>
        <v>2.6040000000000001</v>
      </c>
      <c r="H587" s="108"/>
      <c r="I587" s="110"/>
      <c r="J587" s="176"/>
      <c r="K587" s="108"/>
      <c r="L587" s="90"/>
      <c r="M587" s="133">
        <v>15</v>
      </c>
      <c r="N587" s="39"/>
      <c r="O587" s="39"/>
      <c r="P587" s="39"/>
      <c r="Q587" s="39"/>
    </row>
    <row r="588" spans="1:17" x14ac:dyDescent="0.25">
      <c r="A588" s="132">
        <v>42507</v>
      </c>
      <c r="B588" s="86"/>
      <c r="C588" s="86"/>
      <c r="D588" s="86" t="s">
        <v>517</v>
      </c>
      <c r="E588" s="86">
        <v>30711347743</v>
      </c>
      <c r="F588" s="108">
        <f t="shared" si="26"/>
        <v>12.396000000000001</v>
      </c>
      <c r="G588" s="133">
        <f t="shared" ref="G588:G651" si="29">M588*17.36%</f>
        <v>2.6040000000000001</v>
      </c>
      <c r="H588" s="108"/>
      <c r="I588" s="110"/>
      <c r="J588" s="176"/>
      <c r="K588" s="108"/>
      <c r="L588" s="90"/>
      <c r="M588" s="133">
        <v>15</v>
      </c>
      <c r="N588" s="39"/>
      <c r="O588" s="39"/>
      <c r="P588" s="39"/>
      <c r="Q588" s="39"/>
    </row>
    <row r="589" spans="1:17" x14ac:dyDescent="0.25">
      <c r="A589" s="132">
        <v>42529</v>
      </c>
      <c r="B589" s="86"/>
      <c r="C589" s="86"/>
      <c r="D589" s="86" t="s">
        <v>517</v>
      </c>
      <c r="E589" s="86">
        <v>30711347743</v>
      </c>
      <c r="F589" s="108">
        <f t="shared" si="26"/>
        <v>12.396000000000001</v>
      </c>
      <c r="G589" s="133">
        <f t="shared" si="29"/>
        <v>2.6040000000000001</v>
      </c>
      <c r="H589" s="108"/>
      <c r="I589" s="110"/>
      <c r="J589" s="176"/>
      <c r="K589" s="108"/>
      <c r="L589" s="90"/>
      <c r="M589" s="133">
        <v>15</v>
      </c>
      <c r="N589" s="39"/>
      <c r="O589" s="39"/>
      <c r="P589" s="39"/>
      <c r="Q589" s="39"/>
    </row>
    <row r="590" spans="1:17" x14ac:dyDescent="0.25">
      <c r="A590" s="132">
        <v>42578</v>
      </c>
      <c r="B590" s="86"/>
      <c r="C590" s="86"/>
      <c r="D590" s="86" t="s">
        <v>518</v>
      </c>
      <c r="E590" s="86">
        <v>30711343802</v>
      </c>
      <c r="F590" s="108">
        <f t="shared" si="26"/>
        <v>8.2639999999999993</v>
      </c>
      <c r="G590" s="133">
        <f t="shared" si="29"/>
        <v>1.736</v>
      </c>
      <c r="H590" s="108"/>
      <c r="I590" s="110"/>
      <c r="J590" s="176"/>
      <c r="K590" s="108"/>
      <c r="L590" s="90"/>
      <c r="M590" s="133">
        <v>10</v>
      </c>
      <c r="N590" s="39"/>
      <c r="O590" s="39"/>
      <c r="P590" s="39"/>
      <c r="Q590" s="39"/>
    </row>
    <row r="591" spans="1:17" x14ac:dyDescent="0.25">
      <c r="A591" s="132">
        <v>42544</v>
      </c>
      <c r="B591" s="86"/>
      <c r="C591" s="86"/>
      <c r="D591" s="86" t="s">
        <v>519</v>
      </c>
      <c r="E591" s="86">
        <v>33692410179</v>
      </c>
      <c r="F591" s="108">
        <f t="shared" si="26"/>
        <v>8.2639999999999993</v>
      </c>
      <c r="G591" s="133">
        <f t="shared" si="29"/>
        <v>1.736</v>
      </c>
      <c r="H591" s="108"/>
      <c r="I591" s="110"/>
      <c r="J591" s="176"/>
      <c r="K591" s="108"/>
      <c r="L591" s="90"/>
      <c r="M591" s="133">
        <v>10</v>
      </c>
      <c r="N591" s="39"/>
      <c r="O591" s="39"/>
      <c r="P591" s="39"/>
      <c r="Q591" s="39"/>
    </row>
    <row r="592" spans="1:17" x14ac:dyDescent="0.25">
      <c r="A592" s="132">
        <v>42607</v>
      </c>
      <c r="B592" s="86"/>
      <c r="C592" s="86"/>
      <c r="D592" s="86" t="s">
        <v>519</v>
      </c>
      <c r="E592" s="86">
        <v>33692410179</v>
      </c>
      <c r="F592" s="108">
        <f t="shared" si="26"/>
        <v>16.527999999999999</v>
      </c>
      <c r="G592" s="133">
        <f t="shared" si="29"/>
        <v>3.472</v>
      </c>
      <c r="H592" s="108"/>
      <c r="I592" s="110"/>
      <c r="J592" s="176"/>
      <c r="K592" s="108"/>
      <c r="L592" s="90"/>
      <c r="M592" s="133">
        <v>20</v>
      </c>
      <c r="N592" s="39"/>
      <c r="O592" s="39"/>
      <c r="P592" s="39"/>
      <c r="Q592" s="39"/>
    </row>
    <row r="593" spans="1:17" x14ac:dyDescent="0.25">
      <c r="A593" s="132">
        <v>42529</v>
      </c>
      <c r="B593" s="86"/>
      <c r="C593" s="86"/>
      <c r="D593" s="86" t="s">
        <v>520</v>
      </c>
      <c r="E593" s="86">
        <v>30711346801</v>
      </c>
      <c r="F593" s="108">
        <f t="shared" si="26"/>
        <v>16.527999999999999</v>
      </c>
      <c r="G593" s="133">
        <f t="shared" si="29"/>
        <v>3.472</v>
      </c>
      <c r="H593" s="108"/>
      <c r="I593" s="110"/>
      <c r="J593" s="176"/>
      <c r="K593" s="108"/>
      <c r="L593" s="90"/>
      <c r="M593" s="133">
        <v>20</v>
      </c>
      <c r="N593" s="39"/>
      <c r="O593" s="39"/>
      <c r="P593" s="39"/>
      <c r="Q593" s="39"/>
    </row>
    <row r="594" spans="1:17" x14ac:dyDescent="0.25">
      <c r="A594" s="132">
        <v>42529</v>
      </c>
      <c r="B594" s="86"/>
      <c r="C594" s="86"/>
      <c r="D594" s="86" t="s">
        <v>520</v>
      </c>
      <c r="E594" s="86">
        <v>30711346801</v>
      </c>
      <c r="F594" s="108">
        <f t="shared" si="26"/>
        <v>16.527999999999999</v>
      </c>
      <c r="G594" s="133">
        <f t="shared" si="29"/>
        <v>3.472</v>
      </c>
      <c r="H594" s="108"/>
      <c r="I594" s="110"/>
      <c r="J594" s="176"/>
      <c r="K594" s="108"/>
      <c r="L594" s="90"/>
      <c r="M594" s="133">
        <v>20</v>
      </c>
      <c r="N594" s="39"/>
      <c r="O594" s="39"/>
      <c r="P594" s="39"/>
      <c r="Q594" s="39"/>
    </row>
    <row r="595" spans="1:17" x14ac:dyDescent="0.25">
      <c r="A595" s="132">
        <v>42506</v>
      </c>
      <c r="B595" s="86"/>
      <c r="C595" s="86"/>
      <c r="D595" s="86" t="s">
        <v>520</v>
      </c>
      <c r="E595" s="86">
        <v>30711346801</v>
      </c>
      <c r="F595" s="108">
        <f t="shared" si="26"/>
        <v>16.527999999999999</v>
      </c>
      <c r="G595" s="133">
        <f t="shared" si="29"/>
        <v>3.472</v>
      </c>
      <c r="H595" s="108"/>
      <c r="I595" s="110"/>
      <c r="J595" s="176"/>
      <c r="K595" s="108"/>
      <c r="L595" s="90"/>
      <c r="M595" s="133">
        <v>20</v>
      </c>
      <c r="N595" s="39"/>
      <c r="O595" s="39"/>
      <c r="P595" s="39"/>
      <c r="Q595" s="39"/>
    </row>
    <row r="596" spans="1:17" x14ac:dyDescent="0.25">
      <c r="A596" s="132">
        <v>42473</v>
      </c>
      <c r="B596" s="86"/>
      <c r="C596" s="86"/>
      <c r="D596" s="86" t="s">
        <v>520</v>
      </c>
      <c r="E596" s="86">
        <v>30711346801</v>
      </c>
      <c r="F596" s="108">
        <f t="shared" si="26"/>
        <v>24.792000000000002</v>
      </c>
      <c r="G596" s="133">
        <f t="shared" si="29"/>
        <v>5.2080000000000002</v>
      </c>
      <c r="H596" s="108"/>
      <c r="I596" s="110"/>
      <c r="J596" s="176"/>
      <c r="K596" s="108"/>
      <c r="L596" s="90"/>
      <c r="M596" s="133">
        <v>30</v>
      </c>
      <c r="N596" s="39"/>
      <c r="O596" s="39"/>
      <c r="P596" s="39"/>
      <c r="Q596" s="39"/>
    </row>
    <row r="597" spans="1:17" x14ac:dyDescent="0.25">
      <c r="A597" s="132">
        <v>42630</v>
      </c>
      <c r="B597" s="86"/>
      <c r="C597" s="86"/>
      <c r="D597" s="86" t="s">
        <v>520</v>
      </c>
      <c r="E597" s="86">
        <v>30711346801</v>
      </c>
      <c r="F597" s="108">
        <f t="shared" si="26"/>
        <v>24.792000000000002</v>
      </c>
      <c r="G597" s="133">
        <f t="shared" si="29"/>
        <v>5.2080000000000002</v>
      </c>
      <c r="H597" s="108"/>
      <c r="I597" s="110"/>
      <c r="J597" s="176"/>
      <c r="K597" s="108"/>
      <c r="L597" s="90"/>
      <c r="M597" s="133">
        <v>30</v>
      </c>
      <c r="N597" s="39"/>
      <c r="O597" s="39"/>
      <c r="P597" s="39"/>
      <c r="Q597" s="39"/>
    </row>
    <row r="598" spans="1:17" x14ac:dyDescent="0.25">
      <c r="A598" s="132">
        <v>42542</v>
      </c>
      <c r="B598" s="86"/>
      <c r="C598" s="86"/>
      <c r="D598" s="86" t="s">
        <v>520</v>
      </c>
      <c r="E598" s="86">
        <v>30711346801</v>
      </c>
      <c r="F598" s="108">
        <f t="shared" si="26"/>
        <v>24.792000000000002</v>
      </c>
      <c r="G598" s="133">
        <f t="shared" si="29"/>
        <v>5.2080000000000002</v>
      </c>
      <c r="H598" s="108"/>
      <c r="I598" s="110"/>
      <c r="J598" s="176"/>
      <c r="K598" s="108"/>
      <c r="L598" s="90"/>
      <c r="M598" s="133">
        <v>30</v>
      </c>
      <c r="N598" s="39"/>
      <c r="O598" s="39"/>
      <c r="P598" s="39"/>
      <c r="Q598" s="39"/>
    </row>
    <row r="599" spans="1:17" x14ac:dyDescent="0.25">
      <c r="A599" s="132">
        <v>42550</v>
      </c>
      <c r="B599" s="86"/>
      <c r="C599" s="86"/>
      <c r="D599" s="86" t="s">
        <v>520</v>
      </c>
      <c r="E599" s="86">
        <v>30711346801</v>
      </c>
      <c r="F599" s="108">
        <f t="shared" si="26"/>
        <v>24.792000000000002</v>
      </c>
      <c r="G599" s="133">
        <f t="shared" si="29"/>
        <v>5.2080000000000002</v>
      </c>
      <c r="H599" s="108"/>
      <c r="I599" s="110"/>
      <c r="J599" s="176"/>
      <c r="K599" s="108"/>
      <c r="L599" s="90"/>
      <c r="M599" s="133">
        <v>30</v>
      </c>
      <c r="N599" s="39"/>
      <c r="O599" s="39"/>
      <c r="P599" s="39"/>
      <c r="Q599" s="39"/>
    </row>
    <row r="600" spans="1:17" x14ac:dyDescent="0.25">
      <c r="A600" s="132">
        <v>42572</v>
      </c>
      <c r="B600" s="86"/>
      <c r="C600" s="86"/>
      <c r="D600" s="86" t="s">
        <v>520</v>
      </c>
      <c r="E600" s="86">
        <v>30711346801</v>
      </c>
      <c r="F600" s="108">
        <f t="shared" si="26"/>
        <v>24.792000000000002</v>
      </c>
      <c r="G600" s="133">
        <f t="shared" si="29"/>
        <v>5.2080000000000002</v>
      </c>
      <c r="H600" s="108"/>
      <c r="I600" s="110"/>
      <c r="J600" s="176"/>
      <c r="K600" s="108"/>
      <c r="L600" s="90"/>
      <c r="M600" s="133">
        <v>30</v>
      </c>
      <c r="N600" s="39"/>
      <c r="O600" s="39"/>
      <c r="P600" s="39"/>
      <c r="Q600" s="39"/>
    </row>
    <row r="601" spans="1:17" x14ac:dyDescent="0.25">
      <c r="A601" s="132">
        <v>42525</v>
      </c>
      <c r="B601" s="86"/>
      <c r="C601" s="86"/>
      <c r="D601" s="86" t="s">
        <v>520</v>
      </c>
      <c r="E601" s="86">
        <v>30711346801</v>
      </c>
      <c r="F601" s="108">
        <f t="shared" si="26"/>
        <v>24.792000000000002</v>
      </c>
      <c r="G601" s="133">
        <f t="shared" si="29"/>
        <v>5.2080000000000002</v>
      </c>
      <c r="H601" s="108"/>
      <c r="I601" s="110"/>
      <c r="J601" s="176"/>
      <c r="K601" s="108"/>
      <c r="L601" s="90"/>
      <c r="M601" s="133">
        <v>30</v>
      </c>
      <c r="N601" s="39"/>
      <c r="O601" s="39"/>
      <c r="P601" s="39"/>
      <c r="Q601" s="39"/>
    </row>
    <row r="602" spans="1:17" x14ac:dyDescent="0.25">
      <c r="A602" s="132">
        <v>42525</v>
      </c>
      <c r="B602" s="86"/>
      <c r="C602" s="86"/>
      <c r="D602" s="86" t="s">
        <v>520</v>
      </c>
      <c r="E602" s="86">
        <v>30711346801</v>
      </c>
      <c r="F602" s="108">
        <f t="shared" si="26"/>
        <v>24.792000000000002</v>
      </c>
      <c r="G602" s="133">
        <f t="shared" si="29"/>
        <v>5.2080000000000002</v>
      </c>
      <c r="H602" s="108"/>
      <c r="I602" s="110"/>
      <c r="J602" s="176"/>
      <c r="K602" s="108"/>
      <c r="L602" s="90"/>
      <c r="M602" s="133">
        <v>30</v>
      </c>
      <c r="N602" s="39"/>
      <c r="O602" s="39"/>
      <c r="P602" s="39"/>
      <c r="Q602" s="39"/>
    </row>
    <row r="603" spans="1:17" x14ac:dyDescent="0.25">
      <c r="A603" s="132">
        <v>42542</v>
      </c>
      <c r="B603" s="86"/>
      <c r="C603" s="86"/>
      <c r="D603" s="86" t="s">
        <v>520</v>
      </c>
      <c r="E603" s="86">
        <v>30711346801</v>
      </c>
      <c r="F603" s="108">
        <f t="shared" si="26"/>
        <v>24.792000000000002</v>
      </c>
      <c r="G603" s="133">
        <f t="shared" si="29"/>
        <v>5.2080000000000002</v>
      </c>
      <c r="H603" s="108"/>
      <c r="I603" s="110"/>
      <c r="J603" s="176"/>
      <c r="K603" s="108"/>
      <c r="L603" s="90"/>
      <c r="M603" s="133">
        <v>30</v>
      </c>
      <c r="N603" s="39"/>
      <c r="O603" s="39"/>
      <c r="P603" s="39"/>
      <c r="Q603" s="39"/>
    </row>
    <row r="604" spans="1:17" x14ac:dyDescent="0.25">
      <c r="A604" s="132">
        <v>42474</v>
      </c>
      <c r="B604" s="86"/>
      <c r="C604" s="86"/>
      <c r="D604" s="86" t="s">
        <v>520</v>
      </c>
      <c r="E604" s="86">
        <v>30711346801</v>
      </c>
      <c r="F604" s="108">
        <f t="shared" si="26"/>
        <v>24.792000000000002</v>
      </c>
      <c r="G604" s="133">
        <f t="shared" si="29"/>
        <v>5.2080000000000002</v>
      </c>
      <c r="H604" s="108"/>
      <c r="I604" s="110"/>
      <c r="J604" s="176"/>
      <c r="K604" s="108"/>
      <c r="L604" s="90"/>
      <c r="M604" s="133">
        <v>30</v>
      </c>
      <c r="N604" s="39"/>
      <c r="O604" s="39"/>
      <c r="P604" s="39"/>
      <c r="Q604" s="39"/>
    </row>
    <row r="605" spans="1:17" x14ac:dyDescent="0.25">
      <c r="A605" s="132">
        <v>42549</v>
      </c>
      <c r="B605" s="86"/>
      <c r="C605" s="86"/>
      <c r="D605" s="86" t="s">
        <v>520</v>
      </c>
      <c r="E605" s="86">
        <v>30711346801</v>
      </c>
      <c r="F605" s="108">
        <f t="shared" si="26"/>
        <v>24.792000000000002</v>
      </c>
      <c r="G605" s="133">
        <f t="shared" si="29"/>
        <v>5.2080000000000002</v>
      </c>
      <c r="H605" s="108"/>
      <c r="I605" s="110"/>
      <c r="J605" s="176"/>
      <c r="K605" s="108"/>
      <c r="L605" s="90"/>
      <c r="M605" s="133">
        <v>30</v>
      </c>
      <c r="N605" s="39"/>
      <c r="O605" s="39"/>
      <c r="P605" s="39"/>
      <c r="Q605" s="39"/>
    </row>
    <row r="606" spans="1:17" x14ac:dyDescent="0.25">
      <c r="A606" s="132">
        <v>42630</v>
      </c>
      <c r="B606" s="86"/>
      <c r="C606" s="86"/>
      <c r="D606" s="86" t="s">
        <v>520</v>
      </c>
      <c r="E606" s="86">
        <v>30711346801</v>
      </c>
      <c r="F606" s="108">
        <f t="shared" si="26"/>
        <v>24.792000000000002</v>
      </c>
      <c r="G606" s="133">
        <f t="shared" si="29"/>
        <v>5.2080000000000002</v>
      </c>
      <c r="H606" s="108"/>
      <c r="I606" s="110"/>
      <c r="J606" s="176"/>
      <c r="K606" s="108"/>
      <c r="L606" s="90"/>
      <c r="M606" s="133">
        <v>30</v>
      </c>
      <c r="N606" s="39"/>
      <c r="O606" s="39"/>
      <c r="P606" s="39"/>
      <c r="Q606" s="39"/>
    </row>
    <row r="607" spans="1:17" x14ac:dyDescent="0.25">
      <c r="A607" s="132">
        <v>42584</v>
      </c>
      <c r="B607" s="86"/>
      <c r="C607" s="86"/>
      <c r="D607" s="86" t="s">
        <v>520</v>
      </c>
      <c r="E607" s="86">
        <v>30711346801</v>
      </c>
      <c r="F607" s="108">
        <f t="shared" si="26"/>
        <v>24.792000000000002</v>
      </c>
      <c r="G607" s="133">
        <f t="shared" si="29"/>
        <v>5.2080000000000002</v>
      </c>
      <c r="H607" s="108"/>
      <c r="I607" s="110"/>
      <c r="J607" s="176"/>
      <c r="K607" s="108"/>
      <c r="L607" s="90"/>
      <c r="M607" s="133">
        <v>30</v>
      </c>
      <c r="N607" s="39"/>
      <c r="O607" s="39"/>
      <c r="P607" s="39"/>
      <c r="Q607" s="39"/>
    </row>
    <row r="608" spans="1:17" x14ac:dyDescent="0.25">
      <c r="A608" s="132">
        <v>42580</v>
      </c>
      <c r="B608" s="86"/>
      <c r="C608" s="86"/>
      <c r="D608" s="86" t="s">
        <v>520</v>
      </c>
      <c r="E608" s="86">
        <v>30711346801</v>
      </c>
      <c r="F608" s="108">
        <f t="shared" si="26"/>
        <v>24.792000000000002</v>
      </c>
      <c r="G608" s="133">
        <f t="shared" si="29"/>
        <v>5.2080000000000002</v>
      </c>
      <c r="H608" s="108"/>
      <c r="I608" s="110"/>
      <c r="J608" s="176"/>
      <c r="K608" s="108"/>
      <c r="L608" s="90"/>
      <c r="M608" s="133">
        <v>30</v>
      </c>
      <c r="N608" s="39"/>
      <c r="O608" s="39"/>
      <c r="P608" s="39"/>
      <c r="Q608" s="39"/>
    </row>
    <row r="609" spans="1:17" x14ac:dyDescent="0.25">
      <c r="A609" s="132">
        <v>42550</v>
      </c>
      <c r="B609" s="86"/>
      <c r="C609" s="86"/>
      <c r="D609" s="86" t="s">
        <v>520</v>
      </c>
      <c r="E609" s="86">
        <v>30711346801</v>
      </c>
      <c r="F609" s="108">
        <f t="shared" si="26"/>
        <v>24.792000000000002</v>
      </c>
      <c r="G609" s="133">
        <f t="shared" si="29"/>
        <v>5.2080000000000002</v>
      </c>
      <c r="H609" s="108"/>
      <c r="I609" s="110"/>
      <c r="J609" s="176"/>
      <c r="K609" s="108"/>
      <c r="L609" s="90"/>
      <c r="M609" s="133">
        <v>30</v>
      </c>
      <c r="N609" s="39"/>
      <c r="O609" s="39"/>
      <c r="P609" s="39"/>
      <c r="Q609" s="39"/>
    </row>
    <row r="610" spans="1:17" x14ac:dyDescent="0.25">
      <c r="A610" s="132">
        <v>42569</v>
      </c>
      <c r="B610" s="86"/>
      <c r="C610" s="86"/>
      <c r="D610" s="86" t="s">
        <v>520</v>
      </c>
      <c r="E610" s="86">
        <v>30711346801</v>
      </c>
      <c r="F610" s="108">
        <f t="shared" si="26"/>
        <v>24.792000000000002</v>
      </c>
      <c r="G610" s="133">
        <f t="shared" si="29"/>
        <v>5.2080000000000002</v>
      </c>
      <c r="H610" s="108"/>
      <c r="I610" s="110"/>
      <c r="J610" s="176"/>
      <c r="K610" s="108"/>
      <c r="L610" s="90"/>
      <c r="M610" s="133">
        <v>30</v>
      </c>
      <c r="N610" s="39"/>
      <c r="O610" s="39"/>
      <c r="P610" s="39"/>
      <c r="Q610" s="39"/>
    </row>
    <row r="611" spans="1:17" x14ac:dyDescent="0.25">
      <c r="A611" s="119">
        <v>42551</v>
      </c>
      <c r="B611" s="86"/>
      <c r="C611" s="86"/>
      <c r="D611" s="86" t="s">
        <v>520</v>
      </c>
      <c r="E611" s="86">
        <v>30711346801</v>
      </c>
      <c r="F611" s="108">
        <f t="shared" si="26"/>
        <v>24.792000000000002</v>
      </c>
      <c r="G611" s="133">
        <f t="shared" si="29"/>
        <v>5.2080000000000002</v>
      </c>
      <c r="H611" s="108"/>
      <c r="I611" s="110"/>
      <c r="J611" s="176"/>
      <c r="K611" s="108"/>
      <c r="L611" s="90"/>
      <c r="M611" s="133">
        <v>30</v>
      </c>
      <c r="N611" s="39"/>
      <c r="O611" s="39"/>
      <c r="P611" s="39"/>
      <c r="Q611" s="39"/>
    </row>
    <row r="612" spans="1:17" x14ac:dyDescent="0.25">
      <c r="A612" s="119">
        <v>42600</v>
      </c>
      <c r="B612" s="86"/>
      <c r="C612" s="86"/>
      <c r="D612" s="86" t="s">
        <v>520</v>
      </c>
      <c r="E612" s="86">
        <v>30711346801</v>
      </c>
      <c r="F612" s="108">
        <f t="shared" si="26"/>
        <v>24.792000000000002</v>
      </c>
      <c r="G612" s="133">
        <f t="shared" si="29"/>
        <v>5.2080000000000002</v>
      </c>
      <c r="H612" s="108"/>
      <c r="I612" s="110"/>
      <c r="J612" s="176"/>
      <c r="K612" s="108"/>
      <c r="L612" s="90"/>
      <c r="M612" s="133">
        <v>30</v>
      </c>
      <c r="N612" s="39"/>
      <c r="O612" s="39"/>
      <c r="P612" s="39"/>
      <c r="Q612" s="39"/>
    </row>
    <row r="613" spans="1:17" x14ac:dyDescent="0.25">
      <c r="A613" s="119">
        <v>42510</v>
      </c>
      <c r="B613" s="86"/>
      <c r="C613" s="86"/>
      <c r="D613" s="86" t="s">
        <v>521</v>
      </c>
      <c r="E613" s="86">
        <v>30711344248</v>
      </c>
      <c r="F613" s="108">
        <f t="shared" ref="F613:F780" si="30">M613-G613</f>
        <v>20.66</v>
      </c>
      <c r="G613" s="133">
        <f t="shared" si="29"/>
        <v>4.34</v>
      </c>
      <c r="H613" s="108"/>
      <c r="I613" s="110"/>
      <c r="J613" s="176"/>
      <c r="K613" s="108"/>
      <c r="L613" s="90"/>
      <c r="M613" s="133">
        <v>25</v>
      </c>
      <c r="N613" s="39"/>
      <c r="O613" s="39"/>
      <c r="P613" s="39"/>
      <c r="Q613" s="39"/>
    </row>
    <row r="614" spans="1:17" x14ac:dyDescent="0.25">
      <c r="A614" s="119">
        <v>42543</v>
      </c>
      <c r="B614" s="86"/>
      <c r="C614" s="86"/>
      <c r="D614" s="86" t="s">
        <v>521</v>
      </c>
      <c r="E614" s="86">
        <v>30711344248</v>
      </c>
      <c r="F614" s="108">
        <f t="shared" si="30"/>
        <v>20.66</v>
      </c>
      <c r="G614" s="133">
        <f t="shared" si="29"/>
        <v>4.34</v>
      </c>
      <c r="H614" s="108"/>
      <c r="I614" s="110"/>
      <c r="J614" s="176"/>
      <c r="K614" s="108"/>
      <c r="L614" s="90"/>
      <c r="M614" s="133">
        <v>25</v>
      </c>
      <c r="N614" s="39"/>
      <c r="O614" s="39"/>
      <c r="P614" s="39"/>
      <c r="Q614" s="39"/>
    </row>
    <row r="615" spans="1:17" x14ac:dyDescent="0.25">
      <c r="A615" s="119">
        <v>42556</v>
      </c>
      <c r="B615" s="86"/>
      <c r="C615" s="86"/>
      <c r="D615" s="86" t="s">
        <v>521</v>
      </c>
      <c r="E615" s="86">
        <v>30711344248</v>
      </c>
      <c r="F615" s="108">
        <f t="shared" si="30"/>
        <v>20.66</v>
      </c>
      <c r="G615" s="133">
        <f t="shared" si="29"/>
        <v>4.34</v>
      </c>
      <c r="H615" s="108"/>
      <c r="I615" s="110"/>
      <c r="J615" s="176"/>
      <c r="K615" s="108"/>
      <c r="L615" s="90"/>
      <c r="M615" s="133">
        <v>25</v>
      </c>
      <c r="N615" s="39"/>
      <c r="O615" s="39"/>
      <c r="P615" s="39"/>
      <c r="Q615" s="39"/>
    </row>
    <row r="616" spans="1:17" x14ac:dyDescent="0.25">
      <c r="A616" s="119">
        <v>42558</v>
      </c>
      <c r="B616" s="86"/>
      <c r="C616" s="86"/>
      <c r="D616" s="86" t="s">
        <v>521</v>
      </c>
      <c r="E616" s="86">
        <v>30711344248</v>
      </c>
      <c r="F616" s="108">
        <f t="shared" si="30"/>
        <v>20.66</v>
      </c>
      <c r="G616" s="133">
        <f t="shared" si="29"/>
        <v>4.34</v>
      </c>
      <c r="H616" s="108"/>
      <c r="I616" s="110"/>
      <c r="J616" s="176"/>
      <c r="K616" s="108"/>
      <c r="L616" s="90"/>
      <c r="M616" s="133">
        <v>25</v>
      </c>
      <c r="N616" s="39"/>
      <c r="O616" s="39"/>
      <c r="P616" s="39"/>
      <c r="Q616" s="39"/>
    </row>
    <row r="617" spans="1:17" x14ac:dyDescent="0.25">
      <c r="A617" s="119">
        <v>42543</v>
      </c>
      <c r="B617" s="86"/>
      <c r="C617" s="86"/>
      <c r="D617" s="86" t="s">
        <v>521</v>
      </c>
      <c r="E617" s="86">
        <v>30711344248</v>
      </c>
      <c r="F617" s="108">
        <f t="shared" si="30"/>
        <v>20.66</v>
      </c>
      <c r="G617" s="133">
        <f t="shared" si="29"/>
        <v>4.34</v>
      </c>
      <c r="H617" s="108"/>
      <c r="I617" s="110"/>
      <c r="J617" s="176"/>
      <c r="K617" s="108"/>
      <c r="L617" s="90"/>
      <c r="M617" s="133">
        <v>25</v>
      </c>
      <c r="N617" s="39"/>
      <c r="O617" s="39"/>
      <c r="P617" s="39"/>
      <c r="Q617" s="39"/>
    </row>
    <row r="618" spans="1:17" x14ac:dyDescent="0.25">
      <c r="A618" s="119">
        <v>42525</v>
      </c>
      <c r="B618" s="86"/>
      <c r="C618" s="86"/>
      <c r="D618" s="86" t="s">
        <v>521</v>
      </c>
      <c r="E618" s="86">
        <v>30711344248</v>
      </c>
      <c r="F618" s="108">
        <f t="shared" si="30"/>
        <v>16.527999999999999</v>
      </c>
      <c r="G618" s="133">
        <f t="shared" si="29"/>
        <v>3.472</v>
      </c>
      <c r="H618" s="108"/>
      <c r="I618" s="110"/>
      <c r="J618" s="176"/>
      <c r="K618" s="108"/>
      <c r="L618" s="90"/>
      <c r="M618" s="133">
        <v>20</v>
      </c>
      <c r="N618" s="39"/>
      <c r="O618" s="39"/>
      <c r="P618" s="39"/>
      <c r="Q618" s="39"/>
    </row>
    <row r="619" spans="1:17" x14ac:dyDescent="0.25">
      <c r="A619" s="119">
        <v>42549</v>
      </c>
      <c r="B619" s="86"/>
      <c r="C619" s="86"/>
      <c r="D619" s="86" t="s">
        <v>521</v>
      </c>
      <c r="E619" s="86">
        <v>30711344248</v>
      </c>
      <c r="F619" s="108">
        <f t="shared" si="30"/>
        <v>16.527999999999999</v>
      </c>
      <c r="G619" s="133">
        <f t="shared" si="29"/>
        <v>3.472</v>
      </c>
      <c r="H619" s="108"/>
      <c r="I619" s="110"/>
      <c r="J619" s="176"/>
      <c r="K619" s="108"/>
      <c r="L619" s="90"/>
      <c r="M619" s="133">
        <v>20</v>
      </c>
      <c r="N619" s="39"/>
      <c r="O619" s="39"/>
      <c r="P619" s="39"/>
      <c r="Q619" s="39"/>
    </row>
    <row r="620" spans="1:17" x14ac:dyDescent="0.25">
      <c r="A620" s="119">
        <v>42573</v>
      </c>
      <c r="B620" s="86"/>
      <c r="C620" s="86"/>
      <c r="D620" s="86" t="s">
        <v>521</v>
      </c>
      <c r="E620" s="86">
        <v>30711344248</v>
      </c>
      <c r="F620" s="108">
        <f t="shared" si="30"/>
        <v>16.527999999999999</v>
      </c>
      <c r="G620" s="133">
        <f t="shared" si="29"/>
        <v>3.472</v>
      </c>
      <c r="H620" s="108"/>
      <c r="I620" s="110"/>
      <c r="J620" s="176"/>
      <c r="K620" s="108"/>
      <c r="L620" s="90"/>
      <c r="M620" s="133">
        <v>20</v>
      </c>
      <c r="N620" s="39"/>
      <c r="O620" s="39"/>
      <c r="P620" s="39"/>
      <c r="Q620" s="39"/>
    </row>
    <row r="621" spans="1:17" x14ac:dyDescent="0.25">
      <c r="A621" s="119">
        <v>42552</v>
      </c>
      <c r="B621" s="86"/>
      <c r="C621" s="86"/>
      <c r="D621" s="86" t="s">
        <v>521</v>
      </c>
      <c r="E621" s="86">
        <v>30711344248</v>
      </c>
      <c r="F621" s="108">
        <f t="shared" si="30"/>
        <v>16.527999999999999</v>
      </c>
      <c r="G621" s="133">
        <f t="shared" si="29"/>
        <v>3.472</v>
      </c>
      <c r="H621" s="108"/>
      <c r="I621" s="110"/>
      <c r="J621" s="176"/>
      <c r="K621" s="108"/>
      <c r="L621" s="90"/>
      <c r="M621" s="133">
        <v>20</v>
      </c>
      <c r="N621" s="39"/>
      <c r="O621" s="39"/>
      <c r="P621" s="39"/>
      <c r="Q621" s="39"/>
    </row>
    <row r="622" spans="1:17" x14ac:dyDescent="0.25">
      <c r="A622" s="119">
        <v>42573</v>
      </c>
      <c r="B622" s="86"/>
      <c r="C622" s="86"/>
      <c r="D622" s="86" t="s">
        <v>521</v>
      </c>
      <c r="E622" s="86">
        <v>30711344248</v>
      </c>
      <c r="F622" s="108">
        <f t="shared" si="30"/>
        <v>16.527999999999999</v>
      </c>
      <c r="G622" s="133">
        <f t="shared" si="29"/>
        <v>3.472</v>
      </c>
      <c r="H622" s="108"/>
      <c r="I622" s="110"/>
      <c r="J622" s="176"/>
      <c r="K622" s="108"/>
      <c r="L622" s="90"/>
      <c r="M622" s="133">
        <v>20</v>
      </c>
      <c r="N622" s="39"/>
      <c r="O622" s="39"/>
      <c r="P622" s="39"/>
      <c r="Q622" s="39"/>
    </row>
    <row r="623" spans="1:17" x14ac:dyDescent="0.25">
      <c r="A623" s="119">
        <v>42573</v>
      </c>
      <c r="B623" s="86"/>
      <c r="C623" s="86"/>
      <c r="D623" s="86" t="s">
        <v>521</v>
      </c>
      <c r="E623" s="86">
        <v>30711344248</v>
      </c>
      <c r="F623" s="108">
        <f t="shared" si="30"/>
        <v>16.527999999999999</v>
      </c>
      <c r="G623" s="133">
        <f t="shared" si="29"/>
        <v>3.472</v>
      </c>
      <c r="H623" s="108"/>
      <c r="I623" s="110"/>
      <c r="J623" s="176"/>
      <c r="K623" s="108"/>
      <c r="L623" s="90"/>
      <c r="M623" s="133">
        <v>20</v>
      </c>
      <c r="N623" s="39"/>
      <c r="O623" s="39"/>
      <c r="P623" s="39"/>
      <c r="Q623" s="39"/>
    </row>
    <row r="624" spans="1:17" x14ac:dyDescent="0.25">
      <c r="A624" s="119">
        <v>42566</v>
      </c>
      <c r="B624" s="86"/>
      <c r="C624" s="86"/>
      <c r="D624" s="86" t="s">
        <v>521</v>
      </c>
      <c r="E624" s="86">
        <v>30711344248</v>
      </c>
      <c r="F624" s="108">
        <f t="shared" si="30"/>
        <v>16.527999999999999</v>
      </c>
      <c r="G624" s="133">
        <f t="shared" si="29"/>
        <v>3.472</v>
      </c>
      <c r="H624" s="108"/>
      <c r="I624" s="110"/>
      <c r="J624" s="176"/>
      <c r="K624" s="108"/>
      <c r="L624" s="90"/>
      <c r="M624" s="133">
        <v>20</v>
      </c>
      <c r="N624" s="39"/>
      <c r="O624" s="39"/>
      <c r="P624" s="39"/>
      <c r="Q624" s="39"/>
    </row>
    <row r="625" spans="1:17" x14ac:dyDescent="0.25">
      <c r="A625" s="119">
        <v>42566</v>
      </c>
      <c r="B625" s="86"/>
      <c r="C625" s="86"/>
      <c r="D625" s="86" t="s">
        <v>521</v>
      </c>
      <c r="E625" s="86">
        <v>30711344248</v>
      </c>
      <c r="F625" s="108">
        <f t="shared" si="30"/>
        <v>16.527999999999999</v>
      </c>
      <c r="G625" s="133">
        <f t="shared" si="29"/>
        <v>3.472</v>
      </c>
      <c r="H625" s="108"/>
      <c r="I625" s="110"/>
      <c r="J625" s="176"/>
      <c r="K625" s="108"/>
      <c r="L625" s="90"/>
      <c r="M625" s="133">
        <v>20</v>
      </c>
      <c r="N625" s="39"/>
      <c r="O625" s="39"/>
      <c r="P625" s="39"/>
      <c r="Q625" s="39"/>
    </row>
    <row r="626" spans="1:17" x14ac:dyDescent="0.25">
      <c r="A626" s="119">
        <v>42556</v>
      </c>
      <c r="B626" s="86"/>
      <c r="C626" s="86"/>
      <c r="D626" s="86" t="s">
        <v>521</v>
      </c>
      <c r="E626" s="86">
        <v>30711344248</v>
      </c>
      <c r="F626" s="108">
        <f t="shared" si="30"/>
        <v>16.527999999999999</v>
      </c>
      <c r="G626" s="133">
        <f t="shared" si="29"/>
        <v>3.472</v>
      </c>
      <c r="H626" s="108"/>
      <c r="I626" s="110"/>
      <c r="J626" s="176"/>
      <c r="K626" s="108"/>
      <c r="L626" s="90"/>
      <c r="M626" s="133">
        <v>20</v>
      </c>
      <c r="N626" s="39"/>
      <c r="O626" s="39"/>
      <c r="P626" s="39"/>
      <c r="Q626" s="39"/>
    </row>
    <row r="627" spans="1:17" x14ac:dyDescent="0.25">
      <c r="A627" s="119">
        <v>42558</v>
      </c>
      <c r="B627" s="86"/>
      <c r="C627" s="86"/>
      <c r="D627" s="86" t="s">
        <v>521</v>
      </c>
      <c r="E627" s="86">
        <v>30711344248</v>
      </c>
      <c r="F627" s="108">
        <f t="shared" si="30"/>
        <v>16.527999999999999</v>
      </c>
      <c r="G627" s="133">
        <f t="shared" si="29"/>
        <v>3.472</v>
      </c>
      <c r="H627" s="108"/>
      <c r="I627" s="110"/>
      <c r="J627" s="176"/>
      <c r="K627" s="108"/>
      <c r="L627" s="90"/>
      <c r="M627" s="133">
        <v>20</v>
      </c>
      <c r="N627" s="39"/>
      <c r="O627" s="39"/>
      <c r="P627" s="39"/>
      <c r="Q627" s="39"/>
    </row>
    <row r="628" spans="1:17" x14ac:dyDescent="0.25">
      <c r="A628" s="119">
        <v>42527</v>
      </c>
      <c r="B628" s="86"/>
      <c r="C628" s="86"/>
      <c r="D628" s="86" t="s">
        <v>521</v>
      </c>
      <c r="E628" s="86">
        <v>30711344248</v>
      </c>
      <c r="F628" s="108">
        <f t="shared" si="30"/>
        <v>16.527999999999999</v>
      </c>
      <c r="G628" s="133">
        <f t="shared" si="29"/>
        <v>3.472</v>
      </c>
      <c r="H628" s="108"/>
      <c r="I628" s="110"/>
      <c r="J628" s="176"/>
      <c r="K628" s="108"/>
      <c r="L628" s="90"/>
      <c r="M628" s="133">
        <v>20</v>
      </c>
      <c r="N628" s="39"/>
      <c r="O628" s="39"/>
      <c r="P628" s="39"/>
      <c r="Q628" s="39"/>
    </row>
    <row r="629" spans="1:17" x14ac:dyDescent="0.25">
      <c r="A629" s="119">
        <v>42527</v>
      </c>
      <c r="B629" s="86"/>
      <c r="C629" s="86"/>
      <c r="D629" s="86" t="s">
        <v>521</v>
      </c>
      <c r="E629" s="86">
        <v>30711344248</v>
      </c>
      <c r="F629" s="88">
        <f t="shared" si="30"/>
        <v>16.527999999999999</v>
      </c>
      <c r="G629" s="133">
        <f t="shared" si="29"/>
        <v>3.472</v>
      </c>
      <c r="H629" s="108"/>
      <c r="I629" s="110"/>
      <c r="J629" s="176"/>
      <c r="K629" s="108"/>
      <c r="L629" s="90"/>
      <c r="M629" s="133">
        <v>20</v>
      </c>
      <c r="N629" s="39"/>
      <c r="O629" s="39"/>
      <c r="P629" s="39"/>
      <c r="Q629" s="39"/>
    </row>
    <row r="630" spans="1:17" x14ac:dyDescent="0.25">
      <c r="A630" s="119">
        <v>42530</v>
      </c>
      <c r="B630" s="86"/>
      <c r="C630" s="86"/>
      <c r="D630" s="86" t="s">
        <v>521</v>
      </c>
      <c r="E630" s="86">
        <v>30711344248</v>
      </c>
      <c r="F630" s="88">
        <f t="shared" si="30"/>
        <v>16.527999999999999</v>
      </c>
      <c r="G630" s="133">
        <f t="shared" si="29"/>
        <v>3.472</v>
      </c>
      <c r="H630" s="108"/>
      <c r="I630" s="110"/>
      <c r="J630" s="176"/>
      <c r="K630" s="108"/>
      <c r="L630" s="90"/>
      <c r="M630" s="133">
        <v>20</v>
      </c>
      <c r="N630" s="39"/>
      <c r="O630" s="39"/>
      <c r="P630" s="39"/>
      <c r="Q630" s="39"/>
    </row>
    <row r="631" spans="1:17" x14ac:dyDescent="0.25">
      <c r="A631" s="119">
        <v>42573</v>
      </c>
      <c r="B631" s="86"/>
      <c r="C631" s="86"/>
      <c r="D631" s="86" t="s">
        <v>521</v>
      </c>
      <c r="E631" s="86">
        <v>30711344248</v>
      </c>
      <c r="F631" s="88">
        <f t="shared" si="30"/>
        <v>16.527999999999999</v>
      </c>
      <c r="G631" s="133">
        <f t="shared" si="29"/>
        <v>3.472</v>
      </c>
      <c r="H631" s="108"/>
      <c r="I631" s="110"/>
      <c r="J631" s="176"/>
      <c r="K631" s="108"/>
      <c r="L631" s="90"/>
      <c r="M631" s="133">
        <v>20</v>
      </c>
      <c r="N631" s="39"/>
      <c r="O631" s="39"/>
      <c r="P631" s="39"/>
      <c r="Q631" s="39"/>
    </row>
    <row r="632" spans="1:17" x14ac:dyDescent="0.25">
      <c r="A632" s="119">
        <v>42510</v>
      </c>
      <c r="B632" s="86"/>
      <c r="C632" s="86"/>
      <c r="D632" s="86" t="s">
        <v>521</v>
      </c>
      <c r="E632" s="86">
        <v>30711344248</v>
      </c>
      <c r="F632" s="88">
        <f t="shared" si="30"/>
        <v>16.527999999999999</v>
      </c>
      <c r="G632" s="133">
        <f t="shared" si="29"/>
        <v>3.472</v>
      </c>
      <c r="H632" s="108"/>
      <c r="I632" s="110"/>
      <c r="J632" s="176"/>
      <c r="K632" s="108"/>
      <c r="L632" s="90"/>
      <c r="M632" s="133">
        <v>20</v>
      </c>
      <c r="N632" s="39"/>
      <c r="O632" s="39"/>
      <c r="P632" s="39"/>
      <c r="Q632" s="39"/>
    </row>
    <row r="633" spans="1:17" x14ac:dyDescent="0.25">
      <c r="A633" s="119">
        <v>42525</v>
      </c>
      <c r="B633" s="86"/>
      <c r="C633" s="86"/>
      <c r="D633" s="86" t="s">
        <v>521</v>
      </c>
      <c r="E633" s="86">
        <v>30711344248</v>
      </c>
      <c r="F633" s="88">
        <f t="shared" si="30"/>
        <v>16.527999999999999</v>
      </c>
      <c r="G633" s="133">
        <f t="shared" si="29"/>
        <v>3.472</v>
      </c>
      <c r="H633" s="108"/>
      <c r="I633" s="110"/>
      <c r="J633" s="176"/>
      <c r="K633" s="108"/>
      <c r="L633" s="90"/>
      <c r="M633" s="133">
        <v>20</v>
      </c>
      <c r="N633" s="39"/>
      <c r="O633" s="39"/>
      <c r="P633" s="39"/>
      <c r="Q633" s="39"/>
    </row>
    <row r="634" spans="1:17" x14ac:dyDescent="0.25">
      <c r="A634" s="119">
        <v>42534</v>
      </c>
      <c r="B634" s="86"/>
      <c r="C634" s="86"/>
      <c r="D634" s="86" t="s">
        <v>521</v>
      </c>
      <c r="E634" s="86">
        <v>30711344248</v>
      </c>
      <c r="F634" s="88">
        <f t="shared" si="30"/>
        <v>16.527999999999999</v>
      </c>
      <c r="G634" s="133">
        <f t="shared" si="29"/>
        <v>3.472</v>
      </c>
      <c r="H634" s="108"/>
      <c r="I634" s="110"/>
      <c r="J634" s="176"/>
      <c r="K634" s="108"/>
      <c r="L634" s="90"/>
      <c r="M634" s="133">
        <v>20</v>
      </c>
      <c r="N634" s="39"/>
      <c r="O634" s="39"/>
      <c r="P634" s="39"/>
      <c r="Q634" s="39"/>
    </row>
    <row r="635" spans="1:17" x14ac:dyDescent="0.25">
      <c r="A635" s="119">
        <v>42536</v>
      </c>
      <c r="B635" s="86"/>
      <c r="C635" s="86"/>
      <c r="D635" s="86" t="s">
        <v>522</v>
      </c>
      <c r="E635" s="86">
        <v>30711633053</v>
      </c>
      <c r="F635" s="88">
        <f t="shared" si="30"/>
        <v>4.1319999999999997</v>
      </c>
      <c r="G635" s="133">
        <f t="shared" si="29"/>
        <v>0.86799999999999999</v>
      </c>
      <c r="H635" s="108"/>
      <c r="I635" s="110"/>
      <c r="J635" s="176"/>
      <c r="K635" s="108"/>
      <c r="L635" s="90"/>
      <c r="M635" s="133">
        <v>5</v>
      </c>
      <c r="N635" s="39"/>
      <c r="O635" s="39"/>
      <c r="P635" s="39"/>
      <c r="Q635" s="39"/>
    </row>
    <row r="636" spans="1:17" x14ac:dyDescent="0.25">
      <c r="A636" s="119">
        <v>42536</v>
      </c>
      <c r="B636" s="86"/>
      <c r="C636" s="86"/>
      <c r="D636" s="86" t="s">
        <v>522</v>
      </c>
      <c r="E636" s="86">
        <v>30711633053</v>
      </c>
      <c r="F636" s="88">
        <f t="shared" si="30"/>
        <v>4.1319999999999997</v>
      </c>
      <c r="G636" s="133">
        <f t="shared" si="29"/>
        <v>0.86799999999999999</v>
      </c>
      <c r="H636" s="108"/>
      <c r="I636" s="110"/>
      <c r="J636" s="176"/>
      <c r="K636" s="108"/>
      <c r="L636" s="90"/>
      <c r="M636" s="133">
        <v>5</v>
      </c>
      <c r="N636" s="39"/>
      <c r="O636" s="39"/>
      <c r="P636" s="39"/>
      <c r="Q636" s="39"/>
    </row>
    <row r="637" spans="1:17" x14ac:dyDescent="0.25">
      <c r="A637" s="119">
        <v>42544</v>
      </c>
      <c r="B637" s="86"/>
      <c r="C637" s="86"/>
      <c r="D637" s="86" t="s">
        <v>522</v>
      </c>
      <c r="E637" s="86">
        <v>30711633053</v>
      </c>
      <c r="F637" s="88">
        <f t="shared" si="30"/>
        <v>4.1319999999999997</v>
      </c>
      <c r="G637" s="133">
        <f t="shared" si="29"/>
        <v>0.86799999999999999</v>
      </c>
      <c r="H637" s="108"/>
      <c r="I637" s="110"/>
      <c r="J637" s="176"/>
      <c r="K637" s="108"/>
      <c r="L637" s="90"/>
      <c r="M637" s="133">
        <v>5</v>
      </c>
      <c r="N637" s="39"/>
      <c r="O637" s="39"/>
      <c r="P637" s="39"/>
      <c r="Q637" s="39"/>
    </row>
    <row r="638" spans="1:17" x14ac:dyDescent="0.25">
      <c r="A638" s="119">
        <v>42544</v>
      </c>
      <c r="B638" s="86"/>
      <c r="C638" s="86"/>
      <c r="D638" s="86" t="s">
        <v>522</v>
      </c>
      <c r="E638" s="86">
        <v>30711633053</v>
      </c>
      <c r="F638" s="88">
        <f t="shared" si="30"/>
        <v>4.1319999999999997</v>
      </c>
      <c r="G638" s="133">
        <f t="shared" si="29"/>
        <v>0.86799999999999999</v>
      </c>
      <c r="H638" s="108"/>
      <c r="I638" s="110"/>
      <c r="J638" s="176"/>
      <c r="K638" s="108"/>
      <c r="L638" s="90"/>
      <c r="M638" s="133">
        <v>5</v>
      </c>
      <c r="N638" s="39"/>
      <c r="O638" s="39"/>
      <c r="P638" s="39"/>
      <c r="Q638" s="39"/>
    </row>
    <row r="639" spans="1:17" x14ac:dyDescent="0.25">
      <c r="A639" s="119">
        <v>42544</v>
      </c>
      <c r="B639" s="86"/>
      <c r="C639" s="86"/>
      <c r="D639" s="86" t="s">
        <v>522</v>
      </c>
      <c r="E639" s="86">
        <v>30711633053</v>
      </c>
      <c r="F639" s="88">
        <f t="shared" si="30"/>
        <v>4.1319999999999997</v>
      </c>
      <c r="G639" s="133">
        <f t="shared" si="29"/>
        <v>0.86799999999999999</v>
      </c>
      <c r="H639" s="108"/>
      <c r="I639" s="110"/>
      <c r="J639" s="176"/>
      <c r="K639" s="108"/>
      <c r="L639" s="90"/>
      <c r="M639" s="133">
        <v>5</v>
      </c>
      <c r="N639" s="39"/>
      <c r="O639" s="39"/>
      <c r="P639" s="39"/>
      <c r="Q639" s="39"/>
    </row>
    <row r="640" spans="1:17" x14ac:dyDescent="0.25">
      <c r="A640" s="119">
        <v>42544</v>
      </c>
      <c r="B640" s="86"/>
      <c r="C640" s="86"/>
      <c r="D640" s="86" t="s">
        <v>522</v>
      </c>
      <c r="E640" s="86">
        <v>30711633053</v>
      </c>
      <c r="F640" s="88">
        <f t="shared" si="30"/>
        <v>4.1319999999999997</v>
      </c>
      <c r="G640" s="133">
        <f t="shared" si="29"/>
        <v>0.86799999999999999</v>
      </c>
      <c r="H640" s="108"/>
      <c r="I640" s="110"/>
      <c r="J640" s="176"/>
      <c r="K640" s="108"/>
      <c r="L640" s="90"/>
      <c r="M640" s="133">
        <v>5</v>
      </c>
      <c r="N640" s="39"/>
      <c r="O640" s="39"/>
      <c r="P640" s="39"/>
      <c r="Q640" s="39"/>
    </row>
    <row r="641" spans="1:17" x14ac:dyDescent="0.25">
      <c r="A641" s="119">
        <v>42524</v>
      </c>
      <c r="B641" s="86"/>
      <c r="C641" s="86"/>
      <c r="D641" s="86" t="s">
        <v>522</v>
      </c>
      <c r="E641" s="86">
        <v>30711633053</v>
      </c>
      <c r="F641" s="88">
        <f t="shared" si="30"/>
        <v>4.1319999999999997</v>
      </c>
      <c r="G641" s="133">
        <f t="shared" si="29"/>
        <v>0.86799999999999999</v>
      </c>
      <c r="H641" s="108"/>
      <c r="I641" s="110"/>
      <c r="J641" s="176"/>
      <c r="K641" s="108"/>
      <c r="L641" s="90"/>
      <c r="M641" s="133">
        <v>5</v>
      </c>
      <c r="N641" s="39"/>
      <c r="O641" s="39"/>
      <c r="P641" s="39"/>
      <c r="Q641" s="39"/>
    </row>
    <row r="642" spans="1:17" x14ac:dyDescent="0.25">
      <c r="A642" s="119">
        <v>42521</v>
      </c>
      <c r="B642" s="86"/>
      <c r="C642" s="86"/>
      <c r="D642" s="86" t="s">
        <v>522</v>
      </c>
      <c r="E642" s="86">
        <v>30711633053</v>
      </c>
      <c r="F642" s="88">
        <f t="shared" si="30"/>
        <v>4.1319999999999997</v>
      </c>
      <c r="G642" s="133">
        <f t="shared" si="29"/>
        <v>0.86799999999999999</v>
      </c>
      <c r="H642" s="108"/>
      <c r="I642" s="110"/>
      <c r="J642" s="176"/>
      <c r="K642" s="108"/>
      <c r="L642" s="90"/>
      <c r="M642" s="133">
        <v>5</v>
      </c>
      <c r="N642" s="39"/>
      <c r="O642" s="39"/>
      <c r="P642" s="39"/>
      <c r="Q642" s="39"/>
    </row>
    <row r="643" spans="1:17" x14ac:dyDescent="0.25">
      <c r="A643" s="119">
        <v>42586</v>
      </c>
      <c r="B643" s="86"/>
      <c r="C643" s="86"/>
      <c r="D643" s="86" t="s">
        <v>522</v>
      </c>
      <c r="E643" s="86">
        <v>30711633053</v>
      </c>
      <c r="F643" s="88">
        <f t="shared" si="30"/>
        <v>4.1319999999999997</v>
      </c>
      <c r="G643" s="133">
        <f t="shared" si="29"/>
        <v>0.86799999999999999</v>
      </c>
      <c r="H643" s="108"/>
      <c r="I643" s="110"/>
      <c r="J643" s="176"/>
      <c r="K643" s="108"/>
      <c r="L643" s="90"/>
      <c r="M643" s="133">
        <v>5</v>
      </c>
      <c r="N643" s="39"/>
      <c r="O643" s="39"/>
      <c r="P643" s="39"/>
      <c r="Q643" s="39"/>
    </row>
    <row r="644" spans="1:17" x14ac:dyDescent="0.25">
      <c r="A644" s="119">
        <v>42586</v>
      </c>
      <c r="B644" s="86"/>
      <c r="C644" s="86"/>
      <c r="D644" s="86" t="s">
        <v>522</v>
      </c>
      <c r="E644" s="86">
        <v>30711633053</v>
      </c>
      <c r="F644" s="88">
        <f t="shared" si="30"/>
        <v>4.1319999999999997</v>
      </c>
      <c r="G644" s="133">
        <f t="shared" si="29"/>
        <v>0.86799999999999999</v>
      </c>
      <c r="H644" s="108"/>
      <c r="I644" s="110"/>
      <c r="J644" s="176"/>
      <c r="K644" s="108"/>
      <c r="L644" s="90"/>
      <c r="M644" s="133">
        <v>5</v>
      </c>
      <c r="N644" s="39"/>
      <c r="O644" s="39"/>
      <c r="P644" s="39"/>
      <c r="Q644" s="39"/>
    </row>
    <row r="645" spans="1:17" x14ac:dyDescent="0.25">
      <c r="A645" s="119">
        <v>42608</v>
      </c>
      <c r="B645" s="86"/>
      <c r="C645" s="86"/>
      <c r="D645" s="86" t="s">
        <v>522</v>
      </c>
      <c r="E645" s="86">
        <v>30711633053</v>
      </c>
      <c r="F645" s="88">
        <f t="shared" si="30"/>
        <v>4.1319999999999997</v>
      </c>
      <c r="G645" s="133">
        <f t="shared" si="29"/>
        <v>0.86799999999999999</v>
      </c>
      <c r="H645" s="108"/>
      <c r="I645" s="110"/>
      <c r="J645" s="176"/>
      <c r="K645" s="108"/>
      <c r="L645" s="90"/>
      <c r="M645" s="133">
        <v>5</v>
      </c>
      <c r="N645" s="39"/>
      <c r="O645" s="39"/>
      <c r="P645" s="39"/>
      <c r="Q645" s="39"/>
    </row>
    <row r="646" spans="1:17" x14ac:dyDescent="0.25">
      <c r="A646" s="119">
        <v>42607</v>
      </c>
      <c r="B646" s="86"/>
      <c r="C646" s="86"/>
      <c r="D646" s="86" t="s">
        <v>522</v>
      </c>
      <c r="E646" s="86">
        <v>30711633053</v>
      </c>
      <c r="F646" s="88">
        <f t="shared" si="30"/>
        <v>4.1319999999999997</v>
      </c>
      <c r="G646" s="133">
        <f t="shared" si="29"/>
        <v>0.86799999999999999</v>
      </c>
      <c r="H646" s="108"/>
      <c r="I646" s="110"/>
      <c r="J646" s="176"/>
      <c r="K646" s="108"/>
      <c r="L646" s="90"/>
      <c r="M646" s="133">
        <v>5</v>
      </c>
      <c r="N646" s="39"/>
      <c r="O646" s="39"/>
      <c r="P646" s="39"/>
      <c r="Q646" s="39"/>
    </row>
    <row r="647" spans="1:17" x14ac:dyDescent="0.25">
      <c r="A647" s="119">
        <v>42585</v>
      </c>
      <c r="B647" s="86"/>
      <c r="C647" s="86"/>
      <c r="D647" s="86" t="s">
        <v>522</v>
      </c>
      <c r="E647" s="86">
        <v>30711633053</v>
      </c>
      <c r="F647" s="88">
        <f t="shared" si="30"/>
        <v>4.1319999999999997</v>
      </c>
      <c r="G647" s="133">
        <f t="shared" si="29"/>
        <v>0.86799999999999999</v>
      </c>
      <c r="H647" s="108"/>
      <c r="I647" s="110"/>
      <c r="J647" s="176"/>
      <c r="K647" s="108"/>
      <c r="L647" s="90"/>
      <c r="M647" s="133">
        <v>5</v>
      </c>
      <c r="N647" s="39"/>
      <c r="O647" s="39"/>
      <c r="P647" s="39"/>
      <c r="Q647" s="39"/>
    </row>
    <row r="648" spans="1:17" x14ac:dyDescent="0.25">
      <c r="A648" s="119">
        <v>42556</v>
      </c>
      <c r="B648" s="86"/>
      <c r="C648" s="86"/>
      <c r="D648" s="86" t="s">
        <v>522</v>
      </c>
      <c r="E648" s="86">
        <v>30711633053</v>
      </c>
      <c r="F648" s="88">
        <f t="shared" si="30"/>
        <v>4.1319999999999997</v>
      </c>
      <c r="G648" s="133">
        <f t="shared" si="29"/>
        <v>0.86799999999999999</v>
      </c>
      <c r="H648" s="108"/>
      <c r="I648" s="110"/>
      <c r="J648" s="176"/>
      <c r="K648" s="108"/>
      <c r="L648" s="90"/>
      <c r="M648" s="133">
        <v>5</v>
      </c>
      <c r="N648" s="39"/>
      <c r="O648" s="39"/>
      <c r="P648" s="39"/>
      <c r="Q648" s="39"/>
    </row>
    <row r="649" spans="1:17" x14ac:dyDescent="0.25">
      <c r="A649" s="119">
        <v>42510</v>
      </c>
      <c r="B649" s="86"/>
      <c r="C649" s="86"/>
      <c r="D649" s="86" t="s">
        <v>522</v>
      </c>
      <c r="E649" s="86">
        <v>30711633053</v>
      </c>
      <c r="F649" s="88">
        <f t="shared" si="30"/>
        <v>4.1319999999999997</v>
      </c>
      <c r="G649" s="133">
        <f t="shared" si="29"/>
        <v>0.86799999999999999</v>
      </c>
      <c r="H649" s="108"/>
      <c r="I649" s="110"/>
      <c r="J649" s="176"/>
      <c r="K649" s="108"/>
      <c r="L649" s="90"/>
      <c r="M649" s="133">
        <v>5</v>
      </c>
      <c r="N649" s="39"/>
      <c r="O649" s="39"/>
      <c r="P649" s="39"/>
      <c r="Q649" s="39"/>
    </row>
    <row r="650" spans="1:17" x14ac:dyDescent="0.25">
      <c r="A650" s="119">
        <v>42510</v>
      </c>
      <c r="B650" s="86"/>
      <c r="C650" s="86"/>
      <c r="D650" s="86" t="s">
        <v>522</v>
      </c>
      <c r="E650" s="86">
        <v>30711633053</v>
      </c>
      <c r="F650" s="88">
        <f t="shared" si="30"/>
        <v>4.1319999999999997</v>
      </c>
      <c r="G650" s="133">
        <f t="shared" si="29"/>
        <v>0.86799999999999999</v>
      </c>
      <c r="H650" s="108"/>
      <c r="I650" s="110"/>
      <c r="J650" s="176"/>
      <c r="K650" s="108"/>
      <c r="L650" s="90"/>
      <c r="M650" s="133">
        <v>5</v>
      </c>
      <c r="N650" s="39"/>
      <c r="O650" s="39"/>
      <c r="P650" s="39"/>
      <c r="Q650" s="39"/>
    </row>
    <row r="651" spans="1:17" x14ac:dyDescent="0.25">
      <c r="A651" s="119">
        <v>42509</v>
      </c>
      <c r="B651" s="86"/>
      <c r="C651" s="86"/>
      <c r="D651" s="86" t="s">
        <v>522</v>
      </c>
      <c r="E651" s="86">
        <v>30711633053</v>
      </c>
      <c r="F651" s="88">
        <f t="shared" si="30"/>
        <v>4.1319999999999997</v>
      </c>
      <c r="G651" s="133">
        <f t="shared" si="29"/>
        <v>0.86799999999999999</v>
      </c>
      <c r="H651" s="108"/>
      <c r="I651" s="110"/>
      <c r="J651" s="176"/>
      <c r="K651" s="108"/>
      <c r="L651" s="90"/>
      <c r="M651" s="133">
        <v>5</v>
      </c>
      <c r="N651" s="39"/>
      <c r="O651" s="39"/>
      <c r="P651" s="39"/>
      <c r="Q651" s="39"/>
    </row>
    <row r="652" spans="1:17" x14ac:dyDescent="0.25">
      <c r="A652" s="119">
        <v>42509</v>
      </c>
      <c r="B652" s="86"/>
      <c r="C652" s="86"/>
      <c r="D652" s="86" t="s">
        <v>522</v>
      </c>
      <c r="E652" s="86">
        <v>30711633053</v>
      </c>
      <c r="F652" s="88">
        <f t="shared" si="30"/>
        <v>4.1319999999999997</v>
      </c>
      <c r="G652" s="133">
        <f t="shared" ref="G652:G780" si="31">M652*17.36%</f>
        <v>0.86799999999999999</v>
      </c>
      <c r="H652" s="108"/>
      <c r="I652" s="110"/>
      <c r="J652" s="176"/>
      <c r="K652" s="108"/>
      <c r="L652" s="90"/>
      <c r="M652" s="133">
        <v>5</v>
      </c>
      <c r="N652" s="39"/>
      <c r="O652" s="39"/>
      <c r="P652" s="39"/>
      <c r="Q652" s="39"/>
    </row>
    <row r="653" spans="1:17" x14ac:dyDescent="0.25">
      <c r="A653" s="119">
        <v>42509</v>
      </c>
      <c r="B653" s="86"/>
      <c r="C653" s="86"/>
      <c r="D653" s="86" t="s">
        <v>522</v>
      </c>
      <c r="E653" s="86">
        <v>30711633053</v>
      </c>
      <c r="F653" s="88">
        <f t="shared" si="30"/>
        <v>4.1319999999999997</v>
      </c>
      <c r="G653" s="133">
        <f t="shared" si="31"/>
        <v>0.86799999999999999</v>
      </c>
      <c r="H653" s="108"/>
      <c r="I653" s="110"/>
      <c r="J653" s="176"/>
      <c r="K653" s="108"/>
      <c r="L653" s="90"/>
      <c r="M653" s="133">
        <v>5</v>
      </c>
      <c r="N653" s="39"/>
      <c r="O653" s="39"/>
      <c r="P653" s="39"/>
      <c r="Q653" s="39"/>
    </row>
    <row r="654" spans="1:17" x14ac:dyDescent="0.25">
      <c r="A654" s="119">
        <v>42530</v>
      </c>
      <c r="B654" s="86"/>
      <c r="C654" s="86"/>
      <c r="D654" s="86" t="s">
        <v>522</v>
      </c>
      <c r="E654" s="86">
        <v>30711633053</v>
      </c>
      <c r="F654" s="88">
        <f t="shared" si="30"/>
        <v>12.396000000000001</v>
      </c>
      <c r="G654" s="133">
        <f t="shared" si="31"/>
        <v>2.6040000000000001</v>
      </c>
      <c r="H654" s="108"/>
      <c r="I654" s="110"/>
      <c r="J654" s="176"/>
      <c r="K654" s="108"/>
      <c r="L654" s="90"/>
      <c r="M654" s="133">
        <v>15</v>
      </c>
      <c r="N654" s="39"/>
      <c r="O654" s="39"/>
      <c r="P654" s="39"/>
      <c r="Q654" s="39"/>
    </row>
    <row r="655" spans="1:17" x14ac:dyDescent="0.25">
      <c r="A655" s="119">
        <v>42527</v>
      </c>
      <c r="B655" s="86"/>
      <c r="C655" s="86"/>
      <c r="D655" s="86" t="s">
        <v>522</v>
      </c>
      <c r="E655" s="86">
        <v>30711633053</v>
      </c>
      <c r="F655" s="88">
        <f t="shared" si="30"/>
        <v>12.396000000000001</v>
      </c>
      <c r="G655" s="133">
        <f t="shared" si="31"/>
        <v>2.6040000000000001</v>
      </c>
      <c r="H655" s="108"/>
      <c r="I655" s="110"/>
      <c r="J655" s="176"/>
      <c r="K655" s="108"/>
      <c r="L655" s="90"/>
      <c r="M655" s="133">
        <v>15</v>
      </c>
      <c r="N655" s="39"/>
      <c r="O655" s="39"/>
      <c r="P655" s="39"/>
      <c r="Q655" s="39"/>
    </row>
    <row r="656" spans="1:17" x14ac:dyDescent="0.25">
      <c r="A656" s="119">
        <v>42530</v>
      </c>
      <c r="B656" s="86"/>
      <c r="C656" s="86"/>
      <c r="D656" s="86" t="s">
        <v>522</v>
      </c>
      <c r="E656" s="86">
        <v>30711633053</v>
      </c>
      <c r="F656" s="88">
        <f t="shared" si="30"/>
        <v>12.396000000000001</v>
      </c>
      <c r="G656" s="133">
        <f t="shared" si="31"/>
        <v>2.6040000000000001</v>
      </c>
      <c r="H656" s="108"/>
      <c r="I656" s="110"/>
      <c r="J656" s="176"/>
      <c r="K656" s="108"/>
      <c r="L656" s="90"/>
      <c r="M656" s="133">
        <v>15</v>
      </c>
      <c r="N656" s="39"/>
      <c r="O656" s="39"/>
      <c r="P656" s="39"/>
      <c r="Q656" s="39"/>
    </row>
    <row r="657" spans="1:17" x14ac:dyDescent="0.25">
      <c r="A657" s="119">
        <v>42536</v>
      </c>
      <c r="B657" s="86"/>
      <c r="C657" s="86"/>
      <c r="D657" s="86" t="s">
        <v>522</v>
      </c>
      <c r="E657" s="86">
        <v>30711633053</v>
      </c>
      <c r="F657" s="88">
        <f t="shared" si="30"/>
        <v>16.527999999999999</v>
      </c>
      <c r="G657" s="133">
        <f t="shared" si="31"/>
        <v>3.472</v>
      </c>
      <c r="H657" s="108"/>
      <c r="I657" s="110"/>
      <c r="J657" s="176"/>
      <c r="K657" s="108"/>
      <c r="L657" s="90"/>
      <c r="M657" s="133">
        <v>20</v>
      </c>
      <c r="N657" s="39"/>
      <c r="O657" s="39"/>
      <c r="P657" s="39"/>
      <c r="Q657" s="39"/>
    </row>
    <row r="658" spans="1:17" x14ac:dyDescent="0.25">
      <c r="A658" s="119">
        <v>42544</v>
      </c>
      <c r="B658" s="86"/>
      <c r="C658" s="86"/>
      <c r="D658" s="86" t="s">
        <v>522</v>
      </c>
      <c r="E658" s="86">
        <v>30711633053</v>
      </c>
      <c r="F658" s="88">
        <f t="shared" si="30"/>
        <v>16.527999999999999</v>
      </c>
      <c r="G658" s="133">
        <f t="shared" si="31"/>
        <v>3.472</v>
      </c>
      <c r="H658" s="108"/>
      <c r="I658" s="110"/>
      <c r="J658" s="176"/>
      <c r="K658" s="108"/>
      <c r="L658" s="90"/>
      <c r="M658" s="133">
        <v>20</v>
      </c>
      <c r="N658" s="39"/>
      <c r="O658" s="39"/>
      <c r="P658" s="39"/>
      <c r="Q658" s="39"/>
    </row>
    <row r="659" spans="1:17" x14ac:dyDescent="0.25">
      <c r="A659" s="119">
        <v>42544</v>
      </c>
      <c r="B659" s="86"/>
      <c r="C659" s="86"/>
      <c r="D659" s="86" t="s">
        <v>522</v>
      </c>
      <c r="E659" s="86">
        <v>30711633053</v>
      </c>
      <c r="F659" s="88">
        <f t="shared" si="30"/>
        <v>16.527999999999999</v>
      </c>
      <c r="G659" s="133">
        <f t="shared" si="31"/>
        <v>3.472</v>
      </c>
      <c r="H659" s="108"/>
      <c r="I659" s="110"/>
      <c r="J659" s="176"/>
      <c r="K659" s="108"/>
      <c r="L659" s="90"/>
      <c r="M659" s="133">
        <v>20</v>
      </c>
      <c r="N659" s="39"/>
      <c r="O659" s="39"/>
      <c r="P659" s="39"/>
      <c r="Q659" s="39"/>
    </row>
    <row r="660" spans="1:17" x14ac:dyDescent="0.25">
      <c r="A660" s="119">
        <v>42544</v>
      </c>
      <c r="B660" s="86"/>
      <c r="C660" s="86"/>
      <c r="D660" s="86" t="s">
        <v>522</v>
      </c>
      <c r="E660" s="86">
        <v>30711633053</v>
      </c>
      <c r="F660" s="88">
        <f t="shared" si="30"/>
        <v>16.527999999999999</v>
      </c>
      <c r="G660" s="133">
        <f t="shared" si="31"/>
        <v>3.472</v>
      </c>
      <c r="H660" s="108"/>
      <c r="I660" s="110"/>
      <c r="J660" s="176"/>
      <c r="K660" s="108"/>
      <c r="L660" s="90"/>
      <c r="M660" s="133">
        <v>20</v>
      </c>
      <c r="N660" s="39"/>
      <c r="O660" s="39"/>
      <c r="P660" s="39"/>
      <c r="Q660" s="39"/>
    </row>
    <row r="661" spans="1:17" x14ac:dyDescent="0.25">
      <c r="A661" s="119">
        <v>42584</v>
      </c>
      <c r="B661" s="86"/>
      <c r="C661" s="86"/>
      <c r="D661" s="86" t="s">
        <v>522</v>
      </c>
      <c r="E661" s="86">
        <v>30711633053</v>
      </c>
      <c r="F661" s="88">
        <f t="shared" si="30"/>
        <v>16.527999999999999</v>
      </c>
      <c r="G661" s="133">
        <f t="shared" si="31"/>
        <v>3.472</v>
      </c>
      <c r="H661" s="108"/>
      <c r="I661" s="110"/>
      <c r="J661" s="176"/>
      <c r="K661" s="108"/>
      <c r="L661" s="90"/>
      <c r="M661" s="133">
        <v>20</v>
      </c>
      <c r="N661" s="39"/>
      <c r="O661" s="39"/>
      <c r="P661" s="39"/>
      <c r="Q661" s="39"/>
    </row>
    <row r="662" spans="1:17" x14ac:dyDescent="0.25">
      <c r="A662" s="119">
        <v>42544</v>
      </c>
      <c r="B662" s="86"/>
      <c r="C662" s="86"/>
      <c r="D662" s="86" t="s">
        <v>522</v>
      </c>
      <c r="E662" s="86">
        <v>30711633053</v>
      </c>
      <c r="F662" s="88">
        <f t="shared" si="30"/>
        <v>16.527999999999999</v>
      </c>
      <c r="G662" s="133">
        <f t="shared" si="31"/>
        <v>3.472</v>
      </c>
      <c r="H662" s="108"/>
      <c r="I662" s="110"/>
      <c r="J662" s="176"/>
      <c r="K662" s="108"/>
      <c r="L662" s="90"/>
      <c r="M662" s="133">
        <v>20</v>
      </c>
      <c r="N662" s="39"/>
      <c r="O662" s="39"/>
      <c r="P662" s="39"/>
      <c r="Q662" s="39"/>
    </row>
    <row r="663" spans="1:17" x14ac:dyDescent="0.25">
      <c r="A663" s="119">
        <v>42556</v>
      </c>
      <c r="B663" s="86"/>
      <c r="C663" s="86"/>
      <c r="D663" s="86" t="s">
        <v>522</v>
      </c>
      <c r="E663" s="86">
        <v>30711633053</v>
      </c>
      <c r="F663" s="88">
        <f t="shared" si="30"/>
        <v>16.527999999999999</v>
      </c>
      <c r="G663" s="133">
        <f t="shared" si="31"/>
        <v>3.472</v>
      </c>
      <c r="H663" s="108"/>
      <c r="I663" s="110"/>
      <c r="J663" s="176"/>
      <c r="K663" s="108"/>
      <c r="L663" s="90"/>
      <c r="M663" s="133">
        <v>20</v>
      </c>
      <c r="N663" s="39"/>
      <c r="O663" s="39"/>
      <c r="P663" s="39"/>
      <c r="Q663" s="39"/>
    </row>
    <row r="664" spans="1:17" x14ac:dyDescent="0.25">
      <c r="A664" s="119">
        <v>42556</v>
      </c>
      <c r="B664" s="86"/>
      <c r="C664" s="86"/>
      <c r="D664" s="86" t="s">
        <v>522</v>
      </c>
      <c r="E664" s="86">
        <v>30711633053</v>
      </c>
      <c r="F664" s="88">
        <f t="shared" si="30"/>
        <v>16.527999999999999</v>
      </c>
      <c r="G664" s="133">
        <f t="shared" si="31"/>
        <v>3.472</v>
      </c>
      <c r="H664" s="108"/>
      <c r="I664" s="110"/>
      <c r="J664" s="176"/>
      <c r="K664" s="108"/>
      <c r="L664" s="90"/>
      <c r="M664" s="133">
        <v>20</v>
      </c>
      <c r="N664" s="39"/>
      <c r="O664" s="39"/>
      <c r="P664" s="39"/>
      <c r="Q664" s="39"/>
    </row>
    <row r="665" spans="1:17" x14ac:dyDescent="0.25">
      <c r="A665" s="119">
        <v>42556</v>
      </c>
      <c r="B665" s="86"/>
      <c r="C665" s="86"/>
      <c r="D665" s="86" t="s">
        <v>522</v>
      </c>
      <c r="E665" s="86">
        <v>30711633053</v>
      </c>
      <c r="F665" s="88">
        <f t="shared" si="30"/>
        <v>16.527999999999999</v>
      </c>
      <c r="G665" s="133">
        <f t="shared" si="31"/>
        <v>3.472</v>
      </c>
      <c r="H665" s="108"/>
      <c r="I665" s="110"/>
      <c r="J665" s="176"/>
      <c r="K665" s="108"/>
      <c r="L665" s="90"/>
      <c r="M665" s="133">
        <v>20</v>
      </c>
      <c r="N665" s="39"/>
      <c r="O665" s="39"/>
      <c r="P665" s="39"/>
      <c r="Q665" s="39"/>
    </row>
    <row r="666" spans="1:17" x14ac:dyDescent="0.25">
      <c r="A666" s="119">
        <v>42558</v>
      </c>
      <c r="B666" s="86"/>
      <c r="C666" s="86"/>
      <c r="D666" s="86" t="s">
        <v>522</v>
      </c>
      <c r="E666" s="86">
        <v>30711633053</v>
      </c>
      <c r="F666" s="88">
        <f t="shared" si="30"/>
        <v>16.527999999999999</v>
      </c>
      <c r="G666" s="133">
        <f t="shared" si="31"/>
        <v>3.472</v>
      </c>
      <c r="H666" s="108"/>
      <c r="I666" s="110"/>
      <c r="J666" s="176"/>
      <c r="K666" s="108"/>
      <c r="L666" s="90"/>
      <c r="M666" s="133">
        <v>20</v>
      </c>
      <c r="N666" s="39"/>
      <c r="O666" s="39"/>
      <c r="P666" s="39"/>
      <c r="Q666" s="39"/>
    </row>
    <row r="667" spans="1:17" x14ac:dyDescent="0.25">
      <c r="A667" s="119">
        <v>42556</v>
      </c>
      <c r="B667" s="86"/>
      <c r="C667" s="86"/>
      <c r="D667" s="86" t="s">
        <v>522</v>
      </c>
      <c r="E667" s="86">
        <v>30711633053</v>
      </c>
      <c r="F667" s="88">
        <f t="shared" si="30"/>
        <v>16.527999999999999</v>
      </c>
      <c r="G667" s="133">
        <f t="shared" si="31"/>
        <v>3.472</v>
      </c>
      <c r="H667" s="108"/>
      <c r="I667" s="110"/>
      <c r="J667" s="176"/>
      <c r="K667" s="108"/>
      <c r="L667" s="90"/>
      <c r="M667" s="133">
        <v>20</v>
      </c>
      <c r="N667" s="39"/>
      <c r="O667" s="39"/>
      <c r="P667" s="39"/>
      <c r="Q667" s="39"/>
    </row>
    <row r="668" spans="1:17" x14ac:dyDescent="0.25">
      <c r="A668" s="119">
        <v>42558</v>
      </c>
      <c r="B668" s="86"/>
      <c r="C668" s="86"/>
      <c r="D668" s="86" t="s">
        <v>522</v>
      </c>
      <c r="E668" s="86">
        <v>30711633053</v>
      </c>
      <c r="F668" s="88">
        <f t="shared" si="30"/>
        <v>16.527999999999999</v>
      </c>
      <c r="G668" s="133">
        <f t="shared" si="31"/>
        <v>3.472</v>
      </c>
      <c r="H668" s="108"/>
      <c r="I668" s="110"/>
      <c r="J668" s="176"/>
      <c r="K668" s="108"/>
      <c r="L668" s="90"/>
      <c r="M668" s="133">
        <v>20</v>
      </c>
      <c r="N668" s="39"/>
      <c r="O668" s="39"/>
      <c r="P668" s="39"/>
      <c r="Q668" s="39"/>
    </row>
    <row r="669" spans="1:17" x14ac:dyDescent="0.25">
      <c r="A669" s="119">
        <v>42558</v>
      </c>
      <c r="B669" s="86"/>
      <c r="C669" s="86"/>
      <c r="D669" s="86" t="s">
        <v>522</v>
      </c>
      <c r="E669" s="86">
        <v>30711633053</v>
      </c>
      <c r="F669" s="88">
        <f t="shared" si="30"/>
        <v>16.527999999999999</v>
      </c>
      <c r="G669" s="133">
        <f t="shared" si="31"/>
        <v>3.472</v>
      </c>
      <c r="H669" s="108"/>
      <c r="I669" s="110"/>
      <c r="J669" s="176"/>
      <c r="K669" s="108"/>
      <c r="L669" s="90"/>
      <c r="M669" s="133">
        <v>20</v>
      </c>
      <c r="N669" s="39"/>
      <c r="O669" s="39"/>
      <c r="P669" s="39"/>
      <c r="Q669" s="39"/>
    </row>
    <row r="670" spans="1:17" x14ac:dyDescent="0.25">
      <c r="A670" s="119">
        <v>42509</v>
      </c>
      <c r="B670" s="86"/>
      <c r="C670" s="86"/>
      <c r="D670" s="86" t="s">
        <v>522</v>
      </c>
      <c r="E670" s="86">
        <v>30711633053</v>
      </c>
      <c r="F670" s="88">
        <f t="shared" si="30"/>
        <v>16.527999999999999</v>
      </c>
      <c r="G670" s="133">
        <f t="shared" si="31"/>
        <v>3.472</v>
      </c>
      <c r="H670" s="108"/>
      <c r="I670" s="110"/>
      <c r="J670" s="176"/>
      <c r="K670" s="108"/>
      <c r="L670" s="90"/>
      <c r="M670" s="133">
        <v>20</v>
      </c>
      <c r="N670" s="39"/>
      <c r="O670" s="39"/>
      <c r="P670" s="39"/>
      <c r="Q670" s="39"/>
    </row>
    <row r="671" spans="1:17" x14ac:dyDescent="0.25">
      <c r="A671" s="119">
        <v>42509</v>
      </c>
      <c r="B671" s="86"/>
      <c r="C671" s="86"/>
      <c r="D671" s="86" t="s">
        <v>522</v>
      </c>
      <c r="E671" s="86">
        <v>30711633053</v>
      </c>
      <c r="F671" s="88">
        <f t="shared" si="30"/>
        <v>16.527999999999999</v>
      </c>
      <c r="G671" s="133">
        <f t="shared" si="31"/>
        <v>3.472</v>
      </c>
      <c r="H671" s="108"/>
      <c r="I671" s="110"/>
      <c r="J671" s="176"/>
      <c r="K671" s="108"/>
      <c r="L671" s="90"/>
      <c r="M671" s="133">
        <v>20</v>
      </c>
      <c r="N671" s="39"/>
      <c r="O671" s="39"/>
      <c r="P671" s="39"/>
      <c r="Q671" s="39"/>
    </row>
    <row r="672" spans="1:17" x14ac:dyDescent="0.25">
      <c r="A672" s="119">
        <v>42509</v>
      </c>
      <c r="B672" s="86"/>
      <c r="C672" s="86"/>
      <c r="D672" s="86" t="s">
        <v>522</v>
      </c>
      <c r="E672" s="86">
        <v>30711633053</v>
      </c>
      <c r="F672" s="88">
        <f t="shared" si="30"/>
        <v>16.527999999999999</v>
      </c>
      <c r="G672" s="133">
        <f t="shared" si="31"/>
        <v>3.472</v>
      </c>
      <c r="H672" s="108"/>
      <c r="I672" s="110"/>
      <c r="J672" s="176"/>
      <c r="K672" s="108"/>
      <c r="L672" s="90"/>
      <c r="M672" s="133">
        <v>20</v>
      </c>
      <c r="N672" s="39"/>
      <c r="O672" s="39"/>
      <c r="P672" s="39"/>
      <c r="Q672" s="39"/>
    </row>
    <row r="673" spans="1:17" x14ac:dyDescent="0.25">
      <c r="A673" s="119">
        <v>42509</v>
      </c>
      <c r="B673" s="86"/>
      <c r="C673" s="86"/>
      <c r="D673" s="86" t="s">
        <v>522</v>
      </c>
      <c r="E673" s="86">
        <v>30711633053</v>
      </c>
      <c r="F673" s="88">
        <f t="shared" si="30"/>
        <v>16.527999999999999</v>
      </c>
      <c r="G673" s="133">
        <f t="shared" si="31"/>
        <v>3.472</v>
      </c>
      <c r="H673" s="108"/>
      <c r="I673" s="110"/>
      <c r="J673" s="176"/>
      <c r="K673" s="108"/>
      <c r="L673" s="90"/>
      <c r="M673" s="133">
        <v>20</v>
      </c>
      <c r="N673" s="39"/>
      <c r="O673" s="39"/>
      <c r="P673" s="39"/>
      <c r="Q673" s="39"/>
    </row>
    <row r="674" spans="1:17" x14ac:dyDescent="0.25">
      <c r="A674" s="119">
        <v>42584</v>
      </c>
      <c r="B674" s="86"/>
      <c r="C674" s="86"/>
      <c r="D674" s="86" t="s">
        <v>522</v>
      </c>
      <c r="E674" s="86">
        <v>30711633053</v>
      </c>
      <c r="F674" s="88">
        <f t="shared" si="30"/>
        <v>16.527999999999999</v>
      </c>
      <c r="G674" s="133">
        <f t="shared" si="31"/>
        <v>3.472</v>
      </c>
      <c r="H674" s="108"/>
      <c r="I674" s="110"/>
      <c r="J674" s="176"/>
      <c r="K674" s="108"/>
      <c r="L674" s="90"/>
      <c r="M674" s="133">
        <v>20</v>
      </c>
      <c r="N674" s="39"/>
      <c r="O674" s="39"/>
      <c r="P674" s="39"/>
      <c r="Q674" s="39"/>
    </row>
    <row r="675" spans="1:17" x14ac:dyDescent="0.25">
      <c r="A675" s="119">
        <v>42557</v>
      </c>
      <c r="B675" s="86"/>
      <c r="C675" s="86"/>
      <c r="D675" s="86" t="s">
        <v>522</v>
      </c>
      <c r="E675" s="86">
        <v>30711633053</v>
      </c>
      <c r="F675" s="88">
        <f t="shared" si="30"/>
        <v>16.527999999999999</v>
      </c>
      <c r="G675" s="133">
        <f t="shared" si="31"/>
        <v>3.472</v>
      </c>
      <c r="H675" s="108"/>
      <c r="I675" s="110"/>
      <c r="J675" s="176"/>
      <c r="K675" s="108"/>
      <c r="L675" s="90"/>
      <c r="M675" s="133">
        <v>20</v>
      </c>
      <c r="N675" s="39"/>
      <c r="O675" s="39"/>
      <c r="P675" s="39"/>
      <c r="Q675" s="39"/>
    </row>
    <row r="676" spans="1:17" x14ac:dyDescent="0.25">
      <c r="A676" s="119">
        <v>42585</v>
      </c>
      <c r="B676" s="86"/>
      <c r="C676" s="86"/>
      <c r="D676" s="86" t="s">
        <v>523</v>
      </c>
      <c r="E676" s="86">
        <v>30711343055</v>
      </c>
      <c r="F676" s="88">
        <f t="shared" si="30"/>
        <v>4.1319999999999997</v>
      </c>
      <c r="G676" s="133">
        <f t="shared" si="31"/>
        <v>0.86799999999999999</v>
      </c>
      <c r="H676" s="108"/>
      <c r="I676" s="110"/>
      <c r="J676" s="176"/>
      <c r="K676" s="108"/>
      <c r="L676" s="90"/>
      <c r="M676" s="133">
        <v>5</v>
      </c>
      <c r="N676" s="39"/>
      <c r="O676" s="39"/>
      <c r="P676" s="39"/>
      <c r="Q676" s="39"/>
    </row>
    <row r="677" spans="1:17" x14ac:dyDescent="0.25">
      <c r="A677" s="119">
        <v>42585</v>
      </c>
      <c r="B677" s="86"/>
      <c r="C677" s="86"/>
      <c r="D677" s="86" t="s">
        <v>523</v>
      </c>
      <c r="E677" s="86">
        <v>30711343055</v>
      </c>
      <c r="F677" s="88">
        <f t="shared" si="30"/>
        <v>4.1319999999999997</v>
      </c>
      <c r="G677" s="133">
        <f t="shared" si="31"/>
        <v>0.86799999999999999</v>
      </c>
      <c r="H677" s="108"/>
      <c r="I677" s="110"/>
      <c r="J677" s="176"/>
      <c r="K677" s="108"/>
      <c r="L677" s="90"/>
      <c r="M677" s="133">
        <v>5</v>
      </c>
      <c r="N677" s="39"/>
      <c r="O677" s="39"/>
      <c r="P677" s="39"/>
      <c r="Q677" s="39"/>
    </row>
    <row r="678" spans="1:17" x14ac:dyDescent="0.25">
      <c r="A678" s="119">
        <v>42557</v>
      </c>
      <c r="B678" s="86"/>
      <c r="C678" s="86"/>
      <c r="D678" s="86" t="s">
        <v>523</v>
      </c>
      <c r="E678" s="86">
        <v>30711343055</v>
      </c>
      <c r="F678" s="88">
        <f t="shared" si="30"/>
        <v>24.792000000000002</v>
      </c>
      <c r="G678" s="133">
        <f t="shared" si="31"/>
        <v>5.2080000000000002</v>
      </c>
      <c r="H678" s="108"/>
      <c r="I678" s="110"/>
      <c r="J678" s="176"/>
      <c r="K678" s="108"/>
      <c r="L678" s="90"/>
      <c r="M678" s="133">
        <v>30</v>
      </c>
      <c r="N678" s="39"/>
      <c r="O678" s="39"/>
      <c r="P678" s="39"/>
      <c r="Q678" s="39"/>
    </row>
    <row r="679" spans="1:17" x14ac:dyDescent="0.25">
      <c r="A679" s="119">
        <v>42557</v>
      </c>
      <c r="B679" s="86"/>
      <c r="C679" s="86"/>
      <c r="D679" s="86" t="s">
        <v>523</v>
      </c>
      <c r="E679" s="86">
        <v>30711343055</v>
      </c>
      <c r="F679" s="88">
        <f t="shared" si="30"/>
        <v>24.792000000000002</v>
      </c>
      <c r="G679" s="133">
        <f t="shared" si="31"/>
        <v>5.2080000000000002</v>
      </c>
      <c r="H679" s="108"/>
      <c r="I679" s="110"/>
      <c r="J679" s="176"/>
      <c r="K679" s="108"/>
      <c r="L679" s="90"/>
      <c r="M679" s="133">
        <v>30</v>
      </c>
      <c r="N679" s="39"/>
      <c r="O679" s="39"/>
      <c r="P679" s="39"/>
      <c r="Q679" s="39"/>
    </row>
    <row r="680" spans="1:17" x14ac:dyDescent="0.25">
      <c r="A680" s="119">
        <v>42508</v>
      </c>
      <c r="B680" s="86"/>
      <c r="C680" s="86"/>
      <c r="D680" s="86" t="s">
        <v>523</v>
      </c>
      <c r="E680" s="86">
        <v>30711343055</v>
      </c>
      <c r="F680" s="88">
        <f t="shared" si="30"/>
        <v>24.792000000000002</v>
      </c>
      <c r="G680" s="133">
        <f t="shared" si="31"/>
        <v>5.2080000000000002</v>
      </c>
      <c r="H680" s="108"/>
      <c r="I680" s="110"/>
      <c r="J680" s="176"/>
      <c r="K680" s="108"/>
      <c r="L680" s="90"/>
      <c r="M680" s="133">
        <v>30</v>
      </c>
      <c r="N680" s="39"/>
      <c r="O680" s="39"/>
      <c r="P680" s="39"/>
      <c r="Q680" s="39"/>
    </row>
    <row r="681" spans="1:17" x14ac:dyDescent="0.25">
      <c r="A681" s="119">
        <v>42640</v>
      </c>
      <c r="B681" s="86"/>
      <c r="C681" s="86"/>
      <c r="D681" s="86" t="s">
        <v>523</v>
      </c>
      <c r="E681" s="86">
        <v>30711343055</v>
      </c>
      <c r="F681" s="88">
        <f t="shared" si="30"/>
        <v>28.923999999999999</v>
      </c>
      <c r="G681" s="133">
        <f t="shared" si="31"/>
        <v>6.0760000000000005</v>
      </c>
      <c r="H681" s="108"/>
      <c r="I681" s="110"/>
      <c r="J681" s="176"/>
      <c r="K681" s="108"/>
      <c r="L681" s="90"/>
      <c r="M681" s="133">
        <v>35</v>
      </c>
      <c r="N681" s="39"/>
      <c r="O681" s="39"/>
      <c r="P681" s="39"/>
      <c r="Q681" s="39"/>
    </row>
    <row r="682" spans="1:17" x14ac:dyDescent="0.25">
      <c r="A682" s="119">
        <v>42641</v>
      </c>
      <c r="B682" s="86"/>
      <c r="C682" s="86"/>
      <c r="D682" s="86" t="s">
        <v>523</v>
      </c>
      <c r="E682" s="86">
        <v>30711343055</v>
      </c>
      <c r="F682" s="88">
        <f t="shared" si="30"/>
        <v>28.923999999999999</v>
      </c>
      <c r="G682" s="133">
        <f t="shared" si="31"/>
        <v>6.0760000000000005</v>
      </c>
      <c r="H682" s="108"/>
      <c r="I682" s="110"/>
      <c r="J682" s="176"/>
      <c r="K682" s="108"/>
      <c r="L682" s="90"/>
      <c r="M682" s="133">
        <v>35</v>
      </c>
      <c r="N682" s="39"/>
      <c r="O682" s="39"/>
      <c r="P682" s="39"/>
      <c r="Q682" s="39"/>
    </row>
    <row r="683" spans="1:17" x14ac:dyDescent="0.25">
      <c r="A683" s="119">
        <v>42641</v>
      </c>
      <c r="B683" s="86"/>
      <c r="C683" s="86"/>
      <c r="D683" s="86" t="s">
        <v>523</v>
      </c>
      <c r="E683" s="86">
        <v>30711343055</v>
      </c>
      <c r="F683" s="88">
        <f t="shared" si="30"/>
        <v>28.923999999999999</v>
      </c>
      <c r="G683" s="133">
        <f t="shared" si="31"/>
        <v>6.0760000000000005</v>
      </c>
      <c r="H683" s="108"/>
      <c r="I683" s="110"/>
      <c r="J683" s="176"/>
      <c r="K683" s="108"/>
      <c r="L683" s="90"/>
      <c r="M683" s="133">
        <v>35</v>
      </c>
      <c r="N683" s="39"/>
      <c r="O683" s="39"/>
      <c r="P683" s="39"/>
      <c r="Q683" s="39"/>
    </row>
    <row r="684" spans="1:17" x14ac:dyDescent="0.25">
      <c r="A684" s="119">
        <v>42635</v>
      </c>
      <c r="B684" s="86"/>
      <c r="C684" s="86"/>
      <c r="D684" s="86" t="s">
        <v>523</v>
      </c>
      <c r="E684" s="86">
        <v>30711343055</v>
      </c>
      <c r="F684" s="88">
        <f t="shared" si="30"/>
        <v>28.923999999999999</v>
      </c>
      <c r="G684" s="133">
        <f t="shared" si="31"/>
        <v>6.0760000000000005</v>
      </c>
      <c r="H684" s="108"/>
      <c r="I684" s="110"/>
      <c r="J684" s="176"/>
      <c r="K684" s="108"/>
      <c r="L684" s="90"/>
      <c r="M684" s="133">
        <v>35</v>
      </c>
      <c r="N684" s="39"/>
      <c r="O684" s="39"/>
      <c r="P684" s="39"/>
      <c r="Q684" s="39"/>
    </row>
    <row r="685" spans="1:17" x14ac:dyDescent="0.25">
      <c r="A685" s="119">
        <v>42643</v>
      </c>
      <c r="B685" s="86"/>
      <c r="C685" s="86"/>
      <c r="D685" s="86" t="s">
        <v>523</v>
      </c>
      <c r="E685" s="86">
        <v>30711343055</v>
      </c>
      <c r="F685" s="88">
        <f t="shared" si="30"/>
        <v>28.923999999999999</v>
      </c>
      <c r="G685" s="133">
        <f t="shared" si="31"/>
        <v>6.0760000000000005</v>
      </c>
      <c r="H685" s="108"/>
      <c r="I685" s="110"/>
      <c r="J685" s="176"/>
      <c r="K685" s="108"/>
      <c r="L685" s="90"/>
      <c r="M685" s="133">
        <v>35</v>
      </c>
      <c r="N685" s="39"/>
      <c r="O685" s="39"/>
      <c r="P685" s="39"/>
      <c r="Q685" s="39"/>
    </row>
    <row r="686" spans="1:17" x14ac:dyDescent="0.25">
      <c r="A686" s="119">
        <v>42620</v>
      </c>
      <c r="B686" s="86"/>
      <c r="C686" s="86"/>
      <c r="D686" s="86" t="s">
        <v>523</v>
      </c>
      <c r="E686" s="86">
        <v>30711343055</v>
      </c>
      <c r="F686" s="88">
        <f t="shared" si="30"/>
        <v>28.923999999999999</v>
      </c>
      <c r="G686" s="133">
        <f t="shared" si="31"/>
        <v>6.0760000000000005</v>
      </c>
      <c r="H686" s="108"/>
      <c r="I686" s="110"/>
      <c r="J686" s="176"/>
      <c r="K686" s="108"/>
      <c r="L686" s="90"/>
      <c r="M686" s="133">
        <v>35</v>
      </c>
      <c r="N686" s="39"/>
      <c r="O686" s="39"/>
      <c r="P686" s="39"/>
      <c r="Q686" s="39"/>
    </row>
    <row r="687" spans="1:17" x14ac:dyDescent="0.25">
      <c r="A687" s="119">
        <v>42640</v>
      </c>
      <c r="B687" s="86"/>
      <c r="C687" s="86"/>
      <c r="D687" s="86" t="s">
        <v>523</v>
      </c>
      <c r="E687" s="86">
        <v>30711343055</v>
      </c>
      <c r="F687" s="88">
        <f t="shared" si="30"/>
        <v>28.923999999999999</v>
      </c>
      <c r="G687" s="133">
        <f t="shared" si="31"/>
        <v>6.0760000000000005</v>
      </c>
      <c r="H687" s="108"/>
      <c r="I687" s="110"/>
      <c r="J687" s="176"/>
      <c r="K687" s="108"/>
      <c r="L687" s="90"/>
      <c r="M687" s="133">
        <v>35</v>
      </c>
      <c r="N687" s="39"/>
      <c r="O687" s="39"/>
      <c r="P687" s="39"/>
      <c r="Q687" s="39"/>
    </row>
    <row r="688" spans="1:17" x14ac:dyDescent="0.25">
      <c r="A688" s="119">
        <v>42608</v>
      </c>
      <c r="B688" s="86"/>
      <c r="C688" s="86"/>
      <c r="D688" s="86" t="s">
        <v>523</v>
      </c>
      <c r="E688" s="86">
        <v>30711343055</v>
      </c>
      <c r="F688" s="88">
        <f t="shared" si="30"/>
        <v>28.923999999999999</v>
      </c>
      <c r="G688" s="133">
        <f t="shared" si="31"/>
        <v>6.0760000000000005</v>
      </c>
      <c r="H688" s="108"/>
      <c r="I688" s="110"/>
      <c r="J688" s="176"/>
      <c r="K688" s="108"/>
      <c r="L688" s="90"/>
      <c r="M688" s="133">
        <v>35</v>
      </c>
      <c r="N688" s="39"/>
      <c r="O688" s="39"/>
      <c r="P688" s="39"/>
      <c r="Q688" s="39"/>
    </row>
    <row r="689" spans="1:17" x14ac:dyDescent="0.25">
      <c r="A689" s="119">
        <v>42545</v>
      </c>
      <c r="B689" s="86"/>
      <c r="C689" s="86"/>
      <c r="D689" s="86" t="s">
        <v>523</v>
      </c>
      <c r="E689" s="86">
        <v>30711343055</v>
      </c>
      <c r="F689" s="88">
        <f t="shared" si="30"/>
        <v>28.923999999999999</v>
      </c>
      <c r="G689" s="133">
        <f t="shared" si="31"/>
        <v>6.0760000000000005</v>
      </c>
      <c r="H689" s="108"/>
      <c r="I689" s="110"/>
      <c r="J689" s="176"/>
      <c r="K689" s="108"/>
      <c r="L689" s="90"/>
      <c r="M689" s="133">
        <v>35</v>
      </c>
      <c r="N689" s="39"/>
      <c r="O689" s="39"/>
      <c r="P689" s="39"/>
      <c r="Q689" s="39"/>
    </row>
    <row r="690" spans="1:17" x14ac:dyDescent="0.25">
      <c r="A690" s="119">
        <v>42534</v>
      </c>
      <c r="B690" s="86"/>
      <c r="C690" s="86"/>
      <c r="D690" s="86" t="s">
        <v>523</v>
      </c>
      <c r="E690" s="86">
        <v>30711343055</v>
      </c>
      <c r="F690" s="88">
        <f t="shared" si="30"/>
        <v>28.923999999999999</v>
      </c>
      <c r="G690" s="133">
        <f t="shared" si="31"/>
        <v>6.0760000000000005</v>
      </c>
      <c r="H690" s="108"/>
      <c r="I690" s="110"/>
      <c r="J690" s="176"/>
      <c r="K690" s="108"/>
      <c r="L690" s="90"/>
      <c r="M690" s="133">
        <v>35</v>
      </c>
      <c r="N690" s="39"/>
      <c r="O690" s="39"/>
      <c r="P690" s="39"/>
      <c r="Q690" s="39"/>
    </row>
    <row r="691" spans="1:17" x14ac:dyDescent="0.25">
      <c r="A691" s="119">
        <v>42518</v>
      </c>
      <c r="B691" s="86"/>
      <c r="C691" s="86"/>
      <c r="D691" s="86" t="s">
        <v>523</v>
      </c>
      <c r="E691" s="86">
        <v>30711343055</v>
      </c>
      <c r="F691" s="88">
        <f t="shared" si="30"/>
        <v>28.923999999999999</v>
      </c>
      <c r="G691" s="133">
        <f t="shared" si="31"/>
        <v>6.0760000000000005</v>
      </c>
      <c r="H691" s="108"/>
      <c r="I691" s="110"/>
      <c r="J691" s="176"/>
      <c r="K691" s="108"/>
      <c r="L691" s="90"/>
      <c r="M691" s="133">
        <v>35</v>
      </c>
      <c r="N691" s="39"/>
      <c r="O691" s="39"/>
      <c r="P691" s="39"/>
      <c r="Q691" s="39"/>
    </row>
    <row r="692" spans="1:17" x14ac:dyDescent="0.25">
      <c r="A692" s="119">
        <v>42514</v>
      </c>
      <c r="B692" s="86"/>
      <c r="C692" s="86"/>
      <c r="D692" s="86" t="s">
        <v>523</v>
      </c>
      <c r="E692" s="86">
        <v>30711343055</v>
      </c>
      <c r="F692" s="88">
        <f t="shared" si="30"/>
        <v>28.923999999999999</v>
      </c>
      <c r="G692" s="133">
        <f t="shared" si="31"/>
        <v>6.0760000000000005</v>
      </c>
      <c r="H692" s="108"/>
      <c r="I692" s="110"/>
      <c r="J692" s="176"/>
      <c r="K692" s="108"/>
      <c r="L692" s="90"/>
      <c r="M692" s="133">
        <v>35</v>
      </c>
      <c r="N692" s="39"/>
      <c r="O692" s="39"/>
      <c r="P692" s="39"/>
      <c r="Q692" s="39"/>
    </row>
    <row r="693" spans="1:17" x14ac:dyDescent="0.25">
      <c r="A693" s="119">
        <v>42514</v>
      </c>
      <c r="B693" s="86"/>
      <c r="C693" s="86"/>
      <c r="D693" s="86" t="s">
        <v>523</v>
      </c>
      <c r="E693" s="86">
        <v>30711343055</v>
      </c>
      <c r="F693" s="88">
        <f t="shared" si="30"/>
        <v>28.923999999999999</v>
      </c>
      <c r="G693" s="133">
        <f t="shared" si="31"/>
        <v>6.0760000000000005</v>
      </c>
      <c r="H693" s="108"/>
      <c r="I693" s="110"/>
      <c r="J693" s="176"/>
      <c r="K693" s="108"/>
      <c r="L693" s="90"/>
      <c r="M693" s="133">
        <v>35</v>
      </c>
      <c r="N693" s="39"/>
      <c r="O693" s="39"/>
      <c r="P693" s="39"/>
      <c r="Q693" s="39"/>
    </row>
    <row r="694" spans="1:17" x14ac:dyDescent="0.25">
      <c r="A694" s="119">
        <v>42639</v>
      </c>
      <c r="B694" s="86"/>
      <c r="C694" s="86"/>
      <c r="D694" s="86" t="s">
        <v>523</v>
      </c>
      <c r="E694" s="86">
        <v>30711343055</v>
      </c>
      <c r="F694" s="88">
        <f t="shared" si="30"/>
        <v>28.923999999999999</v>
      </c>
      <c r="G694" s="133">
        <f t="shared" si="31"/>
        <v>6.0760000000000005</v>
      </c>
      <c r="H694" s="108"/>
      <c r="I694" s="110"/>
      <c r="J694" s="176"/>
      <c r="K694" s="108"/>
      <c r="L694" s="90"/>
      <c r="M694" s="133">
        <v>35</v>
      </c>
      <c r="N694" s="39"/>
      <c r="O694" s="39"/>
      <c r="P694" s="39"/>
      <c r="Q694" s="39"/>
    </row>
    <row r="695" spans="1:17" x14ac:dyDescent="0.25">
      <c r="A695" s="119">
        <v>42641</v>
      </c>
      <c r="B695" s="86"/>
      <c r="C695" s="86"/>
      <c r="D695" s="86" t="s">
        <v>523</v>
      </c>
      <c r="E695" s="86">
        <v>30711343055</v>
      </c>
      <c r="F695" s="88">
        <f t="shared" si="30"/>
        <v>28.923999999999999</v>
      </c>
      <c r="G695" s="133">
        <f t="shared" si="31"/>
        <v>6.0760000000000005</v>
      </c>
      <c r="H695" s="108"/>
      <c r="I695" s="110"/>
      <c r="J695" s="176"/>
      <c r="K695" s="108"/>
      <c r="L695" s="90"/>
      <c r="M695" s="133">
        <v>35</v>
      </c>
      <c r="N695" s="39"/>
      <c r="O695" s="39"/>
      <c r="P695" s="39"/>
      <c r="Q695" s="39"/>
    </row>
    <row r="696" spans="1:17" x14ac:dyDescent="0.25">
      <c r="A696" s="119">
        <v>42635</v>
      </c>
      <c r="B696" s="86"/>
      <c r="C696" s="86"/>
      <c r="D696" s="86" t="s">
        <v>523</v>
      </c>
      <c r="E696" s="86">
        <v>30711343055</v>
      </c>
      <c r="F696" s="88">
        <f t="shared" si="30"/>
        <v>28.923999999999999</v>
      </c>
      <c r="G696" s="133">
        <f t="shared" si="31"/>
        <v>6.0760000000000005</v>
      </c>
      <c r="H696" s="108"/>
      <c r="I696" s="110"/>
      <c r="J696" s="176"/>
      <c r="K696" s="108"/>
      <c r="L696" s="90"/>
      <c r="M696" s="133">
        <v>35</v>
      </c>
      <c r="N696" s="39"/>
      <c r="O696" s="39"/>
      <c r="P696" s="39"/>
      <c r="Q696" s="39"/>
    </row>
    <row r="697" spans="1:17" x14ac:dyDescent="0.25">
      <c r="A697" s="119">
        <v>42608</v>
      </c>
      <c r="B697" s="86"/>
      <c r="C697" s="86"/>
      <c r="D697" s="86" t="s">
        <v>523</v>
      </c>
      <c r="E697" s="86">
        <v>30711343055</v>
      </c>
      <c r="F697" s="88">
        <f t="shared" si="30"/>
        <v>28.923999999999999</v>
      </c>
      <c r="G697" s="133">
        <f t="shared" si="31"/>
        <v>6.0760000000000005</v>
      </c>
      <c r="H697" s="108"/>
      <c r="I697" s="110"/>
      <c r="J697" s="176"/>
      <c r="K697" s="108"/>
      <c r="L697" s="90"/>
      <c r="M697" s="133">
        <v>35</v>
      </c>
      <c r="N697" s="39"/>
      <c r="O697" s="39"/>
      <c r="P697" s="39"/>
      <c r="Q697" s="39"/>
    </row>
    <row r="698" spans="1:17" x14ac:dyDescent="0.25">
      <c r="A698" s="119">
        <v>42636</v>
      </c>
      <c r="B698" s="86"/>
      <c r="C698" s="86"/>
      <c r="D698" s="86" t="s">
        <v>523</v>
      </c>
      <c r="E698" s="86">
        <v>30711343055</v>
      </c>
      <c r="F698" s="88">
        <f t="shared" si="30"/>
        <v>28.923999999999999</v>
      </c>
      <c r="G698" s="133">
        <f t="shared" si="31"/>
        <v>6.0760000000000005</v>
      </c>
      <c r="H698" s="108"/>
      <c r="I698" s="110"/>
      <c r="J698" s="176"/>
      <c r="K698" s="108"/>
      <c r="L698" s="90"/>
      <c r="M698" s="133">
        <v>35</v>
      </c>
      <c r="N698" s="39"/>
      <c r="O698" s="39"/>
      <c r="P698" s="39"/>
      <c r="Q698" s="39"/>
    </row>
    <row r="699" spans="1:17" x14ac:dyDescent="0.25">
      <c r="A699" s="119">
        <v>42634</v>
      </c>
      <c r="B699" s="86"/>
      <c r="C699" s="86"/>
      <c r="D699" s="86" t="s">
        <v>523</v>
      </c>
      <c r="E699" s="86">
        <v>30711343055</v>
      </c>
      <c r="F699" s="88">
        <f t="shared" si="30"/>
        <v>28.923999999999999</v>
      </c>
      <c r="G699" s="133">
        <f t="shared" si="31"/>
        <v>6.0760000000000005</v>
      </c>
      <c r="H699" s="108"/>
      <c r="I699" s="110"/>
      <c r="J699" s="176"/>
      <c r="K699" s="108"/>
      <c r="L699" s="90"/>
      <c r="M699" s="133">
        <v>35</v>
      </c>
      <c r="N699" s="39"/>
      <c r="O699" s="39"/>
      <c r="P699" s="39"/>
      <c r="Q699" s="39"/>
    </row>
    <row r="700" spans="1:17" x14ac:dyDescent="0.25">
      <c r="A700" s="119">
        <v>42573</v>
      </c>
      <c r="B700" s="86"/>
      <c r="C700" s="86"/>
      <c r="D700" s="86" t="s">
        <v>523</v>
      </c>
      <c r="E700" s="86">
        <v>30711343055</v>
      </c>
      <c r="F700" s="88">
        <f t="shared" si="30"/>
        <v>28.923999999999999</v>
      </c>
      <c r="G700" s="133">
        <f t="shared" si="31"/>
        <v>6.0760000000000005</v>
      </c>
      <c r="H700" s="108"/>
      <c r="I700" s="110"/>
      <c r="J700" s="176"/>
      <c r="K700" s="108"/>
      <c r="L700" s="90"/>
      <c r="M700" s="133">
        <v>35</v>
      </c>
      <c r="N700" s="39"/>
      <c r="O700" s="39"/>
      <c r="P700" s="39"/>
      <c r="Q700" s="39"/>
    </row>
    <row r="701" spans="1:17" x14ac:dyDescent="0.25">
      <c r="A701" s="119">
        <v>42563</v>
      </c>
      <c r="B701" s="86"/>
      <c r="C701" s="86"/>
      <c r="D701" s="86" t="s">
        <v>523</v>
      </c>
      <c r="E701" s="86">
        <v>30711343055</v>
      </c>
      <c r="F701" s="88">
        <f t="shared" si="30"/>
        <v>28.923999999999999</v>
      </c>
      <c r="G701" s="133">
        <f t="shared" si="31"/>
        <v>6.0760000000000005</v>
      </c>
      <c r="H701" s="108"/>
      <c r="I701" s="110"/>
      <c r="J701" s="176"/>
      <c r="K701" s="108"/>
      <c r="L701" s="90"/>
      <c r="M701" s="133">
        <v>35</v>
      </c>
      <c r="N701" s="39"/>
      <c r="O701" s="39"/>
      <c r="P701" s="39"/>
      <c r="Q701" s="39"/>
    </row>
    <row r="702" spans="1:17" x14ac:dyDescent="0.25">
      <c r="A702" s="119">
        <v>42549</v>
      </c>
      <c r="B702" s="86"/>
      <c r="C702" s="86"/>
      <c r="D702" s="86" t="s">
        <v>523</v>
      </c>
      <c r="E702" s="86">
        <v>30711343055</v>
      </c>
      <c r="F702" s="88">
        <f t="shared" si="30"/>
        <v>28.923999999999999</v>
      </c>
      <c r="G702" s="133">
        <f t="shared" si="31"/>
        <v>6.0760000000000005</v>
      </c>
      <c r="H702" s="108"/>
      <c r="I702" s="110"/>
      <c r="J702" s="176"/>
      <c r="K702" s="108"/>
      <c r="L702" s="90"/>
      <c r="M702" s="133">
        <v>35</v>
      </c>
      <c r="N702" s="39"/>
      <c r="O702" s="39"/>
      <c r="P702" s="39"/>
      <c r="Q702" s="39"/>
    </row>
    <row r="703" spans="1:17" x14ac:dyDescent="0.25">
      <c r="A703" s="119">
        <v>42551</v>
      </c>
      <c r="B703" s="86"/>
      <c r="C703" s="86"/>
      <c r="D703" s="86" t="s">
        <v>523</v>
      </c>
      <c r="E703" s="86">
        <v>30711343055</v>
      </c>
      <c r="F703" s="88">
        <f t="shared" si="30"/>
        <v>28.923999999999999</v>
      </c>
      <c r="G703" s="133">
        <f t="shared" si="31"/>
        <v>6.0760000000000005</v>
      </c>
      <c r="H703" s="108"/>
      <c r="I703" s="110"/>
      <c r="J703" s="176"/>
      <c r="K703" s="108"/>
      <c r="L703" s="90"/>
      <c r="M703" s="133">
        <v>35</v>
      </c>
      <c r="N703" s="39"/>
      <c r="O703" s="39"/>
      <c r="P703" s="39"/>
      <c r="Q703" s="39"/>
    </row>
    <row r="704" spans="1:17" x14ac:dyDescent="0.25">
      <c r="A704" s="119">
        <v>42543</v>
      </c>
      <c r="B704" s="86"/>
      <c r="C704" s="86"/>
      <c r="D704" s="86" t="s">
        <v>523</v>
      </c>
      <c r="E704" s="86">
        <v>30711343055</v>
      </c>
      <c r="F704" s="88">
        <f t="shared" si="30"/>
        <v>28.923999999999999</v>
      </c>
      <c r="G704" s="133">
        <f t="shared" si="31"/>
        <v>6.0760000000000005</v>
      </c>
      <c r="H704" s="108"/>
      <c r="I704" s="110"/>
      <c r="J704" s="176"/>
      <c r="K704" s="108"/>
      <c r="L704" s="90"/>
      <c r="M704" s="133">
        <v>35</v>
      </c>
      <c r="N704" s="39"/>
      <c r="O704" s="39"/>
      <c r="P704" s="39"/>
      <c r="Q704" s="39"/>
    </row>
    <row r="705" spans="1:17" x14ac:dyDescent="0.25">
      <c r="A705" s="119">
        <v>42565</v>
      </c>
      <c r="B705" s="86"/>
      <c r="C705" s="86"/>
      <c r="D705" s="86" t="s">
        <v>523</v>
      </c>
      <c r="E705" s="86">
        <v>30711343055</v>
      </c>
      <c r="F705" s="88">
        <f t="shared" si="30"/>
        <v>28.923999999999999</v>
      </c>
      <c r="G705" s="133">
        <f t="shared" si="31"/>
        <v>6.0760000000000005</v>
      </c>
      <c r="H705" s="108"/>
      <c r="I705" s="110"/>
      <c r="J705" s="176"/>
      <c r="K705" s="108"/>
      <c r="L705" s="90"/>
      <c r="M705" s="133">
        <v>35</v>
      </c>
      <c r="N705" s="39"/>
      <c r="O705" s="39"/>
      <c r="P705" s="39"/>
      <c r="Q705" s="39"/>
    </row>
    <row r="706" spans="1:17" x14ac:dyDescent="0.25">
      <c r="A706" s="119">
        <v>42565</v>
      </c>
      <c r="B706" s="86"/>
      <c r="C706" s="86"/>
      <c r="D706" s="86" t="s">
        <v>523</v>
      </c>
      <c r="E706" s="86">
        <v>30711343055</v>
      </c>
      <c r="F706" s="88">
        <f t="shared" si="30"/>
        <v>28.923999999999999</v>
      </c>
      <c r="G706" s="133">
        <f t="shared" si="31"/>
        <v>6.0760000000000005</v>
      </c>
      <c r="H706" s="108"/>
      <c r="I706" s="110"/>
      <c r="J706" s="176"/>
      <c r="K706" s="108"/>
      <c r="L706" s="90"/>
      <c r="M706" s="133">
        <v>35</v>
      </c>
      <c r="N706" s="39"/>
      <c r="O706" s="39"/>
      <c r="P706" s="39"/>
      <c r="Q706" s="39"/>
    </row>
    <row r="707" spans="1:17" x14ac:dyDescent="0.25">
      <c r="A707" s="119">
        <v>42640</v>
      </c>
      <c r="B707" s="86"/>
      <c r="C707" s="86"/>
      <c r="D707" s="86" t="s">
        <v>523</v>
      </c>
      <c r="E707" s="86">
        <v>30711343055</v>
      </c>
      <c r="F707" s="88">
        <f t="shared" si="30"/>
        <v>28.923999999999999</v>
      </c>
      <c r="G707" s="133">
        <f t="shared" si="31"/>
        <v>6.0760000000000005</v>
      </c>
      <c r="H707" s="108"/>
      <c r="I707" s="110"/>
      <c r="J707" s="176"/>
      <c r="K707" s="108"/>
      <c r="L707" s="90"/>
      <c r="M707" s="133">
        <v>35</v>
      </c>
      <c r="N707" s="39"/>
      <c r="O707" s="39"/>
      <c r="P707" s="39"/>
      <c r="Q707" s="39"/>
    </row>
    <row r="708" spans="1:17" x14ac:dyDescent="0.25">
      <c r="A708" s="119">
        <v>42563</v>
      </c>
      <c r="B708" s="86"/>
      <c r="C708" s="86"/>
      <c r="D708" s="86" t="s">
        <v>523</v>
      </c>
      <c r="E708" s="86">
        <v>30711343055</v>
      </c>
      <c r="F708" s="88">
        <f t="shared" si="30"/>
        <v>28.923999999999999</v>
      </c>
      <c r="G708" s="133">
        <f t="shared" si="31"/>
        <v>6.0760000000000005</v>
      </c>
      <c r="H708" s="108"/>
      <c r="I708" s="110"/>
      <c r="J708" s="176"/>
      <c r="K708" s="108"/>
      <c r="L708" s="90"/>
      <c r="M708" s="133">
        <v>35</v>
      </c>
      <c r="N708" s="39"/>
      <c r="O708" s="39"/>
      <c r="P708" s="39"/>
      <c r="Q708" s="39"/>
    </row>
    <row r="709" spans="1:17" x14ac:dyDescent="0.25">
      <c r="A709" s="119">
        <v>42583</v>
      </c>
      <c r="B709" s="86"/>
      <c r="C709" s="86"/>
      <c r="D709" s="86" t="s">
        <v>523</v>
      </c>
      <c r="E709" s="86">
        <v>30711343055</v>
      </c>
      <c r="F709" s="88">
        <f t="shared" si="30"/>
        <v>28.923999999999999</v>
      </c>
      <c r="G709" s="133">
        <f t="shared" si="31"/>
        <v>6.0760000000000005</v>
      </c>
      <c r="H709" s="108"/>
      <c r="I709" s="110"/>
      <c r="J709" s="176"/>
      <c r="K709" s="108"/>
      <c r="L709" s="90"/>
      <c r="M709" s="133">
        <v>35</v>
      </c>
      <c r="N709" s="39"/>
      <c r="O709" s="39"/>
      <c r="P709" s="39"/>
      <c r="Q709" s="39"/>
    </row>
    <row r="710" spans="1:17" x14ac:dyDescent="0.25">
      <c r="A710" s="119">
        <v>42573</v>
      </c>
      <c r="B710" s="86"/>
      <c r="C710" s="86"/>
      <c r="D710" s="86" t="s">
        <v>523</v>
      </c>
      <c r="E710" s="86">
        <v>30711343055</v>
      </c>
      <c r="F710" s="88">
        <f t="shared" si="30"/>
        <v>28.923999999999999</v>
      </c>
      <c r="G710" s="133">
        <f t="shared" si="31"/>
        <v>6.0760000000000005</v>
      </c>
      <c r="H710" s="108"/>
      <c r="I710" s="110"/>
      <c r="J710" s="176"/>
      <c r="K710" s="108"/>
      <c r="L710" s="90"/>
      <c r="M710" s="133">
        <v>35</v>
      </c>
      <c r="N710" s="39"/>
      <c r="O710" s="39"/>
      <c r="P710" s="39"/>
      <c r="Q710" s="39"/>
    </row>
    <row r="711" spans="1:17" x14ac:dyDescent="0.25">
      <c r="A711" s="119">
        <v>42583</v>
      </c>
      <c r="B711" s="86"/>
      <c r="C711" s="86"/>
      <c r="D711" s="86" t="s">
        <v>523</v>
      </c>
      <c r="E711" s="86">
        <v>30711343055</v>
      </c>
      <c r="F711" s="88">
        <f t="shared" si="30"/>
        <v>28.923999999999999</v>
      </c>
      <c r="G711" s="133">
        <f t="shared" si="31"/>
        <v>6.0760000000000005</v>
      </c>
      <c r="H711" s="108"/>
      <c r="I711" s="110"/>
      <c r="J711" s="176"/>
      <c r="K711" s="108"/>
      <c r="L711" s="90"/>
      <c r="M711" s="133">
        <v>35</v>
      </c>
      <c r="N711" s="39"/>
      <c r="O711" s="39"/>
      <c r="P711" s="39"/>
      <c r="Q711" s="39"/>
    </row>
    <row r="712" spans="1:17" x14ac:dyDescent="0.25">
      <c r="A712" s="119">
        <v>42551</v>
      </c>
      <c r="B712" s="86"/>
      <c r="C712" s="86"/>
      <c r="D712" s="86" t="s">
        <v>523</v>
      </c>
      <c r="E712" s="86">
        <v>30711343055</v>
      </c>
      <c r="F712" s="88">
        <f t="shared" si="30"/>
        <v>28.923999999999999</v>
      </c>
      <c r="G712" s="133">
        <f t="shared" si="31"/>
        <v>6.0760000000000005</v>
      </c>
      <c r="H712" s="108"/>
      <c r="I712" s="110"/>
      <c r="J712" s="176"/>
      <c r="K712" s="108"/>
      <c r="L712" s="90"/>
      <c r="M712" s="133">
        <v>35</v>
      </c>
      <c r="N712" s="39"/>
      <c r="O712" s="39"/>
      <c r="P712" s="39"/>
      <c r="Q712" s="39"/>
    </row>
    <row r="713" spans="1:17" x14ac:dyDescent="0.25">
      <c r="A713" s="119">
        <v>42592</v>
      </c>
      <c r="B713" s="86"/>
      <c r="C713" s="86"/>
      <c r="D713" s="86" t="s">
        <v>523</v>
      </c>
      <c r="E713" s="86">
        <v>30711343055</v>
      </c>
      <c r="F713" s="88">
        <f t="shared" si="30"/>
        <v>28.923999999999999</v>
      </c>
      <c r="G713" s="133">
        <f t="shared" si="31"/>
        <v>6.0760000000000005</v>
      </c>
      <c r="H713" s="108"/>
      <c r="I713" s="110"/>
      <c r="J713" s="176"/>
      <c r="K713" s="108"/>
      <c r="L713" s="90"/>
      <c r="M713" s="133">
        <v>35</v>
      </c>
      <c r="N713" s="39"/>
      <c r="O713" s="39"/>
      <c r="P713" s="39"/>
      <c r="Q713" s="39"/>
    </row>
    <row r="714" spans="1:17" x14ac:dyDescent="0.25">
      <c r="A714" s="119">
        <v>42618</v>
      </c>
      <c r="B714" s="86"/>
      <c r="C714" s="86"/>
      <c r="D714" s="86" t="s">
        <v>523</v>
      </c>
      <c r="E714" s="86">
        <v>30711343055</v>
      </c>
      <c r="F714" s="88">
        <f t="shared" si="30"/>
        <v>28.923999999999999</v>
      </c>
      <c r="G714" s="133">
        <f t="shared" si="31"/>
        <v>6.0760000000000005</v>
      </c>
      <c r="H714" s="108"/>
      <c r="I714" s="110"/>
      <c r="J714" s="176"/>
      <c r="K714" s="108"/>
      <c r="L714" s="90"/>
      <c r="M714" s="133">
        <v>35</v>
      </c>
      <c r="N714" s="39"/>
      <c r="O714" s="39"/>
      <c r="P714" s="39"/>
      <c r="Q714" s="39"/>
    </row>
    <row r="715" spans="1:17" x14ac:dyDescent="0.25">
      <c r="A715" s="119">
        <v>42577</v>
      </c>
      <c r="B715" s="86"/>
      <c r="C715" s="86"/>
      <c r="D715" s="86" t="s">
        <v>523</v>
      </c>
      <c r="E715" s="86">
        <v>30711343055</v>
      </c>
      <c r="F715" s="88">
        <f t="shared" si="30"/>
        <v>28.923999999999999</v>
      </c>
      <c r="G715" s="133">
        <f t="shared" si="31"/>
        <v>6.0760000000000005</v>
      </c>
      <c r="H715" s="108"/>
      <c r="I715" s="110"/>
      <c r="J715" s="176"/>
      <c r="K715" s="108"/>
      <c r="L715" s="90"/>
      <c r="M715" s="133">
        <v>35</v>
      </c>
      <c r="N715" s="39"/>
      <c r="O715" s="39"/>
      <c r="P715" s="39"/>
      <c r="Q715" s="39"/>
    </row>
    <row r="716" spans="1:17" x14ac:dyDescent="0.25">
      <c r="A716" s="119">
        <v>42580</v>
      </c>
      <c r="B716" s="86"/>
      <c r="C716" s="86"/>
      <c r="D716" s="86" t="s">
        <v>523</v>
      </c>
      <c r="E716" s="86">
        <v>30711343055</v>
      </c>
      <c r="F716" s="88">
        <f t="shared" si="30"/>
        <v>28.923999999999999</v>
      </c>
      <c r="G716" s="133">
        <f t="shared" si="31"/>
        <v>6.0760000000000005</v>
      </c>
      <c r="H716" s="108"/>
      <c r="I716" s="110"/>
      <c r="J716" s="176"/>
      <c r="K716" s="108"/>
      <c r="L716" s="90"/>
      <c r="M716" s="133">
        <v>35</v>
      </c>
      <c r="N716" s="39"/>
      <c r="O716" s="39"/>
      <c r="P716" s="39"/>
      <c r="Q716" s="39"/>
    </row>
    <row r="717" spans="1:17" x14ac:dyDescent="0.25">
      <c r="A717" s="119">
        <v>42608</v>
      </c>
      <c r="B717" s="86"/>
      <c r="C717" s="86"/>
      <c r="D717" s="86" t="s">
        <v>523</v>
      </c>
      <c r="E717" s="86">
        <v>30711343055</v>
      </c>
      <c r="F717" s="88">
        <f t="shared" si="30"/>
        <v>28.923999999999999</v>
      </c>
      <c r="G717" s="133">
        <f t="shared" si="31"/>
        <v>6.0760000000000005</v>
      </c>
      <c r="H717" s="108"/>
      <c r="I717" s="110"/>
      <c r="J717" s="176"/>
      <c r="K717" s="108"/>
      <c r="L717" s="90"/>
      <c r="M717" s="133">
        <v>35</v>
      </c>
      <c r="N717" s="39"/>
      <c r="O717" s="39"/>
      <c r="P717" s="39"/>
      <c r="Q717" s="39"/>
    </row>
    <row r="718" spans="1:17" x14ac:dyDescent="0.25">
      <c r="A718" s="119">
        <v>42639</v>
      </c>
      <c r="B718" s="86"/>
      <c r="C718" s="86"/>
      <c r="D718" s="86" t="s">
        <v>523</v>
      </c>
      <c r="E718" s="86">
        <v>30711343055</v>
      </c>
      <c r="F718" s="88">
        <f t="shared" si="30"/>
        <v>28.923999999999999</v>
      </c>
      <c r="G718" s="133">
        <f t="shared" si="31"/>
        <v>6.0760000000000005</v>
      </c>
      <c r="H718" s="108"/>
      <c r="I718" s="110"/>
      <c r="J718" s="176"/>
      <c r="K718" s="108"/>
      <c r="L718" s="90"/>
      <c r="M718" s="133">
        <v>35</v>
      </c>
      <c r="N718" s="39"/>
      <c r="O718" s="39"/>
      <c r="P718" s="39"/>
      <c r="Q718" s="39"/>
    </row>
    <row r="719" spans="1:17" x14ac:dyDescent="0.25">
      <c r="A719" s="119">
        <v>42608</v>
      </c>
      <c r="B719" s="86"/>
      <c r="C719" s="86"/>
      <c r="D719" s="86" t="s">
        <v>523</v>
      </c>
      <c r="E719" s="86">
        <v>30711343055</v>
      </c>
      <c r="F719" s="88">
        <f t="shared" si="30"/>
        <v>28.923999999999999</v>
      </c>
      <c r="G719" s="133">
        <f t="shared" si="31"/>
        <v>6.0760000000000005</v>
      </c>
      <c r="H719" s="108"/>
      <c r="I719" s="110"/>
      <c r="J719" s="176"/>
      <c r="K719" s="108"/>
      <c r="L719" s="90"/>
      <c r="M719" s="133">
        <v>35</v>
      </c>
      <c r="N719" s="39"/>
      <c r="O719" s="39"/>
      <c r="P719" s="39"/>
      <c r="Q719" s="39"/>
    </row>
    <row r="720" spans="1:17" x14ac:dyDescent="0.25">
      <c r="A720" s="119">
        <v>42642</v>
      </c>
      <c r="B720" s="86"/>
      <c r="C720" s="86"/>
      <c r="D720" s="86" t="s">
        <v>523</v>
      </c>
      <c r="E720" s="86">
        <v>30711343055</v>
      </c>
      <c r="F720" s="88">
        <f t="shared" si="30"/>
        <v>28.923999999999999</v>
      </c>
      <c r="G720" s="133">
        <f t="shared" si="31"/>
        <v>6.0760000000000005</v>
      </c>
      <c r="H720" s="108"/>
      <c r="I720" s="110"/>
      <c r="J720" s="176"/>
      <c r="K720" s="108"/>
      <c r="L720" s="90"/>
      <c r="M720" s="133">
        <v>35</v>
      </c>
      <c r="N720" s="39"/>
      <c r="O720" s="39"/>
      <c r="P720" s="39"/>
      <c r="Q720" s="39"/>
    </row>
    <row r="721" spans="1:17" x14ac:dyDescent="0.25">
      <c r="A721" s="119">
        <v>42635</v>
      </c>
      <c r="B721" s="86"/>
      <c r="C721" s="86"/>
      <c r="D721" s="86" t="s">
        <v>523</v>
      </c>
      <c r="E721" s="86">
        <v>30711343055</v>
      </c>
      <c r="F721" s="88">
        <f t="shared" si="30"/>
        <v>28.923999999999999</v>
      </c>
      <c r="G721" s="133">
        <f t="shared" si="31"/>
        <v>6.0760000000000005</v>
      </c>
      <c r="H721" s="108"/>
      <c r="I721" s="110"/>
      <c r="J721" s="176"/>
      <c r="K721" s="108"/>
      <c r="L721" s="90"/>
      <c r="M721" s="133">
        <v>35</v>
      </c>
      <c r="N721" s="39"/>
      <c r="O721" s="39"/>
      <c r="P721" s="39"/>
      <c r="Q721" s="39"/>
    </row>
    <row r="722" spans="1:17" x14ac:dyDescent="0.25">
      <c r="A722" s="119">
        <v>42636</v>
      </c>
      <c r="B722" s="86"/>
      <c r="C722" s="86"/>
      <c r="D722" s="86" t="s">
        <v>523</v>
      </c>
      <c r="E722" s="86">
        <v>30711343055</v>
      </c>
      <c r="F722" s="88">
        <f t="shared" si="30"/>
        <v>28.923999999999999</v>
      </c>
      <c r="G722" s="133">
        <f t="shared" si="31"/>
        <v>6.0760000000000005</v>
      </c>
      <c r="H722" s="108"/>
      <c r="I722" s="110"/>
      <c r="J722" s="176"/>
      <c r="K722" s="108"/>
      <c r="L722" s="90"/>
      <c r="M722" s="133">
        <v>35</v>
      </c>
      <c r="N722" s="39"/>
      <c r="O722" s="39"/>
      <c r="P722" s="39"/>
      <c r="Q722" s="39"/>
    </row>
    <row r="723" spans="1:17" x14ac:dyDescent="0.25">
      <c r="A723" s="119">
        <v>42598</v>
      </c>
      <c r="B723" s="86"/>
      <c r="C723" s="86"/>
      <c r="D723" s="86" t="s">
        <v>524</v>
      </c>
      <c r="E723" s="86">
        <v>30707017690</v>
      </c>
      <c r="F723" s="88">
        <f t="shared" si="30"/>
        <v>41.32</v>
      </c>
      <c r="G723" s="133">
        <f t="shared" si="31"/>
        <v>8.68</v>
      </c>
      <c r="H723" s="108"/>
      <c r="I723" s="110"/>
      <c r="J723" s="176"/>
      <c r="K723" s="108"/>
      <c r="L723" s="90"/>
      <c r="M723" s="133">
        <v>50</v>
      </c>
      <c r="N723" s="39"/>
      <c r="O723" s="39"/>
      <c r="P723" s="39"/>
      <c r="Q723" s="39"/>
    </row>
    <row r="724" spans="1:17" x14ac:dyDescent="0.25">
      <c r="A724" s="119">
        <v>42542</v>
      </c>
      <c r="B724" s="86"/>
      <c r="C724" s="86"/>
      <c r="D724" s="86" t="s">
        <v>524</v>
      </c>
      <c r="E724" s="86">
        <v>30707017690</v>
      </c>
      <c r="F724" s="88">
        <f t="shared" si="30"/>
        <v>16.527999999999999</v>
      </c>
      <c r="G724" s="133">
        <f t="shared" si="31"/>
        <v>3.472</v>
      </c>
      <c r="H724" s="108"/>
      <c r="I724" s="110"/>
      <c r="J724" s="176"/>
      <c r="K724" s="108"/>
      <c r="L724" s="90"/>
      <c r="M724" s="133">
        <v>20</v>
      </c>
      <c r="N724" s="39"/>
      <c r="O724" s="39"/>
      <c r="P724" s="39"/>
      <c r="Q724" s="39"/>
    </row>
    <row r="725" spans="1:17" x14ac:dyDescent="0.25">
      <c r="A725" s="119">
        <v>42534</v>
      </c>
      <c r="B725" s="86"/>
      <c r="C725" s="86"/>
      <c r="D725" s="86" t="s">
        <v>524</v>
      </c>
      <c r="E725" s="86">
        <v>30707017690</v>
      </c>
      <c r="F725" s="88">
        <f t="shared" si="30"/>
        <v>16.527999999999999</v>
      </c>
      <c r="G725" s="133">
        <f t="shared" si="31"/>
        <v>3.472</v>
      </c>
      <c r="H725" s="108"/>
      <c r="I725" s="110"/>
      <c r="J725" s="176"/>
      <c r="K725" s="108"/>
      <c r="L725" s="90"/>
      <c r="M725" s="133">
        <v>20</v>
      </c>
      <c r="N725" s="39"/>
      <c r="O725" s="39"/>
      <c r="P725" s="39"/>
      <c r="Q725" s="39"/>
    </row>
    <row r="726" spans="1:17" x14ac:dyDescent="0.25">
      <c r="A726" s="119">
        <v>42552</v>
      </c>
      <c r="B726" s="86"/>
      <c r="C726" s="86"/>
      <c r="D726" s="86" t="s">
        <v>524</v>
      </c>
      <c r="E726" s="86">
        <v>30707017690</v>
      </c>
      <c r="F726" s="88">
        <f t="shared" si="30"/>
        <v>16.527999999999999</v>
      </c>
      <c r="G726" s="133">
        <f t="shared" si="31"/>
        <v>3.472</v>
      </c>
      <c r="H726" s="108"/>
      <c r="I726" s="110"/>
      <c r="J726" s="176"/>
      <c r="K726" s="108"/>
      <c r="L726" s="90"/>
      <c r="M726" s="133">
        <v>20</v>
      </c>
      <c r="N726" s="39"/>
      <c r="O726" s="39"/>
      <c r="P726" s="39"/>
      <c r="Q726" s="39"/>
    </row>
    <row r="727" spans="1:17" x14ac:dyDescent="0.25">
      <c r="A727" s="119">
        <v>42550</v>
      </c>
      <c r="B727" s="86"/>
      <c r="C727" s="86"/>
      <c r="D727" s="86" t="s">
        <v>524</v>
      </c>
      <c r="E727" s="86">
        <v>30707017690</v>
      </c>
      <c r="F727" s="88">
        <f t="shared" si="30"/>
        <v>16.527999999999999</v>
      </c>
      <c r="G727" s="133">
        <f t="shared" si="31"/>
        <v>3.472</v>
      </c>
      <c r="H727" s="108"/>
      <c r="I727" s="110"/>
      <c r="J727" s="176"/>
      <c r="K727" s="108"/>
      <c r="L727" s="90"/>
      <c r="M727" s="133">
        <v>20</v>
      </c>
      <c r="N727" s="39"/>
      <c r="O727" s="39"/>
      <c r="P727" s="39"/>
      <c r="Q727" s="39"/>
    </row>
    <row r="728" spans="1:17" x14ac:dyDescent="0.25">
      <c r="A728" s="119">
        <v>42543</v>
      </c>
      <c r="B728" s="86"/>
      <c r="C728" s="86"/>
      <c r="D728" s="86" t="s">
        <v>524</v>
      </c>
      <c r="E728" s="86">
        <v>30707017690</v>
      </c>
      <c r="F728" s="88">
        <f t="shared" si="30"/>
        <v>16.527999999999999</v>
      </c>
      <c r="G728" s="133">
        <f t="shared" si="31"/>
        <v>3.472</v>
      </c>
      <c r="H728" s="108"/>
      <c r="I728" s="110"/>
      <c r="J728" s="176"/>
      <c r="K728" s="108"/>
      <c r="L728" s="90"/>
      <c r="M728" s="133">
        <v>20</v>
      </c>
      <c r="N728" s="39"/>
      <c r="O728" s="39"/>
      <c r="P728" s="39"/>
      <c r="Q728" s="39"/>
    </row>
    <row r="729" spans="1:17" x14ac:dyDescent="0.25">
      <c r="A729" s="119">
        <v>42569</v>
      </c>
      <c r="B729" s="86"/>
      <c r="C729" s="86"/>
      <c r="D729" s="86" t="s">
        <v>524</v>
      </c>
      <c r="E729" s="86">
        <v>30707017690</v>
      </c>
      <c r="F729" s="88">
        <f t="shared" si="30"/>
        <v>37.188000000000002</v>
      </c>
      <c r="G729" s="133">
        <f t="shared" si="31"/>
        <v>7.8120000000000003</v>
      </c>
      <c r="H729" s="108"/>
      <c r="I729" s="110"/>
      <c r="J729" s="176"/>
      <c r="K729" s="108"/>
      <c r="L729" s="90"/>
      <c r="M729" s="133">
        <v>45</v>
      </c>
      <c r="N729" s="39"/>
      <c r="O729" s="39"/>
      <c r="P729" s="39"/>
      <c r="Q729" s="39"/>
    </row>
    <row r="730" spans="1:17" x14ac:dyDescent="0.25">
      <c r="A730" s="119">
        <v>42550</v>
      </c>
      <c r="B730" s="86"/>
      <c r="C730" s="86"/>
      <c r="D730" s="86" t="s">
        <v>524</v>
      </c>
      <c r="E730" s="86">
        <v>30707017690</v>
      </c>
      <c r="F730" s="88">
        <f t="shared" si="30"/>
        <v>37.188000000000002</v>
      </c>
      <c r="G730" s="133">
        <f t="shared" si="31"/>
        <v>7.8120000000000003</v>
      </c>
      <c r="H730" s="108"/>
      <c r="I730" s="110"/>
      <c r="J730" s="176"/>
      <c r="K730" s="108"/>
      <c r="L730" s="90"/>
      <c r="M730" s="133">
        <v>45</v>
      </c>
      <c r="N730" s="39"/>
      <c r="O730" s="39"/>
      <c r="P730" s="39"/>
      <c r="Q730" s="39"/>
    </row>
    <row r="731" spans="1:17" x14ac:dyDescent="0.25">
      <c r="A731" s="119">
        <v>42473</v>
      </c>
      <c r="B731" s="86"/>
      <c r="C731" s="86"/>
      <c r="D731" s="86" t="s">
        <v>524</v>
      </c>
      <c r="E731" s="86">
        <v>30707017690</v>
      </c>
      <c r="F731" s="88">
        <f t="shared" si="30"/>
        <v>37.188000000000002</v>
      </c>
      <c r="G731" s="133">
        <f t="shared" si="31"/>
        <v>7.8120000000000003</v>
      </c>
      <c r="H731" s="108"/>
      <c r="I731" s="110"/>
      <c r="J731" s="176"/>
      <c r="K731" s="108"/>
      <c r="L731" s="90"/>
      <c r="M731" s="133">
        <v>45</v>
      </c>
      <c r="N731" s="39"/>
      <c r="O731" s="39"/>
      <c r="P731" s="39"/>
      <c r="Q731" s="39"/>
    </row>
    <row r="732" spans="1:17" x14ac:dyDescent="0.25">
      <c r="A732" s="119">
        <v>42550</v>
      </c>
      <c r="B732" s="86"/>
      <c r="C732" s="86"/>
      <c r="D732" s="86" t="s">
        <v>524</v>
      </c>
      <c r="E732" s="86">
        <v>30707017690</v>
      </c>
      <c r="F732" s="88">
        <f t="shared" si="30"/>
        <v>37.188000000000002</v>
      </c>
      <c r="G732" s="133">
        <f t="shared" si="31"/>
        <v>7.8120000000000003</v>
      </c>
      <c r="H732" s="108"/>
      <c r="I732" s="110"/>
      <c r="J732" s="176"/>
      <c r="K732" s="108"/>
      <c r="L732" s="90"/>
      <c r="M732" s="133">
        <v>45</v>
      </c>
      <c r="N732" s="39"/>
      <c r="O732" s="39"/>
      <c r="P732" s="39"/>
      <c r="Q732" s="39"/>
    </row>
    <row r="733" spans="1:17" x14ac:dyDescent="0.25">
      <c r="A733" s="119">
        <v>42543</v>
      </c>
      <c r="B733" s="86"/>
      <c r="C733" s="86"/>
      <c r="D733" s="86" t="s">
        <v>524</v>
      </c>
      <c r="E733" s="86">
        <v>30707017690</v>
      </c>
      <c r="F733" s="88">
        <f t="shared" si="30"/>
        <v>37.188000000000002</v>
      </c>
      <c r="G733" s="133">
        <f t="shared" si="31"/>
        <v>7.8120000000000003</v>
      </c>
      <c r="H733" s="108"/>
      <c r="I733" s="110"/>
      <c r="J733" s="176"/>
      <c r="K733" s="108"/>
      <c r="L733" s="90"/>
      <c r="M733" s="133">
        <v>45</v>
      </c>
      <c r="N733" s="39"/>
      <c r="O733" s="39"/>
      <c r="P733" s="39"/>
      <c r="Q733" s="39"/>
    </row>
    <row r="734" spans="1:17" x14ac:dyDescent="0.25">
      <c r="A734" s="119">
        <v>42525</v>
      </c>
      <c r="B734" s="86"/>
      <c r="C734" s="86"/>
      <c r="D734" s="86" t="s">
        <v>524</v>
      </c>
      <c r="E734" s="86">
        <v>30707017690</v>
      </c>
      <c r="F734" s="88">
        <f t="shared" si="30"/>
        <v>37.188000000000002</v>
      </c>
      <c r="G734" s="133">
        <f t="shared" si="31"/>
        <v>7.8120000000000003</v>
      </c>
      <c r="H734" s="108"/>
      <c r="I734" s="110"/>
      <c r="J734" s="176"/>
      <c r="K734" s="108"/>
      <c r="L734" s="90"/>
      <c r="M734" s="133">
        <v>45</v>
      </c>
      <c r="N734" s="39"/>
      <c r="O734" s="39"/>
      <c r="P734" s="39"/>
      <c r="Q734" s="39"/>
    </row>
    <row r="735" spans="1:17" x14ac:dyDescent="0.25">
      <c r="A735" s="119">
        <v>42552</v>
      </c>
      <c r="B735" s="86"/>
      <c r="C735" s="86"/>
      <c r="D735" s="86" t="s">
        <v>524</v>
      </c>
      <c r="E735" s="86">
        <v>30707017690</v>
      </c>
      <c r="F735" s="88">
        <f t="shared" si="30"/>
        <v>20.66</v>
      </c>
      <c r="G735" s="133">
        <f t="shared" si="31"/>
        <v>4.34</v>
      </c>
      <c r="H735" s="108"/>
      <c r="I735" s="110"/>
      <c r="J735" s="176"/>
      <c r="K735" s="108"/>
      <c r="L735" s="90"/>
      <c r="M735" s="133">
        <v>25</v>
      </c>
      <c r="N735" s="39"/>
      <c r="O735" s="39"/>
      <c r="P735" s="39"/>
      <c r="Q735" s="39"/>
    </row>
    <row r="736" spans="1:17" x14ac:dyDescent="0.25">
      <c r="A736" s="119">
        <v>42552</v>
      </c>
      <c r="B736" s="86"/>
      <c r="C736" s="86"/>
      <c r="D736" s="86" t="s">
        <v>524</v>
      </c>
      <c r="E736" s="86">
        <v>30707017690</v>
      </c>
      <c r="F736" s="88">
        <f t="shared" si="30"/>
        <v>20.66</v>
      </c>
      <c r="G736" s="133">
        <f t="shared" si="31"/>
        <v>4.34</v>
      </c>
      <c r="H736" s="108"/>
      <c r="I736" s="110"/>
      <c r="J736" s="176"/>
      <c r="K736" s="108"/>
      <c r="L736" s="90"/>
      <c r="M736" s="133">
        <v>25</v>
      </c>
      <c r="N736" s="39"/>
      <c r="O736" s="39"/>
      <c r="P736" s="39"/>
      <c r="Q736" s="39"/>
    </row>
    <row r="737" spans="1:17" x14ac:dyDescent="0.25">
      <c r="A737" s="119">
        <v>42552</v>
      </c>
      <c r="B737" s="86"/>
      <c r="C737" s="86"/>
      <c r="D737" s="86" t="s">
        <v>524</v>
      </c>
      <c r="E737" s="86">
        <v>30707017690</v>
      </c>
      <c r="F737" s="88">
        <f t="shared" si="30"/>
        <v>20.66</v>
      </c>
      <c r="G737" s="133">
        <f t="shared" si="31"/>
        <v>4.34</v>
      </c>
      <c r="H737" s="108"/>
      <c r="I737" s="110"/>
      <c r="J737" s="176"/>
      <c r="K737" s="108"/>
      <c r="L737" s="90"/>
      <c r="M737" s="133">
        <v>25</v>
      </c>
      <c r="N737" s="39"/>
      <c r="O737" s="39"/>
      <c r="P737" s="39"/>
      <c r="Q737" s="39"/>
    </row>
    <row r="738" spans="1:17" x14ac:dyDescent="0.25">
      <c r="A738" s="119">
        <v>42552</v>
      </c>
      <c r="B738" s="86"/>
      <c r="C738" s="86"/>
      <c r="D738" s="86" t="s">
        <v>524</v>
      </c>
      <c r="E738" s="86">
        <v>30707017690</v>
      </c>
      <c r="F738" s="88">
        <f t="shared" si="30"/>
        <v>20.66</v>
      </c>
      <c r="G738" s="133">
        <f t="shared" si="31"/>
        <v>4.34</v>
      </c>
      <c r="H738" s="108"/>
      <c r="I738" s="110"/>
      <c r="J738" s="176"/>
      <c r="K738" s="108"/>
      <c r="L738" s="90"/>
      <c r="M738" s="133">
        <v>25</v>
      </c>
      <c r="N738" s="39"/>
      <c r="O738" s="39"/>
      <c r="P738" s="39"/>
      <c r="Q738" s="39"/>
    </row>
    <row r="739" spans="1:17" x14ac:dyDescent="0.25">
      <c r="A739" s="119">
        <v>42474</v>
      </c>
      <c r="B739" s="86"/>
      <c r="C739" s="86"/>
      <c r="D739" s="86" t="s">
        <v>524</v>
      </c>
      <c r="E739" s="86">
        <v>30707017690</v>
      </c>
      <c r="F739" s="88">
        <f t="shared" si="30"/>
        <v>20.66</v>
      </c>
      <c r="G739" s="133">
        <f t="shared" si="31"/>
        <v>4.34</v>
      </c>
      <c r="H739" s="108"/>
      <c r="I739" s="110"/>
      <c r="J739" s="176"/>
      <c r="K739" s="108"/>
      <c r="L739" s="90"/>
      <c r="M739" s="133">
        <v>25</v>
      </c>
      <c r="N739" s="39"/>
      <c r="O739" s="39"/>
      <c r="P739" s="39"/>
      <c r="Q739" s="39"/>
    </row>
    <row r="740" spans="1:17" x14ac:dyDescent="0.25">
      <c r="A740" s="119">
        <v>42535</v>
      </c>
      <c r="B740" s="86"/>
      <c r="C740" s="86"/>
      <c r="D740" s="86" t="s">
        <v>524</v>
      </c>
      <c r="E740" s="86">
        <v>30707017690</v>
      </c>
      <c r="F740" s="88">
        <f t="shared" si="30"/>
        <v>20.66</v>
      </c>
      <c r="G740" s="133">
        <f t="shared" si="31"/>
        <v>4.34</v>
      </c>
      <c r="H740" s="108"/>
      <c r="I740" s="110"/>
      <c r="J740" s="176"/>
      <c r="K740" s="108"/>
      <c r="L740" s="90"/>
      <c r="M740" s="133">
        <v>25</v>
      </c>
      <c r="N740" s="39"/>
      <c r="O740" s="39"/>
      <c r="P740" s="39"/>
      <c r="Q740" s="39"/>
    </row>
    <row r="741" spans="1:17" x14ac:dyDescent="0.25">
      <c r="A741" s="119">
        <v>42473</v>
      </c>
      <c r="B741" s="86"/>
      <c r="C741" s="86"/>
      <c r="D741" s="86" t="s">
        <v>524</v>
      </c>
      <c r="E741" s="86">
        <v>30707017690</v>
      </c>
      <c r="F741" s="88">
        <f t="shared" si="30"/>
        <v>20.66</v>
      </c>
      <c r="G741" s="133">
        <f t="shared" si="31"/>
        <v>4.34</v>
      </c>
      <c r="H741" s="108"/>
      <c r="I741" s="110"/>
      <c r="J741" s="176"/>
      <c r="K741" s="108"/>
      <c r="L741" s="90"/>
      <c r="M741" s="133">
        <v>25</v>
      </c>
      <c r="N741" s="39"/>
      <c r="O741" s="39"/>
      <c r="P741" s="39"/>
      <c r="Q741" s="39"/>
    </row>
    <row r="742" spans="1:17" x14ac:dyDescent="0.25">
      <c r="A742" s="119">
        <v>42473</v>
      </c>
      <c r="B742" s="86"/>
      <c r="C742" s="86"/>
      <c r="D742" s="86" t="s">
        <v>524</v>
      </c>
      <c r="E742" s="86">
        <v>30707017690</v>
      </c>
      <c r="F742" s="88">
        <f t="shared" si="30"/>
        <v>20.66</v>
      </c>
      <c r="G742" s="133">
        <f t="shared" si="31"/>
        <v>4.34</v>
      </c>
      <c r="H742" s="108"/>
      <c r="I742" s="110"/>
      <c r="J742" s="176"/>
      <c r="K742" s="108"/>
      <c r="L742" s="90"/>
      <c r="M742" s="133">
        <v>25</v>
      </c>
      <c r="N742" s="39"/>
      <c r="O742" s="39"/>
      <c r="P742" s="39"/>
      <c r="Q742" s="39"/>
    </row>
    <row r="743" spans="1:17" x14ac:dyDescent="0.25">
      <c r="A743" s="119">
        <v>42473</v>
      </c>
      <c r="B743" s="86"/>
      <c r="C743" s="86"/>
      <c r="D743" s="86" t="s">
        <v>524</v>
      </c>
      <c r="E743" s="86">
        <v>30707017690</v>
      </c>
      <c r="F743" s="88">
        <f t="shared" si="30"/>
        <v>20.66</v>
      </c>
      <c r="G743" s="133">
        <f t="shared" si="31"/>
        <v>4.34</v>
      </c>
      <c r="H743" s="108"/>
      <c r="I743" s="110"/>
      <c r="J743" s="176"/>
      <c r="K743" s="108"/>
      <c r="L743" s="90"/>
      <c r="M743" s="133">
        <v>25</v>
      </c>
      <c r="N743" s="39"/>
      <c r="O743" s="39"/>
      <c r="P743" s="39"/>
      <c r="Q743" s="39"/>
    </row>
    <row r="744" spans="1:17" x14ac:dyDescent="0.25">
      <c r="A744" s="119">
        <v>42473</v>
      </c>
      <c r="B744" s="86"/>
      <c r="C744" s="86"/>
      <c r="D744" s="86" t="s">
        <v>524</v>
      </c>
      <c r="E744" s="86">
        <v>30707017690</v>
      </c>
      <c r="F744" s="88">
        <f t="shared" si="30"/>
        <v>20.66</v>
      </c>
      <c r="G744" s="133">
        <f t="shared" si="31"/>
        <v>4.34</v>
      </c>
      <c r="H744" s="108"/>
      <c r="I744" s="110"/>
      <c r="J744" s="176"/>
      <c r="K744" s="108"/>
      <c r="L744" s="90"/>
      <c r="M744" s="133">
        <v>25</v>
      </c>
      <c r="N744" s="39"/>
      <c r="O744" s="39"/>
      <c r="P744" s="39"/>
      <c r="Q744" s="39"/>
    </row>
    <row r="745" spans="1:17" x14ac:dyDescent="0.25">
      <c r="A745" s="119">
        <v>42473</v>
      </c>
      <c r="B745" s="86"/>
      <c r="C745" s="86"/>
      <c r="D745" s="86" t="s">
        <v>524</v>
      </c>
      <c r="E745" s="86">
        <v>30707017690</v>
      </c>
      <c r="F745" s="88">
        <f t="shared" si="30"/>
        <v>20.66</v>
      </c>
      <c r="G745" s="133">
        <f t="shared" si="31"/>
        <v>4.34</v>
      </c>
      <c r="H745" s="108"/>
      <c r="I745" s="110"/>
      <c r="J745" s="176"/>
      <c r="K745" s="108"/>
      <c r="L745" s="90"/>
      <c r="M745" s="133">
        <v>25</v>
      </c>
      <c r="N745" s="39"/>
      <c r="O745" s="39"/>
      <c r="P745" s="39"/>
      <c r="Q745" s="39"/>
    </row>
    <row r="746" spans="1:17" x14ac:dyDescent="0.25">
      <c r="A746" s="119">
        <v>42542</v>
      </c>
      <c r="B746" s="86"/>
      <c r="C746" s="86"/>
      <c r="D746" s="86" t="s">
        <v>524</v>
      </c>
      <c r="E746" s="86">
        <v>30707017690</v>
      </c>
      <c r="F746" s="88">
        <f t="shared" si="30"/>
        <v>20.66</v>
      </c>
      <c r="G746" s="133">
        <f t="shared" si="31"/>
        <v>4.34</v>
      </c>
      <c r="H746" s="108"/>
      <c r="I746" s="110"/>
      <c r="J746" s="176"/>
      <c r="K746" s="108"/>
      <c r="L746" s="90"/>
      <c r="M746" s="133">
        <v>25</v>
      </c>
      <c r="N746" s="39"/>
      <c r="O746" s="39"/>
      <c r="P746" s="39"/>
      <c r="Q746" s="39"/>
    </row>
    <row r="747" spans="1:17" x14ac:dyDescent="0.25">
      <c r="A747" s="119">
        <v>42542</v>
      </c>
      <c r="B747" s="86"/>
      <c r="C747" s="86"/>
      <c r="D747" s="86" t="s">
        <v>524</v>
      </c>
      <c r="E747" s="86">
        <v>30707017690</v>
      </c>
      <c r="F747" s="88">
        <f t="shared" si="30"/>
        <v>20.66</v>
      </c>
      <c r="G747" s="133">
        <f t="shared" si="31"/>
        <v>4.34</v>
      </c>
      <c r="H747" s="108"/>
      <c r="I747" s="110"/>
      <c r="J747" s="176"/>
      <c r="K747" s="108"/>
      <c r="L747" s="90"/>
      <c r="M747" s="133">
        <v>25</v>
      </c>
      <c r="N747" s="39"/>
      <c r="O747" s="39"/>
      <c r="P747" s="39"/>
      <c r="Q747" s="39"/>
    </row>
    <row r="748" spans="1:17" x14ac:dyDescent="0.25">
      <c r="A748" s="119">
        <v>42600</v>
      </c>
      <c r="B748" s="86"/>
      <c r="C748" s="86"/>
      <c r="D748" s="86" t="s">
        <v>524</v>
      </c>
      <c r="E748" s="86">
        <v>30707017690</v>
      </c>
      <c r="F748" s="88">
        <f t="shared" si="30"/>
        <v>20.66</v>
      </c>
      <c r="G748" s="133">
        <f t="shared" si="31"/>
        <v>4.34</v>
      </c>
      <c r="H748" s="108"/>
      <c r="I748" s="110"/>
      <c r="J748" s="176"/>
      <c r="K748" s="108"/>
      <c r="L748" s="90"/>
      <c r="M748" s="133">
        <v>25</v>
      </c>
      <c r="N748" s="39"/>
      <c r="O748" s="39"/>
      <c r="P748" s="39"/>
      <c r="Q748" s="39"/>
    </row>
    <row r="749" spans="1:17" x14ac:dyDescent="0.25">
      <c r="A749" s="119">
        <v>42552</v>
      </c>
      <c r="B749" s="86"/>
      <c r="C749" s="86"/>
      <c r="D749" s="86" t="s">
        <v>524</v>
      </c>
      <c r="E749" s="86">
        <v>30707017690</v>
      </c>
      <c r="F749" s="88">
        <f t="shared" si="30"/>
        <v>20.66</v>
      </c>
      <c r="G749" s="133">
        <f t="shared" si="31"/>
        <v>4.34</v>
      </c>
      <c r="H749" s="108"/>
      <c r="I749" s="110"/>
      <c r="J749" s="176"/>
      <c r="K749" s="108"/>
      <c r="L749" s="90"/>
      <c r="M749" s="133">
        <v>25</v>
      </c>
      <c r="N749" s="39"/>
      <c r="O749" s="39"/>
      <c r="P749" s="39"/>
      <c r="Q749" s="39"/>
    </row>
    <row r="750" spans="1:17" x14ac:dyDescent="0.25">
      <c r="A750" s="119">
        <v>42551</v>
      </c>
      <c r="B750" s="86"/>
      <c r="C750" s="86"/>
      <c r="D750" s="86" t="s">
        <v>524</v>
      </c>
      <c r="E750" s="86">
        <v>30707017690</v>
      </c>
      <c r="F750" s="88">
        <f t="shared" si="30"/>
        <v>20.66</v>
      </c>
      <c r="G750" s="133">
        <f t="shared" si="31"/>
        <v>4.34</v>
      </c>
      <c r="H750" s="108"/>
      <c r="I750" s="110"/>
      <c r="J750" s="176"/>
      <c r="K750" s="108"/>
      <c r="L750" s="90"/>
      <c r="M750" s="133">
        <v>25</v>
      </c>
      <c r="N750" s="39"/>
      <c r="O750" s="39"/>
      <c r="P750" s="39"/>
      <c r="Q750" s="39"/>
    </row>
    <row r="751" spans="1:17" x14ac:dyDescent="0.25">
      <c r="A751" s="119">
        <v>42572</v>
      </c>
      <c r="B751" s="86"/>
      <c r="C751" s="86"/>
      <c r="D751" s="86" t="s">
        <v>524</v>
      </c>
      <c r="E751" s="86">
        <v>30707017690</v>
      </c>
      <c r="F751" s="88">
        <f t="shared" si="30"/>
        <v>20.66</v>
      </c>
      <c r="G751" s="133">
        <f t="shared" si="31"/>
        <v>4.34</v>
      </c>
      <c r="H751" s="108"/>
      <c r="I751" s="110"/>
      <c r="J751" s="176"/>
      <c r="K751" s="108"/>
      <c r="L751" s="90"/>
      <c r="M751" s="133">
        <v>25</v>
      </c>
      <c r="N751" s="39"/>
      <c r="O751" s="39"/>
      <c r="P751" s="39"/>
      <c r="Q751" s="39"/>
    </row>
    <row r="752" spans="1:17" x14ac:dyDescent="0.25">
      <c r="A752" s="119">
        <v>42572</v>
      </c>
      <c r="B752" s="86"/>
      <c r="C752" s="86"/>
      <c r="D752" s="86" t="s">
        <v>524</v>
      </c>
      <c r="E752" s="86">
        <v>30707017690</v>
      </c>
      <c r="F752" s="88">
        <f t="shared" si="30"/>
        <v>20.66</v>
      </c>
      <c r="G752" s="133">
        <f t="shared" si="31"/>
        <v>4.34</v>
      </c>
      <c r="H752" s="108"/>
      <c r="I752" s="110"/>
      <c r="J752" s="176"/>
      <c r="K752" s="108"/>
      <c r="L752" s="90"/>
      <c r="M752" s="133">
        <v>25</v>
      </c>
      <c r="N752" s="39"/>
      <c r="O752" s="39"/>
      <c r="P752" s="39"/>
      <c r="Q752" s="39"/>
    </row>
    <row r="753" spans="1:17" x14ac:dyDescent="0.25">
      <c r="A753" s="119">
        <v>42569</v>
      </c>
      <c r="B753" s="86"/>
      <c r="C753" s="86"/>
      <c r="D753" s="86" t="s">
        <v>524</v>
      </c>
      <c r="E753" s="86">
        <v>30707017690</v>
      </c>
      <c r="F753" s="88">
        <f t="shared" si="30"/>
        <v>20.66</v>
      </c>
      <c r="G753" s="133">
        <f t="shared" si="31"/>
        <v>4.34</v>
      </c>
      <c r="H753" s="108"/>
      <c r="I753" s="110"/>
      <c r="J753" s="176"/>
      <c r="K753" s="108"/>
      <c r="L753" s="90"/>
      <c r="M753" s="133">
        <v>25</v>
      </c>
      <c r="N753" s="39"/>
      <c r="O753" s="39"/>
      <c r="P753" s="39"/>
      <c r="Q753" s="39"/>
    </row>
    <row r="754" spans="1:17" x14ac:dyDescent="0.25">
      <c r="A754" s="119">
        <v>42551</v>
      </c>
      <c r="B754" s="86"/>
      <c r="C754" s="86"/>
      <c r="D754" s="86" t="s">
        <v>524</v>
      </c>
      <c r="E754" s="86">
        <v>30707017690</v>
      </c>
      <c r="F754" s="88">
        <f t="shared" si="30"/>
        <v>20.66</v>
      </c>
      <c r="G754" s="133">
        <f t="shared" si="31"/>
        <v>4.34</v>
      </c>
      <c r="H754" s="108"/>
      <c r="I754" s="110"/>
      <c r="J754" s="176"/>
      <c r="K754" s="108"/>
      <c r="L754" s="90"/>
      <c r="M754" s="133">
        <v>25</v>
      </c>
      <c r="N754" s="39"/>
      <c r="O754" s="39"/>
      <c r="P754" s="39"/>
      <c r="Q754" s="39"/>
    </row>
    <row r="755" spans="1:17" x14ac:dyDescent="0.25">
      <c r="A755" s="119">
        <v>42525</v>
      </c>
      <c r="B755" s="86"/>
      <c r="C755" s="86"/>
      <c r="D755" s="86" t="s">
        <v>524</v>
      </c>
      <c r="E755" s="86">
        <v>30707017690</v>
      </c>
      <c r="F755" s="88">
        <f t="shared" si="30"/>
        <v>20.66</v>
      </c>
      <c r="G755" s="133">
        <f t="shared" si="31"/>
        <v>4.34</v>
      </c>
      <c r="H755" s="108"/>
      <c r="I755" s="110"/>
      <c r="J755" s="176"/>
      <c r="K755" s="108"/>
      <c r="L755" s="90"/>
      <c r="M755" s="133">
        <v>25</v>
      </c>
      <c r="N755" s="39"/>
      <c r="O755" s="39"/>
      <c r="P755" s="39"/>
      <c r="Q755" s="39"/>
    </row>
    <row r="756" spans="1:17" x14ac:dyDescent="0.25">
      <c r="A756" s="119">
        <v>42474</v>
      </c>
      <c r="B756" s="86"/>
      <c r="C756" s="86"/>
      <c r="D756" s="86" t="s">
        <v>524</v>
      </c>
      <c r="E756" s="86">
        <v>30707017690</v>
      </c>
      <c r="F756" s="88">
        <f t="shared" si="30"/>
        <v>20.66</v>
      </c>
      <c r="G756" s="133">
        <f t="shared" si="31"/>
        <v>4.34</v>
      </c>
      <c r="H756" s="108"/>
      <c r="I756" s="110"/>
      <c r="J756" s="176"/>
      <c r="K756" s="108"/>
      <c r="L756" s="90"/>
      <c r="M756" s="133">
        <v>25</v>
      </c>
      <c r="N756" s="39"/>
      <c r="O756" s="39"/>
      <c r="P756" s="39"/>
      <c r="Q756" s="39"/>
    </row>
    <row r="757" spans="1:17" x14ac:dyDescent="0.25">
      <c r="A757" s="119">
        <v>42473</v>
      </c>
      <c r="B757" s="86"/>
      <c r="C757" s="86"/>
      <c r="D757" s="86" t="s">
        <v>524</v>
      </c>
      <c r="E757" s="86">
        <v>30707017690</v>
      </c>
      <c r="F757" s="88">
        <f t="shared" si="30"/>
        <v>20.66</v>
      </c>
      <c r="G757" s="133">
        <f t="shared" si="31"/>
        <v>4.34</v>
      </c>
      <c r="H757" s="108"/>
      <c r="I757" s="110"/>
      <c r="J757" s="176"/>
      <c r="K757" s="108"/>
      <c r="L757" s="90"/>
      <c r="M757" s="133">
        <v>25</v>
      </c>
      <c r="N757" s="39"/>
      <c r="O757" s="39"/>
      <c r="P757" s="39"/>
      <c r="Q757" s="39"/>
    </row>
    <row r="758" spans="1:17" x14ac:dyDescent="0.25">
      <c r="A758" s="119">
        <v>42473</v>
      </c>
      <c r="B758" s="86"/>
      <c r="C758" s="86"/>
      <c r="D758" s="86" t="s">
        <v>524</v>
      </c>
      <c r="E758" s="86">
        <v>30707017690</v>
      </c>
      <c r="F758" s="88">
        <f t="shared" si="30"/>
        <v>20.66</v>
      </c>
      <c r="G758" s="133">
        <f t="shared" si="31"/>
        <v>4.34</v>
      </c>
      <c r="H758" s="108"/>
      <c r="I758" s="110"/>
      <c r="J758" s="176"/>
      <c r="K758" s="108"/>
      <c r="L758" s="90"/>
      <c r="M758" s="133">
        <v>25</v>
      </c>
      <c r="N758" s="39"/>
      <c r="O758" s="39"/>
      <c r="P758" s="39"/>
      <c r="Q758" s="39"/>
    </row>
    <row r="759" spans="1:17" x14ac:dyDescent="0.25">
      <c r="A759" s="119">
        <v>42535</v>
      </c>
      <c r="B759" s="86"/>
      <c r="C759" s="86"/>
      <c r="D759" s="86" t="s">
        <v>524</v>
      </c>
      <c r="E759" s="86">
        <v>30707017690</v>
      </c>
      <c r="F759" s="88">
        <f t="shared" si="30"/>
        <v>20.66</v>
      </c>
      <c r="G759" s="133">
        <f t="shared" si="31"/>
        <v>4.34</v>
      </c>
      <c r="H759" s="108"/>
      <c r="I759" s="110"/>
      <c r="J759" s="176"/>
      <c r="K759" s="108"/>
      <c r="L759" s="90"/>
      <c r="M759" s="133">
        <v>25</v>
      </c>
      <c r="N759" s="39"/>
      <c r="O759" s="39"/>
      <c r="P759" s="39"/>
      <c r="Q759" s="39"/>
    </row>
    <row r="760" spans="1:17" x14ac:dyDescent="0.25">
      <c r="A760" s="119">
        <v>42525</v>
      </c>
      <c r="B760" s="86"/>
      <c r="C760" s="86"/>
      <c r="D760" s="86" t="s">
        <v>524</v>
      </c>
      <c r="E760" s="86">
        <v>30707017690</v>
      </c>
      <c r="F760" s="88">
        <f t="shared" si="30"/>
        <v>20.66</v>
      </c>
      <c r="G760" s="133">
        <f t="shared" si="31"/>
        <v>4.34</v>
      </c>
      <c r="H760" s="108"/>
      <c r="I760" s="110"/>
      <c r="J760" s="176"/>
      <c r="K760" s="108"/>
      <c r="L760" s="90"/>
      <c r="M760" s="133">
        <v>25</v>
      </c>
      <c r="N760" s="39"/>
      <c r="O760" s="39"/>
      <c r="P760" s="39"/>
      <c r="Q760" s="39"/>
    </row>
    <row r="761" spans="1:17" x14ac:dyDescent="0.25">
      <c r="A761" s="119">
        <v>42550</v>
      </c>
      <c r="B761" s="86"/>
      <c r="C761" s="86"/>
      <c r="D761" s="86" t="s">
        <v>524</v>
      </c>
      <c r="E761" s="86">
        <v>30707017690</v>
      </c>
      <c r="F761" s="88">
        <f t="shared" si="30"/>
        <v>20.66</v>
      </c>
      <c r="G761" s="133">
        <f t="shared" si="31"/>
        <v>4.34</v>
      </c>
      <c r="H761" s="108"/>
      <c r="I761" s="110"/>
      <c r="J761" s="176"/>
      <c r="K761" s="108"/>
      <c r="L761" s="90"/>
      <c r="M761" s="133">
        <v>25</v>
      </c>
      <c r="N761" s="39"/>
      <c r="O761" s="39"/>
      <c r="P761" s="39"/>
      <c r="Q761" s="39"/>
    </row>
    <row r="762" spans="1:17" x14ac:dyDescent="0.25">
      <c r="A762" s="119">
        <v>42550</v>
      </c>
      <c r="B762" s="86"/>
      <c r="C762" s="86"/>
      <c r="D762" s="86" t="s">
        <v>524</v>
      </c>
      <c r="E762" s="86">
        <v>30707017690</v>
      </c>
      <c r="F762" s="88">
        <f t="shared" si="30"/>
        <v>20.66</v>
      </c>
      <c r="G762" s="133">
        <f t="shared" si="31"/>
        <v>4.34</v>
      </c>
      <c r="H762" s="108"/>
      <c r="I762" s="110"/>
      <c r="J762" s="176"/>
      <c r="K762" s="108"/>
      <c r="L762" s="90"/>
      <c r="M762" s="133">
        <v>25</v>
      </c>
      <c r="N762" s="39"/>
      <c r="O762" s="39"/>
      <c r="P762" s="39"/>
      <c r="Q762" s="39"/>
    </row>
    <row r="763" spans="1:17" x14ac:dyDescent="0.25">
      <c r="A763" s="119">
        <v>42543</v>
      </c>
      <c r="B763" s="86"/>
      <c r="C763" s="86"/>
      <c r="D763" s="86" t="s">
        <v>524</v>
      </c>
      <c r="E763" s="86">
        <v>30707017690</v>
      </c>
      <c r="F763" s="88">
        <f t="shared" si="30"/>
        <v>20.66</v>
      </c>
      <c r="G763" s="133">
        <f t="shared" si="31"/>
        <v>4.34</v>
      </c>
      <c r="H763" s="108"/>
      <c r="I763" s="110"/>
      <c r="J763" s="176"/>
      <c r="K763" s="108"/>
      <c r="L763" s="90"/>
      <c r="M763" s="133">
        <v>25</v>
      </c>
      <c r="N763" s="39"/>
      <c r="O763" s="39"/>
      <c r="P763" s="39"/>
      <c r="Q763" s="39"/>
    </row>
    <row r="764" spans="1:17" x14ac:dyDescent="0.25">
      <c r="A764" s="119">
        <v>42542</v>
      </c>
      <c r="B764" s="86"/>
      <c r="C764" s="86"/>
      <c r="D764" s="86" t="s">
        <v>524</v>
      </c>
      <c r="E764" s="86">
        <v>30707017690</v>
      </c>
      <c r="F764" s="88">
        <f t="shared" si="30"/>
        <v>20.66</v>
      </c>
      <c r="G764" s="133">
        <f t="shared" si="31"/>
        <v>4.34</v>
      </c>
      <c r="H764" s="108"/>
      <c r="I764" s="110"/>
      <c r="J764" s="176"/>
      <c r="K764" s="108"/>
      <c r="L764" s="90"/>
      <c r="M764" s="133">
        <v>25</v>
      </c>
      <c r="N764" s="39"/>
      <c r="O764" s="39"/>
      <c r="P764" s="39"/>
      <c r="Q764" s="39"/>
    </row>
    <row r="765" spans="1:17" x14ac:dyDescent="0.25">
      <c r="A765" s="119">
        <v>42543</v>
      </c>
      <c r="B765" s="86"/>
      <c r="C765" s="86"/>
      <c r="D765" s="86" t="s">
        <v>524</v>
      </c>
      <c r="E765" s="86">
        <v>30707017690</v>
      </c>
      <c r="F765" s="88">
        <f t="shared" si="30"/>
        <v>20.66</v>
      </c>
      <c r="G765" s="133">
        <f t="shared" si="31"/>
        <v>4.34</v>
      </c>
      <c r="H765" s="108"/>
      <c r="I765" s="110"/>
      <c r="J765" s="176"/>
      <c r="K765" s="108"/>
      <c r="L765" s="90"/>
      <c r="M765" s="133">
        <v>25</v>
      </c>
      <c r="N765" s="39"/>
      <c r="O765" s="39"/>
      <c r="P765" s="39"/>
      <c r="Q765" s="39"/>
    </row>
    <row r="766" spans="1:17" x14ac:dyDescent="0.25">
      <c r="A766" s="119">
        <v>42549</v>
      </c>
      <c r="B766" s="86"/>
      <c r="C766" s="86"/>
      <c r="D766" s="86" t="s">
        <v>524</v>
      </c>
      <c r="E766" s="86">
        <v>30707017690</v>
      </c>
      <c r="F766" s="88">
        <f t="shared" si="30"/>
        <v>20.66</v>
      </c>
      <c r="G766" s="133">
        <f t="shared" si="31"/>
        <v>4.34</v>
      </c>
      <c r="H766" s="108"/>
      <c r="I766" s="110"/>
      <c r="J766" s="176"/>
      <c r="K766" s="108"/>
      <c r="L766" s="90"/>
      <c r="M766" s="133">
        <v>25</v>
      </c>
      <c r="N766" s="39"/>
      <c r="O766" s="39"/>
      <c r="P766" s="39"/>
      <c r="Q766" s="39"/>
    </row>
    <row r="767" spans="1:17" x14ac:dyDescent="0.25">
      <c r="A767" s="119">
        <v>42552</v>
      </c>
      <c r="B767" s="86"/>
      <c r="C767" s="86"/>
      <c r="D767" s="86" t="s">
        <v>524</v>
      </c>
      <c r="E767" s="86">
        <v>30707017690</v>
      </c>
      <c r="F767" s="88">
        <f t="shared" si="30"/>
        <v>20.66</v>
      </c>
      <c r="G767" s="133">
        <f t="shared" si="31"/>
        <v>4.34</v>
      </c>
      <c r="H767" s="108"/>
      <c r="I767" s="110"/>
      <c r="J767" s="176"/>
      <c r="K767" s="108"/>
      <c r="L767" s="90"/>
      <c r="M767" s="133">
        <v>25</v>
      </c>
      <c r="N767" s="39"/>
      <c r="O767" s="39"/>
      <c r="P767" s="39"/>
      <c r="Q767" s="39"/>
    </row>
    <row r="768" spans="1:17" x14ac:dyDescent="0.25">
      <c r="A768" s="119">
        <v>42550</v>
      </c>
      <c r="B768" s="86"/>
      <c r="C768" s="86"/>
      <c r="D768" s="86" t="s">
        <v>524</v>
      </c>
      <c r="E768" s="86">
        <v>30707017690</v>
      </c>
      <c r="F768" s="88">
        <f t="shared" si="30"/>
        <v>20.66</v>
      </c>
      <c r="G768" s="133">
        <f t="shared" si="31"/>
        <v>4.34</v>
      </c>
      <c r="H768" s="108"/>
      <c r="I768" s="110"/>
      <c r="J768" s="176"/>
      <c r="K768" s="108"/>
      <c r="L768" s="90"/>
      <c r="M768" s="133">
        <v>25</v>
      </c>
      <c r="N768" s="39"/>
      <c r="O768" s="39"/>
      <c r="P768" s="39"/>
      <c r="Q768" s="39"/>
    </row>
    <row r="769" spans="1:17" x14ac:dyDescent="0.25">
      <c r="A769" s="119">
        <v>42537</v>
      </c>
      <c r="B769" s="86"/>
      <c r="C769" s="86"/>
      <c r="D769" s="86" t="s">
        <v>524</v>
      </c>
      <c r="E769" s="86">
        <v>30707017690</v>
      </c>
      <c r="F769" s="88">
        <f t="shared" si="30"/>
        <v>20.66</v>
      </c>
      <c r="G769" s="133">
        <f t="shared" si="31"/>
        <v>4.34</v>
      </c>
      <c r="H769" s="108"/>
      <c r="I769" s="110"/>
      <c r="J769" s="176"/>
      <c r="K769" s="108"/>
      <c r="L769" s="90"/>
      <c r="M769" s="133">
        <v>25</v>
      </c>
      <c r="N769" s="39"/>
      <c r="O769" s="39"/>
      <c r="P769" s="39"/>
      <c r="Q769" s="39"/>
    </row>
    <row r="770" spans="1:17" x14ac:dyDescent="0.25">
      <c r="A770" s="119">
        <v>42534</v>
      </c>
      <c r="B770" s="86"/>
      <c r="C770" s="86"/>
      <c r="D770" s="86" t="s">
        <v>524</v>
      </c>
      <c r="E770" s="86">
        <v>30707017690</v>
      </c>
      <c r="F770" s="88">
        <f t="shared" si="30"/>
        <v>20.66</v>
      </c>
      <c r="G770" s="133">
        <f t="shared" si="31"/>
        <v>4.34</v>
      </c>
      <c r="H770" s="108"/>
      <c r="I770" s="110"/>
      <c r="J770" s="176"/>
      <c r="K770" s="108"/>
      <c r="L770" s="90"/>
      <c r="M770" s="133">
        <v>25</v>
      </c>
      <c r="N770" s="39"/>
      <c r="O770" s="39"/>
      <c r="P770" s="39"/>
      <c r="Q770" s="39"/>
    </row>
    <row r="771" spans="1:17" x14ac:dyDescent="0.25">
      <c r="A771" s="119">
        <v>42600</v>
      </c>
      <c r="B771" s="86"/>
      <c r="C771" s="86"/>
      <c r="D771" s="86" t="s">
        <v>524</v>
      </c>
      <c r="E771" s="86">
        <v>30707017690</v>
      </c>
      <c r="F771" s="88">
        <f t="shared" si="30"/>
        <v>20.66</v>
      </c>
      <c r="G771" s="133">
        <f t="shared" si="31"/>
        <v>4.34</v>
      </c>
      <c r="H771" s="108"/>
      <c r="I771" s="110"/>
      <c r="J771" s="176"/>
      <c r="K771" s="108"/>
      <c r="L771" s="90"/>
      <c r="M771" s="133">
        <v>25</v>
      </c>
      <c r="N771" s="39"/>
      <c r="O771" s="39"/>
      <c r="P771" s="39"/>
      <c r="Q771" s="39"/>
    </row>
    <row r="772" spans="1:17" x14ac:dyDescent="0.25">
      <c r="A772" s="119">
        <v>42551</v>
      </c>
      <c r="B772" s="86"/>
      <c r="C772" s="86"/>
      <c r="D772" s="86" t="s">
        <v>524</v>
      </c>
      <c r="E772" s="86">
        <v>30707017690</v>
      </c>
      <c r="F772" s="88">
        <f t="shared" si="30"/>
        <v>20.66</v>
      </c>
      <c r="G772" s="133">
        <f t="shared" si="31"/>
        <v>4.34</v>
      </c>
      <c r="H772" s="108"/>
      <c r="I772" s="110"/>
      <c r="J772" s="176"/>
      <c r="K772" s="108"/>
      <c r="L772" s="90"/>
      <c r="M772" s="133">
        <v>25</v>
      </c>
      <c r="N772" s="39"/>
      <c r="O772" s="39"/>
      <c r="P772" s="39"/>
      <c r="Q772" s="39"/>
    </row>
    <row r="773" spans="1:17" x14ac:dyDescent="0.25">
      <c r="A773" s="119">
        <v>42552</v>
      </c>
      <c r="B773" s="86"/>
      <c r="C773" s="86"/>
      <c r="D773" s="86" t="s">
        <v>524</v>
      </c>
      <c r="E773" s="86">
        <v>30707017690</v>
      </c>
      <c r="F773" s="88">
        <f t="shared" si="30"/>
        <v>20.66</v>
      </c>
      <c r="G773" s="133">
        <f t="shared" si="31"/>
        <v>4.34</v>
      </c>
      <c r="H773" s="108"/>
      <c r="I773" s="110"/>
      <c r="J773" s="176"/>
      <c r="K773" s="108"/>
      <c r="L773" s="90"/>
      <c r="M773" s="133">
        <v>25</v>
      </c>
      <c r="N773" s="39"/>
      <c r="O773" s="39"/>
      <c r="P773" s="39"/>
      <c r="Q773" s="39"/>
    </row>
    <row r="774" spans="1:17" x14ac:dyDescent="0.25">
      <c r="A774" s="119">
        <v>42598</v>
      </c>
      <c r="B774" s="86"/>
      <c r="C774" s="86"/>
      <c r="D774" s="86" t="s">
        <v>524</v>
      </c>
      <c r="E774" s="86">
        <v>30707017690</v>
      </c>
      <c r="F774" s="88">
        <f t="shared" si="30"/>
        <v>20.66</v>
      </c>
      <c r="G774" s="133">
        <f t="shared" si="31"/>
        <v>4.34</v>
      </c>
      <c r="H774" s="108"/>
      <c r="I774" s="110"/>
      <c r="J774" s="176"/>
      <c r="K774" s="108"/>
      <c r="L774" s="90"/>
      <c r="M774" s="133">
        <v>25</v>
      </c>
      <c r="N774" s="39"/>
      <c r="O774" s="39"/>
      <c r="P774" s="39"/>
      <c r="Q774" s="39"/>
    </row>
    <row r="775" spans="1:17" x14ac:dyDescent="0.25">
      <c r="A775" s="119">
        <v>42550</v>
      </c>
      <c r="B775" s="86"/>
      <c r="C775" s="86"/>
      <c r="D775" s="86" t="s">
        <v>524</v>
      </c>
      <c r="E775" s="86">
        <v>30707017690</v>
      </c>
      <c r="F775" s="88">
        <f t="shared" si="30"/>
        <v>20.66</v>
      </c>
      <c r="G775" s="133">
        <f t="shared" si="31"/>
        <v>4.34</v>
      </c>
      <c r="H775" s="108"/>
      <c r="I775" s="110"/>
      <c r="J775" s="176"/>
      <c r="K775" s="108"/>
      <c r="L775" s="90"/>
      <c r="M775" s="133">
        <v>25</v>
      </c>
      <c r="N775" s="39"/>
      <c r="O775" s="39"/>
      <c r="P775" s="39"/>
      <c r="Q775" s="39"/>
    </row>
    <row r="776" spans="1:17" x14ac:dyDescent="0.25">
      <c r="A776" s="119">
        <v>42540</v>
      </c>
      <c r="B776" s="86"/>
      <c r="C776" s="86"/>
      <c r="D776" s="86" t="s">
        <v>524</v>
      </c>
      <c r="E776" s="86">
        <v>30707017690</v>
      </c>
      <c r="F776" s="88">
        <f t="shared" si="30"/>
        <v>20.66</v>
      </c>
      <c r="G776" s="133">
        <f t="shared" si="31"/>
        <v>4.34</v>
      </c>
      <c r="H776" s="108"/>
      <c r="I776" s="110"/>
      <c r="J776" s="176"/>
      <c r="K776" s="108"/>
      <c r="L776" s="90"/>
      <c r="M776" s="133">
        <v>25</v>
      </c>
      <c r="N776" s="39"/>
      <c r="O776" s="39"/>
      <c r="P776" s="39"/>
      <c r="Q776" s="39"/>
    </row>
    <row r="777" spans="1:17" x14ac:dyDescent="0.25">
      <c r="A777" s="119">
        <v>42473</v>
      </c>
      <c r="B777" s="86"/>
      <c r="C777" s="86"/>
      <c r="D777" s="86" t="s">
        <v>524</v>
      </c>
      <c r="E777" s="86">
        <v>30707017690</v>
      </c>
      <c r="F777" s="88">
        <f t="shared" si="30"/>
        <v>20.66</v>
      </c>
      <c r="G777" s="133">
        <f t="shared" si="31"/>
        <v>4.34</v>
      </c>
      <c r="H777" s="108"/>
      <c r="I777" s="110"/>
      <c r="J777" s="176"/>
      <c r="K777" s="108"/>
      <c r="L777" s="90"/>
      <c r="M777" s="133">
        <v>25</v>
      </c>
      <c r="N777" s="39"/>
      <c r="O777" s="39"/>
      <c r="P777" s="39"/>
      <c r="Q777" s="39"/>
    </row>
    <row r="778" spans="1:17" x14ac:dyDescent="0.25">
      <c r="A778" s="119">
        <v>42551</v>
      </c>
      <c r="B778" s="86"/>
      <c r="C778" s="86"/>
      <c r="D778" s="86" t="s">
        <v>524</v>
      </c>
      <c r="E778" s="86">
        <v>30707017690</v>
      </c>
      <c r="F778" s="88">
        <f t="shared" si="30"/>
        <v>20.66</v>
      </c>
      <c r="G778" s="133">
        <f t="shared" si="31"/>
        <v>4.34</v>
      </c>
      <c r="H778" s="108"/>
      <c r="I778" s="110"/>
      <c r="J778" s="176"/>
      <c r="K778" s="108"/>
      <c r="L778" s="90"/>
      <c r="M778" s="133">
        <v>25</v>
      </c>
      <c r="N778" s="39"/>
      <c r="O778" s="39"/>
      <c r="P778" s="39"/>
      <c r="Q778" s="39"/>
    </row>
    <row r="779" spans="1:17" x14ac:dyDescent="0.25">
      <c r="A779" s="119">
        <v>42549</v>
      </c>
      <c r="B779" s="86"/>
      <c r="C779" s="86"/>
      <c r="D779" s="86" t="s">
        <v>524</v>
      </c>
      <c r="E779" s="86">
        <v>30707017690</v>
      </c>
      <c r="F779" s="88">
        <f t="shared" si="30"/>
        <v>20.66</v>
      </c>
      <c r="G779" s="133">
        <f t="shared" si="31"/>
        <v>4.34</v>
      </c>
      <c r="H779" s="108"/>
      <c r="I779" s="110"/>
      <c r="J779" s="176"/>
      <c r="K779" s="108"/>
      <c r="L779" s="90"/>
      <c r="M779" s="133">
        <v>25</v>
      </c>
      <c r="N779" s="39"/>
      <c r="O779" s="39"/>
      <c r="P779" s="39"/>
      <c r="Q779" s="39"/>
    </row>
    <row r="780" spans="1:17" x14ac:dyDescent="0.25">
      <c r="A780" s="119">
        <v>42525</v>
      </c>
      <c r="B780" s="86"/>
      <c r="C780" s="86"/>
      <c r="D780" s="86" t="s">
        <v>524</v>
      </c>
      <c r="E780" s="86">
        <v>30707017690</v>
      </c>
      <c r="F780" s="88">
        <f t="shared" si="30"/>
        <v>20.66</v>
      </c>
      <c r="G780" s="133">
        <f t="shared" si="31"/>
        <v>4.34</v>
      </c>
      <c r="H780" s="108"/>
      <c r="I780" s="110"/>
      <c r="J780" s="176"/>
      <c r="K780" s="108"/>
      <c r="L780" s="90"/>
      <c r="M780" s="133">
        <v>25</v>
      </c>
      <c r="N780" s="39"/>
      <c r="O780" s="39"/>
      <c r="P780" s="39"/>
      <c r="Q780" s="39"/>
    </row>
    <row r="781" spans="1:17" x14ac:dyDescent="0.25">
      <c r="A781" s="119">
        <v>42639</v>
      </c>
      <c r="B781" s="86">
        <v>898</v>
      </c>
      <c r="C781" s="86">
        <v>1531594</v>
      </c>
      <c r="D781" s="107" t="s">
        <v>481</v>
      </c>
      <c r="E781" s="86">
        <v>30663288497</v>
      </c>
      <c r="F781" s="88">
        <v>4148.54</v>
      </c>
      <c r="G781" s="133">
        <v>221.64</v>
      </c>
      <c r="H781" s="108"/>
      <c r="I781" s="110">
        <v>835.2</v>
      </c>
      <c r="J781" s="176">
        <v>124.46</v>
      </c>
      <c r="K781" s="108">
        <v>170.37</v>
      </c>
      <c r="L781" s="90"/>
      <c r="M781" s="133">
        <f>K781+J781+I781+G781+F781</f>
        <v>5500.21</v>
      </c>
      <c r="N781" s="39"/>
      <c r="O781" s="39"/>
      <c r="P781" s="39"/>
      <c r="Q781" s="39"/>
    </row>
    <row r="782" spans="1:17" x14ac:dyDescent="0.25">
      <c r="A782" s="119">
        <v>42608</v>
      </c>
      <c r="B782" s="86">
        <v>898</v>
      </c>
      <c r="C782" s="86">
        <v>1436868</v>
      </c>
      <c r="D782" s="107" t="s">
        <v>481</v>
      </c>
      <c r="E782" s="86">
        <v>30663288497</v>
      </c>
      <c r="F782" s="88">
        <v>4256.7299999999996</v>
      </c>
      <c r="G782" s="133">
        <v>221.64</v>
      </c>
      <c r="H782" s="108"/>
      <c r="I782" s="110">
        <v>864.39</v>
      </c>
      <c r="J782" s="176">
        <v>127.7</v>
      </c>
      <c r="K782" s="108">
        <v>175.96</v>
      </c>
      <c r="L782" s="90"/>
      <c r="M782" s="133">
        <v>5646.42</v>
      </c>
      <c r="N782" s="39"/>
      <c r="O782" s="39"/>
      <c r="P782" s="39"/>
      <c r="Q782" s="39"/>
    </row>
    <row r="783" spans="1:17" x14ac:dyDescent="0.25">
      <c r="A783" s="119">
        <v>42577</v>
      </c>
      <c r="B783" s="86">
        <v>898</v>
      </c>
      <c r="C783" s="86">
        <v>1346593</v>
      </c>
      <c r="D783" s="107" t="s">
        <v>481</v>
      </c>
      <c r="E783" s="86">
        <v>30663288497</v>
      </c>
      <c r="F783" s="88">
        <v>4045.85</v>
      </c>
      <c r="G783" s="133">
        <v>221.64</v>
      </c>
      <c r="H783" s="108"/>
      <c r="I783" s="110">
        <v>807.44</v>
      </c>
      <c r="J783" s="176">
        <v>121.38</v>
      </c>
      <c r="K783" s="108">
        <v>165.06</v>
      </c>
      <c r="L783" s="90"/>
      <c r="M783" s="133">
        <v>5361.37</v>
      </c>
      <c r="N783" s="39"/>
      <c r="O783" s="39"/>
      <c r="P783" s="39"/>
      <c r="Q783" s="39"/>
    </row>
    <row r="784" spans="1:17" x14ac:dyDescent="0.25">
      <c r="A784" s="119">
        <v>42547</v>
      </c>
      <c r="B784" s="86">
        <v>898</v>
      </c>
      <c r="C784" s="86">
        <v>1252218</v>
      </c>
      <c r="D784" s="107" t="s">
        <v>481</v>
      </c>
      <c r="E784" s="86">
        <v>30663288497</v>
      </c>
      <c r="F784" s="88">
        <v>4439.34</v>
      </c>
      <c r="G784" s="133">
        <v>221.64</v>
      </c>
      <c r="H784" s="108"/>
      <c r="I784" s="110">
        <v>913.73</v>
      </c>
      <c r="J784" s="176">
        <v>133.18</v>
      </c>
      <c r="K784" s="108">
        <v>185.39</v>
      </c>
      <c r="L784" s="90"/>
      <c r="M784" s="133">
        <v>5893.28</v>
      </c>
      <c r="N784" s="39"/>
      <c r="O784" s="39"/>
      <c r="P784" s="39"/>
      <c r="Q784" s="39"/>
    </row>
    <row r="785" spans="1:17" x14ac:dyDescent="0.25">
      <c r="A785" s="119">
        <v>42516</v>
      </c>
      <c r="B785" s="86">
        <v>898</v>
      </c>
      <c r="C785" s="86">
        <v>1155632</v>
      </c>
      <c r="D785" s="107" t="s">
        <v>481</v>
      </c>
      <c r="E785" s="86">
        <v>30663288497</v>
      </c>
      <c r="F785" s="88">
        <v>3612.65</v>
      </c>
      <c r="G785" s="133">
        <v>237.61</v>
      </c>
      <c r="H785" s="108"/>
      <c r="I785" s="110">
        <v>670.03</v>
      </c>
      <c r="J785" s="176">
        <v>108.38</v>
      </c>
      <c r="K785" s="108">
        <v>139.52000000000001</v>
      </c>
      <c r="L785" s="90"/>
      <c r="M785" s="133">
        <v>4768.1899999999996</v>
      </c>
      <c r="N785" s="39"/>
      <c r="O785" s="39"/>
      <c r="P785" s="39"/>
      <c r="Q785" s="39"/>
    </row>
    <row r="786" spans="1:17" x14ac:dyDescent="0.25">
      <c r="A786" s="119">
        <v>42486</v>
      </c>
      <c r="B786" s="86">
        <v>898</v>
      </c>
      <c r="C786" s="86">
        <v>1061052</v>
      </c>
      <c r="D786" s="107" t="s">
        <v>481</v>
      </c>
      <c r="E786" s="86">
        <v>30663288497</v>
      </c>
      <c r="F786" s="88">
        <v>3497.46</v>
      </c>
      <c r="G786" s="133">
        <v>223.8</v>
      </c>
      <c r="H786" s="108"/>
      <c r="I786" s="110">
        <v>656.7</v>
      </c>
      <c r="J786" s="176">
        <v>104.92</v>
      </c>
      <c r="K786" s="108">
        <v>136.29</v>
      </c>
      <c r="L786" s="90"/>
      <c r="M786" s="133">
        <v>4619.17</v>
      </c>
      <c r="N786" s="39"/>
      <c r="O786" s="39"/>
      <c r="P786" s="39"/>
      <c r="Q786" s="39"/>
    </row>
    <row r="787" spans="1:17" x14ac:dyDescent="0.25">
      <c r="A787" s="119">
        <v>42455</v>
      </c>
      <c r="B787" s="86">
        <v>898</v>
      </c>
      <c r="C787" s="86">
        <v>973645</v>
      </c>
      <c r="D787" s="107" t="s">
        <v>481</v>
      </c>
      <c r="E787" s="86">
        <v>30663288497</v>
      </c>
      <c r="F787" s="88">
        <v>3416.17</v>
      </c>
      <c r="G787" s="133">
        <v>225.25</v>
      </c>
      <c r="H787" s="108"/>
      <c r="I787" s="110">
        <v>632.83000000000004</v>
      </c>
      <c r="J787" s="176">
        <v>102.49</v>
      </c>
      <c r="K787" s="108">
        <v>131.81</v>
      </c>
      <c r="L787" s="90"/>
      <c r="M787" s="133">
        <v>4508.55</v>
      </c>
      <c r="N787" s="39"/>
      <c r="O787" s="39"/>
      <c r="P787" s="39"/>
      <c r="Q787" s="39"/>
    </row>
    <row r="788" spans="1:17" x14ac:dyDescent="0.25">
      <c r="A788" s="119">
        <v>42426</v>
      </c>
      <c r="B788" s="86">
        <v>898</v>
      </c>
      <c r="C788" s="86">
        <v>879243</v>
      </c>
      <c r="D788" s="107" t="s">
        <v>481</v>
      </c>
      <c r="E788" s="86">
        <v>30663288497</v>
      </c>
      <c r="F788" s="88">
        <v>3533.34</v>
      </c>
      <c r="G788" s="133">
        <v>233.6</v>
      </c>
      <c r="H788" s="108"/>
      <c r="I788" s="110">
        <v>653.75</v>
      </c>
      <c r="J788" s="176">
        <v>106</v>
      </c>
      <c r="K788" s="108">
        <v>136.21</v>
      </c>
      <c r="L788" s="90"/>
      <c r="M788" s="133">
        <v>4662.8999999999996</v>
      </c>
      <c r="N788" s="39"/>
      <c r="O788" s="39"/>
      <c r="P788" s="39"/>
      <c r="Q788" s="39"/>
    </row>
    <row r="789" spans="1:17" x14ac:dyDescent="0.25">
      <c r="A789" s="119">
        <v>42614</v>
      </c>
      <c r="B789" s="86">
        <v>2</v>
      </c>
      <c r="C789" s="86">
        <v>962</v>
      </c>
      <c r="D789" s="107" t="s">
        <v>218</v>
      </c>
      <c r="E789" s="86">
        <v>20242807805</v>
      </c>
      <c r="F789" s="88">
        <v>440</v>
      </c>
      <c r="G789" s="133">
        <f t="shared" ref="G789:G851" si="32">F789*0.21</f>
        <v>92.399999999999991</v>
      </c>
      <c r="H789" s="108"/>
      <c r="I789" s="110"/>
      <c r="J789" s="176"/>
      <c r="K789" s="108"/>
      <c r="L789" s="90"/>
      <c r="M789" s="133">
        <f t="shared" ref="M789:M851" si="33">SUM(F789:L789)</f>
        <v>532.4</v>
      </c>
      <c r="N789" s="39"/>
      <c r="O789" s="39"/>
      <c r="P789" s="39"/>
      <c r="Q789" s="39"/>
    </row>
    <row r="790" spans="1:17" x14ac:dyDescent="0.25">
      <c r="A790" s="119">
        <v>42583</v>
      </c>
      <c r="B790" s="86">
        <v>2</v>
      </c>
      <c r="C790" s="86">
        <v>887</v>
      </c>
      <c r="D790" s="107" t="s">
        <v>218</v>
      </c>
      <c r="E790" s="86">
        <v>20242807806</v>
      </c>
      <c r="F790" s="88">
        <v>1065</v>
      </c>
      <c r="G790" s="133">
        <f t="shared" si="32"/>
        <v>223.65</v>
      </c>
      <c r="H790" s="108"/>
      <c r="I790" s="110"/>
      <c r="J790" s="176"/>
      <c r="K790" s="108"/>
      <c r="L790" s="90"/>
      <c r="M790" s="133">
        <f t="shared" si="33"/>
        <v>1288.6500000000001</v>
      </c>
      <c r="N790" s="39"/>
      <c r="O790" s="39"/>
      <c r="P790" s="39"/>
      <c r="Q790" s="39"/>
    </row>
    <row r="791" spans="1:17" x14ac:dyDescent="0.25">
      <c r="A791" s="119">
        <v>42621</v>
      </c>
      <c r="B791" s="86">
        <v>2</v>
      </c>
      <c r="C791" s="86">
        <v>8</v>
      </c>
      <c r="D791" s="107" t="s">
        <v>526</v>
      </c>
      <c r="E791" s="86">
        <v>33715181989</v>
      </c>
      <c r="F791" s="88">
        <v>330.58</v>
      </c>
      <c r="G791" s="133">
        <f t="shared" si="32"/>
        <v>69.42179999999999</v>
      </c>
      <c r="H791" s="108"/>
      <c r="I791" s="110"/>
      <c r="J791" s="176"/>
      <c r="K791" s="108"/>
      <c r="L791" s="90"/>
      <c r="M791" s="133">
        <f t="shared" si="33"/>
        <v>400.0018</v>
      </c>
      <c r="N791" s="39"/>
      <c r="O791" s="39"/>
      <c r="P791" s="39"/>
      <c r="Q791" s="39"/>
    </row>
    <row r="792" spans="1:17" x14ac:dyDescent="0.25">
      <c r="A792" s="119">
        <v>42618</v>
      </c>
      <c r="B792" s="86">
        <v>5</v>
      </c>
      <c r="C792" s="86">
        <v>372508</v>
      </c>
      <c r="D792" s="107" t="s">
        <v>527</v>
      </c>
      <c r="E792" s="86">
        <v>33703354209</v>
      </c>
      <c r="F792" s="88">
        <v>1906.23</v>
      </c>
      <c r="G792" s="133">
        <f t="shared" si="32"/>
        <v>400.30829999999997</v>
      </c>
      <c r="H792" s="108"/>
      <c r="I792" s="110"/>
      <c r="J792" s="176"/>
      <c r="K792" s="108"/>
      <c r="L792" s="90"/>
      <c r="M792" s="133">
        <f t="shared" si="33"/>
        <v>2306.5383000000002</v>
      </c>
      <c r="N792" s="39"/>
      <c r="O792" s="39"/>
      <c r="P792" s="39"/>
      <c r="Q792" s="39"/>
    </row>
    <row r="793" spans="1:17" x14ac:dyDescent="0.25">
      <c r="A793" s="119">
        <v>42641</v>
      </c>
      <c r="B793" s="86">
        <v>189</v>
      </c>
      <c r="C793" s="86">
        <v>277</v>
      </c>
      <c r="D793" s="107" t="s">
        <v>528</v>
      </c>
      <c r="E793" s="86">
        <v>30506919009</v>
      </c>
      <c r="F793" s="88">
        <v>74.38</v>
      </c>
      <c r="G793" s="133">
        <f t="shared" si="32"/>
        <v>15.619799999999998</v>
      </c>
      <c r="H793" s="108"/>
      <c r="I793" s="110"/>
      <c r="J793" s="176"/>
      <c r="K793" s="108"/>
      <c r="L793" s="90"/>
      <c r="M793" s="133">
        <f t="shared" si="33"/>
        <v>89.999799999999993</v>
      </c>
      <c r="N793" s="39"/>
      <c r="O793" s="39"/>
      <c r="P793" s="39"/>
      <c r="Q793" s="39"/>
    </row>
    <row r="794" spans="1:17" x14ac:dyDescent="0.25">
      <c r="A794" s="119">
        <v>42641</v>
      </c>
      <c r="B794" s="86">
        <v>8</v>
      </c>
      <c r="C794" s="86">
        <v>5217</v>
      </c>
      <c r="D794" s="107" t="s">
        <v>499</v>
      </c>
      <c r="E794" s="86">
        <v>30707841415</v>
      </c>
      <c r="F794" s="88">
        <v>533.54999999999995</v>
      </c>
      <c r="G794" s="133">
        <f t="shared" si="32"/>
        <v>112.04549999999999</v>
      </c>
      <c r="H794" s="108"/>
      <c r="I794" s="110"/>
      <c r="J794" s="176"/>
      <c r="K794" s="108">
        <v>154.51</v>
      </c>
      <c r="L794" s="90"/>
      <c r="M794" s="133">
        <f t="shared" si="33"/>
        <v>800.10549999999989</v>
      </c>
      <c r="N794" s="39"/>
      <c r="O794" s="39"/>
      <c r="P794" s="39"/>
      <c r="Q794" s="39"/>
    </row>
    <row r="795" spans="1:17" x14ac:dyDescent="0.25">
      <c r="A795" s="119">
        <v>42618</v>
      </c>
      <c r="B795" s="86">
        <v>5</v>
      </c>
      <c r="C795" s="86">
        <v>97166</v>
      </c>
      <c r="D795" s="107" t="s">
        <v>529</v>
      </c>
      <c r="E795" s="86">
        <v>30709160644</v>
      </c>
      <c r="F795" s="88">
        <v>84.91</v>
      </c>
      <c r="G795" s="133">
        <f t="shared" si="32"/>
        <v>17.831099999999999</v>
      </c>
      <c r="H795" s="108"/>
      <c r="I795" s="110"/>
      <c r="J795" s="176"/>
      <c r="K795" s="108">
        <v>31.26</v>
      </c>
      <c r="L795" s="90"/>
      <c r="M795" s="133">
        <f t="shared" si="33"/>
        <v>134.00109999999998</v>
      </c>
      <c r="N795" s="39"/>
      <c r="O795" s="39"/>
      <c r="P795" s="39"/>
      <c r="Q795" s="39"/>
    </row>
    <row r="796" spans="1:17" x14ac:dyDescent="0.25">
      <c r="A796" s="119">
        <v>42642</v>
      </c>
      <c r="B796" s="86"/>
      <c r="C796" s="86"/>
      <c r="D796" s="107" t="s">
        <v>523</v>
      </c>
      <c r="E796" s="86">
        <v>30711343055</v>
      </c>
      <c r="F796" s="88">
        <f>M796-G796</f>
        <v>28.923999999999999</v>
      </c>
      <c r="G796" s="133">
        <f>M796*17.36%</f>
        <v>6.0760000000000005</v>
      </c>
      <c r="H796" s="108"/>
      <c r="I796" s="110"/>
      <c r="J796" s="176"/>
      <c r="K796" s="108"/>
      <c r="L796" s="90"/>
      <c r="M796" s="133">
        <v>35</v>
      </c>
      <c r="N796" s="39"/>
      <c r="O796" s="39"/>
      <c r="P796" s="39"/>
      <c r="Q796" s="39"/>
    </row>
    <row r="797" spans="1:17" x14ac:dyDescent="0.25">
      <c r="A797" s="119"/>
      <c r="B797" s="86"/>
      <c r="C797" s="86"/>
      <c r="D797" s="107"/>
      <c r="E797" s="86"/>
      <c r="F797" s="88"/>
      <c r="G797" s="133">
        <f t="shared" si="32"/>
        <v>0</v>
      </c>
      <c r="H797" s="108"/>
      <c r="I797" s="110"/>
      <c r="J797" s="176"/>
      <c r="K797" s="108"/>
      <c r="L797" s="90"/>
      <c r="M797" s="133">
        <f t="shared" si="33"/>
        <v>0</v>
      </c>
      <c r="N797" s="39"/>
      <c r="O797" s="39"/>
      <c r="P797" s="39"/>
      <c r="Q797" s="39"/>
    </row>
    <row r="798" spans="1:17" x14ac:dyDescent="0.25">
      <c r="A798" s="119"/>
      <c r="B798" s="86"/>
      <c r="C798" s="86"/>
      <c r="D798" s="107"/>
      <c r="E798" s="86"/>
      <c r="F798" s="88"/>
      <c r="G798" s="133">
        <f t="shared" si="32"/>
        <v>0</v>
      </c>
      <c r="H798" s="108"/>
      <c r="I798" s="110"/>
      <c r="J798" s="176"/>
      <c r="K798" s="108"/>
      <c r="L798" s="90"/>
      <c r="M798" s="133">
        <f t="shared" si="33"/>
        <v>0</v>
      </c>
      <c r="N798" s="39"/>
      <c r="O798" s="39"/>
      <c r="P798" s="39"/>
      <c r="Q798" s="39"/>
    </row>
    <row r="799" spans="1:17" x14ac:dyDescent="0.25">
      <c r="A799" s="119"/>
      <c r="B799" s="86"/>
      <c r="C799" s="86"/>
      <c r="D799" s="107"/>
      <c r="E799" s="86"/>
      <c r="F799" s="88"/>
      <c r="G799" s="133">
        <f t="shared" si="32"/>
        <v>0</v>
      </c>
      <c r="H799" s="108"/>
      <c r="I799" s="110"/>
      <c r="J799" s="176"/>
      <c r="K799" s="108"/>
      <c r="L799" s="90"/>
      <c r="M799" s="133">
        <f t="shared" si="33"/>
        <v>0</v>
      </c>
      <c r="N799" s="39"/>
      <c r="O799" s="39"/>
      <c r="P799" s="39"/>
      <c r="Q799" s="39"/>
    </row>
    <row r="800" spans="1:17" x14ac:dyDescent="0.25">
      <c r="A800" s="119"/>
      <c r="B800" s="86"/>
      <c r="C800" s="86"/>
      <c r="D800" s="107"/>
      <c r="E800" s="86"/>
      <c r="F800" s="88"/>
      <c r="G800" s="133">
        <f t="shared" si="32"/>
        <v>0</v>
      </c>
      <c r="H800" s="108"/>
      <c r="I800" s="110"/>
      <c r="J800" s="176"/>
      <c r="K800" s="108"/>
      <c r="L800" s="90"/>
      <c r="M800" s="133">
        <f t="shared" si="33"/>
        <v>0</v>
      </c>
      <c r="N800" s="39"/>
      <c r="O800" s="39"/>
      <c r="P800" s="39"/>
      <c r="Q800" s="39"/>
    </row>
    <row r="801" spans="1:17" x14ac:dyDescent="0.25">
      <c r="A801" s="119"/>
      <c r="B801" s="86"/>
      <c r="C801" s="86"/>
      <c r="D801" s="107"/>
      <c r="E801" s="86"/>
      <c r="F801" s="88"/>
      <c r="G801" s="133">
        <f t="shared" si="32"/>
        <v>0</v>
      </c>
      <c r="H801" s="108"/>
      <c r="I801" s="110"/>
      <c r="J801" s="176"/>
      <c r="K801" s="108"/>
      <c r="L801" s="90"/>
      <c r="M801" s="133">
        <f t="shared" si="33"/>
        <v>0</v>
      </c>
      <c r="N801" s="39"/>
      <c r="O801" s="39"/>
      <c r="P801" s="39"/>
      <c r="Q801" s="39"/>
    </row>
    <row r="802" spans="1:17" x14ac:dyDescent="0.25">
      <c r="A802" s="119"/>
      <c r="B802" s="86"/>
      <c r="C802" s="86"/>
      <c r="D802" s="107"/>
      <c r="E802" s="86"/>
      <c r="F802" s="88"/>
      <c r="G802" s="133">
        <f t="shared" si="32"/>
        <v>0</v>
      </c>
      <c r="H802" s="108"/>
      <c r="I802" s="110"/>
      <c r="J802" s="176"/>
      <c r="K802" s="108"/>
      <c r="L802" s="90"/>
      <c r="M802" s="133">
        <f t="shared" si="33"/>
        <v>0</v>
      </c>
      <c r="N802" s="39"/>
      <c r="O802" s="39"/>
      <c r="P802" s="39"/>
      <c r="Q802" s="39"/>
    </row>
    <row r="803" spans="1:17" x14ac:dyDescent="0.25">
      <c r="A803" s="119"/>
      <c r="B803" s="86"/>
      <c r="C803" s="86"/>
      <c r="D803" s="107"/>
      <c r="E803" s="86"/>
      <c r="F803" s="88"/>
      <c r="G803" s="133">
        <f t="shared" si="32"/>
        <v>0</v>
      </c>
      <c r="H803" s="108"/>
      <c r="I803" s="110"/>
      <c r="J803" s="176"/>
      <c r="K803" s="108"/>
      <c r="L803" s="90"/>
      <c r="M803" s="133">
        <f t="shared" si="33"/>
        <v>0</v>
      </c>
      <c r="N803" s="39"/>
      <c r="O803" s="39"/>
      <c r="P803" s="39"/>
      <c r="Q803" s="39"/>
    </row>
    <row r="804" spans="1:17" x14ac:dyDescent="0.25">
      <c r="A804" s="119"/>
      <c r="B804" s="86"/>
      <c r="C804" s="86"/>
      <c r="D804" s="107"/>
      <c r="E804" s="86"/>
      <c r="F804" s="88"/>
      <c r="G804" s="133">
        <f t="shared" si="32"/>
        <v>0</v>
      </c>
      <c r="H804" s="108"/>
      <c r="I804" s="110"/>
      <c r="J804" s="176"/>
      <c r="K804" s="108"/>
      <c r="L804" s="90"/>
      <c r="M804" s="133">
        <f t="shared" si="33"/>
        <v>0</v>
      </c>
      <c r="N804" s="39"/>
      <c r="O804" s="39"/>
      <c r="P804" s="39"/>
      <c r="Q804" s="39"/>
    </row>
    <row r="805" spans="1:17" x14ac:dyDescent="0.25">
      <c r="A805" s="119"/>
      <c r="B805" s="86"/>
      <c r="C805" s="86"/>
      <c r="D805" s="107"/>
      <c r="E805" s="86"/>
      <c r="F805" s="88"/>
      <c r="G805" s="133">
        <f t="shared" si="32"/>
        <v>0</v>
      </c>
      <c r="H805" s="108"/>
      <c r="I805" s="110"/>
      <c r="J805" s="176"/>
      <c r="K805" s="108"/>
      <c r="L805" s="90"/>
      <c r="M805" s="133">
        <f t="shared" si="33"/>
        <v>0</v>
      </c>
      <c r="N805" s="39"/>
      <c r="O805" s="39"/>
      <c r="P805" s="39"/>
      <c r="Q805" s="39"/>
    </row>
    <row r="806" spans="1:17" x14ac:dyDescent="0.25">
      <c r="A806" s="119"/>
      <c r="B806" s="86"/>
      <c r="C806" s="86"/>
      <c r="D806" s="107"/>
      <c r="E806" s="86"/>
      <c r="F806" s="88"/>
      <c r="G806" s="133">
        <f t="shared" si="32"/>
        <v>0</v>
      </c>
      <c r="H806" s="108"/>
      <c r="I806" s="110"/>
      <c r="J806" s="176"/>
      <c r="K806" s="108"/>
      <c r="L806" s="90"/>
      <c r="M806" s="133">
        <f t="shared" si="33"/>
        <v>0</v>
      </c>
      <c r="N806" s="39"/>
      <c r="O806" s="39"/>
      <c r="P806" s="39"/>
      <c r="Q806" s="39"/>
    </row>
    <row r="807" spans="1:17" x14ac:dyDescent="0.25">
      <c r="A807" s="119"/>
      <c r="B807" s="86"/>
      <c r="C807" s="86"/>
      <c r="D807" s="107"/>
      <c r="E807" s="86"/>
      <c r="F807" s="88"/>
      <c r="G807" s="133">
        <f t="shared" si="32"/>
        <v>0</v>
      </c>
      <c r="H807" s="108"/>
      <c r="I807" s="110"/>
      <c r="J807" s="176"/>
      <c r="K807" s="108"/>
      <c r="L807" s="90"/>
      <c r="M807" s="133">
        <f t="shared" si="33"/>
        <v>0</v>
      </c>
      <c r="N807" s="39"/>
      <c r="O807" s="39"/>
      <c r="P807" s="39"/>
      <c r="Q807" s="39"/>
    </row>
    <row r="808" spans="1:17" x14ac:dyDescent="0.25">
      <c r="A808" s="119"/>
      <c r="B808" s="86"/>
      <c r="C808" s="86"/>
      <c r="D808" s="107"/>
      <c r="E808" s="86"/>
      <c r="F808" s="88"/>
      <c r="G808" s="133">
        <f t="shared" si="32"/>
        <v>0</v>
      </c>
      <c r="H808" s="108"/>
      <c r="I808" s="110"/>
      <c r="J808" s="176"/>
      <c r="K808" s="108"/>
      <c r="L808" s="90"/>
      <c r="M808" s="133">
        <f t="shared" si="33"/>
        <v>0</v>
      </c>
      <c r="N808" s="39"/>
      <c r="O808" s="39"/>
      <c r="P808" s="39"/>
      <c r="Q808" s="39"/>
    </row>
    <row r="809" spans="1:17" x14ac:dyDescent="0.25">
      <c r="A809" s="119"/>
      <c r="B809" s="86"/>
      <c r="C809" s="86"/>
      <c r="D809" s="107"/>
      <c r="E809" s="86"/>
      <c r="F809" s="88"/>
      <c r="G809" s="133">
        <f t="shared" si="32"/>
        <v>0</v>
      </c>
      <c r="H809" s="108"/>
      <c r="I809" s="110"/>
      <c r="J809" s="176"/>
      <c r="K809" s="108"/>
      <c r="L809" s="90"/>
      <c r="M809" s="133">
        <f t="shared" si="33"/>
        <v>0</v>
      </c>
      <c r="N809" s="39"/>
      <c r="O809" s="39"/>
      <c r="P809" s="39"/>
      <c r="Q809" s="39"/>
    </row>
    <row r="810" spans="1:17" x14ac:dyDescent="0.25">
      <c r="A810" s="119"/>
      <c r="B810" s="86"/>
      <c r="C810" s="86"/>
      <c r="D810" s="107"/>
      <c r="E810" s="86"/>
      <c r="F810" s="88"/>
      <c r="G810" s="133">
        <f t="shared" si="32"/>
        <v>0</v>
      </c>
      <c r="H810" s="108"/>
      <c r="I810" s="110"/>
      <c r="J810" s="176"/>
      <c r="K810" s="108"/>
      <c r="L810" s="90"/>
      <c r="M810" s="133">
        <f t="shared" si="33"/>
        <v>0</v>
      </c>
      <c r="N810" s="39"/>
      <c r="O810" s="39"/>
      <c r="P810" s="39"/>
      <c r="Q810" s="39"/>
    </row>
    <row r="811" spans="1:17" x14ac:dyDescent="0.25">
      <c r="A811" s="119"/>
      <c r="B811" s="86"/>
      <c r="C811" s="86"/>
      <c r="D811" s="107"/>
      <c r="E811" s="86"/>
      <c r="F811" s="88"/>
      <c r="G811" s="133">
        <f t="shared" si="32"/>
        <v>0</v>
      </c>
      <c r="H811" s="108"/>
      <c r="I811" s="110"/>
      <c r="J811" s="176"/>
      <c r="K811" s="108"/>
      <c r="L811" s="90"/>
      <c r="M811" s="133">
        <f t="shared" si="33"/>
        <v>0</v>
      </c>
      <c r="N811" s="39"/>
      <c r="O811" s="39"/>
      <c r="P811" s="39"/>
      <c r="Q811" s="39"/>
    </row>
    <row r="812" spans="1:17" x14ac:dyDescent="0.25">
      <c r="A812" s="119"/>
      <c r="B812" s="86"/>
      <c r="C812" s="86"/>
      <c r="D812" s="107"/>
      <c r="E812" s="86"/>
      <c r="F812" s="88"/>
      <c r="G812" s="133">
        <f t="shared" si="32"/>
        <v>0</v>
      </c>
      <c r="H812" s="108"/>
      <c r="I812" s="110"/>
      <c r="J812" s="176"/>
      <c r="K812" s="108"/>
      <c r="L812" s="90"/>
      <c r="M812" s="133">
        <f t="shared" si="33"/>
        <v>0</v>
      </c>
      <c r="N812" s="39"/>
      <c r="O812" s="39"/>
      <c r="P812" s="39"/>
      <c r="Q812" s="39"/>
    </row>
    <row r="813" spans="1:17" x14ac:dyDescent="0.25">
      <c r="A813" s="119"/>
      <c r="B813" s="86"/>
      <c r="C813" s="86"/>
      <c r="D813" s="107"/>
      <c r="E813" s="86"/>
      <c r="F813" s="88"/>
      <c r="G813" s="133">
        <f t="shared" si="32"/>
        <v>0</v>
      </c>
      <c r="H813" s="108"/>
      <c r="I813" s="110"/>
      <c r="J813" s="176"/>
      <c r="K813" s="108"/>
      <c r="L813" s="90"/>
      <c r="M813" s="133">
        <f t="shared" si="33"/>
        <v>0</v>
      </c>
      <c r="N813" s="39"/>
      <c r="O813" s="39"/>
      <c r="P813" s="39"/>
      <c r="Q813" s="39"/>
    </row>
    <row r="814" spans="1:17" x14ac:dyDescent="0.25">
      <c r="A814" s="119"/>
      <c r="B814" s="86"/>
      <c r="C814" s="86"/>
      <c r="D814" s="107"/>
      <c r="E814" s="86"/>
      <c r="F814" s="88"/>
      <c r="G814" s="133">
        <f t="shared" si="32"/>
        <v>0</v>
      </c>
      <c r="H814" s="108"/>
      <c r="I814" s="110"/>
      <c r="J814" s="176"/>
      <c r="K814" s="108"/>
      <c r="L814" s="90"/>
      <c r="M814" s="133">
        <f t="shared" si="33"/>
        <v>0</v>
      </c>
      <c r="N814" s="39"/>
      <c r="O814" s="39"/>
      <c r="P814" s="39"/>
      <c r="Q814" s="39"/>
    </row>
    <row r="815" spans="1:17" x14ac:dyDescent="0.25">
      <c r="A815" s="119"/>
      <c r="B815" s="86"/>
      <c r="C815" s="86"/>
      <c r="D815" s="107"/>
      <c r="E815" s="86"/>
      <c r="F815" s="88"/>
      <c r="G815" s="133">
        <f t="shared" si="32"/>
        <v>0</v>
      </c>
      <c r="H815" s="108"/>
      <c r="I815" s="110"/>
      <c r="J815" s="176"/>
      <c r="K815" s="108"/>
      <c r="L815" s="90"/>
      <c r="M815" s="133">
        <f t="shared" si="33"/>
        <v>0</v>
      </c>
      <c r="N815" s="39"/>
      <c r="O815" s="39"/>
      <c r="P815" s="39"/>
      <c r="Q815" s="39"/>
    </row>
    <row r="816" spans="1:17" x14ac:dyDescent="0.25">
      <c r="A816" s="119"/>
      <c r="B816" s="86"/>
      <c r="C816" s="86"/>
      <c r="D816" s="107"/>
      <c r="E816" s="86"/>
      <c r="F816" s="88"/>
      <c r="G816" s="133">
        <f t="shared" si="32"/>
        <v>0</v>
      </c>
      <c r="H816" s="108"/>
      <c r="I816" s="110"/>
      <c r="J816" s="176"/>
      <c r="K816" s="108"/>
      <c r="L816" s="90"/>
      <c r="M816" s="133">
        <f t="shared" si="33"/>
        <v>0</v>
      </c>
      <c r="N816" s="39"/>
      <c r="O816" s="39"/>
      <c r="P816" s="39"/>
      <c r="Q816" s="39"/>
    </row>
    <row r="817" spans="1:17" x14ac:dyDescent="0.25">
      <c r="A817" s="119"/>
      <c r="B817" s="86"/>
      <c r="C817" s="86"/>
      <c r="D817" s="107"/>
      <c r="E817" s="86"/>
      <c r="F817" s="88"/>
      <c r="G817" s="133">
        <f t="shared" si="32"/>
        <v>0</v>
      </c>
      <c r="H817" s="108"/>
      <c r="I817" s="110"/>
      <c r="J817" s="176"/>
      <c r="K817" s="108"/>
      <c r="L817" s="90"/>
      <c r="M817" s="133">
        <f t="shared" si="33"/>
        <v>0</v>
      </c>
      <c r="N817" s="39"/>
      <c r="O817" s="39"/>
      <c r="P817" s="39"/>
      <c r="Q817" s="39"/>
    </row>
    <row r="818" spans="1:17" x14ac:dyDescent="0.25">
      <c r="A818" s="119"/>
      <c r="B818" s="86"/>
      <c r="C818" s="86"/>
      <c r="D818" s="107"/>
      <c r="E818" s="86"/>
      <c r="F818" s="88"/>
      <c r="G818" s="133">
        <f t="shared" si="32"/>
        <v>0</v>
      </c>
      <c r="H818" s="108"/>
      <c r="I818" s="110"/>
      <c r="J818" s="176"/>
      <c r="K818" s="108"/>
      <c r="L818" s="90"/>
      <c r="M818" s="133">
        <f t="shared" si="33"/>
        <v>0</v>
      </c>
      <c r="N818" s="39"/>
      <c r="O818" s="39"/>
      <c r="P818" s="39"/>
      <c r="Q818" s="39"/>
    </row>
    <row r="819" spans="1:17" x14ac:dyDescent="0.25">
      <c r="A819" s="119"/>
      <c r="B819" s="86"/>
      <c r="C819" s="86"/>
      <c r="D819" s="107"/>
      <c r="E819" s="86"/>
      <c r="F819" s="88"/>
      <c r="G819" s="133">
        <f t="shared" si="32"/>
        <v>0</v>
      </c>
      <c r="H819" s="108"/>
      <c r="I819" s="110"/>
      <c r="J819" s="176"/>
      <c r="K819" s="108"/>
      <c r="L819" s="90"/>
      <c r="M819" s="133">
        <f t="shared" si="33"/>
        <v>0</v>
      </c>
      <c r="N819" s="39"/>
      <c r="O819" s="39"/>
      <c r="P819" s="39"/>
      <c r="Q819" s="39"/>
    </row>
    <row r="820" spans="1:17" x14ac:dyDescent="0.25">
      <c r="A820" s="119"/>
      <c r="B820" s="86"/>
      <c r="C820" s="86"/>
      <c r="D820" s="107"/>
      <c r="E820" s="86"/>
      <c r="F820" s="88"/>
      <c r="G820" s="133">
        <f t="shared" si="32"/>
        <v>0</v>
      </c>
      <c r="H820" s="108"/>
      <c r="I820" s="110"/>
      <c r="J820" s="176"/>
      <c r="K820" s="108"/>
      <c r="L820" s="90"/>
      <c r="M820" s="133">
        <f t="shared" si="33"/>
        <v>0</v>
      </c>
      <c r="N820" s="39"/>
      <c r="O820" s="39"/>
      <c r="P820" s="39"/>
      <c r="Q820" s="39"/>
    </row>
    <row r="821" spans="1:17" x14ac:dyDescent="0.25">
      <c r="A821" s="119"/>
      <c r="B821" s="86"/>
      <c r="C821" s="86"/>
      <c r="D821" s="107"/>
      <c r="E821" s="86"/>
      <c r="F821" s="88"/>
      <c r="G821" s="133">
        <f t="shared" si="32"/>
        <v>0</v>
      </c>
      <c r="H821" s="108"/>
      <c r="I821" s="110"/>
      <c r="J821" s="176"/>
      <c r="K821" s="108"/>
      <c r="L821" s="90"/>
      <c r="M821" s="133">
        <f t="shared" si="33"/>
        <v>0</v>
      </c>
      <c r="N821" s="39"/>
      <c r="O821" s="39"/>
      <c r="P821" s="39"/>
      <c r="Q821" s="39"/>
    </row>
    <row r="822" spans="1:17" x14ac:dyDescent="0.25">
      <c r="A822" s="119"/>
      <c r="B822" s="86"/>
      <c r="C822" s="86"/>
      <c r="D822" s="107"/>
      <c r="E822" s="86"/>
      <c r="F822" s="88"/>
      <c r="G822" s="133">
        <f t="shared" si="32"/>
        <v>0</v>
      </c>
      <c r="H822" s="108"/>
      <c r="I822" s="110"/>
      <c r="J822" s="176"/>
      <c r="K822" s="108"/>
      <c r="L822" s="90"/>
      <c r="M822" s="133">
        <f t="shared" si="33"/>
        <v>0</v>
      </c>
      <c r="N822" s="39"/>
      <c r="O822" s="39"/>
      <c r="P822" s="39"/>
      <c r="Q822" s="39"/>
    </row>
    <row r="823" spans="1:17" x14ac:dyDescent="0.25">
      <c r="A823" s="119"/>
      <c r="B823" s="86"/>
      <c r="C823" s="86"/>
      <c r="D823" s="107"/>
      <c r="E823" s="86"/>
      <c r="F823" s="88"/>
      <c r="G823" s="133">
        <f t="shared" si="32"/>
        <v>0</v>
      </c>
      <c r="H823" s="108"/>
      <c r="I823" s="110"/>
      <c r="J823" s="176"/>
      <c r="K823" s="108"/>
      <c r="L823" s="90"/>
      <c r="M823" s="133">
        <f t="shared" si="33"/>
        <v>0</v>
      </c>
      <c r="N823" s="39"/>
      <c r="O823" s="39"/>
      <c r="P823" s="39"/>
      <c r="Q823" s="39"/>
    </row>
    <row r="824" spans="1:17" x14ac:dyDescent="0.25">
      <c r="A824" s="119"/>
      <c r="B824" s="86"/>
      <c r="C824" s="86"/>
      <c r="D824" s="107"/>
      <c r="E824" s="86"/>
      <c r="F824" s="88"/>
      <c r="G824" s="133">
        <f t="shared" si="32"/>
        <v>0</v>
      </c>
      <c r="H824" s="108"/>
      <c r="I824" s="110"/>
      <c r="J824" s="176"/>
      <c r="K824" s="108"/>
      <c r="L824" s="90"/>
      <c r="M824" s="133">
        <f t="shared" si="33"/>
        <v>0</v>
      </c>
      <c r="N824" s="39"/>
      <c r="O824" s="39"/>
      <c r="P824" s="39"/>
      <c r="Q824" s="39"/>
    </row>
    <row r="825" spans="1:17" x14ac:dyDescent="0.25">
      <c r="A825" s="119"/>
      <c r="B825" s="86"/>
      <c r="C825" s="86"/>
      <c r="D825" s="107"/>
      <c r="E825" s="86"/>
      <c r="F825" s="88"/>
      <c r="G825" s="133">
        <f t="shared" si="32"/>
        <v>0</v>
      </c>
      <c r="H825" s="108"/>
      <c r="I825" s="110"/>
      <c r="J825" s="176"/>
      <c r="K825" s="108"/>
      <c r="L825" s="90"/>
      <c r="M825" s="133">
        <f t="shared" si="33"/>
        <v>0</v>
      </c>
      <c r="N825" s="39"/>
      <c r="O825" s="39"/>
      <c r="P825" s="39"/>
      <c r="Q825" s="39"/>
    </row>
    <row r="826" spans="1:17" x14ac:dyDescent="0.25">
      <c r="A826" s="119"/>
      <c r="B826" s="86"/>
      <c r="C826" s="86"/>
      <c r="D826" s="107"/>
      <c r="E826" s="86"/>
      <c r="F826" s="88"/>
      <c r="G826" s="133">
        <f t="shared" si="32"/>
        <v>0</v>
      </c>
      <c r="H826" s="108"/>
      <c r="I826" s="110"/>
      <c r="J826" s="176"/>
      <c r="K826" s="108"/>
      <c r="L826" s="90"/>
      <c r="M826" s="133">
        <f t="shared" si="33"/>
        <v>0</v>
      </c>
      <c r="N826" s="39"/>
      <c r="O826" s="39"/>
      <c r="P826" s="39"/>
      <c r="Q826" s="39"/>
    </row>
    <row r="827" spans="1:17" x14ac:dyDescent="0.25">
      <c r="A827" s="119"/>
      <c r="B827" s="86"/>
      <c r="C827" s="86"/>
      <c r="D827" s="107"/>
      <c r="E827" s="86"/>
      <c r="F827" s="88"/>
      <c r="G827" s="133">
        <f t="shared" si="32"/>
        <v>0</v>
      </c>
      <c r="H827" s="108"/>
      <c r="I827" s="110"/>
      <c r="J827" s="176"/>
      <c r="K827" s="108"/>
      <c r="L827" s="90"/>
      <c r="M827" s="133">
        <f t="shared" si="33"/>
        <v>0</v>
      </c>
      <c r="N827" s="39"/>
      <c r="O827" s="39"/>
      <c r="P827" s="39"/>
      <c r="Q827" s="39"/>
    </row>
    <row r="828" spans="1:17" x14ac:dyDescent="0.25">
      <c r="A828" s="119"/>
      <c r="B828" s="86"/>
      <c r="C828" s="86"/>
      <c r="D828" s="107"/>
      <c r="E828" s="86"/>
      <c r="F828" s="88"/>
      <c r="G828" s="133">
        <f t="shared" si="32"/>
        <v>0</v>
      </c>
      <c r="H828" s="108"/>
      <c r="I828" s="110"/>
      <c r="J828" s="176"/>
      <c r="K828" s="108"/>
      <c r="L828" s="90"/>
      <c r="M828" s="133">
        <f t="shared" si="33"/>
        <v>0</v>
      </c>
      <c r="N828" s="39"/>
      <c r="O828" s="39"/>
      <c r="P828" s="39"/>
      <c r="Q828" s="39"/>
    </row>
    <row r="829" spans="1:17" x14ac:dyDescent="0.25">
      <c r="A829" s="119"/>
      <c r="B829" s="86"/>
      <c r="C829" s="86"/>
      <c r="D829" s="107"/>
      <c r="E829" s="86"/>
      <c r="F829" s="88"/>
      <c r="G829" s="133">
        <f t="shared" si="32"/>
        <v>0</v>
      </c>
      <c r="H829" s="108"/>
      <c r="I829" s="110"/>
      <c r="J829" s="176"/>
      <c r="K829" s="108"/>
      <c r="L829" s="90"/>
      <c r="M829" s="133">
        <f t="shared" si="33"/>
        <v>0</v>
      </c>
      <c r="N829" s="39"/>
      <c r="O829" s="39"/>
      <c r="P829" s="39"/>
      <c r="Q829" s="39"/>
    </row>
    <row r="830" spans="1:17" x14ac:dyDescent="0.25">
      <c r="A830" s="119"/>
      <c r="B830" s="86"/>
      <c r="C830" s="86"/>
      <c r="D830" s="107"/>
      <c r="E830" s="86"/>
      <c r="F830" s="88"/>
      <c r="G830" s="133">
        <f t="shared" si="32"/>
        <v>0</v>
      </c>
      <c r="H830" s="108"/>
      <c r="I830" s="110"/>
      <c r="J830" s="176"/>
      <c r="K830" s="108"/>
      <c r="L830" s="90"/>
      <c r="M830" s="133">
        <f t="shared" si="33"/>
        <v>0</v>
      </c>
      <c r="N830" s="39"/>
      <c r="O830" s="39"/>
      <c r="P830" s="39"/>
      <c r="Q830" s="39"/>
    </row>
    <row r="831" spans="1:17" x14ac:dyDescent="0.25">
      <c r="A831" s="119"/>
      <c r="B831" s="86"/>
      <c r="C831" s="86"/>
      <c r="D831" s="107"/>
      <c r="E831" s="86"/>
      <c r="F831" s="88"/>
      <c r="G831" s="133">
        <f t="shared" si="32"/>
        <v>0</v>
      </c>
      <c r="H831" s="108"/>
      <c r="I831" s="110"/>
      <c r="J831" s="176"/>
      <c r="K831" s="108"/>
      <c r="L831" s="90"/>
      <c r="M831" s="133">
        <f t="shared" si="33"/>
        <v>0</v>
      </c>
      <c r="N831" s="39"/>
      <c r="O831" s="39"/>
      <c r="P831" s="39"/>
      <c r="Q831" s="39"/>
    </row>
    <row r="832" spans="1:17" x14ac:dyDescent="0.25">
      <c r="A832" s="119"/>
      <c r="B832" s="86"/>
      <c r="C832" s="86"/>
      <c r="D832" s="107"/>
      <c r="E832" s="86"/>
      <c r="F832" s="88"/>
      <c r="G832" s="133">
        <f t="shared" si="32"/>
        <v>0</v>
      </c>
      <c r="H832" s="108"/>
      <c r="I832" s="110"/>
      <c r="J832" s="176"/>
      <c r="K832" s="108"/>
      <c r="L832" s="90"/>
      <c r="M832" s="133">
        <f t="shared" si="33"/>
        <v>0</v>
      </c>
      <c r="N832" s="39"/>
      <c r="O832" s="39"/>
      <c r="P832" s="39"/>
      <c r="Q832" s="39"/>
    </row>
    <row r="833" spans="1:17" x14ac:dyDescent="0.25">
      <c r="A833" s="119"/>
      <c r="B833" s="86"/>
      <c r="C833" s="86"/>
      <c r="D833" s="107"/>
      <c r="E833" s="86"/>
      <c r="F833" s="88"/>
      <c r="G833" s="133">
        <f t="shared" si="32"/>
        <v>0</v>
      </c>
      <c r="H833" s="108"/>
      <c r="I833" s="110"/>
      <c r="J833" s="176"/>
      <c r="K833" s="108"/>
      <c r="L833" s="90"/>
      <c r="M833" s="133">
        <f t="shared" si="33"/>
        <v>0</v>
      </c>
      <c r="N833" s="39"/>
      <c r="O833" s="39"/>
      <c r="P833" s="39"/>
      <c r="Q833" s="39"/>
    </row>
    <row r="834" spans="1:17" x14ac:dyDescent="0.25">
      <c r="A834" s="119"/>
      <c r="B834" s="86"/>
      <c r="C834" s="86"/>
      <c r="D834" s="107"/>
      <c r="E834" s="86"/>
      <c r="F834" s="88"/>
      <c r="G834" s="133">
        <f t="shared" si="32"/>
        <v>0</v>
      </c>
      <c r="H834" s="108"/>
      <c r="I834" s="110"/>
      <c r="J834" s="176"/>
      <c r="K834" s="108"/>
      <c r="L834" s="90"/>
      <c r="M834" s="133">
        <f t="shared" si="33"/>
        <v>0</v>
      </c>
      <c r="N834" s="39"/>
      <c r="O834" s="39"/>
      <c r="P834" s="39"/>
      <c r="Q834" s="39"/>
    </row>
    <row r="835" spans="1:17" x14ac:dyDescent="0.25">
      <c r="A835" s="119"/>
      <c r="B835" s="86"/>
      <c r="C835" s="86"/>
      <c r="D835" s="107"/>
      <c r="E835" s="86"/>
      <c r="F835" s="88"/>
      <c r="G835" s="133">
        <f t="shared" si="32"/>
        <v>0</v>
      </c>
      <c r="H835" s="108"/>
      <c r="I835" s="110"/>
      <c r="J835" s="176"/>
      <c r="K835" s="108"/>
      <c r="L835" s="90"/>
      <c r="M835" s="133">
        <f t="shared" si="33"/>
        <v>0</v>
      </c>
      <c r="N835" s="39"/>
      <c r="O835" s="39"/>
      <c r="P835" s="39"/>
      <c r="Q835" s="39"/>
    </row>
    <row r="836" spans="1:17" x14ac:dyDescent="0.25">
      <c r="A836" s="119"/>
      <c r="B836" s="86"/>
      <c r="C836" s="86"/>
      <c r="D836" s="107"/>
      <c r="E836" s="86"/>
      <c r="F836" s="88"/>
      <c r="G836" s="133">
        <f t="shared" si="32"/>
        <v>0</v>
      </c>
      <c r="H836" s="108"/>
      <c r="I836" s="110"/>
      <c r="J836" s="176"/>
      <c r="K836" s="108"/>
      <c r="L836" s="90"/>
      <c r="M836" s="133">
        <f t="shared" si="33"/>
        <v>0</v>
      </c>
      <c r="N836" s="39"/>
      <c r="O836" s="39"/>
      <c r="P836" s="39"/>
      <c r="Q836" s="39"/>
    </row>
    <row r="837" spans="1:17" x14ac:dyDescent="0.25">
      <c r="A837" s="119"/>
      <c r="B837" s="86"/>
      <c r="C837" s="86"/>
      <c r="D837" s="107"/>
      <c r="E837" s="86"/>
      <c r="F837" s="88"/>
      <c r="G837" s="133">
        <f t="shared" si="32"/>
        <v>0</v>
      </c>
      <c r="H837" s="108"/>
      <c r="I837" s="110"/>
      <c r="J837" s="176"/>
      <c r="K837" s="108"/>
      <c r="L837" s="90"/>
      <c r="M837" s="133">
        <f t="shared" si="33"/>
        <v>0</v>
      </c>
      <c r="N837" s="39"/>
      <c r="O837" s="39"/>
      <c r="P837" s="39"/>
      <c r="Q837" s="39"/>
    </row>
    <row r="838" spans="1:17" x14ac:dyDescent="0.25">
      <c r="A838" s="119"/>
      <c r="B838" s="86"/>
      <c r="C838" s="86"/>
      <c r="D838" s="107"/>
      <c r="E838" s="86"/>
      <c r="F838" s="88"/>
      <c r="G838" s="133">
        <f t="shared" si="32"/>
        <v>0</v>
      </c>
      <c r="H838" s="108"/>
      <c r="I838" s="110"/>
      <c r="J838" s="176"/>
      <c r="K838" s="108"/>
      <c r="L838" s="90"/>
      <c r="M838" s="133">
        <f t="shared" si="33"/>
        <v>0</v>
      </c>
      <c r="N838" s="39"/>
      <c r="O838" s="39"/>
      <c r="P838" s="39"/>
      <c r="Q838" s="39"/>
    </row>
    <row r="839" spans="1:17" x14ac:dyDescent="0.25">
      <c r="A839" s="119"/>
      <c r="B839" s="86"/>
      <c r="C839" s="86"/>
      <c r="D839" s="107"/>
      <c r="E839" s="86"/>
      <c r="F839" s="88"/>
      <c r="G839" s="133">
        <f t="shared" si="32"/>
        <v>0</v>
      </c>
      <c r="H839" s="108"/>
      <c r="I839" s="110"/>
      <c r="J839" s="176"/>
      <c r="K839" s="108"/>
      <c r="L839" s="90"/>
      <c r="M839" s="133">
        <f t="shared" si="33"/>
        <v>0</v>
      </c>
      <c r="N839" s="39"/>
      <c r="O839" s="39"/>
      <c r="P839" s="39"/>
      <c r="Q839" s="39"/>
    </row>
    <row r="840" spans="1:17" x14ac:dyDescent="0.25">
      <c r="A840" s="119"/>
      <c r="B840" s="86"/>
      <c r="C840" s="86"/>
      <c r="D840" s="107"/>
      <c r="E840" s="86"/>
      <c r="F840" s="88"/>
      <c r="G840" s="133">
        <f t="shared" si="32"/>
        <v>0</v>
      </c>
      <c r="H840" s="108"/>
      <c r="I840" s="110"/>
      <c r="J840" s="176"/>
      <c r="K840" s="108"/>
      <c r="L840" s="90"/>
      <c r="M840" s="133">
        <f t="shared" si="33"/>
        <v>0</v>
      </c>
      <c r="N840" s="39"/>
      <c r="O840" s="39"/>
      <c r="P840" s="39"/>
      <c r="Q840" s="39"/>
    </row>
    <row r="841" spans="1:17" x14ac:dyDescent="0.25">
      <c r="A841" s="119"/>
      <c r="B841" s="86"/>
      <c r="C841" s="86"/>
      <c r="D841" s="107"/>
      <c r="E841" s="86"/>
      <c r="F841" s="88"/>
      <c r="G841" s="133">
        <f t="shared" si="32"/>
        <v>0</v>
      </c>
      <c r="H841" s="108"/>
      <c r="I841" s="110"/>
      <c r="J841" s="176"/>
      <c r="K841" s="108"/>
      <c r="L841" s="90"/>
      <c r="M841" s="133">
        <f t="shared" si="33"/>
        <v>0</v>
      </c>
      <c r="N841" s="39"/>
      <c r="O841" s="39"/>
      <c r="P841" s="39"/>
      <c r="Q841" s="39"/>
    </row>
    <row r="842" spans="1:17" x14ac:dyDescent="0.25">
      <c r="A842" s="119"/>
      <c r="B842" s="86"/>
      <c r="C842" s="86"/>
      <c r="D842" s="107"/>
      <c r="E842" s="86"/>
      <c r="F842" s="88"/>
      <c r="G842" s="133">
        <f t="shared" si="32"/>
        <v>0</v>
      </c>
      <c r="H842" s="108"/>
      <c r="I842" s="110"/>
      <c r="J842" s="176"/>
      <c r="K842" s="108"/>
      <c r="L842" s="90"/>
      <c r="M842" s="133">
        <f t="shared" si="33"/>
        <v>0</v>
      </c>
      <c r="N842" s="39"/>
      <c r="O842" s="39"/>
      <c r="P842" s="39"/>
      <c r="Q842" s="39"/>
    </row>
    <row r="843" spans="1:17" x14ac:dyDescent="0.25">
      <c r="A843" s="119"/>
      <c r="B843" s="86"/>
      <c r="C843" s="86"/>
      <c r="D843" s="107"/>
      <c r="E843" s="86"/>
      <c r="F843" s="88"/>
      <c r="G843" s="133">
        <f t="shared" si="32"/>
        <v>0</v>
      </c>
      <c r="H843" s="108"/>
      <c r="I843" s="110"/>
      <c r="J843" s="176"/>
      <c r="K843" s="108"/>
      <c r="L843" s="90"/>
      <c r="M843" s="133">
        <f t="shared" si="33"/>
        <v>0</v>
      </c>
      <c r="N843" s="39"/>
      <c r="O843" s="39"/>
      <c r="P843" s="39"/>
      <c r="Q843" s="39"/>
    </row>
    <row r="844" spans="1:17" x14ac:dyDescent="0.25">
      <c r="A844" s="119"/>
      <c r="B844" s="86"/>
      <c r="C844" s="86"/>
      <c r="D844" s="107"/>
      <c r="E844" s="86"/>
      <c r="F844" s="88"/>
      <c r="G844" s="133">
        <f t="shared" si="32"/>
        <v>0</v>
      </c>
      <c r="H844" s="108"/>
      <c r="I844" s="110"/>
      <c r="J844" s="176"/>
      <c r="K844" s="108"/>
      <c r="L844" s="90"/>
      <c r="M844" s="133">
        <f t="shared" si="33"/>
        <v>0</v>
      </c>
      <c r="N844" s="39"/>
      <c r="O844" s="39"/>
      <c r="P844" s="39"/>
      <c r="Q844" s="39"/>
    </row>
    <row r="845" spans="1:17" x14ac:dyDescent="0.25">
      <c r="A845" s="119"/>
      <c r="B845" s="86"/>
      <c r="C845" s="86"/>
      <c r="D845" s="107"/>
      <c r="E845" s="86"/>
      <c r="F845" s="88"/>
      <c r="G845" s="133">
        <f t="shared" si="32"/>
        <v>0</v>
      </c>
      <c r="H845" s="108"/>
      <c r="I845" s="110"/>
      <c r="J845" s="176"/>
      <c r="K845" s="108"/>
      <c r="L845" s="90"/>
      <c r="M845" s="133">
        <f t="shared" si="33"/>
        <v>0</v>
      </c>
      <c r="N845" s="39"/>
      <c r="O845" s="39"/>
      <c r="P845" s="39"/>
      <c r="Q845" s="39"/>
    </row>
    <row r="846" spans="1:17" x14ac:dyDescent="0.25">
      <c r="A846" s="119"/>
      <c r="B846" s="86"/>
      <c r="C846" s="86"/>
      <c r="D846" s="107"/>
      <c r="E846" s="86"/>
      <c r="F846" s="88"/>
      <c r="G846" s="133">
        <f t="shared" si="32"/>
        <v>0</v>
      </c>
      <c r="H846" s="108"/>
      <c r="I846" s="110"/>
      <c r="J846" s="176"/>
      <c r="K846" s="108"/>
      <c r="L846" s="90"/>
      <c r="M846" s="133">
        <f t="shared" si="33"/>
        <v>0</v>
      </c>
      <c r="N846" s="39"/>
      <c r="O846" s="39"/>
      <c r="P846" s="39"/>
      <c r="Q846" s="39"/>
    </row>
    <row r="847" spans="1:17" x14ac:dyDescent="0.25">
      <c r="A847" s="119"/>
      <c r="B847" s="86"/>
      <c r="C847" s="86"/>
      <c r="D847" s="107"/>
      <c r="E847" s="86"/>
      <c r="F847" s="88"/>
      <c r="G847" s="133">
        <f t="shared" si="32"/>
        <v>0</v>
      </c>
      <c r="H847" s="108"/>
      <c r="I847" s="110"/>
      <c r="J847" s="176"/>
      <c r="K847" s="108"/>
      <c r="L847" s="90"/>
      <c r="M847" s="133">
        <f t="shared" si="33"/>
        <v>0</v>
      </c>
      <c r="N847" s="39"/>
      <c r="O847" s="39"/>
      <c r="P847" s="39"/>
      <c r="Q847" s="39"/>
    </row>
    <row r="848" spans="1:17" x14ac:dyDescent="0.25">
      <c r="A848" s="119"/>
      <c r="B848" s="86"/>
      <c r="C848" s="86"/>
      <c r="D848" s="107"/>
      <c r="E848" s="86"/>
      <c r="F848" s="88"/>
      <c r="G848" s="133">
        <f t="shared" si="32"/>
        <v>0</v>
      </c>
      <c r="H848" s="108"/>
      <c r="I848" s="110"/>
      <c r="J848" s="176"/>
      <c r="K848" s="108"/>
      <c r="L848" s="90"/>
      <c r="M848" s="133">
        <f t="shared" si="33"/>
        <v>0</v>
      </c>
      <c r="N848" s="39"/>
      <c r="O848" s="39"/>
      <c r="P848" s="39"/>
      <c r="Q848" s="39"/>
    </row>
    <row r="849" spans="1:17" x14ac:dyDescent="0.25">
      <c r="A849" s="119"/>
      <c r="B849" s="86"/>
      <c r="C849" s="86"/>
      <c r="D849" s="107"/>
      <c r="E849" s="86"/>
      <c r="F849" s="88"/>
      <c r="G849" s="133">
        <f t="shared" si="32"/>
        <v>0</v>
      </c>
      <c r="H849" s="108"/>
      <c r="I849" s="110"/>
      <c r="J849" s="176"/>
      <c r="K849" s="108"/>
      <c r="L849" s="90"/>
      <c r="M849" s="133">
        <f t="shared" si="33"/>
        <v>0</v>
      </c>
      <c r="N849" s="39"/>
      <c r="O849" s="39"/>
      <c r="P849" s="39"/>
      <c r="Q849" s="39"/>
    </row>
    <row r="850" spans="1:17" x14ac:dyDescent="0.25">
      <c r="A850" s="119"/>
      <c r="B850" s="86"/>
      <c r="C850" s="86"/>
      <c r="D850" s="107"/>
      <c r="E850" s="86"/>
      <c r="F850" s="88"/>
      <c r="G850" s="133">
        <f t="shared" si="32"/>
        <v>0</v>
      </c>
      <c r="H850" s="108"/>
      <c r="I850" s="110"/>
      <c r="J850" s="176"/>
      <c r="K850" s="108"/>
      <c r="L850" s="90"/>
      <c r="M850" s="133">
        <f t="shared" si="33"/>
        <v>0</v>
      </c>
      <c r="N850" s="39"/>
      <c r="O850" s="39"/>
      <c r="P850" s="39"/>
      <c r="Q850" s="39"/>
    </row>
    <row r="851" spans="1:17" x14ac:dyDescent="0.25">
      <c r="A851" s="119"/>
      <c r="B851" s="86"/>
      <c r="C851" s="86"/>
      <c r="D851" s="107"/>
      <c r="E851" s="86"/>
      <c r="F851" s="88"/>
      <c r="G851" s="133">
        <f t="shared" si="32"/>
        <v>0</v>
      </c>
      <c r="H851" s="108"/>
      <c r="I851" s="110"/>
      <c r="J851" s="176"/>
      <c r="K851" s="108"/>
      <c r="L851" s="90"/>
      <c r="M851" s="133">
        <f t="shared" si="33"/>
        <v>0</v>
      </c>
      <c r="N851" s="39"/>
      <c r="O851" s="39"/>
      <c r="P851" s="39"/>
      <c r="Q851" s="39"/>
    </row>
    <row r="852" spans="1:17" x14ac:dyDescent="0.25">
      <c r="A852" s="119"/>
      <c r="B852" s="86"/>
      <c r="C852" s="86"/>
      <c r="D852" s="107"/>
      <c r="E852" s="86"/>
      <c r="F852" s="88"/>
      <c r="G852" s="133">
        <f t="shared" ref="G852:G915" si="34">F852*0.21</f>
        <v>0</v>
      </c>
      <c r="H852" s="108"/>
      <c r="I852" s="110"/>
      <c r="J852" s="176"/>
      <c r="K852" s="108"/>
      <c r="L852" s="90"/>
      <c r="M852" s="133">
        <f t="shared" ref="M852:M915" si="35">SUM(F852:L852)</f>
        <v>0</v>
      </c>
      <c r="N852" s="39"/>
      <c r="O852" s="39"/>
      <c r="P852" s="39"/>
      <c r="Q852" s="39"/>
    </row>
    <row r="853" spans="1:17" x14ac:dyDescent="0.25">
      <c r="A853" s="119"/>
      <c r="B853" s="86"/>
      <c r="C853" s="86"/>
      <c r="D853" s="107"/>
      <c r="E853" s="86"/>
      <c r="F853" s="88"/>
      <c r="G853" s="133">
        <f t="shared" si="34"/>
        <v>0</v>
      </c>
      <c r="H853" s="108"/>
      <c r="I853" s="110"/>
      <c r="J853" s="176"/>
      <c r="K853" s="108"/>
      <c r="L853" s="90"/>
      <c r="M853" s="133">
        <f t="shared" si="35"/>
        <v>0</v>
      </c>
      <c r="N853" s="39"/>
      <c r="O853" s="39"/>
      <c r="P853" s="39"/>
      <c r="Q853" s="39"/>
    </row>
    <row r="854" spans="1:17" x14ac:dyDescent="0.25">
      <c r="A854" s="119"/>
      <c r="B854" s="86"/>
      <c r="C854" s="86"/>
      <c r="D854" s="107"/>
      <c r="E854" s="86"/>
      <c r="F854" s="88"/>
      <c r="G854" s="133">
        <f t="shared" si="34"/>
        <v>0</v>
      </c>
      <c r="H854" s="108"/>
      <c r="I854" s="110"/>
      <c r="J854" s="176"/>
      <c r="K854" s="108"/>
      <c r="L854" s="90"/>
      <c r="M854" s="133">
        <f t="shared" si="35"/>
        <v>0</v>
      </c>
      <c r="N854" s="39"/>
      <c r="O854" s="39"/>
      <c r="P854" s="39"/>
      <c r="Q854" s="39"/>
    </row>
    <row r="855" spans="1:17" x14ac:dyDescent="0.25">
      <c r="A855" s="119"/>
      <c r="B855" s="86"/>
      <c r="C855" s="86"/>
      <c r="D855" s="107"/>
      <c r="E855" s="86"/>
      <c r="F855" s="88"/>
      <c r="G855" s="133">
        <f t="shared" si="34"/>
        <v>0</v>
      </c>
      <c r="H855" s="108"/>
      <c r="I855" s="110"/>
      <c r="J855" s="176"/>
      <c r="K855" s="108"/>
      <c r="L855" s="90"/>
      <c r="M855" s="133">
        <f t="shared" si="35"/>
        <v>0</v>
      </c>
      <c r="N855" s="39"/>
      <c r="O855" s="39"/>
      <c r="P855" s="39"/>
      <c r="Q855" s="39"/>
    </row>
    <row r="856" spans="1:17" x14ac:dyDescent="0.25">
      <c r="A856" s="119"/>
      <c r="B856" s="86"/>
      <c r="C856" s="86"/>
      <c r="D856" s="107"/>
      <c r="E856" s="86"/>
      <c r="F856" s="88"/>
      <c r="G856" s="133">
        <f t="shared" si="34"/>
        <v>0</v>
      </c>
      <c r="H856" s="108"/>
      <c r="I856" s="110"/>
      <c r="J856" s="176"/>
      <c r="K856" s="108"/>
      <c r="L856" s="90"/>
      <c r="M856" s="133">
        <f t="shared" si="35"/>
        <v>0</v>
      </c>
      <c r="N856" s="39"/>
      <c r="O856" s="39"/>
      <c r="P856" s="39"/>
      <c r="Q856" s="39"/>
    </row>
    <row r="857" spans="1:17" x14ac:dyDescent="0.25">
      <c r="A857" s="119"/>
      <c r="B857" s="86"/>
      <c r="C857" s="86"/>
      <c r="D857" s="107"/>
      <c r="E857" s="86"/>
      <c r="F857" s="88"/>
      <c r="G857" s="133">
        <f t="shared" si="34"/>
        <v>0</v>
      </c>
      <c r="H857" s="108"/>
      <c r="I857" s="110"/>
      <c r="J857" s="176"/>
      <c r="K857" s="108"/>
      <c r="L857" s="90"/>
      <c r="M857" s="133">
        <f t="shared" si="35"/>
        <v>0</v>
      </c>
      <c r="N857" s="39"/>
      <c r="O857" s="39"/>
      <c r="P857" s="39"/>
      <c r="Q857" s="39"/>
    </row>
    <row r="858" spans="1:17" x14ac:dyDescent="0.25">
      <c r="A858" s="119"/>
      <c r="B858" s="86"/>
      <c r="C858" s="86"/>
      <c r="D858" s="107"/>
      <c r="E858" s="86"/>
      <c r="F858" s="88"/>
      <c r="G858" s="133">
        <f t="shared" si="34"/>
        <v>0</v>
      </c>
      <c r="H858" s="108"/>
      <c r="I858" s="110"/>
      <c r="J858" s="176"/>
      <c r="K858" s="108"/>
      <c r="L858" s="90"/>
      <c r="M858" s="133">
        <f t="shared" si="35"/>
        <v>0</v>
      </c>
      <c r="N858" s="39"/>
      <c r="O858" s="39"/>
      <c r="P858" s="39"/>
      <c r="Q858" s="39"/>
    </row>
    <row r="859" spans="1:17" x14ac:dyDescent="0.25">
      <c r="A859" s="119"/>
      <c r="B859" s="86"/>
      <c r="C859" s="86"/>
      <c r="D859" s="107"/>
      <c r="E859" s="86"/>
      <c r="F859" s="88"/>
      <c r="G859" s="133">
        <f t="shared" si="34"/>
        <v>0</v>
      </c>
      <c r="H859" s="108"/>
      <c r="I859" s="110"/>
      <c r="J859" s="176"/>
      <c r="K859" s="108"/>
      <c r="L859" s="90"/>
      <c r="M859" s="133">
        <f t="shared" si="35"/>
        <v>0</v>
      </c>
      <c r="N859" s="39"/>
      <c r="O859" s="39"/>
      <c r="P859" s="39"/>
      <c r="Q859" s="39"/>
    </row>
    <row r="860" spans="1:17" x14ac:dyDescent="0.25">
      <c r="A860" s="119"/>
      <c r="B860" s="86"/>
      <c r="C860" s="86"/>
      <c r="D860" s="107"/>
      <c r="E860" s="86"/>
      <c r="F860" s="88"/>
      <c r="G860" s="133">
        <f t="shared" si="34"/>
        <v>0</v>
      </c>
      <c r="H860" s="108"/>
      <c r="I860" s="110"/>
      <c r="J860" s="176"/>
      <c r="K860" s="108"/>
      <c r="L860" s="90"/>
      <c r="M860" s="133">
        <f t="shared" si="35"/>
        <v>0</v>
      </c>
      <c r="N860" s="39"/>
      <c r="O860" s="39"/>
      <c r="P860" s="39"/>
      <c r="Q860" s="39"/>
    </row>
    <row r="861" spans="1:17" x14ac:dyDescent="0.25">
      <c r="A861" s="119"/>
      <c r="B861" s="86"/>
      <c r="C861" s="86"/>
      <c r="D861" s="107"/>
      <c r="E861" s="86"/>
      <c r="F861" s="88"/>
      <c r="G861" s="133">
        <f t="shared" si="34"/>
        <v>0</v>
      </c>
      <c r="H861" s="108"/>
      <c r="I861" s="110"/>
      <c r="J861" s="176"/>
      <c r="K861" s="108"/>
      <c r="L861" s="90"/>
      <c r="M861" s="133">
        <f t="shared" si="35"/>
        <v>0</v>
      </c>
      <c r="N861" s="39"/>
      <c r="O861" s="39"/>
      <c r="P861" s="39"/>
      <c r="Q861" s="39"/>
    </row>
    <row r="862" spans="1:17" x14ac:dyDescent="0.25">
      <c r="A862" s="119"/>
      <c r="B862" s="86"/>
      <c r="C862" s="86"/>
      <c r="D862" s="107"/>
      <c r="E862" s="86"/>
      <c r="F862" s="88"/>
      <c r="G862" s="133">
        <f t="shared" si="34"/>
        <v>0</v>
      </c>
      <c r="H862" s="108"/>
      <c r="I862" s="110"/>
      <c r="J862" s="176"/>
      <c r="K862" s="108"/>
      <c r="L862" s="90"/>
      <c r="M862" s="133">
        <f t="shared" si="35"/>
        <v>0</v>
      </c>
      <c r="N862" s="39"/>
      <c r="O862" s="39"/>
      <c r="P862" s="39"/>
      <c r="Q862" s="39"/>
    </row>
    <row r="863" spans="1:17" x14ac:dyDescent="0.25">
      <c r="A863" s="119"/>
      <c r="B863" s="86"/>
      <c r="C863" s="86"/>
      <c r="D863" s="107"/>
      <c r="E863" s="86"/>
      <c r="F863" s="88"/>
      <c r="G863" s="133">
        <f t="shared" si="34"/>
        <v>0</v>
      </c>
      <c r="H863" s="108"/>
      <c r="I863" s="110"/>
      <c r="J863" s="176"/>
      <c r="K863" s="108"/>
      <c r="L863" s="90"/>
      <c r="M863" s="133">
        <f t="shared" si="35"/>
        <v>0</v>
      </c>
      <c r="N863" s="39"/>
      <c r="O863" s="39"/>
      <c r="P863" s="39"/>
      <c r="Q863" s="39"/>
    </row>
    <row r="864" spans="1:17" x14ac:dyDescent="0.25">
      <c r="A864" s="119"/>
      <c r="B864" s="86"/>
      <c r="C864" s="86"/>
      <c r="D864" s="107"/>
      <c r="E864" s="86"/>
      <c r="F864" s="88"/>
      <c r="G864" s="133">
        <f t="shared" si="34"/>
        <v>0</v>
      </c>
      <c r="H864" s="108"/>
      <c r="I864" s="110"/>
      <c r="J864" s="176"/>
      <c r="K864" s="108"/>
      <c r="L864" s="90"/>
      <c r="M864" s="133">
        <f t="shared" si="35"/>
        <v>0</v>
      </c>
      <c r="N864" s="39"/>
      <c r="O864" s="39"/>
      <c r="P864" s="39"/>
      <c r="Q864" s="39"/>
    </row>
    <row r="865" spans="1:17" x14ac:dyDescent="0.25">
      <c r="A865" s="119"/>
      <c r="B865" s="86"/>
      <c r="C865" s="86"/>
      <c r="D865" s="86"/>
      <c r="E865" s="86"/>
      <c r="F865" s="88"/>
      <c r="G865" s="133">
        <f t="shared" si="34"/>
        <v>0</v>
      </c>
      <c r="H865" s="108"/>
      <c r="I865" s="110"/>
      <c r="J865" s="176"/>
      <c r="K865" s="108"/>
      <c r="L865" s="90"/>
      <c r="M865" s="133">
        <f t="shared" si="35"/>
        <v>0</v>
      </c>
      <c r="N865" s="39"/>
      <c r="O865" s="39"/>
      <c r="P865" s="39"/>
      <c r="Q865" s="39"/>
    </row>
    <row r="866" spans="1:17" x14ac:dyDescent="0.25">
      <c r="A866" s="119"/>
      <c r="B866" s="86"/>
      <c r="C866" s="86"/>
      <c r="D866" s="86"/>
      <c r="E866" s="86"/>
      <c r="F866" s="88"/>
      <c r="G866" s="133">
        <f t="shared" si="34"/>
        <v>0</v>
      </c>
      <c r="H866" s="108"/>
      <c r="I866" s="110"/>
      <c r="J866" s="176"/>
      <c r="K866" s="108"/>
      <c r="L866" s="90"/>
      <c r="M866" s="133">
        <f t="shared" si="35"/>
        <v>0</v>
      </c>
      <c r="N866" s="39"/>
      <c r="O866" s="39"/>
      <c r="P866" s="39"/>
      <c r="Q866" s="39"/>
    </row>
    <row r="867" spans="1:17" x14ac:dyDescent="0.25">
      <c r="A867" s="119"/>
      <c r="B867" s="86"/>
      <c r="C867" s="86"/>
      <c r="D867" s="86"/>
      <c r="E867" s="86"/>
      <c r="F867" s="88"/>
      <c r="G867" s="133">
        <f t="shared" si="34"/>
        <v>0</v>
      </c>
      <c r="H867" s="108"/>
      <c r="I867" s="110"/>
      <c r="J867" s="176"/>
      <c r="K867" s="108"/>
      <c r="L867" s="90"/>
      <c r="M867" s="133">
        <f t="shared" si="35"/>
        <v>0</v>
      </c>
      <c r="N867" s="39"/>
      <c r="O867" s="39"/>
      <c r="P867" s="39"/>
      <c r="Q867" s="39"/>
    </row>
    <row r="868" spans="1:17" x14ac:dyDescent="0.25">
      <c r="A868" s="119"/>
      <c r="B868" s="86"/>
      <c r="C868" s="86"/>
      <c r="D868" s="86"/>
      <c r="E868" s="86"/>
      <c r="F868" s="88"/>
      <c r="G868" s="133">
        <f t="shared" si="34"/>
        <v>0</v>
      </c>
      <c r="H868" s="108"/>
      <c r="I868" s="110"/>
      <c r="J868" s="176"/>
      <c r="K868" s="108"/>
      <c r="L868" s="90"/>
      <c r="M868" s="133">
        <f t="shared" si="35"/>
        <v>0</v>
      </c>
      <c r="N868" s="39"/>
      <c r="O868" s="39"/>
      <c r="P868" s="39"/>
      <c r="Q868" s="39"/>
    </row>
    <row r="869" spans="1:17" x14ac:dyDescent="0.25">
      <c r="A869" s="119"/>
      <c r="B869" s="86"/>
      <c r="C869" s="86"/>
      <c r="D869" s="86"/>
      <c r="E869" s="86"/>
      <c r="F869" s="88"/>
      <c r="G869" s="133">
        <f t="shared" si="34"/>
        <v>0</v>
      </c>
      <c r="H869" s="108"/>
      <c r="I869" s="110"/>
      <c r="J869" s="176"/>
      <c r="K869" s="108"/>
      <c r="L869" s="90"/>
      <c r="M869" s="133">
        <f t="shared" si="35"/>
        <v>0</v>
      </c>
      <c r="N869" s="39"/>
      <c r="O869" s="39"/>
      <c r="P869" s="39"/>
      <c r="Q869" s="39"/>
    </row>
    <row r="870" spans="1:17" x14ac:dyDescent="0.25">
      <c r="A870" s="119"/>
      <c r="B870" s="86"/>
      <c r="C870" s="86"/>
      <c r="D870" s="86"/>
      <c r="E870" s="86"/>
      <c r="F870" s="88"/>
      <c r="G870" s="133">
        <f t="shared" si="34"/>
        <v>0</v>
      </c>
      <c r="H870" s="108"/>
      <c r="I870" s="110"/>
      <c r="J870" s="176"/>
      <c r="K870" s="108"/>
      <c r="L870" s="90"/>
      <c r="M870" s="133">
        <f t="shared" si="35"/>
        <v>0</v>
      </c>
      <c r="N870" s="39"/>
      <c r="O870" s="39"/>
      <c r="P870" s="39"/>
      <c r="Q870" s="39"/>
    </row>
    <row r="871" spans="1:17" x14ac:dyDescent="0.25">
      <c r="A871" s="119"/>
      <c r="B871" s="86"/>
      <c r="C871" s="86"/>
      <c r="D871" s="86"/>
      <c r="E871" s="86"/>
      <c r="F871" s="88"/>
      <c r="G871" s="133">
        <f t="shared" si="34"/>
        <v>0</v>
      </c>
      <c r="H871" s="108"/>
      <c r="I871" s="110"/>
      <c r="J871" s="176"/>
      <c r="K871" s="108"/>
      <c r="L871" s="90"/>
      <c r="M871" s="133">
        <f t="shared" si="35"/>
        <v>0</v>
      </c>
      <c r="N871" s="39"/>
      <c r="O871" s="39"/>
      <c r="P871" s="39"/>
      <c r="Q871" s="39"/>
    </row>
    <row r="872" spans="1:17" x14ac:dyDescent="0.25">
      <c r="A872" s="119"/>
      <c r="B872" s="86"/>
      <c r="C872" s="86"/>
      <c r="D872" s="86"/>
      <c r="E872" s="86"/>
      <c r="F872" s="88"/>
      <c r="G872" s="133">
        <f t="shared" si="34"/>
        <v>0</v>
      </c>
      <c r="H872" s="108"/>
      <c r="I872" s="110"/>
      <c r="J872" s="176"/>
      <c r="K872" s="108"/>
      <c r="L872" s="90"/>
      <c r="M872" s="133">
        <f t="shared" si="35"/>
        <v>0</v>
      </c>
      <c r="N872" s="39"/>
      <c r="O872" s="39"/>
      <c r="P872" s="39"/>
      <c r="Q872" s="39"/>
    </row>
    <row r="873" spans="1:17" x14ac:dyDescent="0.25">
      <c r="A873" s="119"/>
      <c r="B873" s="86"/>
      <c r="C873" s="86"/>
      <c r="D873" s="86"/>
      <c r="E873" s="86"/>
      <c r="F873" s="88"/>
      <c r="G873" s="133">
        <f t="shared" si="34"/>
        <v>0</v>
      </c>
      <c r="H873" s="108"/>
      <c r="I873" s="110"/>
      <c r="J873" s="176"/>
      <c r="K873" s="108"/>
      <c r="L873" s="90"/>
      <c r="M873" s="133">
        <f t="shared" si="35"/>
        <v>0</v>
      </c>
      <c r="N873" s="39"/>
      <c r="O873" s="39"/>
      <c r="P873" s="39"/>
      <c r="Q873" s="39"/>
    </row>
    <row r="874" spans="1:17" x14ac:dyDescent="0.25">
      <c r="A874" s="119"/>
      <c r="B874" s="86"/>
      <c r="C874" s="86"/>
      <c r="D874" s="86"/>
      <c r="E874" s="86"/>
      <c r="F874" s="88"/>
      <c r="G874" s="133">
        <f t="shared" si="34"/>
        <v>0</v>
      </c>
      <c r="H874" s="108"/>
      <c r="I874" s="110"/>
      <c r="J874" s="176"/>
      <c r="K874" s="108"/>
      <c r="L874" s="90"/>
      <c r="M874" s="133">
        <f t="shared" si="35"/>
        <v>0</v>
      </c>
      <c r="N874" s="39"/>
      <c r="O874" s="39"/>
      <c r="P874" s="39"/>
      <c r="Q874" s="39"/>
    </row>
    <row r="875" spans="1:17" x14ac:dyDescent="0.25">
      <c r="A875" s="119"/>
      <c r="B875" s="86"/>
      <c r="C875" s="86"/>
      <c r="D875" s="86"/>
      <c r="E875" s="86"/>
      <c r="F875" s="88"/>
      <c r="G875" s="133">
        <f t="shared" si="34"/>
        <v>0</v>
      </c>
      <c r="H875" s="108"/>
      <c r="I875" s="110"/>
      <c r="J875" s="176"/>
      <c r="K875" s="108"/>
      <c r="L875" s="90"/>
      <c r="M875" s="133">
        <f t="shared" si="35"/>
        <v>0</v>
      </c>
      <c r="N875" s="39"/>
      <c r="O875" s="39"/>
      <c r="P875" s="39"/>
      <c r="Q875" s="39"/>
    </row>
    <row r="876" spans="1:17" x14ac:dyDescent="0.25">
      <c r="A876" s="119"/>
      <c r="B876" s="86"/>
      <c r="C876" s="86"/>
      <c r="D876" s="86"/>
      <c r="E876" s="86"/>
      <c r="F876" s="88"/>
      <c r="G876" s="133">
        <f t="shared" si="34"/>
        <v>0</v>
      </c>
      <c r="H876" s="108"/>
      <c r="I876" s="110"/>
      <c r="J876" s="176"/>
      <c r="K876" s="108"/>
      <c r="L876" s="90"/>
      <c r="M876" s="133">
        <f t="shared" si="35"/>
        <v>0</v>
      </c>
      <c r="N876" s="39"/>
      <c r="O876" s="39"/>
      <c r="P876" s="39"/>
      <c r="Q876" s="39"/>
    </row>
    <row r="877" spans="1:17" x14ac:dyDescent="0.25">
      <c r="A877" s="119"/>
      <c r="B877" s="86"/>
      <c r="C877" s="86"/>
      <c r="D877" s="86"/>
      <c r="E877" s="86"/>
      <c r="F877" s="88"/>
      <c r="G877" s="133">
        <f t="shared" si="34"/>
        <v>0</v>
      </c>
      <c r="H877" s="108"/>
      <c r="I877" s="110"/>
      <c r="J877" s="176"/>
      <c r="K877" s="108"/>
      <c r="L877" s="90"/>
      <c r="M877" s="133">
        <f t="shared" si="35"/>
        <v>0</v>
      </c>
      <c r="N877" s="39"/>
      <c r="O877" s="39"/>
      <c r="P877" s="39"/>
      <c r="Q877" s="39"/>
    </row>
    <row r="878" spans="1:17" x14ac:dyDescent="0.25">
      <c r="A878" s="119"/>
      <c r="B878" s="86"/>
      <c r="C878" s="86"/>
      <c r="D878" s="86"/>
      <c r="E878" s="86"/>
      <c r="F878" s="88"/>
      <c r="G878" s="133">
        <f t="shared" si="34"/>
        <v>0</v>
      </c>
      <c r="H878" s="108"/>
      <c r="I878" s="110"/>
      <c r="J878" s="176"/>
      <c r="K878" s="108"/>
      <c r="L878" s="90"/>
      <c r="M878" s="133">
        <f t="shared" si="35"/>
        <v>0</v>
      </c>
      <c r="N878" s="39"/>
      <c r="O878" s="39"/>
      <c r="P878" s="39"/>
      <c r="Q878" s="39"/>
    </row>
    <row r="879" spans="1:17" x14ac:dyDescent="0.25">
      <c r="A879" s="119"/>
      <c r="B879" s="86"/>
      <c r="C879" s="86"/>
      <c r="D879" s="86"/>
      <c r="E879" s="86"/>
      <c r="F879" s="88"/>
      <c r="G879" s="133">
        <f t="shared" si="34"/>
        <v>0</v>
      </c>
      <c r="H879" s="108"/>
      <c r="I879" s="110"/>
      <c r="J879" s="176"/>
      <c r="K879" s="108"/>
      <c r="L879" s="90"/>
      <c r="M879" s="133">
        <f t="shared" si="35"/>
        <v>0</v>
      </c>
      <c r="N879" s="39"/>
      <c r="O879" s="39"/>
      <c r="P879" s="39"/>
      <c r="Q879" s="39"/>
    </row>
    <row r="880" spans="1:17" x14ac:dyDescent="0.25">
      <c r="A880" s="119"/>
      <c r="B880" s="86"/>
      <c r="C880" s="86"/>
      <c r="D880" s="86"/>
      <c r="E880" s="86"/>
      <c r="F880" s="88"/>
      <c r="G880" s="133">
        <f t="shared" si="34"/>
        <v>0</v>
      </c>
      <c r="H880" s="108"/>
      <c r="I880" s="110"/>
      <c r="J880" s="176"/>
      <c r="K880" s="108"/>
      <c r="L880" s="90"/>
      <c r="M880" s="133">
        <f t="shared" si="35"/>
        <v>0</v>
      </c>
      <c r="N880" s="39"/>
      <c r="O880" s="39"/>
      <c r="P880" s="39"/>
      <c r="Q880" s="39"/>
    </row>
    <row r="881" spans="1:17" x14ac:dyDescent="0.25">
      <c r="A881" s="119"/>
      <c r="B881" s="86"/>
      <c r="C881" s="86"/>
      <c r="D881" s="86"/>
      <c r="E881" s="86"/>
      <c r="F881" s="88"/>
      <c r="G881" s="133">
        <f t="shared" si="34"/>
        <v>0</v>
      </c>
      <c r="H881" s="108"/>
      <c r="I881" s="110"/>
      <c r="J881" s="176"/>
      <c r="K881" s="108"/>
      <c r="L881" s="90"/>
      <c r="M881" s="133">
        <f t="shared" si="35"/>
        <v>0</v>
      </c>
      <c r="N881" s="39"/>
      <c r="O881" s="39"/>
      <c r="P881" s="39"/>
      <c r="Q881" s="39"/>
    </row>
    <row r="882" spans="1:17" x14ac:dyDescent="0.25">
      <c r="A882" s="119"/>
      <c r="B882" s="86"/>
      <c r="C882" s="86"/>
      <c r="D882" s="86"/>
      <c r="E882" s="86"/>
      <c r="F882" s="88"/>
      <c r="G882" s="133">
        <f t="shared" si="34"/>
        <v>0</v>
      </c>
      <c r="H882" s="108"/>
      <c r="I882" s="110"/>
      <c r="J882" s="176"/>
      <c r="K882" s="108"/>
      <c r="L882" s="90"/>
      <c r="M882" s="133">
        <f t="shared" si="35"/>
        <v>0</v>
      </c>
      <c r="N882" s="39"/>
      <c r="O882" s="39"/>
      <c r="P882" s="39"/>
      <c r="Q882" s="39"/>
    </row>
    <row r="883" spans="1:17" x14ac:dyDescent="0.25">
      <c r="A883" s="119"/>
      <c r="B883" s="86"/>
      <c r="C883" s="86"/>
      <c r="D883" s="86"/>
      <c r="E883" s="86"/>
      <c r="F883" s="88"/>
      <c r="G883" s="133">
        <f t="shared" si="34"/>
        <v>0</v>
      </c>
      <c r="H883" s="108"/>
      <c r="I883" s="110"/>
      <c r="J883" s="176"/>
      <c r="K883" s="108"/>
      <c r="L883" s="90"/>
      <c r="M883" s="133">
        <f t="shared" si="35"/>
        <v>0</v>
      </c>
      <c r="N883" s="39"/>
      <c r="O883" s="39"/>
      <c r="P883" s="39"/>
      <c r="Q883" s="39"/>
    </row>
    <row r="884" spans="1:17" x14ac:dyDescent="0.25">
      <c r="A884" s="119"/>
      <c r="B884" s="86"/>
      <c r="C884" s="86"/>
      <c r="D884" s="86"/>
      <c r="E884" s="86"/>
      <c r="F884" s="88"/>
      <c r="G884" s="133">
        <f t="shared" si="34"/>
        <v>0</v>
      </c>
      <c r="H884" s="108"/>
      <c r="I884" s="110"/>
      <c r="J884" s="176"/>
      <c r="K884" s="108"/>
      <c r="L884" s="90"/>
      <c r="M884" s="133">
        <f t="shared" si="35"/>
        <v>0</v>
      </c>
      <c r="N884" s="39"/>
      <c r="O884" s="39"/>
      <c r="P884" s="39"/>
      <c r="Q884" s="39"/>
    </row>
    <row r="885" spans="1:17" x14ac:dyDescent="0.25">
      <c r="A885" s="119"/>
      <c r="B885" s="86"/>
      <c r="C885" s="86"/>
      <c r="D885" s="86"/>
      <c r="E885" s="86"/>
      <c r="F885" s="88"/>
      <c r="G885" s="133">
        <f t="shared" si="34"/>
        <v>0</v>
      </c>
      <c r="H885" s="108"/>
      <c r="I885" s="110"/>
      <c r="J885" s="176"/>
      <c r="K885" s="108"/>
      <c r="L885" s="90"/>
      <c r="M885" s="133">
        <f t="shared" si="35"/>
        <v>0</v>
      </c>
      <c r="N885" s="39"/>
      <c r="O885" s="39"/>
      <c r="P885" s="39"/>
      <c r="Q885" s="39"/>
    </row>
    <row r="886" spans="1:17" x14ac:dyDescent="0.25">
      <c r="A886" s="119"/>
      <c r="B886" s="86"/>
      <c r="C886" s="86"/>
      <c r="D886" s="86"/>
      <c r="E886" s="86"/>
      <c r="F886" s="88"/>
      <c r="G886" s="133">
        <f t="shared" si="34"/>
        <v>0</v>
      </c>
      <c r="H886" s="108"/>
      <c r="I886" s="110"/>
      <c r="J886" s="176"/>
      <c r="K886" s="108"/>
      <c r="L886" s="90"/>
      <c r="M886" s="133">
        <f t="shared" si="35"/>
        <v>0</v>
      </c>
      <c r="N886" s="39"/>
      <c r="O886" s="39"/>
      <c r="P886" s="39"/>
      <c r="Q886" s="39"/>
    </row>
    <row r="887" spans="1:17" x14ac:dyDescent="0.25">
      <c r="A887" s="119"/>
      <c r="B887" s="86"/>
      <c r="C887" s="86"/>
      <c r="D887" s="86"/>
      <c r="E887" s="86"/>
      <c r="F887" s="88"/>
      <c r="G887" s="133">
        <f t="shared" si="34"/>
        <v>0</v>
      </c>
      <c r="H887" s="108"/>
      <c r="I887" s="110"/>
      <c r="J887" s="176"/>
      <c r="K887" s="108"/>
      <c r="L887" s="90"/>
      <c r="M887" s="133">
        <f t="shared" si="35"/>
        <v>0</v>
      </c>
      <c r="N887" s="39"/>
      <c r="O887" s="39"/>
      <c r="P887" s="39"/>
      <c r="Q887" s="39"/>
    </row>
    <row r="888" spans="1:17" x14ac:dyDescent="0.25">
      <c r="A888" s="119"/>
      <c r="B888" s="86"/>
      <c r="C888" s="86"/>
      <c r="D888" s="86"/>
      <c r="E888" s="86"/>
      <c r="F888" s="88"/>
      <c r="G888" s="133">
        <f t="shared" si="34"/>
        <v>0</v>
      </c>
      <c r="H888" s="108"/>
      <c r="I888" s="110"/>
      <c r="J888" s="176"/>
      <c r="K888" s="108"/>
      <c r="L888" s="90"/>
      <c r="M888" s="133">
        <f t="shared" si="35"/>
        <v>0</v>
      </c>
      <c r="N888" s="39"/>
      <c r="O888" s="39"/>
      <c r="P888" s="39"/>
      <c r="Q888" s="39"/>
    </row>
    <row r="889" spans="1:17" x14ac:dyDescent="0.25">
      <c r="A889" s="119"/>
      <c r="B889" s="86"/>
      <c r="C889" s="86"/>
      <c r="D889" s="86"/>
      <c r="E889" s="86"/>
      <c r="F889" s="88"/>
      <c r="G889" s="133">
        <f t="shared" si="34"/>
        <v>0</v>
      </c>
      <c r="H889" s="108"/>
      <c r="I889" s="110"/>
      <c r="J889" s="176"/>
      <c r="K889" s="108"/>
      <c r="L889" s="90"/>
      <c r="M889" s="133">
        <f t="shared" si="35"/>
        <v>0</v>
      </c>
      <c r="N889" s="39"/>
      <c r="O889" s="39"/>
      <c r="P889" s="39"/>
      <c r="Q889" s="39"/>
    </row>
    <row r="890" spans="1:17" x14ac:dyDescent="0.25">
      <c r="A890" s="119"/>
      <c r="B890" s="86"/>
      <c r="C890" s="86"/>
      <c r="D890" s="86"/>
      <c r="E890" s="86"/>
      <c r="F890" s="88"/>
      <c r="G890" s="133">
        <f t="shared" si="34"/>
        <v>0</v>
      </c>
      <c r="H890" s="108"/>
      <c r="I890" s="110"/>
      <c r="J890" s="176"/>
      <c r="K890" s="108"/>
      <c r="L890" s="90"/>
      <c r="M890" s="133">
        <f t="shared" si="35"/>
        <v>0</v>
      </c>
      <c r="N890" s="39"/>
      <c r="O890" s="39"/>
      <c r="P890" s="39"/>
      <c r="Q890" s="39"/>
    </row>
    <row r="891" spans="1:17" x14ac:dyDescent="0.25">
      <c r="A891" s="119"/>
      <c r="B891" s="86"/>
      <c r="C891" s="86"/>
      <c r="D891" s="86"/>
      <c r="E891" s="86"/>
      <c r="F891" s="88"/>
      <c r="G891" s="133">
        <f t="shared" si="34"/>
        <v>0</v>
      </c>
      <c r="H891" s="108"/>
      <c r="I891" s="110"/>
      <c r="J891" s="176"/>
      <c r="K891" s="108"/>
      <c r="L891" s="90"/>
      <c r="M891" s="133">
        <f t="shared" si="35"/>
        <v>0</v>
      </c>
      <c r="N891" s="39"/>
      <c r="O891" s="39"/>
      <c r="P891" s="39"/>
      <c r="Q891" s="39"/>
    </row>
    <row r="892" spans="1:17" x14ac:dyDescent="0.25">
      <c r="A892" s="119"/>
      <c r="B892" s="86"/>
      <c r="C892" s="86"/>
      <c r="D892" s="86"/>
      <c r="E892" s="86"/>
      <c r="F892" s="88"/>
      <c r="G892" s="133">
        <f t="shared" si="34"/>
        <v>0</v>
      </c>
      <c r="H892" s="108"/>
      <c r="I892" s="110"/>
      <c r="J892" s="176"/>
      <c r="K892" s="108"/>
      <c r="L892" s="90"/>
      <c r="M892" s="133">
        <f t="shared" si="35"/>
        <v>0</v>
      </c>
      <c r="N892" s="39"/>
      <c r="O892" s="39"/>
      <c r="P892" s="39"/>
      <c r="Q892" s="39"/>
    </row>
    <row r="893" spans="1:17" x14ac:dyDescent="0.25">
      <c r="A893" s="119"/>
      <c r="B893" s="86"/>
      <c r="C893" s="86"/>
      <c r="D893" s="86"/>
      <c r="E893" s="86"/>
      <c r="F893" s="88"/>
      <c r="G893" s="133">
        <f t="shared" si="34"/>
        <v>0</v>
      </c>
      <c r="H893" s="108"/>
      <c r="I893" s="110"/>
      <c r="J893" s="176"/>
      <c r="K893" s="108"/>
      <c r="L893" s="90"/>
      <c r="M893" s="133">
        <f t="shared" si="35"/>
        <v>0</v>
      </c>
      <c r="N893" s="39"/>
      <c r="O893" s="39"/>
      <c r="P893" s="39"/>
      <c r="Q893" s="39"/>
    </row>
    <row r="894" spans="1:17" x14ac:dyDescent="0.25">
      <c r="A894" s="119"/>
      <c r="B894" s="86"/>
      <c r="C894" s="86"/>
      <c r="D894" s="86"/>
      <c r="E894" s="86"/>
      <c r="F894" s="88"/>
      <c r="G894" s="133">
        <f t="shared" si="34"/>
        <v>0</v>
      </c>
      <c r="H894" s="108"/>
      <c r="I894" s="110"/>
      <c r="J894" s="176"/>
      <c r="K894" s="108"/>
      <c r="L894" s="90"/>
      <c r="M894" s="133">
        <f t="shared" si="35"/>
        <v>0</v>
      </c>
      <c r="N894" s="39"/>
      <c r="O894" s="39"/>
      <c r="P894" s="39"/>
      <c r="Q894" s="39"/>
    </row>
    <row r="895" spans="1:17" x14ac:dyDescent="0.25">
      <c r="A895" s="119"/>
      <c r="B895" s="86"/>
      <c r="C895" s="86"/>
      <c r="D895" s="86"/>
      <c r="E895" s="86"/>
      <c r="F895" s="88"/>
      <c r="G895" s="133">
        <f t="shared" si="34"/>
        <v>0</v>
      </c>
      <c r="H895" s="108"/>
      <c r="I895" s="110"/>
      <c r="J895" s="176"/>
      <c r="K895" s="108"/>
      <c r="L895" s="90"/>
      <c r="M895" s="133">
        <f t="shared" si="35"/>
        <v>0</v>
      </c>
      <c r="N895" s="39"/>
      <c r="O895" s="39"/>
      <c r="P895" s="39"/>
      <c r="Q895" s="39"/>
    </row>
    <row r="896" spans="1:17" x14ac:dyDescent="0.25">
      <c r="A896" s="119"/>
      <c r="B896" s="86"/>
      <c r="C896" s="86"/>
      <c r="D896" s="86"/>
      <c r="E896" s="86"/>
      <c r="F896" s="88"/>
      <c r="G896" s="133">
        <f t="shared" si="34"/>
        <v>0</v>
      </c>
      <c r="H896" s="108"/>
      <c r="I896" s="110"/>
      <c r="J896" s="176"/>
      <c r="K896" s="108"/>
      <c r="L896" s="90"/>
      <c r="M896" s="133">
        <f t="shared" si="35"/>
        <v>0</v>
      </c>
      <c r="N896" s="39"/>
      <c r="O896" s="39"/>
      <c r="P896" s="39"/>
      <c r="Q896" s="39"/>
    </row>
    <row r="897" spans="1:17" x14ac:dyDescent="0.25">
      <c r="A897" s="119"/>
      <c r="B897" s="86"/>
      <c r="C897" s="86"/>
      <c r="D897" s="86"/>
      <c r="E897" s="86"/>
      <c r="F897" s="88"/>
      <c r="G897" s="133">
        <f t="shared" si="34"/>
        <v>0</v>
      </c>
      <c r="H897" s="108"/>
      <c r="I897" s="110"/>
      <c r="J897" s="176"/>
      <c r="K897" s="108"/>
      <c r="L897" s="90"/>
      <c r="M897" s="133">
        <f t="shared" si="35"/>
        <v>0</v>
      </c>
      <c r="N897" s="39"/>
      <c r="O897" s="39"/>
      <c r="P897" s="39"/>
      <c r="Q897" s="39"/>
    </row>
    <row r="898" spans="1:17" x14ac:dyDescent="0.25">
      <c r="A898" s="119"/>
      <c r="B898" s="86"/>
      <c r="C898" s="86"/>
      <c r="D898" s="86"/>
      <c r="E898" s="86"/>
      <c r="F898" s="88"/>
      <c r="G898" s="133">
        <f t="shared" si="34"/>
        <v>0</v>
      </c>
      <c r="H898" s="108"/>
      <c r="I898" s="110"/>
      <c r="J898" s="176"/>
      <c r="K898" s="108"/>
      <c r="L898" s="90"/>
      <c r="M898" s="133">
        <f t="shared" si="35"/>
        <v>0</v>
      </c>
      <c r="N898" s="39"/>
      <c r="O898" s="39"/>
      <c r="P898" s="39"/>
      <c r="Q898" s="39"/>
    </row>
    <row r="899" spans="1:17" x14ac:dyDescent="0.25">
      <c r="A899" s="119"/>
      <c r="B899" s="86"/>
      <c r="C899" s="86"/>
      <c r="D899" s="86"/>
      <c r="E899" s="86"/>
      <c r="F899" s="88"/>
      <c r="G899" s="133">
        <f t="shared" si="34"/>
        <v>0</v>
      </c>
      <c r="H899" s="108"/>
      <c r="I899" s="110"/>
      <c r="J899" s="176"/>
      <c r="K899" s="108"/>
      <c r="L899" s="90"/>
      <c r="M899" s="133">
        <f t="shared" si="35"/>
        <v>0</v>
      </c>
      <c r="N899" s="39"/>
      <c r="O899" s="39"/>
      <c r="P899" s="39"/>
      <c r="Q899" s="39"/>
    </row>
    <row r="900" spans="1:17" x14ac:dyDescent="0.25">
      <c r="A900" s="119"/>
      <c r="B900" s="86"/>
      <c r="C900" s="86"/>
      <c r="D900" s="86"/>
      <c r="E900" s="86"/>
      <c r="F900" s="88"/>
      <c r="G900" s="133">
        <f t="shared" si="34"/>
        <v>0</v>
      </c>
      <c r="H900" s="108"/>
      <c r="I900" s="110"/>
      <c r="J900" s="176"/>
      <c r="K900" s="108"/>
      <c r="L900" s="90"/>
      <c r="M900" s="133">
        <f t="shared" si="35"/>
        <v>0</v>
      </c>
      <c r="N900" s="39"/>
      <c r="O900" s="39"/>
      <c r="P900" s="39"/>
      <c r="Q900" s="39"/>
    </row>
    <row r="901" spans="1:17" x14ac:dyDescent="0.25">
      <c r="A901" s="119"/>
      <c r="B901" s="86"/>
      <c r="C901" s="86"/>
      <c r="D901" s="86"/>
      <c r="E901" s="86"/>
      <c r="F901" s="88"/>
      <c r="G901" s="133">
        <f t="shared" si="34"/>
        <v>0</v>
      </c>
      <c r="H901" s="108"/>
      <c r="I901" s="110"/>
      <c r="J901" s="176"/>
      <c r="K901" s="108"/>
      <c r="L901" s="90"/>
      <c r="M901" s="133">
        <f t="shared" si="35"/>
        <v>0</v>
      </c>
      <c r="N901" s="39"/>
      <c r="O901" s="39"/>
      <c r="P901" s="39"/>
      <c r="Q901" s="39"/>
    </row>
    <row r="902" spans="1:17" x14ac:dyDescent="0.25">
      <c r="A902" s="119"/>
      <c r="B902" s="86"/>
      <c r="C902" s="86"/>
      <c r="D902" s="86"/>
      <c r="E902" s="86"/>
      <c r="F902" s="88"/>
      <c r="G902" s="133">
        <f t="shared" si="34"/>
        <v>0</v>
      </c>
      <c r="H902" s="108"/>
      <c r="I902" s="110"/>
      <c r="J902" s="176"/>
      <c r="K902" s="108"/>
      <c r="L902" s="90"/>
      <c r="M902" s="133">
        <f t="shared" si="35"/>
        <v>0</v>
      </c>
      <c r="N902" s="39"/>
      <c r="O902" s="39"/>
      <c r="P902" s="39"/>
      <c r="Q902" s="39"/>
    </row>
    <row r="903" spans="1:17" x14ac:dyDescent="0.25">
      <c r="A903" s="119"/>
      <c r="B903" s="86"/>
      <c r="C903" s="86"/>
      <c r="D903" s="86"/>
      <c r="E903" s="86"/>
      <c r="F903" s="88"/>
      <c r="G903" s="133">
        <f t="shared" si="34"/>
        <v>0</v>
      </c>
      <c r="H903" s="108"/>
      <c r="I903" s="110"/>
      <c r="J903" s="176"/>
      <c r="K903" s="108"/>
      <c r="L903" s="90"/>
      <c r="M903" s="133">
        <f t="shared" si="35"/>
        <v>0</v>
      </c>
      <c r="N903" s="39"/>
      <c r="O903" s="39"/>
      <c r="P903" s="39"/>
      <c r="Q903" s="39"/>
    </row>
    <row r="904" spans="1:17" x14ac:dyDescent="0.25">
      <c r="A904" s="119"/>
      <c r="B904" s="86"/>
      <c r="C904" s="86"/>
      <c r="D904" s="86"/>
      <c r="E904" s="86"/>
      <c r="F904" s="88"/>
      <c r="G904" s="133">
        <f t="shared" si="34"/>
        <v>0</v>
      </c>
      <c r="H904" s="108"/>
      <c r="I904" s="110"/>
      <c r="J904" s="176"/>
      <c r="K904" s="108"/>
      <c r="L904" s="90"/>
      <c r="M904" s="133">
        <f t="shared" si="35"/>
        <v>0</v>
      </c>
      <c r="N904" s="39"/>
      <c r="O904" s="39"/>
      <c r="P904" s="39"/>
      <c r="Q904" s="39"/>
    </row>
    <row r="905" spans="1:17" x14ac:dyDescent="0.25">
      <c r="A905" s="119"/>
      <c r="B905" s="86"/>
      <c r="C905" s="86"/>
      <c r="D905" s="86"/>
      <c r="E905" s="86"/>
      <c r="F905" s="88"/>
      <c r="G905" s="133">
        <f t="shared" si="34"/>
        <v>0</v>
      </c>
      <c r="H905" s="108"/>
      <c r="I905" s="110"/>
      <c r="J905" s="176"/>
      <c r="K905" s="108"/>
      <c r="L905" s="90"/>
      <c r="M905" s="133">
        <f t="shared" si="35"/>
        <v>0</v>
      </c>
      <c r="N905" s="39"/>
      <c r="O905" s="39"/>
      <c r="P905" s="39"/>
      <c r="Q905" s="39"/>
    </row>
    <row r="906" spans="1:17" x14ac:dyDescent="0.25">
      <c r="A906" s="119"/>
      <c r="B906" s="86"/>
      <c r="C906" s="86"/>
      <c r="D906" s="86"/>
      <c r="E906" s="86"/>
      <c r="F906" s="88"/>
      <c r="G906" s="133">
        <f t="shared" si="34"/>
        <v>0</v>
      </c>
      <c r="H906" s="108"/>
      <c r="I906" s="110"/>
      <c r="J906" s="176"/>
      <c r="K906" s="108"/>
      <c r="L906" s="90"/>
      <c r="M906" s="133">
        <f t="shared" si="35"/>
        <v>0</v>
      </c>
      <c r="N906" s="39"/>
      <c r="O906" s="39"/>
      <c r="P906" s="39"/>
      <c r="Q906" s="39"/>
    </row>
    <row r="907" spans="1:17" x14ac:dyDescent="0.25">
      <c r="A907" s="119"/>
      <c r="B907" s="86"/>
      <c r="C907" s="86"/>
      <c r="D907" s="86"/>
      <c r="E907" s="86"/>
      <c r="F907" s="88"/>
      <c r="G907" s="133">
        <f t="shared" si="34"/>
        <v>0</v>
      </c>
      <c r="H907" s="108"/>
      <c r="I907" s="110"/>
      <c r="J907" s="176"/>
      <c r="K907" s="108"/>
      <c r="L907" s="90"/>
      <c r="M907" s="133">
        <f t="shared" si="35"/>
        <v>0</v>
      </c>
      <c r="N907" s="39"/>
      <c r="O907" s="39"/>
      <c r="P907" s="39"/>
      <c r="Q907" s="39"/>
    </row>
    <row r="908" spans="1:17" x14ac:dyDescent="0.25">
      <c r="A908" s="119"/>
      <c r="B908" s="86"/>
      <c r="C908" s="86"/>
      <c r="D908" s="86"/>
      <c r="E908" s="86"/>
      <c r="F908" s="88"/>
      <c r="G908" s="133">
        <f t="shared" si="34"/>
        <v>0</v>
      </c>
      <c r="H908" s="108"/>
      <c r="I908" s="110"/>
      <c r="J908" s="176"/>
      <c r="K908" s="108"/>
      <c r="L908" s="90"/>
      <c r="M908" s="133">
        <f t="shared" si="35"/>
        <v>0</v>
      </c>
      <c r="N908" s="39"/>
      <c r="O908" s="39"/>
      <c r="P908" s="39"/>
      <c r="Q908" s="39"/>
    </row>
    <row r="909" spans="1:17" x14ac:dyDescent="0.25">
      <c r="A909" s="119"/>
      <c r="B909" s="86"/>
      <c r="C909" s="86"/>
      <c r="D909" s="86"/>
      <c r="E909" s="86"/>
      <c r="F909" s="88"/>
      <c r="G909" s="133">
        <f t="shared" si="34"/>
        <v>0</v>
      </c>
      <c r="H909" s="108"/>
      <c r="I909" s="110"/>
      <c r="J909" s="176"/>
      <c r="K909" s="108"/>
      <c r="L909" s="90"/>
      <c r="M909" s="133">
        <f t="shared" si="35"/>
        <v>0</v>
      </c>
      <c r="N909" s="39"/>
      <c r="O909" s="39"/>
      <c r="P909" s="39"/>
      <c r="Q909" s="39"/>
    </row>
    <row r="910" spans="1:17" x14ac:dyDescent="0.25">
      <c r="A910" s="119"/>
      <c r="B910" s="86"/>
      <c r="C910" s="86"/>
      <c r="D910" s="86"/>
      <c r="E910" s="86"/>
      <c r="F910" s="88"/>
      <c r="G910" s="133">
        <f t="shared" si="34"/>
        <v>0</v>
      </c>
      <c r="H910" s="108"/>
      <c r="I910" s="110"/>
      <c r="J910" s="176"/>
      <c r="K910" s="108"/>
      <c r="L910" s="90"/>
      <c r="M910" s="133">
        <f t="shared" si="35"/>
        <v>0</v>
      </c>
      <c r="N910" s="39"/>
      <c r="O910" s="39"/>
      <c r="P910" s="39"/>
      <c r="Q910" s="39"/>
    </row>
    <row r="911" spans="1:17" x14ac:dyDescent="0.25">
      <c r="A911" s="119"/>
      <c r="B911" s="86"/>
      <c r="C911" s="86"/>
      <c r="D911" s="86"/>
      <c r="E911" s="86"/>
      <c r="F911" s="88"/>
      <c r="G911" s="133">
        <f t="shared" si="34"/>
        <v>0</v>
      </c>
      <c r="H911" s="108"/>
      <c r="I911" s="110"/>
      <c r="J911" s="176"/>
      <c r="K911" s="108"/>
      <c r="L911" s="90"/>
      <c r="M911" s="133">
        <f t="shared" si="35"/>
        <v>0</v>
      </c>
      <c r="N911" s="39"/>
      <c r="O911" s="39"/>
      <c r="P911" s="39"/>
      <c r="Q911" s="39"/>
    </row>
    <row r="912" spans="1:17" x14ac:dyDescent="0.25">
      <c r="A912" s="119"/>
      <c r="B912" s="86"/>
      <c r="C912" s="86"/>
      <c r="D912" s="86"/>
      <c r="E912" s="86"/>
      <c r="F912" s="88"/>
      <c r="G912" s="133">
        <f t="shared" si="34"/>
        <v>0</v>
      </c>
      <c r="H912" s="108"/>
      <c r="I912" s="110"/>
      <c r="J912" s="176"/>
      <c r="K912" s="108"/>
      <c r="L912" s="90"/>
      <c r="M912" s="133">
        <f t="shared" si="35"/>
        <v>0</v>
      </c>
      <c r="N912" s="39"/>
      <c r="O912" s="39"/>
      <c r="P912" s="39"/>
      <c r="Q912" s="39"/>
    </row>
    <row r="913" spans="1:17" x14ac:dyDescent="0.25">
      <c r="A913" s="119"/>
      <c r="B913" s="86"/>
      <c r="C913" s="86"/>
      <c r="D913" s="86"/>
      <c r="E913" s="86"/>
      <c r="F913" s="88"/>
      <c r="G913" s="133">
        <f t="shared" si="34"/>
        <v>0</v>
      </c>
      <c r="H913" s="108"/>
      <c r="I913" s="110"/>
      <c r="J913" s="176"/>
      <c r="K913" s="108"/>
      <c r="L913" s="90"/>
      <c r="M913" s="133">
        <f t="shared" si="35"/>
        <v>0</v>
      </c>
      <c r="N913" s="39"/>
      <c r="O913" s="39"/>
      <c r="P913" s="39"/>
      <c r="Q913" s="39"/>
    </row>
    <row r="914" spans="1:17" x14ac:dyDescent="0.25">
      <c r="A914" s="119"/>
      <c r="B914" s="86"/>
      <c r="C914" s="86"/>
      <c r="D914" s="86"/>
      <c r="E914" s="86"/>
      <c r="F914" s="88"/>
      <c r="G914" s="133">
        <f t="shared" si="34"/>
        <v>0</v>
      </c>
      <c r="H914" s="108"/>
      <c r="I914" s="110"/>
      <c r="J914" s="176"/>
      <c r="K914" s="108"/>
      <c r="L914" s="90"/>
      <c r="M914" s="133">
        <f t="shared" si="35"/>
        <v>0</v>
      </c>
      <c r="N914" s="39"/>
      <c r="O914" s="39"/>
      <c r="P914" s="39"/>
      <c r="Q914" s="39"/>
    </row>
    <row r="915" spans="1:17" x14ac:dyDescent="0.25">
      <c r="A915" s="119"/>
      <c r="B915" s="86"/>
      <c r="C915" s="86"/>
      <c r="D915" s="86"/>
      <c r="E915" s="86"/>
      <c r="F915" s="88"/>
      <c r="G915" s="133">
        <f t="shared" si="34"/>
        <v>0</v>
      </c>
      <c r="H915" s="108"/>
      <c r="I915" s="110"/>
      <c r="J915" s="176"/>
      <c r="K915" s="108"/>
      <c r="L915" s="90"/>
      <c r="M915" s="133">
        <f t="shared" si="35"/>
        <v>0</v>
      </c>
      <c r="N915" s="39"/>
      <c r="O915" s="39"/>
      <c r="P915" s="39"/>
      <c r="Q915" s="39"/>
    </row>
    <row r="916" spans="1:17" x14ac:dyDescent="0.25">
      <c r="A916" s="119"/>
      <c r="B916" s="86"/>
      <c r="C916" s="86"/>
      <c r="D916" s="86"/>
      <c r="E916" s="86"/>
      <c r="F916" s="88"/>
      <c r="G916" s="133">
        <f t="shared" ref="G916:G972" si="36">F916*0.21</f>
        <v>0</v>
      </c>
      <c r="H916" s="108"/>
      <c r="I916" s="110"/>
      <c r="J916" s="176"/>
      <c r="K916" s="108"/>
      <c r="L916" s="90"/>
      <c r="M916" s="133">
        <f t="shared" ref="M916:M973" si="37">SUM(F916:L916)</f>
        <v>0</v>
      </c>
      <c r="N916" s="39"/>
      <c r="O916" s="39"/>
      <c r="P916" s="39"/>
      <c r="Q916" s="39"/>
    </row>
    <row r="917" spans="1:17" x14ac:dyDescent="0.25">
      <c r="A917" s="119"/>
      <c r="B917" s="86"/>
      <c r="C917" s="86"/>
      <c r="D917" s="86"/>
      <c r="E917" s="86"/>
      <c r="F917" s="88"/>
      <c r="G917" s="133">
        <f t="shared" si="36"/>
        <v>0</v>
      </c>
      <c r="H917" s="108"/>
      <c r="I917" s="110"/>
      <c r="J917" s="176"/>
      <c r="K917" s="108"/>
      <c r="L917" s="90"/>
      <c r="M917" s="133">
        <f t="shared" si="37"/>
        <v>0</v>
      </c>
      <c r="N917" s="39"/>
      <c r="O917" s="39"/>
      <c r="P917" s="39"/>
      <c r="Q917" s="39"/>
    </row>
    <row r="918" spans="1:17" x14ac:dyDescent="0.25">
      <c r="A918" s="119"/>
      <c r="B918" s="86"/>
      <c r="C918" s="86"/>
      <c r="D918" s="86"/>
      <c r="E918" s="86"/>
      <c r="F918" s="88"/>
      <c r="G918" s="133">
        <f t="shared" si="36"/>
        <v>0</v>
      </c>
      <c r="H918" s="108"/>
      <c r="I918" s="110"/>
      <c r="J918" s="176"/>
      <c r="K918" s="108"/>
      <c r="L918" s="90"/>
      <c r="M918" s="133">
        <f t="shared" si="37"/>
        <v>0</v>
      </c>
      <c r="N918" s="39"/>
      <c r="O918" s="39"/>
      <c r="P918" s="39"/>
      <c r="Q918" s="39"/>
    </row>
    <row r="919" spans="1:17" x14ac:dyDescent="0.25">
      <c r="A919" s="119"/>
      <c r="B919" s="86"/>
      <c r="C919" s="86"/>
      <c r="D919" s="86"/>
      <c r="E919" s="86"/>
      <c r="F919" s="88"/>
      <c r="G919" s="133">
        <f t="shared" si="36"/>
        <v>0</v>
      </c>
      <c r="H919" s="108"/>
      <c r="I919" s="110"/>
      <c r="J919" s="176"/>
      <c r="K919" s="108"/>
      <c r="L919" s="90"/>
      <c r="M919" s="133">
        <f t="shared" si="37"/>
        <v>0</v>
      </c>
      <c r="N919" s="39"/>
      <c r="O919" s="39"/>
      <c r="P919" s="39"/>
      <c r="Q919" s="39"/>
    </row>
    <row r="920" spans="1:17" x14ac:dyDescent="0.25">
      <c r="A920" s="119"/>
      <c r="B920" s="86"/>
      <c r="C920" s="86"/>
      <c r="D920" s="86"/>
      <c r="E920" s="86"/>
      <c r="F920" s="88"/>
      <c r="G920" s="133">
        <f t="shared" si="36"/>
        <v>0</v>
      </c>
      <c r="H920" s="108"/>
      <c r="I920" s="110"/>
      <c r="J920" s="176"/>
      <c r="K920" s="108"/>
      <c r="L920" s="90"/>
      <c r="M920" s="133">
        <f t="shared" si="37"/>
        <v>0</v>
      </c>
      <c r="N920" s="39"/>
      <c r="O920" s="39"/>
      <c r="P920" s="39"/>
      <c r="Q920" s="39"/>
    </row>
    <row r="921" spans="1:17" x14ac:dyDescent="0.25">
      <c r="A921" s="119"/>
      <c r="B921" s="86"/>
      <c r="C921" s="86"/>
      <c r="D921" s="86"/>
      <c r="E921" s="86"/>
      <c r="F921" s="88"/>
      <c r="G921" s="133">
        <f t="shared" si="36"/>
        <v>0</v>
      </c>
      <c r="H921" s="108"/>
      <c r="I921" s="110"/>
      <c r="J921" s="176"/>
      <c r="K921" s="108"/>
      <c r="L921" s="90"/>
      <c r="M921" s="133">
        <f t="shared" si="37"/>
        <v>0</v>
      </c>
      <c r="N921" s="39"/>
      <c r="O921" s="39"/>
      <c r="P921" s="39"/>
      <c r="Q921" s="39"/>
    </row>
    <row r="922" spans="1:17" x14ac:dyDescent="0.25">
      <c r="A922" s="119"/>
      <c r="B922" s="86"/>
      <c r="C922" s="86"/>
      <c r="D922" s="86"/>
      <c r="E922" s="86"/>
      <c r="F922" s="88"/>
      <c r="G922" s="133">
        <f t="shared" si="36"/>
        <v>0</v>
      </c>
      <c r="H922" s="108"/>
      <c r="I922" s="110"/>
      <c r="J922" s="176"/>
      <c r="K922" s="108"/>
      <c r="L922" s="90"/>
      <c r="M922" s="133">
        <f t="shared" si="37"/>
        <v>0</v>
      </c>
      <c r="N922" s="39"/>
      <c r="O922" s="39"/>
      <c r="P922" s="39"/>
      <c r="Q922" s="39"/>
    </row>
    <row r="923" spans="1:17" x14ac:dyDescent="0.25">
      <c r="A923" s="119"/>
      <c r="B923" s="86"/>
      <c r="C923" s="86"/>
      <c r="D923" s="86"/>
      <c r="E923" s="86"/>
      <c r="F923" s="88"/>
      <c r="G923" s="133">
        <f t="shared" si="36"/>
        <v>0</v>
      </c>
      <c r="H923" s="108"/>
      <c r="I923" s="110"/>
      <c r="J923" s="176"/>
      <c r="K923" s="108"/>
      <c r="L923" s="90"/>
      <c r="M923" s="133">
        <f t="shared" si="37"/>
        <v>0</v>
      </c>
      <c r="N923" s="39"/>
      <c r="O923" s="39"/>
      <c r="P923" s="39"/>
      <c r="Q923" s="39"/>
    </row>
    <row r="924" spans="1:17" x14ac:dyDescent="0.25">
      <c r="A924" s="119"/>
      <c r="B924" s="86"/>
      <c r="C924" s="86"/>
      <c r="D924" s="86"/>
      <c r="E924" s="86"/>
      <c r="F924" s="88"/>
      <c r="G924" s="133">
        <f t="shared" si="36"/>
        <v>0</v>
      </c>
      <c r="H924" s="108"/>
      <c r="I924" s="110"/>
      <c r="J924" s="176"/>
      <c r="K924" s="108"/>
      <c r="L924" s="90"/>
      <c r="M924" s="133">
        <f t="shared" si="37"/>
        <v>0</v>
      </c>
      <c r="N924" s="39"/>
      <c r="O924" s="39"/>
      <c r="P924" s="39"/>
      <c r="Q924" s="39"/>
    </row>
    <row r="925" spans="1:17" x14ac:dyDescent="0.25">
      <c r="A925" s="119"/>
      <c r="B925" s="86"/>
      <c r="C925" s="86"/>
      <c r="D925" s="86"/>
      <c r="E925" s="86"/>
      <c r="F925" s="88"/>
      <c r="G925" s="133">
        <f t="shared" si="36"/>
        <v>0</v>
      </c>
      <c r="H925" s="108"/>
      <c r="I925" s="110"/>
      <c r="J925" s="176"/>
      <c r="K925" s="108"/>
      <c r="L925" s="90"/>
      <c r="M925" s="133">
        <f t="shared" si="37"/>
        <v>0</v>
      </c>
      <c r="N925" s="39"/>
      <c r="O925" s="39"/>
      <c r="P925" s="39"/>
      <c r="Q925" s="39"/>
    </row>
    <row r="926" spans="1:17" x14ac:dyDescent="0.25">
      <c r="A926" s="119"/>
      <c r="B926" s="86"/>
      <c r="C926" s="86"/>
      <c r="D926" s="86"/>
      <c r="E926" s="86"/>
      <c r="F926" s="88"/>
      <c r="G926" s="133">
        <f t="shared" si="36"/>
        <v>0</v>
      </c>
      <c r="H926" s="108"/>
      <c r="I926" s="110"/>
      <c r="J926" s="176"/>
      <c r="K926" s="108"/>
      <c r="L926" s="90"/>
      <c r="M926" s="133">
        <f t="shared" si="37"/>
        <v>0</v>
      </c>
      <c r="N926" s="39"/>
      <c r="O926" s="39"/>
      <c r="P926" s="39"/>
      <c r="Q926" s="39"/>
    </row>
    <row r="927" spans="1:17" x14ac:dyDescent="0.25">
      <c r="A927" s="119"/>
      <c r="B927" s="86"/>
      <c r="C927" s="86"/>
      <c r="D927" s="86"/>
      <c r="E927" s="86"/>
      <c r="F927" s="88"/>
      <c r="G927" s="133">
        <f t="shared" si="36"/>
        <v>0</v>
      </c>
      <c r="H927" s="108"/>
      <c r="I927" s="110"/>
      <c r="J927" s="176"/>
      <c r="K927" s="108"/>
      <c r="L927" s="90"/>
      <c r="M927" s="133">
        <f t="shared" si="37"/>
        <v>0</v>
      </c>
      <c r="N927" s="39"/>
      <c r="O927" s="39"/>
      <c r="P927" s="39"/>
      <c r="Q927" s="39"/>
    </row>
    <row r="928" spans="1:17" x14ac:dyDescent="0.25">
      <c r="A928" s="119"/>
      <c r="B928" s="86"/>
      <c r="C928" s="86"/>
      <c r="D928" s="86"/>
      <c r="E928" s="86"/>
      <c r="F928" s="88"/>
      <c r="G928" s="133">
        <f t="shared" si="36"/>
        <v>0</v>
      </c>
      <c r="H928" s="108"/>
      <c r="I928" s="110"/>
      <c r="J928" s="176"/>
      <c r="K928" s="108"/>
      <c r="L928" s="90"/>
      <c r="M928" s="133">
        <f t="shared" si="37"/>
        <v>0</v>
      </c>
      <c r="N928" s="39"/>
      <c r="O928" s="39"/>
      <c r="P928" s="39"/>
      <c r="Q928" s="39"/>
    </row>
    <row r="929" spans="1:17" x14ac:dyDescent="0.25">
      <c r="A929" s="119"/>
      <c r="B929" s="86"/>
      <c r="C929" s="86"/>
      <c r="D929" s="86"/>
      <c r="E929" s="86"/>
      <c r="F929" s="88"/>
      <c r="G929" s="133">
        <f t="shared" si="36"/>
        <v>0</v>
      </c>
      <c r="H929" s="108"/>
      <c r="I929" s="110"/>
      <c r="J929" s="176"/>
      <c r="K929" s="108"/>
      <c r="L929" s="90"/>
      <c r="M929" s="133">
        <f t="shared" si="37"/>
        <v>0</v>
      </c>
      <c r="N929" s="39"/>
      <c r="O929" s="39"/>
      <c r="P929" s="39"/>
      <c r="Q929" s="39"/>
    </row>
    <row r="930" spans="1:17" x14ac:dyDescent="0.25">
      <c r="A930" s="119"/>
      <c r="B930" s="86"/>
      <c r="C930" s="86"/>
      <c r="D930" s="86"/>
      <c r="E930" s="86"/>
      <c r="F930" s="88"/>
      <c r="G930" s="133">
        <f t="shared" si="36"/>
        <v>0</v>
      </c>
      <c r="H930" s="108"/>
      <c r="I930" s="110"/>
      <c r="J930" s="176"/>
      <c r="K930" s="108"/>
      <c r="L930" s="90"/>
      <c r="M930" s="133">
        <f t="shared" si="37"/>
        <v>0</v>
      </c>
      <c r="N930" s="39"/>
      <c r="O930" s="39"/>
      <c r="P930" s="39"/>
      <c r="Q930" s="39"/>
    </row>
    <row r="931" spans="1:17" x14ac:dyDescent="0.25">
      <c r="A931" s="119"/>
      <c r="B931" s="86"/>
      <c r="C931" s="86"/>
      <c r="D931" s="86"/>
      <c r="E931" s="86"/>
      <c r="F931" s="88"/>
      <c r="G931" s="133">
        <f t="shared" si="36"/>
        <v>0</v>
      </c>
      <c r="H931" s="108"/>
      <c r="I931" s="110"/>
      <c r="J931" s="176"/>
      <c r="K931" s="108"/>
      <c r="L931" s="90"/>
      <c r="M931" s="133">
        <f t="shared" si="37"/>
        <v>0</v>
      </c>
      <c r="N931" s="39"/>
      <c r="O931" s="39"/>
      <c r="P931" s="39"/>
      <c r="Q931" s="39"/>
    </row>
    <row r="932" spans="1:17" x14ac:dyDescent="0.25">
      <c r="A932" s="119"/>
      <c r="B932" s="86"/>
      <c r="C932" s="86"/>
      <c r="D932" s="86"/>
      <c r="E932" s="86"/>
      <c r="F932" s="88"/>
      <c r="G932" s="133">
        <f t="shared" si="36"/>
        <v>0</v>
      </c>
      <c r="H932" s="108"/>
      <c r="I932" s="110"/>
      <c r="J932" s="176"/>
      <c r="K932" s="108"/>
      <c r="L932" s="90"/>
      <c r="M932" s="133">
        <f t="shared" si="37"/>
        <v>0</v>
      </c>
      <c r="N932" s="39"/>
      <c r="O932" s="39"/>
      <c r="P932" s="39"/>
      <c r="Q932" s="39"/>
    </row>
    <row r="933" spans="1:17" x14ac:dyDescent="0.25">
      <c r="A933" s="119"/>
      <c r="B933" s="86"/>
      <c r="C933" s="86"/>
      <c r="D933" s="86"/>
      <c r="E933" s="86"/>
      <c r="F933" s="88"/>
      <c r="G933" s="133">
        <f t="shared" si="36"/>
        <v>0</v>
      </c>
      <c r="H933" s="108"/>
      <c r="I933" s="110"/>
      <c r="J933" s="176"/>
      <c r="K933" s="108"/>
      <c r="L933" s="90"/>
      <c r="M933" s="133">
        <f t="shared" si="37"/>
        <v>0</v>
      </c>
      <c r="N933" s="39"/>
      <c r="O933" s="39"/>
      <c r="P933" s="39"/>
      <c r="Q933" s="39"/>
    </row>
    <row r="934" spans="1:17" x14ac:dyDescent="0.25">
      <c r="A934" s="119"/>
      <c r="B934" s="86"/>
      <c r="C934" s="86"/>
      <c r="D934" s="86"/>
      <c r="E934" s="86"/>
      <c r="F934" s="88"/>
      <c r="G934" s="133">
        <f t="shared" si="36"/>
        <v>0</v>
      </c>
      <c r="H934" s="108"/>
      <c r="I934" s="110"/>
      <c r="J934" s="176"/>
      <c r="K934" s="108"/>
      <c r="L934" s="90"/>
      <c r="M934" s="133">
        <f t="shared" si="37"/>
        <v>0</v>
      </c>
      <c r="N934" s="39"/>
      <c r="O934" s="39"/>
      <c r="P934" s="39"/>
      <c r="Q934" s="39"/>
    </row>
    <row r="935" spans="1:17" x14ac:dyDescent="0.25">
      <c r="A935" s="119"/>
      <c r="B935" s="86"/>
      <c r="C935" s="86"/>
      <c r="D935" s="86"/>
      <c r="E935" s="86"/>
      <c r="F935" s="88"/>
      <c r="G935" s="133">
        <f t="shared" si="36"/>
        <v>0</v>
      </c>
      <c r="H935" s="108"/>
      <c r="I935" s="110"/>
      <c r="J935" s="176"/>
      <c r="K935" s="108"/>
      <c r="L935" s="90"/>
      <c r="M935" s="133">
        <f t="shared" si="37"/>
        <v>0</v>
      </c>
      <c r="N935" s="39"/>
      <c r="O935" s="39"/>
      <c r="P935" s="39"/>
      <c r="Q935" s="39"/>
    </row>
    <row r="936" spans="1:17" x14ac:dyDescent="0.25">
      <c r="A936" s="119"/>
      <c r="B936" s="86"/>
      <c r="C936" s="86"/>
      <c r="D936" s="86"/>
      <c r="E936" s="86"/>
      <c r="F936" s="88"/>
      <c r="G936" s="133">
        <f t="shared" si="36"/>
        <v>0</v>
      </c>
      <c r="H936" s="108"/>
      <c r="I936" s="110"/>
      <c r="J936" s="176"/>
      <c r="K936" s="108"/>
      <c r="L936" s="90"/>
      <c r="M936" s="133">
        <f t="shared" si="37"/>
        <v>0</v>
      </c>
      <c r="N936" s="39"/>
      <c r="O936" s="39"/>
      <c r="P936" s="39"/>
      <c r="Q936" s="39"/>
    </row>
    <row r="937" spans="1:17" x14ac:dyDescent="0.25">
      <c r="A937" s="119"/>
      <c r="B937" s="86"/>
      <c r="C937" s="86"/>
      <c r="D937" s="86"/>
      <c r="E937" s="86"/>
      <c r="F937" s="88"/>
      <c r="G937" s="133">
        <f t="shared" si="36"/>
        <v>0</v>
      </c>
      <c r="H937" s="108"/>
      <c r="I937" s="110"/>
      <c r="J937" s="176"/>
      <c r="K937" s="108"/>
      <c r="L937" s="90"/>
      <c r="M937" s="133">
        <f t="shared" si="37"/>
        <v>0</v>
      </c>
      <c r="N937" s="39"/>
      <c r="O937" s="39"/>
      <c r="P937" s="39"/>
      <c r="Q937" s="39"/>
    </row>
    <row r="938" spans="1:17" x14ac:dyDescent="0.25">
      <c r="A938" s="119"/>
      <c r="B938" s="86"/>
      <c r="C938" s="86"/>
      <c r="D938" s="86"/>
      <c r="E938" s="86"/>
      <c r="F938" s="88"/>
      <c r="G938" s="133">
        <f t="shared" si="36"/>
        <v>0</v>
      </c>
      <c r="H938" s="108"/>
      <c r="I938" s="110"/>
      <c r="J938" s="176"/>
      <c r="K938" s="108"/>
      <c r="L938" s="90"/>
      <c r="M938" s="133">
        <f t="shared" si="37"/>
        <v>0</v>
      </c>
      <c r="N938" s="39"/>
      <c r="O938" s="39"/>
      <c r="P938" s="39"/>
      <c r="Q938" s="39"/>
    </row>
    <row r="939" spans="1:17" x14ac:dyDescent="0.25">
      <c r="A939" s="119"/>
      <c r="B939" s="86"/>
      <c r="C939" s="86"/>
      <c r="D939" s="86"/>
      <c r="E939" s="86"/>
      <c r="F939" s="88"/>
      <c r="G939" s="133">
        <f t="shared" si="36"/>
        <v>0</v>
      </c>
      <c r="H939" s="108"/>
      <c r="I939" s="110"/>
      <c r="J939" s="176"/>
      <c r="K939" s="108"/>
      <c r="L939" s="90"/>
      <c r="M939" s="133">
        <f t="shared" si="37"/>
        <v>0</v>
      </c>
      <c r="N939" s="39"/>
      <c r="O939" s="39"/>
      <c r="P939" s="39"/>
      <c r="Q939" s="39"/>
    </row>
    <row r="940" spans="1:17" x14ac:dyDescent="0.25">
      <c r="A940" s="119"/>
      <c r="B940" s="86"/>
      <c r="C940" s="86"/>
      <c r="D940" s="86"/>
      <c r="E940" s="86"/>
      <c r="F940" s="88"/>
      <c r="G940" s="133">
        <f t="shared" si="36"/>
        <v>0</v>
      </c>
      <c r="H940" s="108"/>
      <c r="I940" s="110"/>
      <c r="J940" s="176"/>
      <c r="K940" s="108"/>
      <c r="L940" s="90"/>
      <c r="M940" s="133">
        <f t="shared" si="37"/>
        <v>0</v>
      </c>
      <c r="N940" s="39"/>
      <c r="O940" s="39"/>
      <c r="P940" s="39"/>
      <c r="Q940" s="39"/>
    </row>
    <row r="941" spans="1:17" x14ac:dyDescent="0.25">
      <c r="A941" s="119"/>
      <c r="B941" s="86"/>
      <c r="C941" s="86"/>
      <c r="D941" s="86"/>
      <c r="E941" s="86"/>
      <c r="F941" s="88"/>
      <c r="G941" s="133">
        <f t="shared" si="36"/>
        <v>0</v>
      </c>
      <c r="H941" s="108"/>
      <c r="I941" s="110"/>
      <c r="J941" s="176"/>
      <c r="K941" s="108"/>
      <c r="L941" s="90"/>
      <c r="M941" s="133">
        <f t="shared" si="37"/>
        <v>0</v>
      </c>
      <c r="N941" s="39"/>
      <c r="O941" s="39"/>
      <c r="P941" s="39"/>
      <c r="Q941" s="39"/>
    </row>
    <row r="942" spans="1:17" x14ac:dyDescent="0.25">
      <c r="A942" s="119"/>
      <c r="B942" s="86"/>
      <c r="C942" s="86"/>
      <c r="D942" s="86"/>
      <c r="E942" s="86"/>
      <c r="F942" s="88"/>
      <c r="G942" s="133">
        <f t="shared" si="36"/>
        <v>0</v>
      </c>
      <c r="H942" s="108"/>
      <c r="I942" s="110"/>
      <c r="J942" s="176"/>
      <c r="K942" s="108"/>
      <c r="L942" s="90"/>
      <c r="M942" s="133">
        <f t="shared" si="37"/>
        <v>0</v>
      </c>
      <c r="N942" s="39"/>
      <c r="O942" s="39"/>
      <c r="P942" s="39"/>
      <c r="Q942" s="39"/>
    </row>
    <row r="943" spans="1:17" x14ac:dyDescent="0.25">
      <c r="A943" s="119"/>
      <c r="B943" s="86"/>
      <c r="C943" s="86"/>
      <c r="D943" s="86"/>
      <c r="E943" s="86"/>
      <c r="F943" s="88"/>
      <c r="G943" s="133">
        <f t="shared" si="36"/>
        <v>0</v>
      </c>
      <c r="H943" s="108"/>
      <c r="I943" s="110"/>
      <c r="J943" s="176"/>
      <c r="K943" s="108"/>
      <c r="L943" s="90"/>
      <c r="M943" s="133">
        <f t="shared" si="37"/>
        <v>0</v>
      </c>
      <c r="N943" s="39"/>
      <c r="O943" s="39"/>
      <c r="P943" s="39"/>
      <c r="Q943" s="39"/>
    </row>
    <row r="944" spans="1:17" x14ac:dyDescent="0.25">
      <c r="A944" s="119"/>
      <c r="B944" s="86"/>
      <c r="C944" s="86"/>
      <c r="D944" s="86"/>
      <c r="E944" s="86"/>
      <c r="F944" s="88"/>
      <c r="G944" s="133">
        <f t="shared" si="36"/>
        <v>0</v>
      </c>
      <c r="H944" s="108"/>
      <c r="I944" s="110"/>
      <c r="J944" s="176"/>
      <c r="K944" s="108"/>
      <c r="L944" s="90"/>
      <c r="M944" s="133">
        <f t="shared" si="37"/>
        <v>0</v>
      </c>
      <c r="N944" s="39"/>
      <c r="O944" s="39"/>
      <c r="P944" s="39"/>
      <c r="Q944" s="39"/>
    </row>
    <row r="945" spans="1:17" x14ac:dyDescent="0.25">
      <c r="A945" s="119"/>
      <c r="B945" s="86"/>
      <c r="C945" s="86"/>
      <c r="D945" s="86"/>
      <c r="E945" s="86"/>
      <c r="F945" s="88"/>
      <c r="G945" s="133">
        <f t="shared" si="36"/>
        <v>0</v>
      </c>
      <c r="H945" s="108"/>
      <c r="I945" s="110"/>
      <c r="J945" s="176"/>
      <c r="K945" s="108"/>
      <c r="L945" s="90"/>
      <c r="M945" s="133">
        <f t="shared" si="37"/>
        <v>0</v>
      </c>
      <c r="N945" s="39"/>
      <c r="O945" s="39"/>
      <c r="P945" s="39"/>
      <c r="Q945" s="39"/>
    </row>
    <row r="946" spans="1:17" x14ac:dyDescent="0.25">
      <c r="A946" s="119"/>
      <c r="B946" s="86"/>
      <c r="C946" s="86"/>
      <c r="D946" s="86"/>
      <c r="E946" s="86"/>
      <c r="F946" s="88"/>
      <c r="G946" s="133">
        <f t="shared" si="36"/>
        <v>0</v>
      </c>
      <c r="H946" s="108"/>
      <c r="I946" s="110"/>
      <c r="J946" s="176"/>
      <c r="K946" s="108"/>
      <c r="L946" s="90"/>
      <c r="M946" s="133">
        <f t="shared" si="37"/>
        <v>0</v>
      </c>
      <c r="N946" s="39"/>
      <c r="O946" s="39"/>
      <c r="P946" s="39"/>
      <c r="Q946" s="39"/>
    </row>
    <row r="947" spans="1:17" x14ac:dyDescent="0.25">
      <c r="A947" s="119"/>
      <c r="B947" s="86"/>
      <c r="C947" s="86"/>
      <c r="D947" s="86"/>
      <c r="E947" s="86"/>
      <c r="F947" s="88"/>
      <c r="G947" s="133">
        <f t="shared" si="36"/>
        <v>0</v>
      </c>
      <c r="H947" s="108"/>
      <c r="I947" s="110"/>
      <c r="J947" s="176"/>
      <c r="K947" s="108"/>
      <c r="L947" s="90"/>
      <c r="M947" s="133">
        <f t="shared" si="37"/>
        <v>0</v>
      </c>
      <c r="N947" s="39"/>
      <c r="O947" s="39"/>
      <c r="P947" s="39"/>
      <c r="Q947" s="39"/>
    </row>
    <row r="948" spans="1:17" x14ac:dyDescent="0.25">
      <c r="A948" s="119"/>
      <c r="B948" s="86"/>
      <c r="C948" s="86"/>
      <c r="D948" s="86"/>
      <c r="E948" s="86"/>
      <c r="F948" s="88"/>
      <c r="G948" s="133">
        <f t="shared" si="36"/>
        <v>0</v>
      </c>
      <c r="H948" s="108"/>
      <c r="I948" s="110"/>
      <c r="J948" s="176"/>
      <c r="K948" s="108"/>
      <c r="L948" s="90"/>
      <c r="M948" s="133">
        <f t="shared" si="37"/>
        <v>0</v>
      </c>
      <c r="N948" s="39"/>
      <c r="O948" s="39"/>
      <c r="P948" s="39"/>
      <c r="Q948" s="39"/>
    </row>
    <row r="949" spans="1:17" x14ac:dyDescent="0.25">
      <c r="A949" s="119"/>
      <c r="B949" s="86"/>
      <c r="C949" s="86"/>
      <c r="D949" s="86"/>
      <c r="E949" s="86"/>
      <c r="F949" s="88"/>
      <c r="G949" s="133">
        <f t="shared" si="36"/>
        <v>0</v>
      </c>
      <c r="H949" s="108"/>
      <c r="I949" s="110"/>
      <c r="J949" s="176"/>
      <c r="K949" s="108"/>
      <c r="L949" s="90"/>
      <c r="M949" s="133">
        <f t="shared" si="37"/>
        <v>0</v>
      </c>
      <c r="N949" s="39"/>
      <c r="O949" s="39"/>
      <c r="P949" s="39"/>
      <c r="Q949" s="39"/>
    </row>
    <row r="950" spans="1:17" x14ac:dyDescent="0.25">
      <c r="A950" s="119"/>
      <c r="B950" s="86"/>
      <c r="C950" s="86"/>
      <c r="D950" s="86"/>
      <c r="E950" s="86"/>
      <c r="F950" s="88"/>
      <c r="G950" s="133">
        <f t="shared" si="36"/>
        <v>0</v>
      </c>
      <c r="H950" s="108"/>
      <c r="I950" s="110"/>
      <c r="J950" s="176"/>
      <c r="K950" s="108"/>
      <c r="L950" s="90"/>
      <c r="M950" s="133">
        <f t="shared" si="37"/>
        <v>0</v>
      </c>
      <c r="N950" s="39"/>
      <c r="O950" s="39"/>
      <c r="P950" s="39"/>
      <c r="Q950" s="39"/>
    </row>
    <row r="951" spans="1:17" x14ac:dyDescent="0.25">
      <c r="A951" s="119"/>
      <c r="B951" s="86"/>
      <c r="C951" s="86"/>
      <c r="D951" s="86"/>
      <c r="E951" s="86"/>
      <c r="F951" s="88"/>
      <c r="G951" s="133">
        <f t="shared" si="36"/>
        <v>0</v>
      </c>
      <c r="H951" s="108"/>
      <c r="I951" s="110"/>
      <c r="J951" s="176"/>
      <c r="K951" s="108"/>
      <c r="L951" s="90"/>
      <c r="M951" s="133">
        <f t="shared" si="37"/>
        <v>0</v>
      </c>
      <c r="N951" s="39"/>
      <c r="O951" s="39"/>
      <c r="P951" s="39"/>
      <c r="Q951" s="39"/>
    </row>
    <row r="952" spans="1:17" x14ac:dyDescent="0.25">
      <c r="A952" s="119"/>
      <c r="B952" s="86"/>
      <c r="C952" s="86"/>
      <c r="D952" s="86"/>
      <c r="E952" s="86"/>
      <c r="F952" s="88"/>
      <c r="G952" s="133">
        <f t="shared" si="36"/>
        <v>0</v>
      </c>
      <c r="H952" s="108"/>
      <c r="I952" s="110"/>
      <c r="J952" s="176"/>
      <c r="K952" s="108"/>
      <c r="L952" s="90"/>
      <c r="M952" s="133">
        <f t="shared" si="37"/>
        <v>0</v>
      </c>
      <c r="N952" s="39"/>
      <c r="O952" s="39"/>
      <c r="P952" s="39"/>
      <c r="Q952" s="39"/>
    </row>
    <row r="953" spans="1:17" x14ac:dyDescent="0.25">
      <c r="A953" s="119"/>
      <c r="B953" s="86"/>
      <c r="C953" s="86"/>
      <c r="D953" s="86"/>
      <c r="E953" s="86"/>
      <c r="F953" s="88"/>
      <c r="G953" s="133">
        <f t="shared" si="36"/>
        <v>0</v>
      </c>
      <c r="H953" s="108"/>
      <c r="I953" s="110"/>
      <c r="J953" s="176"/>
      <c r="K953" s="108"/>
      <c r="L953" s="90"/>
      <c r="M953" s="133">
        <f t="shared" si="37"/>
        <v>0</v>
      </c>
      <c r="N953" s="39"/>
      <c r="O953" s="39"/>
      <c r="P953" s="39"/>
      <c r="Q953" s="39"/>
    </row>
    <row r="954" spans="1:17" x14ac:dyDescent="0.25">
      <c r="A954" s="119"/>
      <c r="B954" s="86"/>
      <c r="C954" s="86"/>
      <c r="D954" s="86"/>
      <c r="E954" s="86"/>
      <c r="F954" s="88"/>
      <c r="G954" s="133">
        <f t="shared" si="36"/>
        <v>0</v>
      </c>
      <c r="H954" s="108"/>
      <c r="I954" s="110"/>
      <c r="J954" s="176"/>
      <c r="K954" s="108"/>
      <c r="L954" s="90"/>
      <c r="M954" s="133">
        <f t="shared" si="37"/>
        <v>0</v>
      </c>
      <c r="N954" s="39"/>
      <c r="O954" s="39"/>
      <c r="P954" s="39"/>
      <c r="Q954" s="39"/>
    </row>
    <row r="955" spans="1:17" x14ac:dyDescent="0.25">
      <c r="A955" s="119"/>
      <c r="B955" s="86"/>
      <c r="C955" s="86"/>
      <c r="D955" s="86"/>
      <c r="E955" s="86"/>
      <c r="F955" s="88"/>
      <c r="G955" s="133">
        <f t="shared" si="36"/>
        <v>0</v>
      </c>
      <c r="H955" s="108"/>
      <c r="I955" s="110"/>
      <c r="J955" s="176"/>
      <c r="K955" s="108"/>
      <c r="L955" s="90"/>
      <c r="M955" s="133">
        <f t="shared" si="37"/>
        <v>0</v>
      </c>
      <c r="N955" s="39"/>
      <c r="O955" s="39"/>
      <c r="P955" s="39"/>
      <c r="Q955" s="39"/>
    </row>
    <row r="956" spans="1:17" x14ac:dyDescent="0.25">
      <c r="A956" s="119"/>
      <c r="B956" s="86"/>
      <c r="C956" s="86"/>
      <c r="D956" s="86"/>
      <c r="E956" s="86"/>
      <c r="F956" s="88"/>
      <c r="G956" s="133">
        <f t="shared" si="36"/>
        <v>0</v>
      </c>
      <c r="H956" s="108"/>
      <c r="I956" s="110"/>
      <c r="J956" s="176"/>
      <c r="K956" s="108"/>
      <c r="L956" s="90"/>
      <c r="M956" s="133">
        <f t="shared" si="37"/>
        <v>0</v>
      </c>
      <c r="N956" s="39"/>
      <c r="O956" s="39"/>
      <c r="P956" s="39"/>
      <c r="Q956" s="39"/>
    </row>
    <row r="957" spans="1:17" x14ac:dyDescent="0.25">
      <c r="A957" s="119"/>
      <c r="B957" s="86"/>
      <c r="C957" s="86"/>
      <c r="D957" s="86"/>
      <c r="E957" s="86"/>
      <c r="F957" s="88"/>
      <c r="G957" s="133">
        <f t="shared" si="36"/>
        <v>0</v>
      </c>
      <c r="H957" s="108"/>
      <c r="I957" s="110"/>
      <c r="J957" s="176"/>
      <c r="K957" s="108"/>
      <c r="L957" s="90"/>
      <c r="M957" s="133">
        <f t="shared" si="37"/>
        <v>0</v>
      </c>
      <c r="N957" s="39"/>
      <c r="O957" s="39"/>
      <c r="P957" s="39"/>
      <c r="Q957" s="39"/>
    </row>
    <row r="958" spans="1:17" x14ac:dyDescent="0.25">
      <c r="A958" s="119"/>
      <c r="B958" s="86"/>
      <c r="C958" s="86"/>
      <c r="D958" s="86"/>
      <c r="E958" s="86"/>
      <c r="F958" s="88"/>
      <c r="G958" s="133">
        <f t="shared" si="36"/>
        <v>0</v>
      </c>
      <c r="H958" s="108"/>
      <c r="I958" s="110"/>
      <c r="J958" s="176"/>
      <c r="K958" s="108"/>
      <c r="L958" s="90"/>
      <c r="M958" s="133">
        <f t="shared" si="37"/>
        <v>0</v>
      </c>
      <c r="N958" s="39"/>
      <c r="O958" s="39"/>
      <c r="P958" s="39"/>
      <c r="Q958" s="39"/>
    </row>
    <row r="959" spans="1:17" x14ac:dyDescent="0.25">
      <c r="A959" s="119"/>
      <c r="B959" s="86"/>
      <c r="C959" s="86"/>
      <c r="D959" s="86"/>
      <c r="E959" s="86"/>
      <c r="F959" s="88"/>
      <c r="G959" s="133">
        <f t="shared" si="36"/>
        <v>0</v>
      </c>
      <c r="H959" s="108"/>
      <c r="I959" s="110"/>
      <c r="J959" s="176"/>
      <c r="K959" s="108"/>
      <c r="L959" s="90"/>
      <c r="M959" s="133">
        <f t="shared" si="37"/>
        <v>0</v>
      </c>
      <c r="N959" s="39"/>
      <c r="O959" s="39"/>
      <c r="P959" s="39"/>
      <c r="Q959" s="39"/>
    </row>
    <row r="960" spans="1:17" x14ac:dyDescent="0.25">
      <c r="A960" s="119"/>
      <c r="B960" s="86"/>
      <c r="C960" s="86"/>
      <c r="D960" s="86"/>
      <c r="E960" s="86"/>
      <c r="F960" s="88"/>
      <c r="G960" s="133">
        <f t="shared" si="36"/>
        <v>0</v>
      </c>
      <c r="H960" s="108"/>
      <c r="I960" s="110"/>
      <c r="J960" s="176"/>
      <c r="K960" s="108"/>
      <c r="L960" s="90"/>
      <c r="M960" s="133">
        <f t="shared" si="37"/>
        <v>0</v>
      </c>
      <c r="N960" s="39"/>
      <c r="O960" s="39"/>
      <c r="P960" s="39"/>
      <c r="Q960" s="39"/>
    </row>
    <row r="961" spans="1:17" x14ac:dyDescent="0.25">
      <c r="A961" s="119"/>
      <c r="B961" s="86"/>
      <c r="C961" s="86"/>
      <c r="D961" s="86"/>
      <c r="E961" s="86"/>
      <c r="F961" s="88"/>
      <c r="G961" s="133">
        <f t="shared" si="36"/>
        <v>0</v>
      </c>
      <c r="H961" s="108"/>
      <c r="I961" s="110"/>
      <c r="J961" s="176"/>
      <c r="K961" s="108"/>
      <c r="L961" s="90"/>
      <c r="M961" s="133">
        <f t="shared" si="37"/>
        <v>0</v>
      </c>
      <c r="N961" s="39"/>
      <c r="O961" s="39"/>
      <c r="P961" s="39"/>
      <c r="Q961" s="39"/>
    </row>
    <row r="962" spans="1:17" x14ac:dyDescent="0.25">
      <c r="A962" s="119"/>
      <c r="B962" s="86"/>
      <c r="C962" s="86"/>
      <c r="D962" s="86"/>
      <c r="E962" s="86"/>
      <c r="F962" s="88"/>
      <c r="G962" s="133">
        <f t="shared" si="36"/>
        <v>0</v>
      </c>
      <c r="H962" s="108"/>
      <c r="I962" s="110"/>
      <c r="J962" s="176"/>
      <c r="K962" s="108"/>
      <c r="L962" s="90"/>
      <c r="M962" s="133">
        <f t="shared" si="37"/>
        <v>0</v>
      </c>
      <c r="N962" s="39"/>
      <c r="O962" s="39"/>
      <c r="P962" s="39"/>
      <c r="Q962" s="39"/>
    </row>
    <row r="963" spans="1:17" x14ac:dyDescent="0.25">
      <c r="A963" s="119"/>
      <c r="B963" s="86"/>
      <c r="C963" s="86"/>
      <c r="D963" s="86"/>
      <c r="E963" s="86"/>
      <c r="F963" s="88"/>
      <c r="G963" s="133">
        <f t="shared" si="36"/>
        <v>0</v>
      </c>
      <c r="H963" s="108"/>
      <c r="I963" s="110"/>
      <c r="J963" s="176"/>
      <c r="K963" s="108"/>
      <c r="L963" s="90"/>
      <c r="M963" s="133">
        <f t="shared" si="37"/>
        <v>0</v>
      </c>
      <c r="N963" s="39"/>
      <c r="O963" s="39"/>
      <c r="P963" s="39"/>
      <c r="Q963" s="39"/>
    </row>
    <row r="964" spans="1:17" x14ac:dyDescent="0.25">
      <c r="A964" s="119"/>
      <c r="B964" s="86"/>
      <c r="C964" s="86"/>
      <c r="D964" s="86"/>
      <c r="E964" s="86"/>
      <c r="F964" s="88"/>
      <c r="G964" s="133">
        <f t="shared" si="36"/>
        <v>0</v>
      </c>
      <c r="H964" s="108"/>
      <c r="I964" s="110"/>
      <c r="J964" s="176"/>
      <c r="K964" s="108"/>
      <c r="L964" s="90"/>
      <c r="M964" s="133">
        <f t="shared" si="37"/>
        <v>0</v>
      </c>
      <c r="N964" s="39"/>
      <c r="O964" s="39"/>
      <c r="P964" s="39"/>
      <c r="Q964" s="39"/>
    </row>
    <row r="965" spans="1:17" x14ac:dyDescent="0.25">
      <c r="A965" s="119"/>
      <c r="B965" s="86"/>
      <c r="C965" s="86"/>
      <c r="D965" s="86"/>
      <c r="E965" s="86"/>
      <c r="F965" s="88"/>
      <c r="G965" s="133">
        <f t="shared" si="36"/>
        <v>0</v>
      </c>
      <c r="H965" s="108"/>
      <c r="I965" s="110"/>
      <c r="J965" s="176"/>
      <c r="K965" s="108"/>
      <c r="L965" s="90"/>
      <c r="M965" s="133">
        <f t="shared" si="37"/>
        <v>0</v>
      </c>
      <c r="N965" s="39"/>
      <c r="O965" s="39"/>
      <c r="P965" s="39"/>
      <c r="Q965" s="39"/>
    </row>
    <row r="966" spans="1:17" x14ac:dyDescent="0.25">
      <c r="A966" s="119"/>
      <c r="B966" s="86"/>
      <c r="C966" s="86"/>
      <c r="D966" s="86"/>
      <c r="E966" s="86"/>
      <c r="F966" s="88"/>
      <c r="G966" s="133">
        <f t="shared" si="36"/>
        <v>0</v>
      </c>
      <c r="H966" s="108"/>
      <c r="I966" s="110"/>
      <c r="J966" s="176"/>
      <c r="K966" s="108"/>
      <c r="L966" s="90"/>
      <c r="M966" s="133">
        <f t="shared" si="37"/>
        <v>0</v>
      </c>
      <c r="N966" s="39"/>
      <c r="O966" s="39"/>
      <c r="P966" s="39"/>
      <c r="Q966" s="39"/>
    </row>
    <row r="967" spans="1:17" x14ac:dyDescent="0.25">
      <c r="A967" s="119"/>
      <c r="B967" s="86"/>
      <c r="C967" s="86"/>
      <c r="D967" s="86"/>
      <c r="E967" s="86"/>
      <c r="F967" s="88"/>
      <c r="G967" s="133">
        <f t="shared" si="36"/>
        <v>0</v>
      </c>
      <c r="H967" s="108"/>
      <c r="I967" s="110"/>
      <c r="J967" s="176"/>
      <c r="K967" s="108"/>
      <c r="L967" s="90"/>
      <c r="M967" s="133">
        <f t="shared" si="37"/>
        <v>0</v>
      </c>
      <c r="N967" s="39"/>
      <c r="O967" s="39"/>
      <c r="P967" s="39"/>
      <c r="Q967" s="39"/>
    </row>
    <row r="968" spans="1:17" x14ac:dyDescent="0.25">
      <c r="A968" s="119"/>
      <c r="B968" s="86"/>
      <c r="C968" s="86"/>
      <c r="D968" s="86"/>
      <c r="E968" s="86"/>
      <c r="F968" s="88"/>
      <c r="G968" s="133">
        <f t="shared" si="36"/>
        <v>0</v>
      </c>
      <c r="H968" s="108"/>
      <c r="I968" s="110"/>
      <c r="J968" s="176"/>
      <c r="K968" s="108"/>
      <c r="L968" s="90"/>
      <c r="M968" s="133">
        <f t="shared" si="37"/>
        <v>0</v>
      </c>
      <c r="N968" s="39"/>
      <c r="O968" s="39"/>
      <c r="P968" s="39"/>
      <c r="Q968" s="39"/>
    </row>
    <row r="969" spans="1:17" x14ac:dyDescent="0.25">
      <c r="A969" s="119"/>
      <c r="B969" s="86"/>
      <c r="C969" s="86"/>
      <c r="D969" s="86"/>
      <c r="E969" s="86"/>
      <c r="F969" s="88"/>
      <c r="G969" s="133">
        <f t="shared" si="36"/>
        <v>0</v>
      </c>
      <c r="H969" s="108"/>
      <c r="I969" s="110"/>
      <c r="J969" s="176"/>
      <c r="K969" s="108"/>
      <c r="L969" s="90"/>
      <c r="M969" s="133">
        <f t="shared" si="37"/>
        <v>0</v>
      </c>
      <c r="N969" s="39"/>
      <c r="O969" s="39"/>
      <c r="P969" s="39"/>
      <c r="Q969" s="39"/>
    </row>
    <row r="970" spans="1:17" x14ac:dyDescent="0.25">
      <c r="A970" s="119"/>
      <c r="B970" s="86"/>
      <c r="C970" s="86"/>
      <c r="D970" s="86"/>
      <c r="E970" s="86"/>
      <c r="F970" s="88"/>
      <c r="G970" s="133">
        <f t="shared" si="36"/>
        <v>0</v>
      </c>
      <c r="H970" s="108"/>
      <c r="I970" s="110"/>
      <c r="J970" s="176"/>
      <c r="K970" s="108"/>
      <c r="L970" s="90"/>
      <c r="M970" s="133">
        <f t="shared" si="37"/>
        <v>0</v>
      </c>
      <c r="N970" s="39"/>
      <c r="O970" s="39"/>
      <c r="P970" s="39"/>
      <c r="Q970" s="39"/>
    </row>
    <row r="971" spans="1:17" ht="16.5" customHeight="1" x14ac:dyDescent="0.25">
      <c r="A971" s="119"/>
      <c r="B971" s="86"/>
      <c r="C971" s="86"/>
      <c r="D971" s="86"/>
      <c r="E971" s="86"/>
      <c r="F971" s="88"/>
      <c r="G971" s="133">
        <f t="shared" si="36"/>
        <v>0</v>
      </c>
      <c r="H971" s="108"/>
      <c r="I971" s="110"/>
      <c r="J971" s="176"/>
      <c r="K971" s="108"/>
      <c r="L971" s="90"/>
      <c r="M971" s="133">
        <f t="shared" si="37"/>
        <v>0</v>
      </c>
      <c r="N971" s="39"/>
      <c r="O971" s="39"/>
      <c r="P971" s="39"/>
      <c r="Q971" s="39"/>
    </row>
    <row r="972" spans="1:17" x14ac:dyDescent="0.25">
      <c r="A972" s="119"/>
      <c r="B972" s="86"/>
      <c r="C972" s="86"/>
      <c r="D972" s="86"/>
      <c r="E972" s="86"/>
      <c r="F972" s="88"/>
      <c r="G972" s="133">
        <f t="shared" si="36"/>
        <v>0</v>
      </c>
      <c r="H972" s="108"/>
      <c r="I972" s="110"/>
      <c r="J972" s="176"/>
      <c r="K972" s="108"/>
      <c r="L972" s="90"/>
      <c r="M972" s="133">
        <f t="shared" si="37"/>
        <v>0</v>
      </c>
      <c r="N972" s="39"/>
      <c r="O972" s="39"/>
      <c r="P972" s="39"/>
      <c r="Q972" s="39"/>
    </row>
    <row r="973" spans="1:17" ht="15.75" thickBot="1" x14ac:dyDescent="0.3">
      <c r="A973" s="119"/>
      <c r="B973" s="86"/>
      <c r="C973" s="86"/>
      <c r="D973" s="86"/>
      <c r="E973" s="86"/>
      <c r="F973" s="88"/>
      <c r="G973" s="133"/>
      <c r="H973" s="108"/>
      <c r="I973" s="110"/>
      <c r="J973" s="176"/>
      <c r="K973" s="108"/>
      <c r="L973" s="90"/>
      <c r="M973" s="133">
        <f t="shared" si="37"/>
        <v>0</v>
      </c>
      <c r="N973" s="39"/>
      <c r="O973" s="39"/>
      <c r="P973" s="39"/>
      <c r="Q973" s="39"/>
    </row>
    <row r="974" spans="1:17" ht="15.75" thickBot="1" x14ac:dyDescent="0.3">
      <c r="A974" s="124"/>
      <c r="B974" s="44"/>
      <c r="C974" s="125"/>
      <c r="D974" s="126" t="s">
        <v>10</v>
      </c>
      <c r="E974" s="44"/>
      <c r="F974" s="45">
        <f>SUM(F7:F973)</f>
        <v>562090.09250000736</v>
      </c>
      <c r="G974" s="45">
        <f>SUM(G7:G973)</f>
        <v>113351.38929999934</v>
      </c>
      <c r="H974" s="45">
        <f>SUM(H7:H973)</f>
        <v>0</v>
      </c>
      <c r="I974" s="45">
        <f>SUM(I7:I973)</f>
        <v>6034.07</v>
      </c>
      <c r="J974" s="45"/>
      <c r="K974" s="45">
        <f>SUM(K7:K973)</f>
        <v>7807.9000000000024</v>
      </c>
      <c r="L974" s="45">
        <f>SUM(L7:L973)</f>
        <v>0</v>
      </c>
      <c r="M974" s="45">
        <f>SUM(M7:M973)</f>
        <v>690211.96179999993</v>
      </c>
      <c r="N974" s="39"/>
      <c r="O974" s="39"/>
      <c r="P974" s="39"/>
      <c r="Q974" s="39"/>
    </row>
    <row r="975" spans="1:17" x14ac:dyDescent="0.25">
      <c r="A975" s="161"/>
      <c r="B975" s="162"/>
      <c r="C975" s="163"/>
      <c r="D975" s="164"/>
      <c r="E975" s="162"/>
      <c r="F975" s="165"/>
      <c r="G975" s="165"/>
      <c r="H975" s="165"/>
      <c r="I975" s="165"/>
      <c r="J975" s="165"/>
      <c r="K975" s="165"/>
      <c r="L975" s="165"/>
      <c r="M975" s="165"/>
      <c r="N975" s="39"/>
      <c r="O975" s="39"/>
      <c r="P975" s="39"/>
      <c r="Q975" s="39"/>
    </row>
    <row r="976" spans="1:17" x14ac:dyDescent="0.25">
      <c r="A976" s="161"/>
      <c r="B976" s="162"/>
      <c r="C976" s="163"/>
      <c r="D976" s="164"/>
      <c r="E976" s="162"/>
      <c r="F976" s="165"/>
      <c r="G976" s="165"/>
      <c r="H976" s="165"/>
      <c r="I976" s="165"/>
      <c r="J976" s="165"/>
      <c r="K976" s="165"/>
      <c r="L976" s="165"/>
      <c r="M976" s="165"/>
      <c r="N976" s="39"/>
      <c r="O976" s="39"/>
      <c r="P976" s="39"/>
      <c r="Q976" s="39"/>
    </row>
    <row r="977" spans="1:17" ht="15.75" thickBot="1" x14ac:dyDescent="0.3">
      <c r="A977" s="46"/>
      <c r="B977" s="47"/>
      <c r="C977" s="48"/>
      <c r="D977" s="35"/>
      <c r="E977" s="37"/>
      <c r="F977" s="47"/>
      <c r="G977" s="47"/>
      <c r="H977" s="47"/>
      <c r="I977" s="37"/>
      <c r="J977" s="37"/>
      <c r="K977" s="47"/>
      <c r="L977" s="49"/>
      <c r="M977" s="38"/>
      <c r="N977" s="39"/>
      <c r="O977" s="39"/>
      <c r="P977" s="39"/>
      <c r="Q977" s="39"/>
    </row>
    <row r="978" spans="1:17" ht="15.75" thickBot="1" x14ac:dyDescent="0.3">
      <c r="A978" s="46"/>
      <c r="B978" s="47"/>
      <c r="C978" s="48"/>
      <c r="D978" s="63" t="s">
        <v>19</v>
      </c>
      <c r="E978" s="64">
        <f>+'Ventas Septiembre'!H33</f>
        <v>346643.78700000001</v>
      </c>
      <c r="F978" s="47"/>
      <c r="G978" s="47"/>
      <c r="H978" s="47"/>
      <c r="I978" s="37"/>
      <c r="J978" s="37"/>
      <c r="K978" s="47"/>
      <c r="L978" s="49"/>
      <c r="M978" s="38"/>
      <c r="N978" s="39"/>
      <c r="O978" s="39"/>
      <c r="P978" s="39"/>
      <c r="Q978" s="39"/>
    </row>
    <row r="979" spans="1:17" ht="15.75" thickBot="1" x14ac:dyDescent="0.3">
      <c r="A979" s="46"/>
      <c r="B979" s="47"/>
      <c r="C979" s="48"/>
      <c r="D979" s="63" t="s">
        <v>20</v>
      </c>
      <c r="E979" s="64">
        <f>SUM(G974:I974)</f>
        <v>119385.45929999935</v>
      </c>
      <c r="F979" s="35"/>
      <c r="G979" s="47"/>
      <c r="H979" s="47"/>
      <c r="I979" s="37"/>
      <c r="J979" s="37"/>
      <c r="K979" s="47"/>
      <c r="L979" s="49"/>
      <c r="M979" s="38"/>
      <c r="N979" s="39"/>
      <c r="O979" s="39"/>
      <c r="P979" s="39"/>
      <c r="Q979" s="39"/>
    </row>
    <row r="980" spans="1:17" ht="15.75" thickBot="1" x14ac:dyDescent="0.3">
      <c r="A980" s="46"/>
      <c r="B980" s="47"/>
      <c r="C980" s="48"/>
      <c r="D980" s="63" t="s">
        <v>21</v>
      </c>
      <c r="E980" s="64"/>
      <c r="F980" s="47"/>
      <c r="G980" s="47"/>
      <c r="H980" s="47"/>
      <c r="I980" s="37"/>
      <c r="J980" s="37"/>
      <c r="K980" s="47"/>
      <c r="L980" s="49"/>
      <c r="M980" s="38"/>
      <c r="N980" s="39"/>
      <c r="O980" s="39"/>
      <c r="P980" s="39"/>
      <c r="Q980" s="39"/>
    </row>
    <row r="981" spans="1:17" ht="15.75" thickBot="1" x14ac:dyDescent="0.3">
      <c r="A981" s="46"/>
      <c r="B981" s="47"/>
      <c r="C981" s="48"/>
      <c r="D981" s="65" t="s">
        <v>22</v>
      </c>
      <c r="E981" s="66">
        <f>SUM(Q7:Q26)</f>
        <v>242729.24</v>
      </c>
      <c r="F981" s="47"/>
      <c r="G981" s="47"/>
      <c r="H981" s="47"/>
      <c r="I981" s="37"/>
      <c r="J981" s="37"/>
      <c r="K981" s="47"/>
      <c r="L981" s="49"/>
      <c r="M981" s="38"/>
      <c r="N981" s="39"/>
      <c r="O981" s="39"/>
      <c r="P981" s="39"/>
      <c r="Q981" s="39"/>
    </row>
    <row r="982" spans="1:17" ht="15.75" thickBot="1" x14ac:dyDescent="0.3">
      <c r="A982" s="46"/>
      <c r="B982" s="47"/>
      <c r="C982" s="48"/>
      <c r="D982" s="67" t="s">
        <v>23</v>
      </c>
      <c r="E982" s="68">
        <f>E978-E979-E981+E980</f>
        <v>-15470.912299999327</v>
      </c>
      <c r="F982" s="47"/>
      <c r="G982" s="47"/>
      <c r="H982" s="47"/>
      <c r="I982" s="69"/>
      <c r="J982" s="69"/>
      <c r="K982" s="47"/>
      <c r="L982" s="49"/>
      <c r="M982" s="38"/>
      <c r="N982" s="39"/>
      <c r="O982" s="39"/>
      <c r="P982" s="39"/>
      <c r="Q982" s="39"/>
    </row>
    <row r="983" spans="1:17" x14ac:dyDescent="0.25">
      <c r="N983" s="39"/>
      <c r="O983" s="39"/>
      <c r="P983" s="39"/>
      <c r="Q983" s="39"/>
    </row>
    <row r="984" spans="1:17" x14ac:dyDescent="0.25">
      <c r="N984" s="39"/>
      <c r="O984" s="39"/>
      <c r="P984" s="39"/>
      <c r="Q984" s="39"/>
    </row>
  </sheetData>
  <autoFilter ref="A6:M974">
    <filterColumn colId="1" showButton="0"/>
    <sortState ref="A7:L272">
      <sortCondition ref="A6:A272"/>
    </sortState>
  </autoFilter>
  <mergeCells count="2">
    <mergeCell ref="D2:F2"/>
    <mergeCell ref="B6:C6"/>
  </mergeCells>
  <conditionalFormatting sqref="E982">
    <cfRule type="expression" dxfId="5" priority="1">
      <formula>#REF!&gt;0</formula>
    </cfRule>
    <cfRule type="expression" dxfId="4" priority="2">
      <formula>#REF!&lt;0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K33"/>
  <sheetViews>
    <sheetView topLeftCell="A9" workbookViewId="0">
      <selection activeCell="K33" sqref="K33"/>
    </sheetView>
  </sheetViews>
  <sheetFormatPr baseColWidth="10" defaultRowHeight="15" x14ac:dyDescent="0.25"/>
  <cols>
    <col min="3" max="3" width="11.42578125" customWidth="1"/>
    <col min="5" max="5" width="16.7109375" customWidth="1"/>
    <col min="6" max="6" width="11.42578125" customWidth="1"/>
    <col min="7" max="7" width="12.140625" bestFit="1" customWidth="1"/>
    <col min="11" max="11" width="11.85546875" bestFit="1" customWidth="1"/>
  </cols>
  <sheetData>
    <row r="1" spans="1:11" x14ac:dyDescent="0.25">
      <c r="A1" s="9"/>
      <c r="B1" s="10"/>
      <c r="C1" s="10"/>
      <c r="D1" s="10"/>
      <c r="E1" s="10"/>
      <c r="F1" s="11"/>
      <c r="G1" s="12"/>
      <c r="H1" s="12"/>
      <c r="I1" s="12"/>
      <c r="J1" s="12"/>
      <c r="K1" s="12"/>
    </row>
    <row r="2" spans="1:11" ht="15.75" x14ac:dyDescent="0.25">
      <c r="A2" s="1"/>
      <c r="B2" s="171"/>
      <c r="C2" s="171"/>
      <c r="D2" s="156" t="s">
        <v>768</v>
      </c>
      <c r="E2" s="156"/>
      <c r="F2" s="3"/>
      <c r="G2" s="4"/>
      <c r="H2" s="4"/>
      <c r="I2" s="4"/>
      <c r="J2" s="4"/>
      <c r="K2" s="4"/>
    </row>
    <row r="3" spans="1:11" ht="15.75" thickBot="1" x14ac:dyDescent="0.3">
      <c r="A3" s="13"/>
      <c r="B3" s="14"/>
      <c r="C3" s="14"/>
      <c r="D3" s="14"/>
      <c r="E3" s="14"/>
      <c r="F3" s="16"/>
      <c r="G3" s="17"/>
      <c r="H3" s="17"/>
      <c r="I3" s="17"/>
      <c r="J3" s="17"/>
      <c r="K3" s="17"/>
    </row>
    <row r="4" spans="1:11" ht="15.75" thickBot="1" x14ac:dyDescent="0.3">
      <c r="A4" s="77" t="s">
        <v>0</v>
      </c>
      <c r="B4" s="77" t="s">
        <v>1</v>
      </c>
      <c r="C4" s="180" t="s">
        <v>2</v>
      </c>
      <c r="D4" s="181"/>
      <c r="E4" s="170" t="s">
        <v>3</v>
      </c>
      <c r="F4" s="77" t="s">
        <v>4</v>
      </c>
      <c r="G4" s="79" t="s">
        <v>12</v>
      </c>
      <c r="H4" s="79" t="s">
        <v>5</v>
      </c>
      <c r="I4" s="79" t="s">
        <v>6</v>
      </c>
      <c r="J4" s="79" t="s">
        <v>7</v>
      </c>
      <c r="K4" s="79" t="s">
        <v>8</v>
      </c>
    </row>
    <row r="5" spans="1:11" x14ac:dyDescent="0.25">
      <c r="A5" s="139">
        <v>42647</v>
      </c>
      <c r="B5" s="139" t="s">
        <v>25</v>
      </c>
      <c r="C5" s="140">
        <v>2</v>
      </c>
      <c r="D5" s="141">
        <v>213</v>
      </c>
      <c r="E5" s="168" t="s">
        <v>51</v>
      </c>
      <c r="F5" s="140">
        <v>30663288497</v>
      </c>
      <c r="G5" s="142">
        <v>46832.87</v>
      </c>
      <c r="H5" s="142">
        <f>+G5*0.21</f>
        <v>9834.9027000000006</v>
      </c>
      <c r="I5" s="142"/>
      <c r="J5" s="142"/>
      <c r="K5" s="143">
        <f>SUM(G5:J5)</f>
        <v>56667.772700000001</v>
      </c>
    </row>
    <row r="6" spans="1:11" x14ac:dyDescent="0.25">
      <c r="A6" s="138">
        <v>42647</v>
      </c>
      <c r="B6" s="139" t="s">
        <v>25</v>
      </c>
      <c r="C6" s="140">
        <v>2</v>
      </c>
      <c r="D6" s="141">
        <v>214</v>
      </c>
      <c r="E6" s="169" t="s">
        <v>51</v>
      </c>
      <c r="F6" s="140">
        <v>30663288497</v>
      </c>
      <c r="G6" s="144">
        <v>159804.34</v>
      </c>
      <c r="H6" s="142">
        <f t="shared" ref="H6:H32" si="0">+G6*0.21</f>
        <v>33558.911399999997</v>
      </c>
      <c r="I6" s="142"/>
      <c r="J6" s="144"/>
      <c r="K6" s="145">
        <f>SUM(G6:J6)</f>
        <v>193363.25140000001</v>
      </c>
    </row>
    <row r="7" spans="1:11" x14ac:dyDescent="0.25">
      <c r="A7" s="138">
        <v>42648</v>
      </c>
      <c r="B7" s="139" t="s">
        <v>25</v>
      </c>
      <c r="C7" s="140">
        <v>2</v>
      </c>
      <c r="D7" s="141">
        <v>215</v>
      </c>
      <c r="E7" s="169" t="s">
        <v>51</v>
      </c>
      <c r="F7" s="140">
        <v>30663288497</v>
      </c>
      <c r="G7" s="144">
        <v>454804.34</v>
      </c>
      <c r="H7" s="142">
        <f t="shared" si="0"/>
        <v>95508.911399999997</v>
      </c>
      <c r="I7" s="142"/>
      <c r="J7" s="144"/>
      <c r="K7" s="145">
        <f t="shared" ref="K7:K32" si="1">SUM(G7:J7)</f>
        <v>550313.25140000007</v>
      </c>
    </row>
    <row r="8" spans="1:11" x14ac:dyDescent="0.25">
      <c r="A8" s="138">
        <v>42649</v>
      </c>
      <c r="B8" s="139" t="s">
        <v>25</v>
      </c>
      <c r="C8" s="140">
        <v>2</v>
      </c>
      <c r="D8" s="141">
        <v>216</v>
      </c>
      <c r="E8" s="169" t="s">
        <v>51</v>
      </c>
      <c r="F8" s="140">
        <v>30663288497</v>
      </c>
      <c r="G8" s="144">
        <v>41122.75</v>
      </c>
      <c r="H8" s="142">
        <f t="shared" si="0"/>
        <v>8635.7775000000001</v>
      </c>
      <c r="I8" s="142"/>
      <c r="J8" s="144"/>
      <c r="K8" s="145">
        <f t="shared" si="1"/>
        <v>49758.527499999997</v>
      </c>
    </row>
    <row r="9" spans="1:11" x14ac:dyDescent="0.25">
      <c r="A9" s="138">
        <v>42649</v>
      </c>
      <c r="B9" s="139" t="s">
        <v>25</v>
      </c>
      <c r="C9" s="140">
        <v>2</v>
      </c>
      <c r="D9" s="141">
        <v>217</v>
      </c>
      <c r="E9" s="169" t="s">
        <v>51</v>
      </c>
      <c r="F9" s="140">
        <v>30663288497</v>
      </c>
      <c r="G9" s="144">
        <v>84059.92</v>
      </c>
      <c r="H9" s="142">
        <f t="shared" si="0"/>
        <v>17652.583199999997</v>
      </c>
      <c r="I9" s="142"/>
      <c r="J9" s="144"/>
      <c r="K9" s="145">
        <f t="shared" si="1"/>
        <v>101712.50319999999</v>
      </c>
    </row>
    <row r="10" spans="1:11" x14ac:dyDescent="0.25">
      <c r="A10" s="138">
        <v>42649</v>
      </c>
      <c r="B10" s="139" t="s">
        <v>25</v>
      </c>
      <c r="C10" s="140">
        <v>2</v>
      </c>
      <c r="D10" s="141">
        <v>218</v>
      </c>
      <c r="E10" s="169" t="s">
        <v>51</v>
      </c>
      <c r="F10" s="140">
        <v>30663288497</v>
      </c>
      <c r="G10" s="144">
        <v>35920.629999999997</v>
      </c>
      <c r="H10" s="142">
        <f t="shared" si="0"/>
        <v>7543.3322999999991</v>
      </c>
      <c r="I10" s="142"/>
      <c r="J10" s="144"/>
      <c r="K10" s="145">
        <f t="shared" si="1"/>
        <v>43463.962299999999</v>
      </c>
    </row>
    <row r="11" spans="1:11" x14ac:dyDescent="0.25">
      <c r="A11" s="138">
        <v>42657</v>
      </c>
      <c r="B11" s="139" t="s">
        <v>25</v>
      </c>
      <c r="C11" s="140">
        <v>2</v>
      </c>
      <c r="D11" s="141">
        <v>219</v>
      </c>
      <c r="E11" s="169" t="s">
        <v>51</v>
      </c>
      <c r="F11" s="140">
        <v>30663288497</v>
      </c>
      <c r="G11" s="144">
        <v>38228.879999999997</v>
      </c>
      <c r="H11" s="142">
        <f t="shared" si="0"/>
        <v>8028.0647999999992</v>
      </c>
      <c r="I11" s="142"/>
      <c r="J11" s="146"/>
      <c r="K11" s="145">
        <f t="shared" si="1"/>
        <v>46256.944799999997</v>
      </c>
    </row>
    <row r="12" spans="1:11" x14ac:dyDescent="0.25">
      <c r="A12" s="138">
        <v>42656</v>
      </c>
      <c r="B12" s="139" t="s">
        <v>189</v>
      </c>
      <c r="C12" s="140">
        <v>2</v>
      </c>
      <c r="D12" s="141">
        <v>57</v>
      </c>
      <c r="E12" s="169" t="s">
        <v>51</v>
      </c>
      <c r="F12" s="140">
        <v>30663288497</v>
      </c>
      <c r="G12" s="144">
        <v>-99</v>
      </c>
      <c r="H12" s="142">
        <f t="shared" si="0"/>
        <v>-20.79</v>
      </c>
      <c r="I12" s="142"/>
      <c r="J12" s="146"/>
      <c r="K12" s="145">
        <f t="shared" si="1"/>
        <v>-119.78999999999999</v>
      </c>
    </row>
    <row r="13" spans="1:11" x14ac:dyDescent="0.25">
      <c r="A13" s="138">
        <v>42669</v>
      </c>
      <c r="B13" s="139" t="s">
        <v>25</v>
      </c>
      <c r="C13" s="140">
        <v>2</v>
      </c>
      <c r="D13" s="141">
        <v>209</v>
      </c>
      <c r="E13" s="169" t="s">
        <v>51</v>
      </c>
      <c r="F13" s="140">
        <v>30663288497</v>
      </c>
      <c r="G13" s="144">
        <v>90332.479999999996</v>
      </c>
      <c r="H13" s="142">
        <f t="shared" si="0"/>
        <v>18969.820799999998</v>
      </c>
      <c r="I13" s="142"/>
      <c r="J13" s="146"/>
      <c r="K13" s="145">
        <f t="shared" si="1"/>
        <v>109302.3008</v>
      </c>
    </row>
    <row r="14" spans="1:11" x14ac:dyDescent="0.25">
      <c r="A14" s="138">
        <v>42667</v>
      </c>
      <c r="B14" s="139" t="s">
        <v>25</v>
      </c>
      <c r="C14" s="140">
        <v>2</v>
      </c>
      <c r="D14" s="141">
        <v>223</v>
      </c>
      <c r="E14" s="169" t="s">
        <v>51</v>
      </c>
      <c r="F14" s="140">
        <v>30663288497</v>
      </c>
      <c r="G14" s="144">
        <v>12534.89</v>
      </c>
      <c r="H14" s="142">
        <f t="shared" si="0"/>
        <v>2632.3268999999996</v>
      </c>
      <c r="I14" s="142"/>
      <c r="J14" s="146"/>
      <c r="K14" s="145">
        <f t="shared" si="1"/>
        <v>15167.216899999999</v>
      </c>
    </row>
    <row r="15" spans="1:11" x14ac:dyDescent="0.25">
      <c r="A15" s="138">
        <v>42667</v>
      </c>
      <c r="B15" s="139" t="s">
        <v>25</v>
      </c>
      <c r="C15" s="140">
        <v>2</v>
      </c>
      <c r="D15" s="141">
        <v>224</v>
      </c>
      <c r="E15" s="169" t="s">
        <v>51</v>
      </c>
      <c r="F15" s="140">
        <v>30663288497</v>
      </c>
      <c r="G15" s="144">
        <v>40196.230000000003</v>
      </c>
      <c r="H15" s="142">
        <f t="shared" si="0"/>
        <v>8441.2083000000002</v>
      </c>
      <c r="I15" s="142"/>
      <c r="J15" s="146"/>
      <c r="K15" s="145">
        <f t="shared" si="1"/>
        <v>48637.438300000002</v>
      </c>
    </row>
    <row r="16" spans="1:11" x14ac:dyDescent="0.25">
      <c r="A16" s="138">
        <v>42674</v>
      </c>
      <c r="B16" s="139" t="s">
        <v>25</v>
      </c>
      <c r="C16" s="140">
        <v>2</v>
      </c>
      <c r="D16" s="141">
        <v>225</v>
      </c>
      <c r="E16" s="169" t="s">
        <v>51</v>
      </c>
      <c r="F16" s="140">
        <v>30663288497</v>
      </c>
      <c r="G16" s="144">
        <v>8469.36</v>
      </c>
      <c r="H16" s="142">
        <f t="shared" si="0"/>
        <v>1778.5656000000001</v>
      </c>
      <c r="I16" s="142"/>
      <c r="J16" s="146"/>
      <c r="K16" s="145">
        <f t="shared" si="1"/>
        <v>10247.9256</v>
      </c>
    </row>
    <row r="17" spans="1:11" x14ac:dyDescent="0.25">
      <c r="A17" s="138">
        <v>42668</v>
      </c>
      <c r="B17" s="139" t="s">
        <v>25</v>
      </c>
      <c r="C17" s="140">
        <v>2</v>
      </c>
      <c r="D17" s="141">
        <v>226</v>
      </c>
      <c r="E17" s="169" t="s">
        <v>51</v>
      </c>
      <c r="F17" s="140">
        <v>30663288497</v>
      </c>
      <c r="G17" s="144">
        <v>77048.3</v>
      </c>
      <c r="H17" s="142">
        <f t="shared" si="0"/>
        <v>16180.143</v>
      </c>
      <c r="I17" s="142"/>
      <c r="J17" s="146"/>
      <c r="K17" s="145">
        <f t="shared" si="1"/>
        <v>93228.442999999999</v>
      </c>
    </row>
    <row r="18" spans="1:11" x14ac:dyDescent="0.25">
      <c r="A18" s="138">
        <v>42668</v>
      </c>
      <c r="B18" s="139" t="s">
        <v>25</v>
      </c>
      <c r="C18" s="140">
        <v>2</v>
      </c>
      <c r="D18" s="141">
        <v>227</v>
      </c>
      <c r="E18" s="169" t="s">
        <v>51</v>
      </c>
      <c r="F18" s="140">
        <v>30663288497</v>
      </c>
      <c r="G18" s="144">
        <v>8933.4500000000007</v>
      </c>
      <c r="H18" s="142">
        <f t="shared" si="0"/>
        <v>1876.0245</v>
      </c>
      <c r="I18" s="142"/>
      <c r="J18" s="146"/>
      <c r="K18" s="145">
        <f t="shared" si="1"/>
        <v>10809.4745</v>
      </c>
    </row>
    <row r="19" spans="1:11" x14ac:dyDescent="0.25">
      <c r="A19" s="138">
        <v>42669</v>
      </c>
      <c r="B19" s="139" t="s">
        <v>25</v>
      </c>
      <c r="C19" s="140">
        <v>2</v>
      </c>
      <c r="D19" s="141">
        <v>228</v>
      </c>
      <c r="E19" s="169" t="s">
        <v>51</v>
      </c>
      <c r="F19" s="140">
        <v>30663288497</v>
      </c>
      <c r="G19" s="144">
        <v>61263.360000000001</v>
      </c>
      <c r="H19" s="142">
        <f t="shared" si="0"/>
        <v>12865.3056</v>
      </c>
      <c r="I19" s="142"/>
      <c r="J19" s="146"/>
      <c r="K19" s="145">
        <f t="shared" si="1"/>
        <v>74128.665600000008</v>
      </c>
    </row>
    <row r="20" spans="1:11" x14ac:dyDescent="0.25">
      <c r="A20" s="138">
        <v>42674</v>
      </c>
      <c r="B20" s="139" t="s">
        <v>25</v>
      </c>
      <c r="C20" s="140">
        <v>2</v>
      </c>
      <c r="D20" s="141">
        <v>229</v>
      </c>
      <c r="E20" s="169" t="s">
        <v>51</v>
      </c>
      <c r="F20" s="140">
        <v>30663288497</v>
      </c>
      <c r="G20" s="144">
        <v>17866.099999999999</v>
      </c>
      <c r="H20" s="142">
        <f t="shared" si="0"/>
        <v>3751.8809999999994</v>
      </c>
      <c r="I20" s="142"/>
      <c r="J20" s="146"/>
      <c r="K20" s="145">
        <f t="shared" si="1"/>
        <v>21617.981</v>
      </c>
    </row>
    <row r="21" spans="1:11" x14ac:dyDescent="0.25">
      <c r="A21" s="138">
        <v>42674</v>
      </c>
      <c r="B21" s="139" t="s">
        <v>25</v>
      </c>
      <c r="C21" s="140">
        <v>2</v>
      </c>
      <c r="D21" s="141">
        <v>230</v>
      </c>
      <c r="E21" s="169" t="s">
        <v>51</v>
      </c>
      <c r="F21" s="140">
        <v>30663288497</v>
      </c>
      <c r="G21" s="144">
        <v>10925</v>
      </c>
      <c r="H21" s="142">
        <f t="shared" si="0"/>
        <v>2294.25</v>
      </c>
      <c r="I21" s="142"/>
      <c r="J21" s="146"/>
      <c r="K21" s="145">
        <f t="shared" si="1"/>
        <v>13219.25</v>
      </c>
    </row>
    <row r="22" spans="1:11" x14ac:dyDescent="0.25">
      <c r="A22" s="138">
        <v>42674</v>
      </c>
      <c r="B22" s="139" t="s">
        <v>25</v>
      </c>
      <c r="C22" s="140">
        <v>2</v>
      </c>
      <c r="D22" s="141">
        <v>231</v>
      </c>
      <c r="E22" s="169" t="s">
        <v>51</v>
      </c>
      <c r="F22" s="140">
        <v>30663288497</v>
      </c>
      <c r="G22" s="144">
        <v>4667.26</v>
      </c>
      <c r="H22" s="142">
        <f t="shared" si="0"/>
        <v>980.12459999999999</v>
      </c>
      <c r="I22" s="142"/>
      <c r="J22" s="146"/>
      <c r="K22" s="145">
        <f t="shared" si="1"/>
        <v>5647.3846000000003</v>
      </c>
    </row>
    <row r="23" spans="1:11" x14ac:dyDescent="0.25">
      <c r="A23" s="138"/>
      <c r="B23" s="139"/>
      <c r="C23" s="140"/>
      <c r="D23" s="141"/>
      <c r="E23" s="169"/>
      <c r="F23" s="140"/>
      <c r="G23" s="144"/>
      <c r="H23" s="142">
        <f t="shared" si="0"/>
        <v>0</v>
      </c>
      <c r="I23" s="142"/>
      <c r="J23" s="146"/>
      <c r="K23" s="145">
        <f t="shared" si="1"/>
        <v>0</v>
      </c>
    </row>
    <row r="24" spans="1:11" x14ac:dyDescent="0.25">
      <c r="A24" s="138"/>
      <c r="B24" s="139"/>
      <c r="C24" s="140"/>
      <c r="D24" s="141"/>
      <c r="E24" s="169"/>
      <c r="F24" s="140"/>
      <c r="G24" s="144"/>
      <c r="H24" s="142">
        <f t="shared" si="0"/>
        <v>0</v>
      </c>
      <c r="I24" s="142"/>
      <c r="J24" s="146"/>
      <c r="K24" s="145">
        <f t="shared" si="1"/>
        <v>0</v>
      </c>
    </row>
    <row r="25" spans="1:11" x14ac:dyDescent="0.25">
      <c r="A25" s="138"/>
      <c r="B25" s="139"/>
      <c r="C25" s="140"/>
      <c r="D25" s="141"/>
      <c r="E25" s="158"/>
      <c r="F25" s="140"/>
      <c r="G25" s="144"/>
      <c r="H25" s="142">
        <f>+G25*0.21</f>
        <v>0</v>
      </c>
      <c r="I25" s="142"/>
      <c r="J25" s="146"/>
      <c r="K25" s="145">
        <f>SUM(G25:J25)</f>
        <v>0</v>
      </c>
    </row>
    <row r="26" spans="1:11" x14ac:dyDescent="0.25">
      <c r="A26" s="138"/>
      <c r="B26" s="138"/>
      <c r="C26" s="147"/>
      <c r="D26" s="148"/>
      <c r="E26" s="158"/>
      <c r="F26" s="140"/>
      <c r="G26" s="144"/>
      <c r="H26" s="142">
        <f t="shared" si="0"/>
        <v>0</v>
      </c>
      <c r="I26" s="142"/>
      <c r="J26" s="146"/>
      <c r="K26" s="145">
        <f t="shared" si="1"/>
        <v>0</v>
      </c>
    </row>
    <row r="27" spans="1:11" x14ac:dyDescent="0.25">
      <c r="A27" s="138"/>
      <c r="B27" s="138"/>
      <c r="C27" s="147"/>
      <c r="D27" s="148"/>
      <c r="E27" s="158"/>
      <c r="F27" s="140"/>
      <c r="G27" s="144"/>
      <c r="H27" s="142">
        <f t="shared" si="0"/>
        <v>0</v>
      </c>
      <c r="I27" s="142"/>
      <c r="J27" s="146"/>
      <c r="K27" s="145">
        <f t="shared" si="1"/>
        <v>0</v>
      </c>
    </row>
    <row r="28" spans="1:11" x14ac:dyDescent="0.25">
      <c r="A28" s="138"/>
      <c r="B28" s="138"/>
      <c r="C28" s="147"/>
      <c r="D28" s="148"/>
      <c r="E28" s="158"/>
      <c r="F28" s="140"/>
      <c r="G28" s="144"/>
      <c r="H28" s="142">
        <f t="shared" si="0"/>
        <v>0</v>
      </c>
      <c r="I28" s="142"/>
      <c r="J28" s="146"/>
      <c r="K28" s="145">
        <f t="shared" si="1"/>
        <v>0</v>
      </c>
    </row>
    <row r="29" spans="1:11" x14ac:dyDescent="0.25">
      <c r="A29" s="138"/>
      <c r="B29" s="138"/>
      <c r="C29" s="147"/>
      <c r="D29" s="148"/>
      <c r="E29" s="155"/>
      <c r="F29" s="140"/>
      <c r="G29" s="144"/>
      <c r="H29" s="142">
        <f t="shared" si="0"/>
        <v>0</v>
      </c>
      <c r="I29" s="142"/>
      <c r="J29" s="146"/>
      <c r="K29" s="145">
        <f t="shared" si="1"/>
        <v>0</v>
      </c>
    </row>
    <row r="30" spans="1:11" x14ac:dyDescent="0.25">
      <c r="A30" s="138"/>
      <c r="B30" s="138"/>
      <c r="C30" s="147"/>
      <c r="D30" s="148"/>
      <c r="E30" s="155"/>
      <c r="F30" s="140"/>
      <c r="G30" s="144"/>
      <c r="H30" s="142">
        <f t="shared" si="0"/>
        <v>0</v>
      </c>
      <c r="I30" s="142"/>
      <c r="J30" s="146"/>
      <c r="K30" s="145">
        <f t="shared" si="1"/>
        <v>0</v>
      </c>
    </row>
    <row r="31" spans="1:11" x14ac:dyDescent="0.25">
      <c r="A31" s="138"/>
      <c r="B31" s="138"/>
      <c r="C31" s="147"/>
      <c r="D31" s="148"/>
      <c r="E31" s="155"/>
      <c r="F31" s="140"/>
      <c r="G31" s="144"/>
      <c r="H31" s="142">
        <f t="shared" si="0"/>
        <v>0</v>
      </c>
      <c r="I31" s="142"/>
      <c r="J31" s="146"/>
      <c r="K31" s="145">
        <f t="shared" si="1"/>
        <v>0</v>
      </c>
    </row>
    <row r="32" spans="1:11" x14ac:dyDescent="0.25">
      <c r="A32" s="138"/>
      <c r="B32" s="138"/>
      <c r="C32" s="147"/>
      <c r="D32" s="148"/>
      <c r="E32" s="155"/>
      <c r="F32" s="140"/>
      <c r="G32" s="144"/>
      <c r="H32" s="142">
        <f t="shared" si="0"/>
        <v>0</v>
      </c>
      <c r="I32" s="142"/>
      <c r="J32" s="146"/>
      <c r="K32" s="145">
        <f t="shared" si="1"/>
        <v>0</v>
      </c>
    </row>
    <row r="33" spans="1:11" ht="15.75" thickBot="1" x14ac:dyDescent="0.3">
      <c r="A33" s="149"/>
      <c r="B33" s="149"/>
      <c r="C33" s="150"/>
      <c r="D33" s="150"/>
      <c r="E33" s="150"/>
      <c r="F33" s="151"/>
      <c r="G33" s="152">
        <f>SUM(G5:G32)</f>
        <v>1192911.1600000001</v>
      </c>
      <c r="H33" s="153">
        <f>SUM(H5:H32)</f>
        <v>250511.34359999996</v>
      </c>
      <c r="I33" s="153">
        <f>SUM(I5:I32)</f>
        <v>0</v>
      </c>
      <c r="J33" s="153">
        <f>SUM(J5:J32)</f>
        <v>0</v>
      </c>
      <c r="K33" s="153">
        <f>SUM(K5:K32)</f>
        <v>1443422.5035999999</v>
      </c>
    </row>
  </sheetData>
  <mergeCells count="1">
    <mergeCell ref="C4:D4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P449"/>
  <sheetViews>
    <sheetView zoomScale="85" zoomScaleNormal="85" workbookViewId="0">
      <selection activeCell="E4" sqref="E4"/>
    </sheetView>
  </sheetViews>
  <sheetFormatPr baseColWidth="10" defaultRowHeight="15" x14ac:dyDescent="0.25"/>
  <cols>
    <col min="4" max="4" width="60.42578125" bestFit="1" customWidth="1"/>
    <col min="5" max="5" width="11.85546875" bestFit="1" customWidth="1"/>
  </cols>
  <sheetData>
    <row r="1" spans="1:16" x14ac:dyDescent="0.25">
      <c r="A1" s="9"/>
      <c r="B1" s="10"/>
      <c r="C1" s="10"/>
      <c r="D1" s="9"/>
      <c r="E1" s="11"/>
      <c r="F1" s="12"/>
      <c r="G1" s="12"/>
      <c r="H1" s="12"/>
      <c r="I1" s="12"/>
      <c r="J1" s="12"/>
      <c r="K1" s="11"/>
      <c r="L1" s="11"/>
      <c r="M1" s="11"/>
      <c r="N1" s="11"/>
      <c r="O1" s="11"/>
      <c r="P1" s="11"/>
    </row>
    <row r="2" spans="1:16" ht="15.75" x14ac:dyDescent="0.25">
      <c r="A2" s="1"/>
      <c r="B2" s="171"/>
      <c r="C2" s="171"/>
      <c r="D2" s="182" t="s">
        <v>767</v>
      </c>
      <c r="E2" s="182"/>
      <c r="F2" s="182"/>
      <c r="G2" s="4"/>
      <c r="H2" s="4"/>
      <c r="I2" s="4"/>
      <c r="J2" s="4"/>
      <c r="K2" s="3"/>
      <c r="L2" s="3"/>
      <c r="M2" s="3"/>
      <c r="N2" s="3"/>
      <c r="O2" s="3"/>
      <c r="P2" s="3"/>
    </row>
    <row r="3" spans="1:16" x14ac:dyDescent="0.25">
      <c r="A3" s="15"/>
      <c r="B3" s="14"/>
      <c r="C3" s="14"/>
      <c r="D3" s="15"/>
      <c r="E3" s="16"/>
      <c r="F3" s="17"/>
      <c r="G3" s="17"/>
      <c r="H3" s="17"/>
      <c r="I3" s="17"/>
      <c r="J3" s="17"/>
      <c r="K3" s="16"/>
      <c r="L3" s="16"/>
      <c r="M3" s="16"/>
      <c r="N3" s="16"/>
      <c r="O3" s="16"/>
      <c r="P3" s="16"/>
    </row>
    <row r="4" spans="1:16" x14ac:dyDescent="0.25">
      <c r="A4" s="52"/>
      <c r="B4" s="54"/>
      <c r="C4" s="55"/>
      <c r="D4" s="53"/>
      <c r="E4" s="56"/>
      <c r="F4" s="57"/>
      <c r="G4" s="57"/>
      <c r="H4" s="57"/>
      <c r="I4" s="58"/>
      <c r="J4" s="57"/>
      <c r="K4" s="58"/>
      <c r="L4" s="57"/>
      <c r="M4" s="59"/>
      <c r="N4" s="59"/>
      <c r="O4" s="59"/>
      <c r="P4" s="59"/>
    </row>
    <row r="5" spans="1:16" ht="15.75" thickBot="1" x14ac:dyDescent="0.3">
      <c r="A5" s="60"/>
      <c r="B5" s="54"/>
      <c r="C5" s="55"/>
      <c r="D5" s="53"/>
      <c r="E5" s="56"/>
      <c r="F5" s="57"/>
      <c r="G5" s="57"/>
      <c r="H5" s="57"/>
      <c r="I5" s="58"/>
      <c r="J5" s="57"/>
      <c r="K5" s="58"/>
      <c r="L5" s="57"/>
      <c r="M5" s="59"/>
      <c r="N5" s="59"/>
      <c r="O5" s="59"/>
      <c r="P5" s="59"/>
    </row>
    <row r="6" spans="1:16" ht="15.75" thickBot="1" x14ac:dyDescent="0.3">
      <c r="A6" s="170" t="s">
        <v>0</v>
      </c>
      <c r="B6" s="180" t="s">
        <v>2</v>
      </c>
      <c r="C6" s="181"/>
      <c r="D6" s="170" t="s">
        <v>27</v>
      </c>
      <c r="E6" s="77" t="s">
        <v>4</v>
      </c>
      <c r="F6" s="78" t="s">
        <v>9</v>
      </c>
      <c r="G6" s="79" t="s">
        <v>14</v>
      </c>
      <c r="H6" s="78" t="s">
        <v>6</v>
      </c>
      <c r="I6" s="79" t="s">
        <v>15</v>
      </c>
      <c r="J6" s="78" t="s">
        <v>16</v>
      </c>
      <c r="K6" s="79" t="s">
        <v>17</v>
      </c>
      <c r="L6" s="80" t="s">
        <v>8</v>
      </c>
      <c r="M6" s="10"/>
      <c r="N6" s="81" t="s">
        <v>0</v>
      </c>
      <c r="O6" s="81" t="s">
        <v>89</v>
      </c>
      <c r="P6" s="81" t="s">
        <v>18</v>
      </c>
    </row>
    <row r="7" spans="1:16" x14ac:dyDescent="0.25">
      <c r="A7" s="98">
        <v>42644</v>
      </c>
      <c r="B7" s="85">
        <v>17</v>
      </c>
      <c r="C7" s="85">
        <v>62752</v>
      </c>
      <c r="D7" s="99" t="s">
        <v>511</v>
      </c>
      <c r="E7" s="121">
        <v>33677623239</v>
      </c>
      <c r="F7" s="100">
        <v>62.95</v>
      </c>
      <c r="G7" s="133">
        <f t="shared" ref="G7:G62" si="0">F7*0.21</f>
        <v>13.2195</v>
      </c>
      <c r="H7" s="108"/>
      <c r="I7" s="103"/>
      <c r="J7" s="108">
        <v>23.75</v>
      </c>
      <c r="K7" s="50"/>
      <c r="L7" s="133">
        <f t="shared" ref="L7:L62" si="1">SUM(F7:K7)</f>
        <v>99.919499999999999</v>
      </c>
      <c r="M7" s="39"/>
      <c r="N7" s="83">
        <v>42646</v>
      </c>
      <c r="O7" s="122">
        <v>206569</v>
      </c>
      <c r="P7" s="114">
        <v>10649.77</v>
      </c>
    </row>
    <row r="8" spans="1:16" x14ac:dyDescent="0.25">
      <c r="A8" s="132">
        <v>42644</v>
      </c>
      <c r="B8" s="86">
        <v>4</v>
      </c>
      <c r="C8" s="86">
        <v>9</v>
      </c>
      <c r="D8" s="107" t="s">
        <v>512</v>
      </c>
      <c r="E8" s="86">
        <v>27180754960</v>
      </c>
      <c r="F8" s="108">
        <v>148.80000000000001</v>
      </c>
      <c r="G8" s="133">
        <f t="shared" si="0"/>
        <v>31.248000000000001</v>
      </c>
      <c r="H8" s="108"/>
      <c r="I8" s="110"/>
      <c r="J8" s="108"/>
      <c r="K8" s="90"/>
      <c r="L8" s="133">
        <f t="shared" si="1"/>
        <v>180.048</v>
      </c>
      <c r="M8" s="39"/>
      <c r="N8" s="83">
        <v>42649</v>
      </c>
      <c r="O8" s="120">
        <v>206748</v>
      </c>
      <c r="P8" s="115">
        <v>59798.87</v>
      </c>
    </row>
    <row r="9" spans="1:16" x14ac:dyDescent="0.25">
      <c r="A9" s="132">
        <v>42644</v>
      </c>
      <c r="B9" s="86">
        <v>93</v>
      </c>
      <c r="C9" s="86">
        <v>104</v>
      </c>
      <c r="D9" s="107" t="s">
        <v>496</v>
      </c>
      <c r="E9" s="86">
        <v>30668473241</v>
      </c>
      <c r="F9" s="108">
        <v>532.72</v>
      </c>
      <c r="G9" s="133">
        <f>F9*0.21</f>
        <v>111.8712</v>
      </c>
      <c r="H9" s="108"/>
      <c r="I9" s="110"/>
      <c r="J9" s="108">
        <v>155.41</v>
      </c>
      <c r="K9" s="90"/>
      <c r="L9" s="133">
        <f>SUM(F9:K9)</f>
        <v>800.00120000000004</v>
      </c>
      <c r="M9" s="39"/>
      <c r="N9" s="83">
        <v>42656</v>
      </c>
      <c r="O9" s="120">
        <v>207243</v>
      </c>
      <c r="P9" s="115">
        <v>6034.67</v>
      </c>
    </row>
    <row r="10" spans="1:16" x14ac:dyDescent="0.25">
      <c r="A10" s="132">
        <v>42645</v>
      </c>
      <c r="B10" s="86">
        <v>93</v>
      </c>
      <c r="C10" s="86">
        <v>9894</v>
      </c>
      <c r="D10" s="107" t="s">
        <v>496</v>
      </c>
      <c r="E10" s="86">
        <v>30668473241</v>
      </c>
      <c r="F10" s="108">
        <v>665.9</v>
      </c>
      <c r="G10" s="133">
        <f>F10*0.21</f>
        <v>139.839</v>
      </c>
      <c r="H10" s="108"/>
      <c r="I10" s="110"/>
      <c r="J10" s="108">
        <v>194.26</v>
      </c>
      <c r="K10" s="90"/>
      <c r="L10" s="133">
        <f>SUM(F10:K10)</f>
        <v>999.99900000000002</v>
      </c>
      <c r="M10" s="39"/>
      <c r="N10" s="83">
        <v>42657</v>
      </c>
      <c r="O10" s="120">
        <v>207337</v>
      </c>
      <c r="P10" s="115">
        <v>14105.43</v>
      </c>
    </row>
    <row r="11" spans="1:16" x14ac:dyDescent="0.25">
      <c r="A11" s="132">
        <v>42647</v>
      </c>
      <c r="B11" s="86">
        <v>9</v>
      </c>
      <c r="C11" s="86">
        <v>13672</v>
      </c>
      <c r="D11" s="107" t="s">
        <v>492</v>
      </c>
      <c r="E11" s="86">
        <v>2064408705</v>
      </c>
      <c r="F11" s="108">
        <v>619.64</v>
      </c>
      <c r="G11" s="133">
        <f t="shared" si="0"/>
        <v>130.12439999999998</v>
      </c>
      <c r="H11" s="108"/>
      <c r="I11" s="110"/>
      <c r="J11" s="108">
        <v>50.23</v>
      </c>
      <c r="K11" s="90"/>
      <c r="L11" s="133">
        <f t="shared" si="1"/>
        <v>799.99440000000004</v>
      </c>
      <c r="M11" s="39"/>
      <c r="N11" s="83">
        <v>42662</v>
      </c>
      <c r="O11" s="120">
        <v>207624</v>
      </c>
      <c r="P11" s="115">
        <v>63409.66</v>
      </c>
    </row>
    <row r="12" spans="1:16" x14ac:dyDescent="0.25">
      <c r="A12" s="132">
        <v>42647</v>
      </c>
      <c r="B12" s="86">
        <v>22</v>
      </c>
      <c r="C12" s="86">
        <v>1156</v>
      </c>
      <c r="D12" s="107" t="s">
        <v>530</v>
      </c>
      <c r="E12" s="86">
        <v>30668435594</v>
      </c>
      <c r="F12" s="108">
        <v>276.86</v>
      </c>
      <c r="G12" s="133">
        <f t="shared" si="0"/>
        <v>58.140599999999999</v>
      </c>
      <c r="H12" s="108"/>
      <c r="I12" s="110"/>
      <c r="J12" s="108"/>
      <c r="K12" s="90"/>
      <c r="L12" s="133">
        <f t="shared" si="1"/>
        <v>335.00060000000002</v>
      </c>
      <c r="M12" s="39"/>
      <c r="N12" s="83">
        <v>42667</v>
      </c>
      <c r="O12" s="120">
        <v>207884</v>
      </c>
      <c r="P12" s="115">
        <v>34247.32</v>
      </c>
    </row>
    <row r="13" spans="1:16" x14ac:dyDescent="0.25">
      <c r="A13" s="132">
        <v>42647</v>
      </c>
      <c r="B13" s="86">
        <v>1</v>
      </c>
      <c r="C13" s="86">
        <v>186</v>
      </c>
      <c r="D13" s="107" t="s">
        <v>531</v>
      </c>
      <c r="E13" s="86">
        <v>2024369475</v>
      </c>
      <c r="F13" s="108">
        <v>146.28</v>
      </c>
      <c r="G13" s="133">
        <f t="shared" si="0"/>
        <v>30.718799999999998</v>
      </c>
      <c r="H13" s="108"/>
      <c r="I13" s="110"/>
      <c r="J13" s="108"/>
      <c r="K13" s="90"/>
      <c r="L13" s="133">
        <f t="shared" si="1"/>
        <v>176.99879999999999</v>
      </c>
      <c r="M13" s="39"/>
      <c r="N13" s="83">
        <v>42674</v>
      </c>
      <c r="O13" s="120">
        <v>208284</v>
      </c>
      <c r="P13" s="115">
        <v>25099.13</v>
      </c>
    </row>
    <row r="14" spans="1:16" x14ac:dyDescent="0.25">
      <c r="A14" s="132">
        <v>42646</v>
      </c>
      <c r="B14" s="86">
        <v>38</v>
      </c>
      <c r="C14" s="86">
        <v>58428</v>
      </c>
      <c r="D14" s="107" t="s">
        <v>532</v>
      </c>
      <c r="E14" s="86">
        <v>33698461069</v>
      </c>
      <c r="F14" s="108">
        <v>653.44000000000005</v>
      </c>
      <c r="G14" s="133">
        <f t="shared" si="0"/>
        <v>137.22239999999999</v>
      </c>
      <c r="H14" s="108"/>
      <c r="I14" s="110"/>
      <c r="J14" s="108">
        <v>209.33</v>
      </c>
      <c r="K14" s="90"/>
      <c r="L14" s="133">
        <f t="shared" si="1"/>
        <v>999.99240000000009</v>
      </c>
      <c r="M14" s="39"/>
      <c r="N14" s="83"/>
      <c r="O14" s="120"/>
      <c r="P14" s="115"/>
    </row>
    <row r="15" spans="1:16" x14ac:dyDescent="0.25">
      <c r="A15" s="132">
        <v>42648</v>
      </c>
      <c r="B15" s="86">
        <v>51</v>
      </c>
      <c r="C15" s="86">
        <v>3741</v>
      </c>
      <c r="D15" s="107" t="s">
        <v>533</v>
      </c>
      <c r="E15" s="86">
        <v>30614150633</v>
      </c>
      <c r="F15" s="108">
        <v>122.93</v>
      </c>
      <c r="G15" s="133">
        <f>F15*0.21</f>
        <v>25.815300000000001</v>
      </c>
      <c r="H15" s="108"/>
      <c r="I15" s="110"/>
      <c r="J15" s="108">
        <v>51.34</v>
      </c>
      <c r="K15" s="90"/>
      <c r="L15" s="133">
        <f t="shared" si="1"/>
        <v>200.08530000000002</v>
      </c>
      <c r="M15" s="39"/>
      <c r="N15" s="83"/>
      <c r="O15" s="120"/>
      <c r="P15" s="115"/>
    </row>
    <row r="16" spans="1:16" x14ac:dyDescent="0.25">
      <c r="A16" s="132">
        <v>42647</v>
      </c>
      <c r="B16" s="86">
        <v>2</v>
      </c>
      <c r="C16" s="86">
        <v>17271</v>
      </c>
      <c r="D16" s="107" t="s">
        <v>534</v>
      </c>
      <c r="E16" s="86">
        <v>30711424500</v>
      </c>
      <c r="F16" s="108">
        <v>125.55</v>
      </c>
      <c r="G16" s="133">
        <f t="shared" si="0"/>
        <v>26.365499999999997</v>
      </c>
      <c r="H16" s="108"/>
      <c r="I16" s="110"/>
      <c r="J16" s="108">
        <v>38.11</v>
      </c>
      <c r="K16" s="90"/>
      <c r="L16" s="133">
        <f t="shared" si="1"/>
        <v>190.02550000000002</v>
      </c>
      <c r="M16" s="39"/>
      <c r="N16" s="83"/>
      <c r="O16" s="120"/>
      <c r="P16" s="115"/>
    </row>
    <row r="17" spans="1:16" ht="15.75" thickBot="1" x14ac:dyDescent="0.3">
      <c r="A17" s="132">
        <v>42647</v>
      </c>
      <c r="B17" s="86">
        <v>8</v>
      </c>
      <c r="C17" s="86">
        <v>88972</v>
      </c>
      <c r="D17" s="107" t="s">
        <v>183</v>
      </c>
      <c r="E17" s="86">
        <v>30692974235</v>
      </c>
      <c r="F17" s="108">
        <v>33.06</v>
      </c>
      <c r="G17" s="133">
        <f t="shared" si="0"/>
        <v>6.9426000000000005</v>
      </c>
      <c r="H17" s="108"/>
      <c r="I17" s="110"/>
      <c r="J17" s="108"/>
      <c r="K17" s="90"/>
      <c r="L17" s="133">
        <f t="shared" si="1"/>
        <v>40.002600000000001</v>
      </c>
      <c r="M17" s="39"/>
      <c r="N17" s="83"/>
      <c r="O17" s="120"/>
      <c r="P17" s="115"/>
    </row>
    <row r="18" spans="1:16" x14ac:dyDescent="0.25">
      <c r="A18" s="132">
        <v>42644</v>
      </c>
      <c r="B18" s="86">
        <v>17</v>
      </c>
      <c r="C18" s="86">
        <v>62752</v>
      </c>
      <c r="D18" s="107" t="s">
        <v>511</v>
      </c>
      <c r="E18" s="121">
        <v>33677623239</v>
      </c>
      <c r="F18" s="108">
        <v>62.95</v>
      </c>
      <c r="G18" s="133">
        <f t="shared" si="0"/>
        <v>13.2195</v>
      </c>
      <c r="H18" s="108"/>
      <c r="I18" s="110"/>
      <c r="J18" s="108">
        <v>23.75</v>
      </c>
      <c r="K18" s="90"/>
      <c r="L18" s="133">
        <f t="shared" si="1"/>
        <v>99.919499999999999</v>
      </c>
      <c r="M18" s="39"/>
      <c r="N18" s="83"/>
      <c r="O18" s="154"/>
      <c r="P18" s="154"/>
    </row>
    <row r="19" spans="1:16" x14ac:dyDescent="0.25">
      <c r="A19" s="132">
        <v>42646</v>
      </c>
      <c r="B19" s="86"/>
      <c r="C19" s="86"/>
      <c r="D19" s="107" t="s">
        <v>513</v>
      </c>
      <c r="E19" s="86">
        <v>30692975594</v>
      </c>
      <c r="F19" s="108">
        <f>L19-G19</f>
        <v>16.527999999999999</v>
      </c>
      <c r="G19" s="133">
        <f>20*17.36%</f>
        <v>3.472</v>
      </c>
      <c r="H19" s="108"/>
      <c r="I19" s="110"/>
      <c r="J19" s="108"/>
      <c r="K19" s="90"/>
      <c r="L19" s="133">
        <v>20</v>
      </c>
      <c r="M19" s="39"/>
      <c r="N19" s="83"/>
      <c r="O19" s="120"/>
      <c r="P19" s="115"/>
    </row>
    <row r="20" spans="1:16" x14ac:dyDescent="0.25">
      <c r="A20" s="132">
        <v>42647</v>
      </c>
      <c r="B20" s="86"/>
      <c r="C20" s="86"/>
      <c r="D20" s="107" t="s">
        <v>513</v>
      </c>
      <c r="E20" s="86">
        <v>30692975594</v>
      </c>
      <c r="F20" s="108">
        <f>L20-G20</f>
        <v>16.527999999999999</v>
      </c>
      <c r="G20" s="133">
        <f>20*17.36%</f>
        <v>3.472</v>
      </c>
      <c r="H20" s="108"/>
      <c r="I20" s="110"/>
      <c r="J20" s="108"/>
      <c r="K20" s="90"/>
      <c r="L20" s="133">
        <v>20</v>
      </c>
      <c r="M20" s="39"/>
      <c r="N20" s="83"/>
      <c r="O20" s="120"/>
      <c r="P20" s="115"/>
    </row>
    <row r="21" spans="1:16" x14ac:dyDescent="0.25">
      <c r="A21" s="132">
        <v>42646</v>
      </c>
      <c r="B21" s="86"/>
      <c r="C21" s="86"/>
      <c r="D21" s="86" t="s">
        <v>523</v>
      </c>
      <c r="E21" s="86">
        <v>30711343055</v>
      </c>
      <c r="F21" s="108">
        <f t="shared" ref="F21:F22" si="2">L21-G21</f>
        <v>31.527999999999999</v>
      </c>
      <c r="G21" s="133">
        <f t="shared" ref="G21:G27" si="3">20*17.36%</f>
        <v>3.472</v>
      </c>
      <c r="H21" s="108"/>
      <c r="I21" s="110"/>
      <c r="J21" s="108"/>
      <c r="K21" s="90"/>
      <c r="L21" s="133">
        <v>35</v>
      </c>
      <c r="M21" s="39"/>
      <c r="N21" s="83"/>
      <c r="O21" s="120"/>
      <c r="P21" s="115"/>
    </row>
    <row r="22" spans="1:16" x14ac:dyDescent="0.25">
      <c r="A22" s="132">
        <v>42647</v>
      </c>
      <c r="B22" s="86"/>
      <c r="C22" s="86"/>
      <c r="D22" s="86" t="s">
        <v>523</v>
      </c>
      <c r="E22" s="86">
        <v>30711343055</v>
      </c>
      <c r="F22" s="108">
        <f t="shared" si="2"/>
        <v>31.527999999999999</v>
      </c>
      <c r="G22" s="133">
        <f t="shared" si="3"/>
        <v>3.472</v>
      </c>
      <c r="H22" s="108"/>
      <c r="I22" s="110"/>
      <c r="J22" s="108"/>
      <c r="K22" s="90"/>
      <c r="L22" s="133">
        <v>35</v>
      </c>
      <c r="M22" s="39"/>
      <c r="N22" s="83"/>
      <c r="O22" s="120"/>
      <c r="P22" s="115"/>
    </row>
    <row r="23" spans="1:16" x14ac:dyDescent="0.25">
      <c r="A23" s="132">
        <v>42647</v>
      </c>
      <c r="B23" s="86"/>
      <c r="C23" s="86"/>
      <c r="D23" s="86" t="s">
        <v>679</v>
      </c>
      <c r="E23" s="86">
        <v>30711344248</v>
      </c>
      <c r="F23" s="108">
        <f t="shared" ref="F23:F27" si="4">L23-G23</f>
        <v>26.527999999999999</v>
      </c>
      <c r="G23" s="133">
        <f t="shared" si="3"/>
        <v>3.472</v>
      </c>
      <c r="H23" s="108"/>
      <c r="I23" s="110"/>
      <c r="J23" s="108"/>
      <c r="K23" s="90"/>
      <c r="L23" s="133">
        <v>30</v>
      </c>
      <c r="M23" s="39"/>
      <c r="N23" s="83"/>
      <c r="O23" s="120"/>
      <c r="P23" s="115"/>
    </row>
    <row r="24" spans="1:16" x14ac:dyDescent="0.25">
      <c r="A24" s="132">
        <v>42647</v>
      </c>
      <c r="B24" s="86"/>
      <c r="C24" s="86"/>
      <c r="D24" s="86" t="s">
        <v>521</v>
      </c>
      <c r="E24" s="86">
        <v>30711344248</v>
      </c>
      <c r="F24" s="108">
        <f t="shared" si="4"/>
        <v>16.527999999999999</v>
      </c>
      <c r="G24" s="133">
        <f t="shared" si="3"/>
        <v>3.472</v>
      </c>
      <c r="H24" s="108"/>
      <c r="I24" s="110"/>
      <c r="J24" s="108"/>
      <c r="K24" s="90"/>
      <c r="L24" s="133">
        <v>20</v>
      </c>
      <c r="M24" s="39"/>
      <c r="N24" s="83"/>
      <c r="O24" s="120"/>
      <c r="P24" s="115"/>
    </row>
    <row r="25" spans="1:16" x14ac:dyDescent="0.25">
      <c r="A25" s="132">
        <v>42646</v>
      </c>
      <c r="B25" s="86"/>
      <c r="C25" s="86"/>
      <c r="D25" s="107" t="s">
        <v>513</v>
      </c>
      <c r="E25" s="86">
        <v>30692975594</v>
      </c>
      <c r="F25" s="108">
        <f t="shared" si="4"/>
        <v>16.527999999999999</v>
      </c>
      <c r="G25" s="133">
        <f t="shared" si="3"/>
        <v>3.472</v>
      </c>
      <c r="H25" s="108"/>
      <c r="I25" s="110"/>
      <c r="J25" s="108"/>
      <c r="K25" s="90"/>
      <c r="L25" s="133">
        <v>20</v>
      </c>
      <c r="M25" s="39"/>
      <c r="N25" s="83"/>
      <c r="O25" s="120"/>
      <c r="P25" s="115"/>
    </row>
    <row r="26" spans="1:16" x14ac:dyDescent="0.25">
      <c r="A26" s="132">
        <v>42647</v>
      </c>
      <c r="B26" s="86"/>
      <c r="C26" s="86"/>
      <c r="D26" s="107" t="s">
        <v>513</v>
      </c>
      <c r="E26" s="86">
        <v>30692975594</v>
      </c>
      <c r="F26" s="108">
        <f t="shared" si="4"/>
        <v>16.527999999999999</v>
      </c>
      <c r="G26" s="133">
        <f t="shared" si="3"/>
        <v>3.472</v>
      </c>
      <c r="H26" s="108"/>
      <c r="I26" s="110"/>
      <c r="J26" s="108"/>
      <c r="K26" s="90"/>
      <c r="L26" s="133">
        <v>20</v>
      </c>
      <c r="M26" s="39"/>
      <c r="N26" s="83"/>
      <c r="O26" s="120"/>
      <c r="P26" s="115"/>
    </row>
    <row r="27" spans="1:16" x14ac:dyDescent="0.25">
      <c r="A27" s="132">
        <v>42646</v>
      </c>
      <c r="B27" s="86"/>
      <c r="C27" s="86"/>
      <c r="D27" s="107" t="s">
        <v>513</v>
      </c>
      <c r="E27" s="86">
        <v>30692975594</v>
      </c>
      <c r="F27" s="108">
        <f t="shared" si="4"/>
        <v>16.527999999999999</v>
      </c>
      <c r="G27" s="133">
        <f t="shared" si="3"/>
        <v>3.472</v>
      </c>
      <c r="H27" s="108"/>
      <c r="I27" s="110"/>
      <c r="J27" s="108"/>
      <c r="K27" s="90"/>
      <c r="L27" s="133">
        <v>20</v>
      </c>
      <c r="M27" s="39"/>
      <c r="N27" s="39"/>
      <c r="O27" s="39"/>
      <c r="P27" s="39"/>
    </row>
    <row r="28" spans="1:16" x14ac:dyDescent="0.25">
      <c r="A28" s="132">
        <v>42649</v>
      </c>
      <c r="B28" s="86">
        <v>8</v>
      </c>
      <c r="C28" s="86">
        <v>1645</v>
      </c>
      <c r="D28" s="107" t="s">
        <v>535</v>
      </c>
      <c r="E28" s="86">
        <v>30576133835</v>
      </c>
      <c r="F28" s="108">
        <v>345.35</v>
      </c>
      <c r="G28" s="133">
        <f t="shared" si="0"/>
        <v>72.523499999999999</v>
      </c>
      <c r="H28" s="108"/>
      <c r="I28" s="110"/>
      <c r="J28" s="108">
        <v>2.0699999999999998</v>
      </c>
      <c r="K28" s="90"/>
      <c r="L28" s="133">
        <f t="shared" si="1"/>
        <v>419.94350000000003</v>
      </c>
      <c r="M28" s="39"/>
      <c r="N28" s="39"/>
      <c r="O28" s="39"/>
      <c r="P28" s="39"/>
    </row>
    <row r="29" spans="1:16" x14ac:dyDescent="0.25">
      <c r="A29" s="132">
        <v>42649</v>
      </c>
      <c r="B29" s="86">
        <v>4</v>
      </c>
      <c r="C29" s="86">
        <v>7810</v>
      </c>
      <c r="D29" s="107" t="s">
        <v>536</v>
      </c>
      <c r="E29" s="86">
        <v>30552328813</v>
      </c>
      <c r="F29" s="108">
        <v>111.24</v>
      </c>
      <c r="G29" s="133">
        <f t="shared" si="0"/>
        <v>23.360399999999998</v>
      </c>
      <c r="H29" s="108"/>
      <c r="I29" s="110"/>
      <c r="J29" s="108"/>
      <c r="K29" s="90"/>
      <c r="L29" s="133">
        <f t="shared" si="1"/>
        <v>134.60039999999998</v>
      </c>
      <c r="M29" s="39"/>
      <c r="N29" s="39"/>
      <c r="O29" s="39"/>
      <c r="P29" s="39"/>
    </row>
    <row r="30" spans="1:16" x14ac:dyDescent="0.25">
      <c r="A30" s="132">
        <v>42647</v>
      </c>
      <c r="B30" s="86">
        <v>39</v>
      </c>
      <c r="C30" s="86">
        <v>14223</v>
      </c>
      <c r="D30" s="107" t="s">
        <v>537</v>
      </c>
      <c r="E30" s="86">
        <v>30647678889</v>
      </c>
      <c r="F30" s="108">
        <v>130.86000000000001</v>
      </c>
      <c r="G30" s="133">
        <f t="shared" si="0"/>
        <v>27.480600000000003</v>
      </c>
      <c r="H30" s="108"/>
      <c r="I30" s="110"/>
      <c r="J30" s="108">
        <v>75.16</v>
      </c>
      <c r="K30" s="90"/>
      <c r="L30" s="133">
        <f t="shared" si="1"/>
        <v>233.50060000000002</v>
      </c>
      <c r="M30" s="39"/>
      <c r="N30" s="39"/>
      <c r="O30" s="39"/>
      <c r="P30" s="39"/>
    </row>
    <row r="31" spans="1:16" x14ac:dyDescent="0.25">
      <c r="A31" s="132">
        <v>42649</v>
      </c>
      <c r="B31" s="86">
        <v>3</v>
      </c>
      <c r="C31" s="86">
        <v>138594</v>
      </c>
      <c r="D31" s="107" t="s">
        <v>537</v>
      </c>
      <c r="E31" s="86">
        <v>30647678889</v>
      </c>
      <c r="F31" s="108">
        <v>477.88</v>
      </c>
      <c r="G31" s="133">
        <f t="shared" si="0"/>
        <v>100.3548</v>
      </c>
      <c r="H31" s="108"/>
      <c r="I31" s="110"/>
      <c r="J31" s="108">
        <v>221.79</v>
      </c>
      <c r="K31" s="90"/>
      <c r="L31" s="133">
        <f t="shared" si="1"/>
        <v>800.02479999999991</v>
      </c>
      <c r="M31" s="39"/>
      <c r="N31" s="39"/>
      <c r="O31" s="39"/>
      <c r="P31" s="39"/>
    </row>
    <row r="32" spans="1:16" x14ac:dyDescent="0.25">
      <c r="A32" s="132">
        <v>42647</v>
      </c>
      <c r="B32" s="86">
        <v>5</v>
      </c>
      <c r="C32" s="86">
        <v>21116</v>
      </c>
      <c r="D32" s="107" t="s">
        <v>499</v>
      </c>
      <c r="E32" s="86">
        <v>30707841415</v>
      </c>
      <c r="F32" s="108">
        <v>130.51</v>
      </c>
      <c r="G32" s="133">
        <f t="shared" si="0"/>
        <v>27.407099999999996</v>
      </c>
      <c r="H32" s="108"/>
      <c r="I32" s="110"/>
      <c r="J32" s="108">
        <v>16.04</v>
      </c>
      <c r="K32" s="90"/>
      <c r="L32" s="133">
        <f t="shared" si="1"/>
        <v>173.95709999999997</v>
      </c>
      <c r="M32" s="39"/>
      <c r="N32" s="39"/>
      <c r="O32" s="39"/>
      <c r="P32" s="39"/>
    </row>
    <row r="33" spans="1:16" x14ac:dyDescent="0.25">
      <c r="A33" s="132">
        <v>42647</v>
      </c>
      <c r="B33" s="86">
        <v>8</v>
      </c>
      <c r="C33" s="86">
        <v>52484</v>
      </c>
      <c r="D33" s="107" t="s">
        <v>499</v>
      </c>
      <c r="E33" s="86">
        <v>30707841415</v>
      </c>
      <c r="F33" s="108">
        <v>62.8</v>
      </c>
      <c r="G33" s="133">
        <f t="shared" si="0"/>
        <v>13.187999999999999</v>
      </c>
      <c r="H33" s="108"/>
      <c r="I33" s="110"/>
      <c r="J33" s="108">
        <v>24.12</v>
      </c>
      <c r="K33" s="90"/>
      <c r="L33" s="133">
        <f t="shared" si="1"/>
        <v>100.108</v>
      </c>
      <c r="M33" s="39"/>
      <c r="N33" s="39"/>
      <c r="O33" s="39"/>
      <c r="P33" s="39"/>
    </row>
    <row r="34" spans="1:16" x14ac:dyDescent="0.25">
      <c r="A34" s="132">
        <v>42646</v>
      </c>
      <c r="B34" s="86">
        <v>5</v>
      </c>
      <c r="C34" s="86">
        <v>21092</v>
      </c>
      <c r="D34" s="107" t="s">
        <v>499</v>
      </c>
      <c r="E34" s="86">
        <v>30707841415</v>
      </c>
      <c r="F34" s="108">
        <v>131.26</v>
      </c>
      <c r="G34" s="133">
        <f t="shared" si="0"/>
        <v>27.564599999999999</v>
      </c>
      <c r="H34" s="108"/>
      <c r="I34" s="110"/>
      <c r="J34" s="108">
        <v>16.13</v>
      </c>
      <c r="K34" s="90"/>
      <c r="L34" s="133">
        <f t="shared" si="1"/>
        <v>174.95459999999997</v>
      </c>
      <c r="M34" s="39"/>
      <c r="N34" s="39"/>
      <c r="O34" s="39"/>
      <c r="P34" s="39"/>
    </row>
    <row r="35" spans="1:16" x14ac:dyDescent="0.25">
      <c r="A35" s="132">
        <v>42648</v>
      </c>
      <c r="B35" s="86">
        <v>8</v>
      </c>
      <c r="C35" s="86">
        <v>52582</v>
      </c>
      <c r="D35" s="107" t="s">
        <v>499</v>
      </c>
      <c r="E35" s="86">
        <v>30707841415</v>
      </c>
      <c r="F35" s="108">
        <v>333.43</v>
      </c>
      <c r="G35" s="133">
        <f t="shared" si="0"/>
        <v>70.020299999999992</v>
      </c>
      <c r="H35" s="108"/>
      <c r="I35" s="110"/>
      <c r="J35" s="108">
        <v>96.55</v>
      </c>
      <c r="K35" s="90"/>
      <c r="L35" s="133">
        <f t="shared" si="1"/>
        <v>500.00029999999998</v>
      </c>
      <c r="M35" s="39"/>
      <c r="N35" s="39"/>
      <c r="O35" s="39"/>
      <c r="P35" s="39"/>
    </row>
    <row r="36" spans="1:16" x14ac:dyDescent="0.25">
      <c r="A36" s="132">
        <v>42649</v>
      </c>
      <c r="B36" s="86">
        <v>2</v>
      </c>
      <c r="C36" s="86">
        <v>17319</v>
      </c>
      <c r="D36" s="107" t="s">
        <v>538</v>
      </c>
      <c r="E36" s="86">
        <v>30711424500</v>
      </c>
      <c r="F36" s="108">
        <v>143.1</v>
      </c>
      <c r="G36" s="133">
        <f t="shared" si="0"/>
        <v>30.050999999999998</v>
      </c>
      <c r="H36" s="108"/>
      <c r="I36" s="110"/>
      <c r="J36" s="108">
        <v>6.75</v>
      </c>
      <c r="K36" s="90"/>
      <c r="L36" s="133">
        <f t="shared" si="1"/>
        <v>179.90099999999998</v>
      </c>
      <c r="M36" s="39"/>
      <c r="N36" s="39"/>
      <c r="O36" s="39"/>
      <c r="P36" s="39"/>
    </row>
    <row r="37" spans="1:16" x14ac:dyDescent="0.25">
      <c r="A37" s="132">
        <v>42648</v>
      </c>
      <c r="B37" s="86">
        <v>2</v>
      </c>
      <c r="C37" s="86">
        <v>4685</v>
      </c>
      <c r="D37" s="107" t="s">
        <v>539</v>
      </c>
      <c r="E37" s="86">
        <v>20213957601</v>
      </c>
      <c r="F37" s="108">
        <v>148.76</v>
      </c>
      <c r="G37" s="133">
        <f t="shared" si="0"/>
        <v>31.239599999999996</v>
      </c>
      <c r="H37" s="108"/>
      <c r="I37" s="110"/>
      <c r="J37" s="108"/>
      <c r="K37" s="90"/>
      <c r="L37" s="133">
        <f t="shared" si="1"/>
        <v>179.99959999999999</v>
      </c>
      <c r="M37" s="39"/>
      <c r="N37" s="39"/>
      <c r="O37" s="39"/>
      <c r="P37" s="39"/>
    </row>
    <row r="38" spans="1:16" x14ac:dyDescent="0.25">
      <c r="A38" s="132">
        <v>42649</v>
      </c>
      <c r="B38" s="86">
        <v>17</v>
      </c>
      <c r="C38" s="86">
        <v>43345</v>
      </c>
      <c r="D38" s="107" t="s">
        <v>540</v>
      </c>
      <c r="E38" s="86">
        <v>30622730991</v>
      </c>
      <c r="F38" s="108">
        <v>188.53</v>
      </c>
      <c r="G38" s="133">
        <f t="shared" si="0"/>
        <v>39.591299999999997</v>
      </c>
      <c r="H38" s="108"/>
      <c r="I38" s="110"/>
      <c r="J38" s="108">
        <v>3.09</v>
      </c>
      <c r="K38" s="90"/>
      <c r="L38" s="133">
        <f t="shared" si="1"/>
        <v>231.21129999999999</v>
      </c>
      <c r="M38" s="39"/>
      <c r="N38" s="39"/>
      <c r="O38" s="39"/>
      <c r="P38" s="39"/>
    </row>
    <row r="39" spans="1:16" x14ac:dyDescent="0.25">
      <c r="A39" s="132">
        <v>42649</v>
      </c>
      <c r="B39" s="86">
        <v>3</v>
      </c>
      <c r="C39" s="86">
        <v>32652</v>
      </c>
      <c r="D39" s="107" t="s">
        <v>541</v>
      </c>
      <c r="E39" s="86">
        <v>30682603832</v>
      </c>
      <c r="F39" s="108">
        <v>113.25</v>
      </c>
      <c r="G39" s="133">
        <f t="shared" si="0"/>
        <v>23.782499999999999</v>
      </c>
      <c r="H39" s="108"/>
      <c r="I39" s="110"/>
      <c r="J39" s="108">
        <v>12.96</v>
      </c>
      <c r="K39" s="90"/>
      <c r="L39" s="133">
        <f t="shared" si="1"/>
        <v>149.99250000000001</v>
      </c>
      <c r="M39" s="39"/>
      <c r="N39" s="39"/>
      <c r="O39" s="39"/>
      <c r="P39" s="39"/>
    </row>
    <row r="40" spans="1:16" x14ac:dyDescent="0.25">
      <c r="A40" s="132">
        <v>42649</v>
      </c>
      <c r="B40" s="86">
        <v>5</v>
      </c>
      <c r="C40" s="86">
        <v>3711</v>
      </c>
      <c r="D40" s="107" t="s">
        <v>542</v>
      </c>
      <c r="E40" s="86">
        <v>30712445005</v>
      </c>
      <c r="F40" s="108">
        <v>127.21</v>
      </c>
      <c r="G40" s="133">
        <f t="shared" si="0"/>
        <v>26.714099999999998</v>
      </c>
      <c r="H40" s="108"/>
      <c r="I40" s="110"/>
      <c r="J40" s="108">
        <v>16.079999999999998</v>
      </c>
      <c r="K40" s="90"/>
      <c r="L40" s="133">
        <f t="shared" si="1"/>
        <v>170.00409999999999</v>
      </c>
      <c r="M40" s="39"/>
      <c r="N40" s="39"/>
      <c r="O40" s="39"/>
      <c r="P40" s="39"/>
    </row>
    <row r="41" spans="1:16" x14ac:dyDescent="0.25">
      <c r="A41" s="132">
        <v>42648</v>
      </c>
      <c r="B41" s="86">
        <v>0</v>
      </c>
      <c r="C41" s="86">
        <v>1422</v>
      </c>
      <c r="D41" s="107" t="s">
        <v>543</v>
      </c>
      <c r="E41" s="86">
        <v>30649674481</v>
      </c>
      <c r="F41" s="108">
        <v>130.78</v>
      </c>
      <c r="G41" s="133">
        <f t="shared" si="0"/>
        <v>27.463799999999999</v>
      </c>
      <c r="H41" s="108"/>
      <c r="I41" s="110"/>
      <c r="J41" s="108">
        <v>1.8</v>
      </c>
      <c r="K41" s="90"/>
      <c r="L41" s="133">
        <f t="shared" si="1"/>
        <v>160.0438</v>
      </c>
      <c r="M41" s="39"/>
      <c r="N41" s="39"/>
      <c r="O41" s="39"/>
      <c r="P41" s="39"/>
    </row>
    <row r="42" spans="1:16" x14ac:dyDescent="0.25">
      <c r="A42" s="132">
        <v>42647</v>
      </c>
      <c r="B42" s="86"/>
      <c r="C42" s="86"/>
      <c r="D42" s="107" t="s">
        <v>513</v>
      </c>
      <c r="E42" s="86">
        <v>30692975594</v>
      </c>
      <c r="F42" s="108">
        <f>L42-G42</f>
        <v>16.527999999999999</v>
      </c>
      <c r="G42" s="133">
        <f>L42*17.36%</f>
        <v>3.472</v>
      </c>
      <c r="H42" s="108"/>
      <c r="I42" s="110"/>
      <c r="J42" s="108"/>
      <c r="K42" s="90"/>
      <c r="L42" s="133">
        <v>20</v>
      </c>
      <c r="M42" s="39"/>
      <c r="N42" s="39"/>
      <c r="O42" s="39"/>
      <c r="P42" s="39"/>
    </row>
    <row r="43" spans="1:16" x14ac:dyDescent="0.25">
      <c r="A43" s="132">
        <v>42649</v>
      </c>
      <c r="B43" s="86"/>
      <c r="C43" s="86"/>
      <c r="D43" s="107" t="s">
        <v>513</v>
      </c>
      <c r="E43" s="86">
        <v>30692975594</v>
      </c>
      <c r="F43" s="108">
        <f t="shared" ref="F43:F54" si="5">L43-G43</f>
        <v>16.527999999999999</v>
      </c>
      <c r="G43" s="133">
        <f t="shared" ref="G43:G54" si="6">L43*17.36%</f>
        <v>3.472</v>
      </c>
      <c r="H43" s="108"/>
      <c r="I43" s="110"/>
      <c r="J43" s="108"/>
      <c r="K43" s="90"/>
      <c r="L43" s="133">
        <v>20</v>
      </c>
      <c r="M43" s="39"/>
      <c r="N43" s="39"/>
      <c r="O43" s="39"/>
      <c r="P43" s="39"/>
    </row>
    <row r="44" spans="1:16" x14ac:dyDescent="0.25">
      <c r="A44" s="132">
        <v>42647</v>
      </c>
      <c r="B44" s="86"/>
      <c r="C44" s="86"/>
      <c r="D44" s="107" t="s">
        <v>513</v>
      </c>
      <c r="E44" s="86">
        <v>30692975594</v>
      </c>
      <c r="F44" s="108">
        <f t="shared" si="5"/>
        <v>8.2639999999999993</v>
      </c>
      <c r="G44" s="133">
        <f t="shared" si="6"/>
        <v>1.736</v>
      </c>
      <c r="H44" s="108"/>
      <c r="I44" s="110"/>
      <c r="J44" s="108"/>
      <c r="K44" s="90"/>
      <c r="L44" s="133">
        <v>10</v>
      </c>
      <c r="M44" s="39"/>
      <c r="N44" s="39"/>
      <c r="O44" s="39"/>
      <c r="P44" s="39"/>
    </row>
    <row r="45" spans="1:16" x14ac:dyDescent="0.25">
      <c r="A45" s="132">
        <v>42646</v>
      </c>
      <c r="B45" s="86"/>
      <c r="C45" s="86"/>
      <c r="D45" s="107" t="s">
        <v>513</v>
      </c>
      <c r="E45" s="86">
        <v>30692975594</v>
      </c>
      <c r="F45" s="108">
        <f t="shared" si="5"/>
        <v>8.2639999999999993</v>
      </c>
      <c r="G45" s="133">
        <f t="shared" si="6"/>
        <v>1.736</v>
      </c>
      <c r="H45" s="108"/>
      <c r="I45" s="110"/>
      <c r="J45" s="108"/>
      <c r="K45" s="90"/>
      <c r="L45" s="133">
        <v>10</v>
      </c>
      <c r="M45" s="39"/>
      <c r="N45" s="39"/>
      <c r="O45" s="39"/>
      <c r="P45" s="39"/>
    </row>
    <row r="46" spans="1:16" x14ac:dyDescent="0.25">
      <c r="A46" s="132">
        <v>42646</v>
      </c>
      <c r="B46" s="86"/>
      <c r="C46" s="86"/>
      <c r="D46" s="107" t="s">
        <v>513</v>
      </c>
      <c r="E46" s="86">
        <v>30692975594</v>
      </c>
      <c r="F46" s="108">
        <f t="shared" si="5"/>
        <v>8.2639999999999993</v>
      </c>
      <c r="G46" s="133">
        <f t="shared" si="6"/>
        <v>1.736</v>
      </c>
      <c r="H46" s="108"/>
      <c r="I46" s="110"/>
      <c r="J46" s="108"/>
      <c r="K46" s="90"/>
      <c r="L46" s="133">
        <v>10</v>
      </c>
      <c r="M46" s="39"/>
      <c r="N46" s="39"/>
      <c r="O46" s="39"/>
      <c r="P46" s="39"/>
    </row>
    <row r="47" spans="1:16" x14ac:dyDescent="0.25">
      <c r="A47" s="132">
        <v>42648</v>
      </c>
      <c r="B47" s="86"/>
      <c r="C47" s="86"/>
      <c r="D47" s="107" t="s">
        <v>513</v>
      </c>
      <c r="E47" s="86">
        <v>30692975594</v>
      </c>
      <c r="F47" s="108">
        <f t="shared" si="5"/>
        <v>16.527999999999999</v>
      </c>
      <c r="G47" s="133">
        <f t="shared" si="6"/>
        <v>3.472</v>
      </c>
      <c r="H47" s="108"/>
      <c r="I47" s="110"/>
      <c r="J47" s="108"/>
      <c r="K47" s="90"/>
      <c r="L47" s="133">
        <v>20</v>
      </c>
      <c r="M47" s="39"/>
      <c r="N47" s="39"/>
      <c r="O47" s="39"/>
      <c r="P47" s="39"/>
    </row>
    <row r="48" spans="1:16" x14ac:dyDescent="0.25">
      <c r="A48" s="132">
        <v>42648</v>
      </c>
      <c r="B48" s="86"/>
      <c r="C48" s="86"/>
      <c r="D48" s="107" t="s">
        <v>513</v>
      </c>
      <c r="E48" s="86">
        <v>30692975594</v>
      </c>
      <c r="F48" s="108">
        <f t="shared" si="5"/>
        <v>8.2639999999999993</v>
      </c>
      <c r="G48" s="133">
        <f t="shared" si="6"/>
        <v>1.736</v>
      </c>
      <c r="H48" s="108"/>
      <c r="I48" s="110"/>
      <c r="J48" s="108"/>
      <c r="K48" s="90"/>
      <c r="L48" s="133">
        <v>10</v>
      </c>
      <c r="M48" s="39"/>
      <c r="N48" s="39"/>
      <c r="O48" s="39"/>
      <c r="P48" s="39"/>
    </row>
    <row r="49" spans="1:16" x14ac:dyDescent="0.25">
      <c r="A49" s="132">
        <v>42649</v>
      </c>
      <c r="B49" s="86"/>
      <c r="C49" s="86"/>
      <c r="D49" s="107" t="s">
        <v>513</v>
      </c>
      <c r="E49" s="86">
        <v>30692975594</v>
      </c>
      <c r="F49" s="108">
        <f t="shared" si="5"/>
        <v>33.055999999999997</v>
      </c>
      <c r="G49" s="133">
        <f t="shared" si="6"/>
        <v>6.944</v>
      </c>
      <c r="H49" s="108"/>
      <c r="I49" s="110"/>
      <c r="J49" s="108"/>
      <c r="K49" s="90"/>
      <c r="L49" s="133">
        <v>40</v>
      </c>
      <c r="M49" s="39"/>
      <c r="N49" s="39"/>
      <c r="O49" s="39"/>
      <c r="P49" s="39"/>
    </row>
    <row r="50" spans="1:16" x14ac:dyDescent="0.25">
      <c r="A50" s="132">
        <v>42647</v>
      </c>
      <c r="B50" s="86"/>
      <c r="C50" s="86"/>
      <c r="D50" s="107" t="s">
        <v>513</v>
      </c>
      <c r="E50" s="86">
        <v>30692975594</v>
      </c>
      <c r="F50" s="108">
        <f t="shared" si="5"/>
        <v>16.527999999999999</v>
      </c>
      <c r="G50" s="133">
        <f t="shared" si="6"/>
        <v>3.472</v>
      </c>
      <c r="H50" s="108"/>
      <c r="I50" s="110"/>
      <c r="J50" s="108"/>
      <c r="K50" s="90"/>
      <c r="L50" s="133">
        <v>20</v>
      </c>
      <c r="M50" s="39"/>
      <c r="N50" s="39"/>
      <c r="O50" s="39"/>
      <c r="P50" s="39"/>
    </row>
    <row r="51" spans="1:16" x14ac:dyDescent="0.25">
      <c r="A51" s="132">
        <v>42649</v>
      </c>
      <c r="B51" s="86"/>
      <c r="C51" s="86"/>
      <c r="D51" s="107" t="s">
        <v>513</v>
      </c>
      <c r="E51" s="86">
        <v>30692975594</v>
      </c>
      <c r="F51" s="108">
        <f t="shared" si="5"/>
        <v>12.396000000000001</v>
      </c>
      <c r="G51" s="133">
        <f t="shared" si="6"/>
        <v>2.6040000000000001</v>
      </c>
      <c r="H51" s="108"/>
      <c r="I51" s="110"/>
      <c r="J51" s="108"/>
      <c r="K51" s="90"/>
      <c r="L51" s="133">
        <v>15</v>
      </c>
      <c r="M51" s="39"/>
      <c r="N51" s="39"/>
      <c r="O51" s="39"/>
      <c r="P51" s="39"/>
    </row>
    <row r="52" spans="1:16" x14ac:dyDescent="0.25">
      <c r="A52" s="132">
        <v>42649</v>
      </c>
      <c r="B52" s="86"/>
      <c r="C52" s="86"/>
      <c r="D52" s="107" t="s">
        <v>513</v>
      </c>
      <c r="E52" s="86">
        <v>30692975594</v>
      </c>
      <c r="F52" s="108">
        <f t="shared" si="5"/>
        <v>12.396000000000001</v>
      </c>
      <c r="G52" s="133">
        <f t="shared" si="6"/>
        <v>2.6040000000000001</v>
      </c>
      <c r="H52" s="108"/>
      <c r="I52" s="110"/>
      <c r="J52" s="108"/>
      <c r="K52" s="90"/>
      <c r="L52" s="133">
        <v>15</v>
      </c>
      <c r="M52" s="39"/>
      <c r="N52" s="39"/>
      <c r="O52" s="39"/>
      <c r="P52" s="39"/>
    </row>
    <row r="53" spans="1:16" x14ac:dyDescent="0.25">
      <c r="A53" s="132">
        <v>42649</v>
      </c>
      <c r="B53" s="86"/>
      <c r="C53" s="86"/>
      <c r="D53" s="107" t="s">
        <v>513</v>
      </c>
      <c r="E53" s="86">
        <v>30692975594</v>
      </c>
      <c r="F53" s="108">
        <f t="shared" si="5"/>
        <v>16.527999999999999</v>
      </c>
      <c r="G53" s="133">
        <f t="shared" si="6"/>
        <v>3.472</v>
      </c>
      <c r="H53" s="108"/>
      <c r="I53" s="110"/>
      <c r="J53" s="108"/>
      <c r="K53" s="90"/>
      <c r="L53" s="133">
        <v>20</v>
      </c>
      <c r="M53" s="39"/>
      <c r="N53" s="39"/>
      <c r="O53" s="39"/>
      <c r="P53" s="39"/>
    </row>
    <row r="54" spans="1:16" x14ac:dyDescent="0.25">
      <c r="A54" s="132">
        <v>42649</v>
      </c>
      <c r="B54" s="86"/>
      <c r="C54" s="86"/>
      <c r="D54" s="107" t="s">
        <v>523</v>
      </c>
      <c r="E54" s="86">
        <v>30711343055</v>
      </c>
      <c r="F54" s="108">
        <f t="shared" si="5"/>
        <v>28.923999999999999</v>
      </c>
      <c r="G54" s="133">
        <f t="shared" si="6"/>
        <v>6.0760000000000005</v>
      </c>
      <c r="H54" s="108"/>
      <c r="I54" s="110"/>
      <c r="J54" s="108"/>
      <c r="K54" s="90"/>
      <c r="L54" s="133">
        <v>35</v>
      </c>
      <c r="M54" s="39"/>
      <c r="N54" s="39"/>
      <c r="O54" s="39"/>
      <c r="P54" s="39"/>
    </row>
    <row r="55" spans="1:16" x14ac:dyDescent="0.25">
      <c r="A55" s="132">
        <v>42651</v>
      </c>
      <c r="B55" s="86">
        <v>6</v>
      </c>
      <c r="C55" s="86">
        <v>27251</v>
      </c>
      <c r="D55" s="107" t="s">
        <v>415</v>
      </c>
      <c r="E55" s="86">
        <v>20223223665</v>
      </c>
      <c r="F55" s="108">
        <v>280.29000000000002</v>
      </c>
      <c r="G55" s="133">
        <f t="shared" si="0"/>
        <v>58.860900000000001</v>
      </c>
      <c r="H55" s="108"/>
      <c r="I55" s="110"/>
      <c r="J55" s="108"/>
      <c r="K55" s="90"/>
      <c r="L55" s="133">
        <f t="shared" si="1"/>
        <v>339.15090000000004</v>
      </c>
      <c r="M55" s="39"/>
      <c r="N55" s="39"/>
      <c r="O55" s="39"/>
      <c r="P55" s="39"/>
    </row>
    <row r="56" spans="1:16" x14ac:dyDescent="0.25">
      <c r="A56" s="132">
        <v>42650</v>
      </c>
      <c r="B56" s="86">
        <v>6</v>
      </c>
      <c r="C56" s="86">
        <v>27234</v>
      </c>
      <c r="D56" s="107" t="s">
        <v>415</v>
      </c>
      <c r="E56" s="86">
        <v>20223223666</v>
      </c>
      <c r="F56" s="108">
        <v>1162.73</v>
      </c>
      <c r="G56" s="133">
        <f t="shared" si="0"/>
        <v>244.17329999999998</v>
      </c>
      <c r="H56" s="108"/>
      <c r="I56" s="110"/>
      <c r="J56" s="108"/>
      <c r="K56" s="90"/>
      <c r="L56" s="133">
        <f t="shared" si="1"/>
        <v>1406.9032999999999</v>
      </c>
      <c r="M56" s="39"/>
      <c r="N56" s="39"/>
      <c r="O56" s="39"/>
      <c r="P56" s="39"/>
    </row>
    <row r="57" spans="1:16" x14ac:dyDescent="0.25">
      <c r="A57" s="132">
        <v>42650</v>
      </c>
      <c r="B57" s="86">
        <v>15</v>
      </c>
      <c r="C57" s="86">
        <v>69695</v>
      </c>
      <c r="D57" s="107" t="s">
        <v>544</v>
      </c>
      <c r="E57" s="86">
        <v>30536244596</v>
      </c>
      <c r="F57" s="108">
        <v>1817.2</v>
      </c>
      <c r="G57" s="133">
        <f t="shared" si="0"/>
        <v>381.61200000000002</v>
      </c>
      <c r="H57" s="108"/>
      <c r="I57" s="110"/>
      <c r="J57" s="108">
        <v>10.9</v>
      </c>
      <c r="K57" s="90"/>
      <c r="L57" s="133">
        <f t="shared" si="1"/>
        <v>2209.712</v>
      </c>
      <c r="M57" s="39"/>
      <c r="N57" s="39"/>
      <c r="O57" s="39"/>
      <c r="P57" s="39"/>
    </row>
    <row r="58" spans="1:16" x14ac:dyDescent="0.25">
      <c r="A58" s="132">
        <v>42650</v>
      </c>
      <c r="B58" s="86">
        <v>8</v>
      </c>
      <c r="C58" s="86">
        <v>17534</v>
      </c>
      <c r="D58" s="107" t="s">
        <v>545</v>
      </c>
      <c r="E58" s="86">
        <v>20225625639</v>
      </c>
      <c r="F58" s="108">
        <v>116.35</v>
      </c>
      <c r="G58" s="133">
        <f t="shared" si="0"/>
        <v>24.433499999999999</v>
      </c>
      <c r="H58" s="108"/>
      <c r="I58" s="110"/>
      <c r="J58" s="108">
        <v>26.22</v>
      </c>
      <c r="K58" s="90"/>
      <c r="L58" s="133">
        <f t="shared" si="1"/>
        <v>167.0035</v>
      </c>
      <c r="M58" s="39"/>
      <c r="N58" s="39"/>
      <c r="O58" s="39"/>
      <c r="P58" s="39"/>
    </row>
    <row r="59" spans="1:16" x14ac:dyDescent="0.25">
      <c r="A59" s="132">
        <v>42650</v>
      </c>
      <c r="B59" s="86">
        <v>37</v>
      </c>
      <c r="C59" s="86">
        <v>11904</v>
      </c>
      <c r="D59" s="107" t="s">
        <v>537</v>
      </c>
      <c r="E59" s="86">
        <v>30647678889</v>
      </c>
      <c r="F59" s="108">
        <v>103.13</v>
      </c>
      <c r="G59" s="133">
        <f t="shared" si="0"/>
        <v>21.657299999999999</v>
      </c>
      <c r="H59" s="108"/>
      <c r="I59" s="110"/>
      <c r="J59" s="108">
        <v>59.23</v>
      </c>
      <c r="K59" s="90"/>
      <c r="L59" s="133">
        <f t="shared" si="1"/>
        <v>184.01729999999998</v>
      </c>
      <c r="M59" s="39"/>
      <c r="N59" s="39"/>
      <c r="O59" s="39"/>
      <c r="P59" s="39"/>
    </row>
    <row r="60" spans="1:16" x14ac:dyDescent="0.25">
      <c r="A60" s="132">
        <v>42650</v>
      </c>
      <c r="B60" s="86">
        <v>16</v>
      </c>
      <c r="C60" s="86">
        <v>59621</v>
      </c>
      <c r="D60" s="107" t="s">
        <v>546</v>
      </c>
      <c r="E60" s="86">
        <v>30689806127</v>
      </c>
      <c r="F60" s="108">
        <v>537.41999999999996</v>
      </c>
      <c r="G60" s="133">
        <f t="shared" si="0"/>
        <v>112.85819999999998</v>
      </c>
      <c r="H60" s="108"/>
      <c r="I60" s="110"/>
      <c r="J60" s="108">
        <v>149.72999999999999</v>
      </c>
      <c r="K60" s="90"/>
      <c r="L60" s="133">
        <f t="shared" si="1"/>
        <v>800.00819999999999</v>
      </c>
      <c r="M60" s="39"/>
      <c r="N60" s="39"/>
      <c r="O60" s="39"/>
      <c r="P60" s="39"/>
    </row>
    <row r="61" spans="1:16" ht="15.75" thickBot="1" x14ac:dyDescent="0.3">
      <c r="A61" s="132">
        <v>42649</v>
      </c>
      <c r="B61" s="86">
        <v>4</v>
      </c>
      <c r="C61" s="86">
        <v>85554</v>
      </c>
      <c r="D61" s="107" t="s">
        <v>547</v>
      </c>
      <c r="E61" s="86">
        <v>30707704906</v>
      </c>
      <c r="F61" s="108">
        <f>L61-G61</f>
        <v>105.86</v>
      </c>
      <c r="G61" s="133">
        <f>L61*21%</f>
        <v>28.14</v>
      </c>
      <c r="H61" s="108"/>
      <c r="I61" s="110"/>
      <c r="J61" s="108"/>
      <c r="K61" s="90"/>
      <c r="L61" s="133">
        <v>134</v>
      </c>
      <c r="M61" s="39"/>
      <c r="N61" s="39"/>
      <c r="O61" s="39"/>
      <c r="P61" s="39"/>
    </row>
    <row r="62" spans="1:16" x14ac:dyDescent="0.25">
      <c r="A62" s="132">
        <v>42643</v>
      </c>
      <c r="B62" s="86">
        <v>21</v>
      </c>
      <c r="C62" s="86">
        <v>4857</v>
      </c>
      <c r="D62" s="107" t="s">
        <v>511</v>
      </c>
      <c r="E62" s="121">
        <v>33677623239</v>
      </c>
      <c r="F62" s="108">
        <v>103.83</v>
      </c>
      <c r="G62" s="133">
        <f t="shared" si="0"/>
        <v>21.804299999999998</v>
      </c>
      <c r="H62" s="108"/>
      <c r="I62" s="110"/>
      <c r="J62" s="108">
        <v>18.350000000000001</v>
      </c>
      <c r="K62" s="90"/>
      <c r="L62" s="133">
        <f t="shared" si="1"/>
        <v>143.98429999999999</v>
      </c>
      <c r="M62" s="39"/>
      <c r="N62" s="39"/>
      <c r="O62" s="39"/>
      <c r="P62" s="39"/>
    </row>
    <row r="63" spans="1:16" x14ac:dyDescent="0.25">
      <c r="A63" s="132" t="s">
        <v>548</v>
      </c>
      <c r="B63" s="86"/>
      <c r="C63" s="86"/>
      <c r="D63" s="107" t="s">
        <v>513</v>
      </c>
      <c r="E63" s="86">
        <v>30692975594</v>
      </c>
      <c r="F63" s="108">
        <f>L63-G63</f>
        <v>16.527999999999999</v>
      </c>
      <c r="G63" s="133">
        <f>L63*17.36%</f>
        <v>3.472</v>
      </c>
      <c r="H63" s="108"/>
      <c r="I63" s="110"/>
      <c r="J63" s="108"/>
      <c r="K63" s="90"/>
      <c r="L63" s="133">
        <v>20</v>
      </c>
      <c r="M63" s="39"/>
      <c r="N63" s="39"/>
      <c r="O63" s="39"/>
      <c r="P63" s="39"/>
    </row>
    <row r="64" spans="1:16" x14ac:dyDescent="0.25">
      <c r="A64" s="132">
        <v>42650</v>
      </c>
      <c r="B64" s="86"/>
      <c r="C64" s="86"/>
      <c r="D64" s="107" t="s">
        <v>513</v>
      </c>
      <c r="E64" s="86">
        <v>30692975594</v>
      </c>
      <c r="F64" s="108">
        <f t="shared" ref="F64:F68" si="7">L64-G64</f>
        <v>16.527999999999999</v>
      </c>
      <c r="G64" s="133">
        <f t="shared" ref="G64:G68" si="8">L64*17.36%</f>
        <v>3.472</v>
      </c>
      <c r="H64" s="108"/>
      <c r="I64" s="110"/>
      <c r="J64" s="108"/>
      <c r="K64" s="90"/>
      <c r="L64" s="133">
        <v>20</v>
      </c>
      <c r="M64" s="39"/>
      <c r="N64" s="39"/>
      <c r="O64" s="39"/>
      <c r="P64" s="39"/>
    </row>
    <row r="65" spans="1:16" x14ac:dyDescent="0.25">
      <c r="A65" s="132">
        <v>42650</v>
      </c>
      <c r="B65" s="86"/>
      <c r="C65" s="86"/>
      <c r="D65" s="107" t="s">
        <v>513</v>
      </c>
      <c r="E65" s="86">
        <v>30692975594</v>
      </c>
      <c r="F65" s="108">
        <f t="shared" si="7"/>
        <v>16.527999999999999</v>
      </c>
      <c r="G65" s="133">
        <f t="shared" si="8"/>
        <v>3.472</v>
      </c>
      <c r="H65" s="108"/>
      <c r="I65" s="110"/>
      <c r="J65" s="108"/>
      <c r="K65" s="90"/>
      <c r="L65" s="133">
        <v>20</v>
      </c>
      <c r="M65" s="39"/>
      <c r="N65" s="39"/>
      <c r="O65" s="39"/>
      <c r="P65" s="39"/>
    </row>
    <row r="66" spans="1:16" x14ac:dyDescent="0.25">
      <c r="A66" s="132">
        <v>42650</v>
      </c>
      <c r="B66" s="86"/>
      <c r="C66" s="86"/>
      <c r="D66" s="107" t="s">
        <v>513</v>
      </c>
      <c r="E66" s="86">
        <v>30692975594</v>
      </c>
      <c r="F66" s="108">
        <f t="shared" si="7"/>
        <v>16.527999999999999</v>
      </c>
      <c r="G66" s="133">
        <f t="shared" si="8"/>
        <v>3.472</v>
      </c>
      <c r="H66" s="108"/>
      <c r="I66" s="110"/>
      <c r="J66" s="108"/>
      <c r="K66" s="90"/>
      <c r="L66" s="133">
        <v>20</v>
      </c>
      <c r="M66" s="39"/>
      <c r="N66" s="39"/>
      <c r="O66" s="39"/>
      <c r="P66" s="39"/>
    </row>
    <row r="67" spans="1:16" x14ac:dyDescent="0.25">
      <c r="A67" s="132">
        <v>42651</v>
      </c>
      <c r="B67" s="86"/>
      <c r="C67" s="86"/>
      <c r="D67" s="107" t="s">
        <v>513</v>
      </c>
      <c r="E67" s="86">
        <v>30692975594</v>
      </c>
      <c r="F67" s="108">
        <f t="shared" si="7"/>
        <v>33.055999999999997</v>
      </c>
      <c r="G67" s="133">
        <f t="shared" si="8"/>
        <v>6.944</v>
      </c>
      <c r="H67" s="108"/>
      <c r="I67" s="110"/>
      <c r="J67" s="108"/>
      <c r="K67" s="90"/>
      <c r="L67" s="133">
        <v>40</v>
      </c>
      <c r="M67" s="39"/>
      <c r="N67" s="39"/>
      <c r="O67" s="39"/>
      <c r="P67" s="39"/>
    </row>
    <row r="68" spans="1:16" x14ac:dyDescent="0.25">
      <c r="A68" s="132">
        <v>42651</v>
      </c>
      <c r="B68" s="86"/>
      <c r="C68" s="86"/>
      <c r="D68" s="107" t="s">
        <v>513</v>
      </c>
      <c r="E68" s="86">
        <v>30692975594</v>
      </c>
      <c r="F68" s="108">
        <f t="shared" si="7"/>
        <v>33.055999999999997</v>
      </c>
      <c r="G68" s="133">
        <f t="shared" si="8"/>
        <v>6.944</v>
      </c>
      <c r="H68" s="108"/>
      <c r="I68" s="110"/>
      <c r="J68" s="108"/>
      <c r="K68" s="90"/>
      <c r="L68" s="133">
        <v>40</v>
      </c>
      <c r="M68" s="39"/>
      <c r="N68" s="39"/>
      <c r="O68" s="39"/>
      <c r="P68" s="39"/>
    </row>
    <row r="69" spans="1:16" x14ac:dyDescent="0.25">
      <c r="A69" s="132">
        <v>42653</v>
      </c>
      <c r="B69" s="86"/>
      <c r="C69" s="86"/>
      <c r="D69" s="107" t="s">
        <v>513</v>
      </c>
      <c r="E69" s="86">
        <v>30692975594</v>
      </c>
      <c r="F69" s="108">
        <f t="shared" ref="F69" si="9">L69-G69</f>
        <v>16.527999999999999</v>
      </c>
      <c r="G69" s="133">
        <f t="shared" ref="G69" si="10">L69*17.36%</f>
        <v>3.472</v>
      </c>
      <c r="H69" s="108"/>
      <c r="I69" s="110"/>
      <c r="J69" s="108"/>
      <c r="K69" s="90"/>
      <c r="L69" s="133">
        <v>20</v>
      </c>
      <c r="M69" s="39"/>
      <c r="N69" s="39"/>
      <c r="O69" s="39"/>
      <c r="P69" s="39"/>
    </row>
    <row r="70" spans="1:16" x14ac:dyDescent="0.25">
      <c r="A70" s="132">
        <v>42654</v>
      </c>
      <c r="B70" s="86"/>
      <c r="C70" s="86"/>
      <c r="D70" s="107" t="s">
        <v>513</v>
      </c>
      <c r="E70" s="86">
        <v>30692975594</v>
      </c>
      <c r="F70" s="108">
        <f t="shared" ref="F70:F75" si="11">L70-G70</f>
        <v>12.396000000000001</v>
      </c>
      <c r="G70" s="133">
        <f t="shared" ref="G70:G75" si="12">L70*17.36%</f>
        <v>2.6040000000000001</v>
      </c>
      <c r="H70" s="108"/>
      <c r="I70" s="110"/>
      <c r="J70" s="108"/>
      <c r="K70" s="90"/>
      <c r="L70" s="133">
        <v>15</v>
      </c>
      <c r="M70" s="39"/>
      <c r="N70" s="39"/>
      <c r="O70" s="39"/>
      <c r="P70" s="39"/>
    </row>
    <row r="71" spans="1:16" x14ac:dyDescent="0.25">
      <c r="A71" s="132">
        <v>42654</v>
      </c>
      <c r="B71" s="86"/>
      <c r="C71" s="86"/>
      <c r="D71" s="107" t="s">
        <v>513</v>
      </c>
      <c r="E71" s="86">
        <v>30692975594</v>
      </c>
      <c r="F71" s="108">
        <f t="shared" si="11"/>
        <v>12.396000000000001</v>
      </c>
      <c r="G71" s="133">
        <f t="shared" si="12"/>
        <v>2.6040000000000001</v>
      </c>
      <c r="H71" s="108"/>
      <c r="I71" s="110"/>
      <c r="J71" s="108"/>
      <c r="K71" s="90"/>
      <c r="L71" s="133">
        <v>15</v>
      </c>
      <c r="M71" s="39"/>
      <c r="N71" s="39"/>
      <c r="O71" s="39"/>
      <c r="P71" s="39"/>
    </row>
    <row r="72" spans="1:16" x14ac:dyDescent="0.25">
      <c r="A72" s="132">
        <v>42654</v>
      </c>
      <c r="B72" s="86"/>
      <c r="C72" s="86"/>
      <c r="D72" s="107" t="s">
        <v>513</v>
      </c>
      <c r="E72" s="86">
        <v>30692975594</v>
      </c>
      <c r="F72" s="108">
        <f t="shared" si="11"/>
        <v>12.396000000000001</v>
      </c>
      <c r="G72" s="133">
        <f t="shared" si="12"/>
        <v>2.6040000000000001</v>
      </c>
      <c r="H72" s="108"/>
      <c r="I72" s="110"/>
      <c r="J72" s="108"/>
      <c r="K72" s="90"/>
      <c r="L72" s="133">
        <v>15</v>
      </c>
      <c r="M72" s="39"/>
      <c r="N72" s="39"/>
      <c r="O72" s="39"/>
      <c r="P72" s="39"/>
    </row>
    <row r="73" spans="1:16" x14ac:dyDescent="0.25">
      <c r="A73" s="132">
        <v>42654</v>
      </c>
      <c r="B73" s="86"/>
      <c r="C73" s="86"/>
      <c r="D73" s="107" t="s">
        <v>513</v>
      </c>
      <c r="E73" s="86">
        <v>30692975594</v>
      </c>
      <c r="F73" s="108">
        <f t="shared" si="11"/>
        <v>12.396000000000001</v>
      </c>
      <c r="G73" s="133">
        <f t="shared" si="12"/>
        <v>2.6040000000000001</v>
      </c>
      <c r="H73" s="108"/>
      <c r="I73" s="110"/>
      <c r="J73" s="108"/>
      <c r="K73" s="90"/>
      <c r="L73" s="133">
        <v>15</v>
      </c>
      <c r="M73" s="39"/>
      <c r="N73" s="39"/>
      <c r="O73" s="39"/>
      <c r="P73" s="39"/>
    </row>
    <row r="74" spans="1:16" x14ac:dyDescent="0.25">
      <c r="A74" s="132">
        <v>42654</v>
      </c>
      <c r="B74" s="86"/>
      <c r="C74" s="86"/>
      <c r="D74" s="107" t="s">
        <v>513</v>
      </c>
      <c r="E74" s="86">
        <v>30692975594</v>
      </c>
      <c r="F74" s="108">
        <f t="shared" si="11"/>
        <v>12.396000000000001</v>
      </c>
      <c r="G74" s="133">
        <f t="shared" si="12"/>
        <v>2.6040000000000001</v>
      </c>
      <c r="H74" s="108"/>
      <c r="I74" s="110"/>
      <c r="J74" s="108"/>
      <c r="K74" s="90"/>
      <c r="L74" s="133">
        <v>15</v>
      </c>
      <c r="M74" s="39"/>
      <c r="N74" s="39"/>
      <c r="O74" s="39"/>
      <c r="P74" s="39"/>
    </row>
    <row r="75" spans="1:16" x14ac:dyDescent="0.25">
      <c r="A75" s="132">
        <v>42654</v>
      </c>
      <c r="B75" s="86"/>
      <c r="C75" s="86"/>
      <c r="D75" s="107" t="s">
        <v>513</v>
      </c>
      <c r="E75" s="86">
        <v>30692975594</v>
      </c>
      <c r="F75" s="108">
        <f t="shared" si="11"/>
        <v>12.396000000000001</v>
      </c>
      <c r="G75" s="133">
        <f t="shared" si="12"/>
        <v>2.6040000000000001</v>
      </c>
      <c r="H75" s="108"/>
      <c r="I75" s="110"/>
      <c r="J75" s="108"/>
      <c r="K75" s="90"/>
      <c r="L75" s="133">
        <v>15</v>
      </c>
      <c r="M75" s="39"/>
      <c r="N75" s="39"/>
      <c r="O75" s="39"/>
      <c r="P75" s="39"/>
    </row>
    <row r="76" spans="1:16" x14ac:dyDescent="0.25">
      <c r="A76" s="132">
        <v>42654</v>
      </c>
      <c r="B76" s="86">
        <v>8</v>
      </c>
      <c r="C76" s="86">
        <v>16591</v>
      </c>
      <c r="D76" s="107" t="s">
        <v>535</v>
      </c>
      <c r="E76" s="86">
        <v>30576133835</v>
      </c>
      <c r="F76" s="108">
        <v>8143.86</v>
      </c>
      <c r="G76" s="133">
        <f t="shared" ref="G76:G134" si="13">F76*0.21</f>
        <v>1710.2105999999999</v>
      </c>
      <c r="H76" s="108"/>
      <c r="I76" s="110"/>
      <c r="J76" s="108">
        <v>48.86</v>
      </c>
      <c r="K76" s="90">
        <v>325.75</v>
      </c>
      <c r="L76" s="133">
        <f t="shared" ref="L76:L134" si="14">SUM(F76:K76)</f>
        <v>10228.6806</v>
      </c>
      <c r="M76" s="39"/>
      <c r="N76" s="39"/>
      <c r="O76" s="39"/>
      <c r="P76" s="39"/>
    </row>
    <row r="77" spans="1:16" x14ac:dyDescent="0.25">
      <c r="A77" s="132">
        <v>42654</v>
      </c>
      <c r="B77" s="86">
        <v>2</v>
      </c>
      <c r="C77" s="86">
        <v>387</v>
      </c>
      <c r="D77" s="107" t="s">
        <v>549</v>
      </c>
      <c r="E77" s="86">
        <v>30714268291</v>
      </c>
      <c r="F77" s="108">
        <v>2429.75</v>
      </c>
      <c r="G77" s="133">
        <f t="shared" si="13"/>
        <v>510.2475</v>
      </c>
      <c r="H77" s="108"/>
      <c r="I77" s="110"/>
      <c r="J77" s="108"/>
      <c r="K77" s="90"/>
      <c r="L77" s="133">
        <f t="shared" si="14"/>
        <v>2939.9974999999999</v>
      </c>
      <c r="M77" s="39"/>
      <c r="N77" s="39"/>
      <c r="O77" s="39"/>
      <c r="P77" s="39"/>
    </row>
    <row r="78" spans="1:16" x14ac:dyDescent="0.25">
      <c r="A78" s="132">
        <v>42654</v>
      </c>
      <c r="B78" s="86">
        <v>2</v>
      </c>
      <c r="C78" s="86">
        <v>149</v>
      </c>
      <c r="D78" s="107" t="s">
        <v>550</v>
      </c>
      <c r="E78" s="86">
        <v>30709672025</v>
      </c>
      <c r="F78" s="108">
        <v>1196.2</v>
      </c>
      <c r="G78" s="133">
        <f t="shared" si="13"/>
        <v>251.202</v>
      </c>
      <c r="H78" s="108"/>
      <c r="I78" s="110"/>
      <c r="J78" s="108"/>
      <c r="K78" s="90"/>
      <c r="L78" s="133">
        <f t="shared" si="14"/>
        <v>1447.402</v>
      </c>
      <c r="M78" s="39"/>
      <c r="N78" s="39"/>
      <c r="O78" s="39"/>
      <c r="P78" s="39"/>
    </row>
    <row r="79" spans="1:16" x14ac:dyDescent="0.25">
      <c r="A79" s="132">
        <v>42652</v>
      </c>
      <c r="B79" s="86">
        <v>27</v>
      </c>
      <c r="C79" s="86">
        <v>56733</v>
      </c>
      <c r="D79" s="107" t="s">
        <v>551</v>
      </c>
      <c r="E79" s="86">
        <v>33707366619</v>
      </c>
      <c r="F79" s="108">
        <v>335.37</v>
      </c>
      <c r="G79" s="133">
        <f t="shared" si="13"/>
        <v>70.427700000000002</v>
      </c>
      <c r="H79" s="108"/>
      <c r="I79" s="110"/>
      <c r="J79" s="108">
        <v>94.2</v>
      </c>
      <c r="K79" s="90"/>
      <c r="L79" s="133">
        <f t="shared" si="14"/>
        <v>499.99770000000001</v>
      </c>
      <c r="M79" s="39"/>
      <c r="N79" s="39"/>
      <c r="O79" s="39"/>
      <c r="P79" s="39"/>
    </row>
    <row r="80" spans="1:16" x14ac:dyDescent="0.25">
      <c r="A80" s="132">
        <v>42654</v>
      </c>
      <c r="B80" s="86">
        <v>14</v>
      </c>
      <c r="C80" s="86">
        <v>5282</v>
      </c>
      <c r="D80" s="107" t="s">
        <v>552</v>
      </c>
      <c r="E80" s="86">
        <v>30558251642</v>
      </c>
      <c r="F80" s="108">
        <v>140.9</v>
      </c>
      <c r="G80" s="133">
        <f t="shared" si="13"/>
        <v>29.588999999999999</v>
      </c>
      <c r="H80" s="108"/>
      <c r="I80" s="110"/>
      <c r="J80" s="108">
        <v>24.51</v>
      </c>
      <c r="K80" s="90"/>
      <c r="L80" s="133">
        <f t="shared" si="14"/>
        <v>194.999</v>
      </c>
      <c r="M80" s="39"/>
      <c r="N80" s="39"/>
      <c r="O80" s="39"/>
      <c r="P80" s="39"/>
    </row>
    <row r="81" spans="1:16" x14ac:dyDescent="0.25">
      <c r="A81" s="132">
        <v>42654</v>
      </c>
      <c r="B81" s="86">
        <v>5</v>
      </c>
      <c r="C81" s="86">
        <v>3939</v>
      </c>
      <c r="D81" s="107" t="s">
        <v>542</v>
      </c>
      <c r="E81" s="86">
        <v>30712445005</v>
      </c>
      <c r="F81" s="108">
        <v>78.569999999999993</v>
      </c>
      <c r="G81" s="133">
        <f t="shared" si="13"/>
        <v>16.499699999999997</v>
      </c>
      <c r="H81" s="108"/>
      <c r="I81" s="110"/>
      <c r="J81" s="108">
        <v>9.93</v>
      </c>
      <c r="K81" s="90"/>
      <c r="L81" s="133">
        <f t="shared" si="14"/>
        <v>104.99969999999999</v>
      </c>
      <c r="M81" s="39"/>
      <c r="N81" s="39"/>
      <c r="O81" s="39"/>
      <c r="P81" s="39"/>
    </row>
    <row r="82" spans="1:16" x14ac:dyDescent="0.25">
      <c r="A82" s="132">
        <v>42654</v>
      </c>
      <c r="B82" s="86">
        <v>19</v>
      </c>
      <c r="C82" s="86">
        <v>17841</v>
      </c>
      <c r="D82" s="107" t="s">
        <v>553</v>
      </c>
      <c r="E82" s="86">
        <v>30698548289</v>
      </c>
      <c r="F82" s="108">
        <v>137.86000000000001</v>
      </c>
      <c r="G82" s="133">
        <f t="shared" si="13"/>
        <v>28.950600000000001</v>
      </c>
      <c r="H82" s="108"/>
      <c r="I82" s="110"/>
      <c r="J82" s="108">
        <v>15.19</v>
      </c>
      <c r="K82" s="90"/>
      <c r="L82" s="133">
        <f t="shared" si="14"/>
        <v>182.00060000000002</v>
      </c>
      <c r="M82" s="39"/>
      <c r="N82" s="39"/>
      <c r="O82" s="39"/>
      <c r="P82" s="39"/>
    </row>
    <row r="83" spans="1:16" x14ac:dyDescent="0.25">
      <c r="A83" s="132">
        <v>42648</v>
      </c>
      <c r="B83" s="86">
        <v>44</v>
      </c>
      <c r="C83" s="86">
        <v>6967</v>
      </c>
      <c r="D83" s="107" t="s">
        <v>537</v>
      </c>
      <c r="E83" s="86">
        <v>30647678889</v>
      </c>
      <c r="F83" s="108">
        <v>489.29</v>
      </c>
      <c r="G83" s="133">
        <f t="shared" si="13"/>
        <v>102.7509</v>
      </c>
      <c r="H83" s="108"/>
      <c r="I83" s="110"/>
      <c r="J83" s="108">
        <v>247.94</v>
      </c>
      <c r="K83" s="90"/>
      <c r="L83" s="133">
        <f t="shared" si="14"/>
        <v>839.98090000000002</v>
      </c>
      <c r="M83" s="39"/>
      <c r="N83" s="39"/>
      <c r="O83" s="39"/>
      <c r="P83" s="39"/>
    </row>
    <row r="84" spans="1:16" x14ac:dyDescent="0.25">
      <c r="A84" s="132">
        <v>42648</v>
      </c>
      <c r="B84" s="86">
        <v>1</v>
      </c>
      <c r="C84" s="86">
        <v>21995</v>
      </c>
      <c r="D84" s="107" t="s">
        <v>495</v>
      </c>
      <c r="E84" s="86">
        <v>30710376146</v>
      </c>
      <c r="F84" s="108">
        <v>677.44</v>
      </c>
      <c r="G84" s="133">
        <f t="shared" si="13"/>
        <v>142.26240000000001</v>
      </c>
      <c r="H84" s="108"/>
      <c r="I84" s="110"/>
      <c r="J84" s="108">
        <v>42.3</v>
      </c>
      <c r="K84" s="90"/>
      <c r="L84" s="133">
        <f t="shared" si="14"/>
        <v>862.00240000000008</v>
      </c>
      <c r="M84" s="39"/>
      <c r="N84" s="39"/>
      <c r="O84" s="39"/>
      <c r="P84" s="39"/>
    </row>
    <row r="85" spans="1:16" x14ac:dyDescent="0.25">
      <c r="A85" s="132">
        <v>42649</v>
      </c>
      <c r="B85" s="86">
        <v>3188</v>
      </c>
      <c r="C85" s="86">
        <v>127496</v>
      </c>
      <c r="D85" s="107" t="s">
        <v>554</v>
      </c>
      <c r="E85" s="86">
        <v>30678774495</v>
      </c>
      <c r="F85" s="108">
        <v>392.28</v>
      </c>
      <c r="G85" s="133">
        <f t="shared" si="13"/>
        <v>82.378799999999998</v>
      </c>
      <c r="H85" s="108"/>
      <c r="I85" s="110"/>
      <c r="J85" s="108">
        <v>125.36</v>
      </c>
      <c r="K85" s="90"/>
      <c r="L85" s="133">
        <f t="shared" si="14"/>
        <v>600.01879999999994</v>
      </c>
      <c r="M85" s="39"/>
      <c r="N85" s="39"/>
      <c r="O85" s="39"/>
      <c r="P85" s="39"/>
    </row>
    <row r="86" spans="1:16" x14ac:dyDescent="0.25">
      <c r="A86" s="132">
        <v>42650</v>
      </c>
      <c r="B86" s="86">
        <v>2</v>
      </c>
      <c r="C86" s="86">
        <v>127802</v>
      </c>
      <c r="D86" s="107" t="s">
        <v>555</v>
      </c>
      <c r="E86" s="86">
        <v>30708647032</v>
      </c>
      <c r="F86" s="108">
        <v>653.16999999999996</v>
      </c>
      <c r="G86" s="133">
        <f t="shared" si="13"/>
        <v>137.16569999999999</v>
      </c>
      <c r="H86" s="108"/>
      <c r="I86" s="110"/>
      <c r="J86" s="108">
        <v>188.66</v>
      </c>
      <c r="K86" s="90"/>
      <c r="L86" s="133">
        <f t="shared" si="14"/>
        <v>978.99569999999994</v>
      </c>
      <c r="M86" s="39"/>
      <c r="N86" s="39"/>
      <c r="O86" s="39"/>
      <c r="P86" s="39"/>
    </row>
    <row r="87" spans="1:16" x14ac:dyDescent="0.25">
      <c r="A87" s="132">
        <v>42649</v>
      </c>
      <c r="B87" s="86">
        <v>13</v>
      </c>
      <c r="C87" s="86">
        <v>143156</v>
      </c>
      <c r="D87" s="107" t="s">
        <v>556</v>
      </c>
      <c r="E87" s="86">
        <v>30709035629</v>
      </c>
      <c r="F87" s="108">
        <v>329.83</v>
      </c>
      <c r="G87" s="133">
        <f t="shared" si="13"/>
        <v>69.264299999999992</v>
      </c>
      <c r="H87" s="108"/>
      <c r="I87" s="110"/>
      <c r="J87" s="108">
        <v>100.97</v>
      </c>
      <c r="K87" s="90"/>
      <c r="L87" s="133">
        <f t="shared" si="14"/>
        <v>500.0643</v>
      </c>
      <c r="M87" s="39"/>
      <c r="N87" s="39"/>
      <c r="O87" s="39"/>
      <c r="P87" s="39"/>
    </row>
    <row r="88" spans="1:16" x14ac:dyDescent="0.25">
      <c r="A88" s="132">
        <v>42650</v>
      </c>
      <c r="B88" s="86">
        <v>3</v>
      </c>
      <c r="C88" s="86">
        <v>2215281</v>
      </c>
      <c r="D88" s="107" t="s">
        <v>557</v>
      </c>
      <c r="E88" s="86">
        <v>30711032637</v>
      </c>
      <c r="F88" s="108">
        <v>17.149999999999999</v>
      </c>
      <c r="G88" s="133">
        <v>2.85</v>
      </c>
      <c r="H88" s="108"/>
      <c r="I88" s="110"/>
      <c r="J88" s="108"/>
      <c r="K88" s="90"/>
      <c r="L88" s="133">
        <v>20</v>
      </c>
      <c r="M88" s="39"/>
      <c r="N88" s="39"/>
      <c r="O88" s="39"/>
      <c r="P88" s="39"/>
    </row>
    <row r="89" spans="1:16" x14ac:dyDescent="0.25">
      <c r="A89" s="132">
        <v>42649</v>
      </c>
      <c r="B89" s="86">
        <v>58</v>
      </c>
      <c r="C89" s="86">
        <v>893375</v>
      </c>
      <c r="D89" s="107" t="s">
        <v>557</v>
      </c>
      <c r="E89" s="86">
        <v>30711032638</v>
      </c>
      <c r="F89" s="108">
        <v>25.72</v>
      </c>
      <c r="G89" s="133">
        <v>4.28</v>
      </c>
      <c r="H89" s="108"/>
      <c r="I89" s="110"/>
      <c r="J89" s="108"/>
      <c r="K89" s="90"/>
      <c r="L89" s="133">
        <v>30</v>
      </c>
      <c r="M89" s="39"/>
      <c r="N89" s="39"/>
      <c r="O89" s="39"/>
      <c r="P89" s="39"/>
    </row>
    <row r="90" spans="1:16" x14ac:dyDescent="0.25">
      <c r="A90" s="132">
        <v>42650</v>
      </c>
      <c r="B90" s="86">
        <v>62</v>
      </c>
      <c r="C90" s="86">
        <v>159561</v>
      </c>
      <c r="D90" s="107" t="s">
        <v>557</v>
      </c>
      <c r="E90" s="86">
        <v>30711032639</v>
      </c>
      <c r="F90" s="108">
        <v>25.72</v>
      </c>
      <c r="G90" s="133">
        <v>4.28</v>
      </c>
      <c r="H90" s="108"/>
      <c r="I90" s="110"/>
      <c r="J90" s="108"/>
      <c r="K90" s="90"/>
      <c r="L90" s="133">
        <v>30</v>
      </c>
      <c r="M90" s="39"/>
      <c r="N90" s="39"/>
      <c r="O90" s="39"/>
      <c r="P90" s="39"/>
    </row>
    <row r="91" spans="1:16" x14ac:dyDescent="0.25">
      <c r="A91" s="132">
        <v>42648</v>
      </c>
      <c r="B91" s="86">
        <v>127</v>
      </c>
      <c r="C91" s="86">
        <v>67277</v>
      </c>
      <c r="D91" s="107" t="s">
        <v>558</v>
      </c>
      <c r="E91" s="86">
        <v>30660892121</v>
      </c>
      <c r="F91" s="108">
        <f>L91-G91</f>
        <v>8.2639999999999993</v>
      </c>
      <c r="G91" s="133">
        <f>L91*17.36%</f>
        <v>1.736</v>
      </c>
      <c r="H91" s="108"/>
      <c r="I91" s="110"/>
      <c r="J91" s="108"/>
      <c r="K91" s="90"/>
      <c r="L91" s="133">
        <v>10</v>
      </c>
      <c r="M91" s="39"/>
      <c r="N91" s="39"/>
      <c r="O91" s="39"/>
      <c r="P91" s="39"/>
    </row>
    <row r="92" spans="1:16" x14ac:dyDescent="0.25">
      <c r="A92" s="132">
        <v>42648</v>
      </c>
      <c r="B92" s="86">
        <v>132</v>
      </c>
      <c r="C92" s="86">
        <v>4190</v>
      </c>
      <c r="D92" s="107" t="s">
        <v>558</v>
      </c>
      <c r="E92" s="86">
        <v>30660892121</v>
      </c>
      <c r="F92" s="108">
        <f>L92-G92</f>
        <v>8.2639999999999993</v>
      </c>
      <c r="G92" s="133">
        <f>L92*17.36%</f>
        <v>1.736</v>
      </c>
      <c r="H92" s="108"/>
      <c r="I92" s="110"/>
      <c r="J92" s="108"/>
      <c r="K92" s="90"/>
      <c r="L92" s="133">
        <v>10</v>
      </c>
      <c r="M92" s="39"/>
      <c r="N92" s="39"/>
      <c r="O92" s="39"/>
      <c r="P92" s="39"/>
    </row>
    <row r="93" spans="1:16" x14ac:dyDescent="0.25">
      <c r="A93" s="132">
        <v>42648</v>
      </c>
      <c r="B93" s="86"/>
      <c r="C93" s="86"/>
      <c r="D93" s="107" t="s">
        <v>513</v>
      </c>
      <c r="E93" s="86">
        <v>30692975594</v>
      </c>
      <c r="F93" s="108">
        <f t="shared" ref="F93:F98" si="15">L93-G93</f>
        <v>16.527999999999999</v>
      </c>
      <c r="G93" s="133">
        <f t="shared" ref="G93:G98" si="16">L93*17.36%</f>
        <v>3.472</v>
      </c>
      <c r="H93" s="108"/>
      <c r="I93" s="110"/>
      <c r="J93" s="108"/>
      <c r="K93" s="90"/>
      <c r="L93" s="133">
        <v>20</v>
      </c>
      <c r="M93" s="39"/>
      <c r="N93" s="39"/>
      <c r="O93" s="39"/>
      <c r="P93" s="39"/>
    </row>
    <row r="94" spans="1:16" x14ac:dyDescent="0.25">
      <c r="A94" s="132">
        <v>42648</v>
      </c>
      <c r="B94" s="86"/>
      <c r="C94" s="86"/>
      <c r="D94" s="107" t="s">
        <v>513</v>
      </c>
      <c r="E94" s="86">
        <v>30692975595</v>
      </c>
      <c r="F94" s="108">
        <f t="shared" si="15"/>
        <v>16.527999999999999</v>
      </c>
      <c r="G94" s="133">
        <f t="shared" si="16"/>
        <v>3.472</v>
      </c>
      <c r="H94" s="108"/>
      <c r="I94" s="110"/>
      <c r="J94" s="108"/>
      <c r="K94" s="90"/>
      <c r="L94" s="133">
        <v>20</v>
      </c>
      <c r="M94" s="39"/>
      <c r="N94" s="39"/>
      <c r="O94" s="39"/>
      <c r="P94" s="39"/>
    </row>
    <row r="95" spans="1:16" x14ac:dyDescent="0.25">
      <c r="A95" s="132">
        <v>42650</v>
      </c>
      <c r="B95" s="86"/>
      <c r="C95" s="86"/>
      <c r="D95" s="107" t="s">
        <v>513</v>
      </c>
      <c r="E95" s="86">
        <v>30692975596</v>
      </c>
      <c r="F95" s="108">
        <f t="shared" si="15"/>
        <v>16.527999999999999</v>
      </c>
      <c r="G95" s="133">
        <f t="shared" si="16"/>
        <v>3.472</v>
      </c>
      <c r="H95" s="108"/>
      <c r="I95" s="110"/>
      <c r="J95" s="108"/>
      <c r="K95" s="90"/>
      <c r="L95" s="133">
        <v>20</v>
      </c>
      <c r="M95" s="39"/>
      <c r="N95" s="39"/>
      <c r="O95" s="39"/>
      <c r="P95" s="39"/>
    </row>
    <row r="96" spans="1:16" x14ac:dyDescent="0.25">
      <c r="A96" s="132">
        <v>42649</v>
      </c>
      <c r="B96" s="86"/>
      <c r="C96" s="86"/>
      <c r="D96" s="107" t="s">
        <v>513</v>
      </c>
      <c r="E96" s="86">
        <v>30692975597</v>
      </c>
      <c r="F96" s="108">
        <f t="shared" si="15"/>
        <v>12.396000000000001</v>
      </c>
      <c r="G96" s="133">
        <f t="shared" si="16"/>
        <v>2.6040000000000001</v>
      </c>
      <c r="H96" s="108"/>
      <c r="I96" s="110"/>
      <c r="J96" s="108"/>
      <c r="K96" s="90"/>
      <c r="L96" s="133">
        <v>15</v>
      </c>
      <c r="M96" s="39"/>
      <c r="N96" s="39"/>
      <c r="O96" s="39"/>
      <c r="P96" s="39"/>
    </row>
    <row r="97" spans="1:16" x14ac:dyDescent="0.25">
      <c r="A97" s="132">
        <v>42649</v>
      </c>
      <c r="B97" s="86"/>
      <c r="C97" s="86"/>
      <c r="D97" s="107" t="s">
        <v>513</v>
      </c>
      <c r="E97" s="86">
        <v>30692975598</v>
      </c>
      <c r="F97" s="108">
        <f t="shared" si="15"/>
        <v>12.396000000000001</v>
      </c>
      <c r="G97" s="133">
        <f t="shared" si="16"/>
        <v>2.6040000000000001</v>
      </c>
      <c r="H97" s="108"/>
      <c r="I97" s="110"/>
      <c r="J97" s="108"/>
      <c r="K97" s="90"/>
      <c r="L97" s="133">
        <v>15</v>
      </c>
      <c r="M97" s="39"/>
      <c r="N97" s="39"/>
      <c r="O97" s="39"/>
      <c r="P97" s="39"/>
    </row>
    <row r="98" spans="1:16" x14ac:dyDescent="0.25">
      <c r="A98" s="132">
        <v>42649</v>
      </c>
      <c r="B98" s="86"/>
      <c r="C98" s="86"/>
      <c r="D98" s="107" t="s">
        <v>513</v>
      </c>
      <c r="E98" s="86">
        <v>30692975599</v>
      </c>
      <c r="F98" s="108">
        <f t="shared" si="15"/>
        <v>12.396000000000001</v>
      </c>
      <c r="G98" s="133">
        <f t="shared" si="16"/>
        <v>2.6040000000000001</v>
      </c>
      <c r="H98" s="108"/>
      <c r="I98" s="110"/>
      <c r="J98" s="108"/>
      <c r="K98" s="90"/>
      <c r="L98" s="133">
        <v>15</v>
      </c>
      <c r="M98" s="39"/>
      <c r="N98" s="39"/>
      <c r="O98" s="39"/>
      <c r="P98" s="39"/>
    </row>
    <row r="99" spans="1:16" x14ac:dyDescent="0.25">
      <c r="A99" s="132">
        <v>42648</v>
      </c>
      <c r="B99" s="86"/>
      <c r="C99" s="86"/>
      <c r="D99" s="107" t="s">
        <v>523</v>
      </c>
      <c r="E99" s="86">
        <v>30711343055</v>
      </c>
      <c r="F99" s="108">
        <f t="shared" ref="F99:F100" si="17">L99-G99</f>
        <v>28.923999999999999</v>
      </c>
      <c r="G99" s="133">
        <f t="shared" ref="G99:G100" si="18">L99*17.36%</f>
        <v>6.0760000000000005</v>
      </c>
      <c r="H99" s="108"/>
      <c r="I99" s="110"/>
      <c r="J99" s="108"/>
      <c r="K99" s="90"/>
      <c r="L99" s="133">
        <v>35</v>
      </c>
      <c r="M99" s="39"/>
      <c r="N99" s="39"/>
      <c r="O99" s="39"/>
      <c r="P99" s="39"/>
    </row>
    <row r="100" spans="1:16" x14ac:dyDescent="0.25">
      <c r="A100" s="132">
        <v>42648</v>
      </c>
      <c r="B100" s="86"/>
      <c r="C100" s="86"/>
      <c r="D100" s="107" t="s">
        <v>523</v>
      </c>
      <c r="E100" s="86">
        <v>30711343056</v>
      </c>
      <c r="F100" s="108">
        <f t="shared" si="17"/>
        <v>28.923999999999999</v>
      </c>
      <c r="G100" s="133">
        <f t="shared" si="18"/>
        <v>6.0760000000000005</v>
      </c>
      <c r="H100" s="108"/>
      <c r="I100" s="110"/>
      <c r="J100" s="108"/>
      <c r="K100" s="90"/>
      <c r="L100" s="133">
        <v>35</v>
      </c>
      <c r="M100" s="39"/>
      <c r="N100" s="39"/>
      <c r="O100" s="39"/>
      <c r="P100" s="39"/>
    </row>
    <row r="101" spans="1:16" x14ac:dyDescent="0.25">
      <c r="A101" s="132">
        <v>42649</v>
      </c>
      <c r="B101" s="86"/>
      <c r="C101" s="86"/>
      <c r="D101" s="107" t="s">
        <v>559</v>
      </c>
      <c r="E101" s="86">
        <v>30711633053</v>
      </c>
      <c r="F101" s="108">
        <f t="shared" ref="F101:F102" si="19">L101-G101</f>
        <v>4.1319999999999997</v>
      </c>
      <c r="G101" s="133">
        <f t="shared" ref="G101:G102" si="20">L101*17.36%</f>
        <v>0.86799999999999999</v>
      </c>
      <c r="H101" s="108"/>
      <c r="I101" s="110"/>
      <c r="J101" s="108"/>
      <c r="K101" s="90"/>
      <c r="L101" s="133">
        <v>5</v>
      </c>
      <c r="M101" s="39"/>
      <c r="N101" s="39"/>
      <c r="O101" s="39"/>
      <c r="P101" s="39"/>
    </row>
    <row r="102" spans="1:16" x14ac:dyDescent="0.25">
      <c r="A102" s="132">
        <v>42650</v>
      </c>
      <c r="B102" s="86"/>
      <c r="C102" s="86"/>
      <c r="D102" s="107" t="s">
        <v>559</v>
      </c>
      <c r="E102" s="86">
        <v>30711633053</v>
      </c>
      <c r="F102" s="108">
        <f t="shared" si="19"/>
        <v>4.1319999999999997</v>
      </c>
      <c r="G102" s="133">
        <f t="shared" si="20"/>
        <v>0.86799999999999999</v>
      </c>
      <c r="H102" s="108"/>
      <c r="I102" s="110"/>
      <c r="J102" s="108"/>
      <c r="K102" s="90"/>
      <c r="L102" s="133">
        <v>5</v>
      </c>
      <c r="M102" s="39"/>
      <c r="N102" s="39"/>
      <c r="O102" s="39"/>
      <c r="P102" s="39"/>
    </row>
    <row r="103" spans="1:16" x14ac:dyDescent="0.25">
      <c r="A103" s="132">
        <v>42644</v>
      </c>
      <c r="B103" s="86">
        <v>1</v>
      </c>
      <c r="C103" s="86">
        <v>421</v>
      </c>
      <c r="D103" s="107" t="s">
        <v>177</v>
      </c>
      <c r="E103" s="86">
        <v>20234107979</v>
      </c>
      <c r="F103" s="108">
        <v>17548.849999999999</v>
      </c>
      <c r="G103" s="133">
        <f t="shared" si="13"/>
        <v>3685.2584999999995</v>
      </c>
      <c r="H103" s="108"/>
      <c r="I103" s="110"/>
      <c r="J103" s="108"/>
      <c r="K103" s="90"/>
      <c r="L103" s="133">
        <f t="shared" si="14"/>
        <v>21234.108499999998</v>
      </c>
      <c r="M103" s="39"/>
      <c r="N103" s="39"/>
      <c r="O103" s="39"/>
      <c r="P103" s="39"/>
    </row>
    <row r="104" spans="1:16" x14ac:dyDescent="0.25">
      <c r="A104" s="132">
        <v>42644</v>
      </c>
      <c r="B104" s="86">
        <v>1</v>
      </c>
      <c r="C104" s="86">
        <v>422</v>
      </c>
      <c r="D104" s="107" t="s">
        <v>177</v>
      </c>
      <c r="E104" s="86">
        <v>20234107979</v>
      </c>
      <c r="F104" s="108">
        <v>8774.42</v>
      </c>
      <c r="G104" s="133">
        <f t="shared" si="13"/>
        <v>1842.6281999999999</v>
      </c>
      <c r="H104" s="108"/>
      <c r="I104" s="110"/>
      <c r="J104" s="108"/>
      <c r="K104" s="90"/>
      <c r="L104" s="133">
        <f t="shared" si="14"/>
        <v>10617.048199999999</v>
      </c>
      <c r="M104" s="39"/>
      <c r="N104" s="39"/>
      <c r="O104" s="39"/>
      <c r="P104" s="39"/>
    </row>
    <row r="105" spans="1:16" x14ac:dyDescent="0.25">
      <c r="A105" s="132">
        <v>42644</v>
      </c>
      <c r="B105" s="86">
        <v>1</v>
      </c>
      <c r="C105" s="86">
        <v>423</v>
      </c>
      <c r="D105" s="107" t="s">
        <v>177</v>
      </c>
      <c r="E105" s="86">
        <v>20234107979</v>
      </c>
      <c r="F105" s="108">
        <v>7166.48</v>
      </c>
      <c r="G105" s="133">
        <f t="shared" si="13"/>
        <v>1504.9607999999998</v>
      </c>
      <c r="H105" s="108"/>
      <c r="I105" s="110"/>
      <c r="J105" s="108"/>
      <c r="K105" s="90"/>
      <c r="L105" s="133">
        <f t="shared" si="14"/>
        <v>8671.4408000000003</v>
      </c>
      <c r="M105" s="39"/>
      <c r="N105" s="39"/>
      <c r="O105" s="39"/>
      <c r="P105" s="39"/>
    </row>
    <row r="106" spans="1:16" x14ac:dyDescent="0.25">
      <c r="A106" s="132">
        <v>42645</v>
      </c>
      <c r="B106" s="86">
        <v>1</v>
      </c>
      <c r="C106" s="86">
        <v>424</v>
      </c>
      <c r="D106" s="107" t="s">
        <v>177</v>
      </c>
      <c r="E106" s="86">
        <v>20234107979</v>
      </c>
      <c r="F106" s="108">
        <v>6900.48</v>
      </c>
      <c r="G106" s="133">
        <f t="shared" si="13"/>
        <v>1449.1007999999999</v>
      </c>
      <c r="H106" s="108"/>
      <c r="I106" s="110"/>
      <c r="J106" s="108"/>
      <c r="K106" s="90"/>
      <c r="L106" s="133">
        <f t="shared" si="14"/>
        <v>8349.5807999999997</v>
      </c>
      <c r="M106" s="39"/>
      <c r="N106" s="39"/>
      <c r="O106" s="39"/>
      <c r="P106" s="39"/>
    </row>
    <row r="107" spans="1:16" x14ac:dyDescent="0.25">
      <c r="A107" s="132">
        <v>42656</v>
      </c>
      <c r="B107" s="86">
        <v>5</v>
      </c>
      <c r="C107" s="86">
        <v>21294</v>
      </c>
      <c r="D107" s="107" t="s">
        <v>499</v>
      </c>
      <c r="E107" s="86">
        <v>30707841415</v>
      </c>
      <c r="F107" s="108">
        <v>72.34</v>
      </c>
      <c r="G107" s="133">
        <f t="shared" si="13"/>
        <v>15.1914</v>
      </c>
      <c r="H107" s="108"/>
      <c r="I107" s="110"/>
      <c r="J107" s="108">
        <v>12.5</v>
      </c>
      <c r="K107" s="90"/>
      <c r="L107" s="133">
        <f t="shared" si="14"/>
        <v>100.0314</v>
      </c>
      <c r="M107" s="39"/>
      <c r="N107" s="39"/>
      <c r="O107" s="39"/>
      <c r="P107" s="39"/>
    </row>
    <row r="108" spans="1:16" x14ac:dyDescent="0.25">
      <c r="A108" s="132">
        <v>42657</v>
      </c>
      <c r="B108" s="86">
        <v>5</v>
      </c>
      <c r="C108" s="86">
        <v>21326</v>
      </c>
      <c r="D108" s="107" t="s">
        <v>499</v>
      </c>
      <c r="E108" s="86">
        <v>30707841415</v>
      </c>
      <c r="F108" s="108">
        <v>72.34</v>
      </c>
      <c r="G108" s="133">
        <f t="shared" si="13"/>
        <v>15.1914</v>
      </c>
      <c r="H108" s="108"/>
      <c r="I108" s="110"/>
      <c r="J108" s="108">
        <v>12.5</v>
      </c>
      <c r="K108" s="90"/>
      <c r="L108" s="133">
        <f t="shared" si="14"/>
        <v>100.0314</v>
      </c>
      <c r="M108" s="39"/>
      <c r="N108" s="39"/>
      <c r="O108" s="39"/>
      <c r="P108" s="39"/>
    </row>
    <row r="109" spans="1:16" x14ac:dyDescent="0.25">
      <c r="A109" s="132">
        <v>42657</v>
      </c>
      <c r="B109" s="86">
        <v>11</v>
      </c>
      <c r="C109" s="86">
        <v>769</v>
      </c>
      <c r="D109" s="107" t="s">
        <v>560</v>
      </c>
      <c r="E109" s="86">
        <v>30652896444</v>
      </c>
      <c r="F109" s="108">
        <v>122.32</v>
      </c>
      <c r="G109" s="133">
        <f t="shared" si="13"/>
        <v>25.687199999999997</v>
      </c>
      <c r="H109" s="108"/>
      <c r="I109" s="110"/>
      <c r="J109" s="108"/>
      <c r="K109" s="90"/>
      <c r="L109" s="133">
        <f t="shared" si="14"/>
        <v>148.00719999999998</v>
      </c>
      <c r="M109" s="39"/>
      <c r="N109" s="39"/>
      <c r="O109" s="39"/>
      <c r="P109" s="39"/>
    </row>
    <row r="110" spans="1:16" x14ac:dyDescent="0.25">
      <c r="A110" s="132">
        <v>42655</v>
      </c>
      <c r="B110" s="86">
        <v>6927</v>
      </c>
      <c r="C110" s="86">
        <v>5915</v>
      </c>
      <c r="D110" s="107" t="s">
        <v>449</v>
      </c>
      <c r="E110" s="86">
        <v>30708046724</v>
      </c>
      <c r="F110" s="108">
        <v>108.26</v>
      </c>
      <c r="G110" s="133">
        <f t="shared" si="13"/>
        <v>22.7346</v>
      </c>
      <c r="H110" s="108"/>
      <c r="I110" s="110"/>
      <c r="J110" s="108"/>
      <c r="K110" s="90"/>
      <c r="L110" s="133">
        <f t="shared" si="14"/>
        <v>130.99459999999999</v>
      </c>
      <c r="M110" s="39"/>
      <c r="N110" s="39"/>
      <c r="O110" s="39"/>
      <c r="P110" s="39"/>
    </row>
    <row r="111" spans="1:16" x14ac:dyDescent="0.25">
      <c r="A111" s="132">
        <v>42654</v>
      </c>
      <c r="B111" s="86">
        <v>15</v>
      </c>
      <c r="C111" s="86">
        <v>69713</v>
      </c>
      <c r="D111" s="107" t="s">
        <v>544</v>
      </c>
      <c r="E111" s="86">
        <v>30536244596</v>
      </c>
      <c r="F111" s="108">
        <v>9205.92</v>
      </c>
      <c r="G111" s="133">
        <f t="shared" si="13"/>
        <v>1933.2431999999999</v>
      </c>
      <c r="H111" s="108"/>
      <c r="I111" s="110"/>
      <c r="J111" s="108">
        <v>55.24</v>
      </c>
      <c r="K111" s="90"/>
      <c r="L111" s="133">
        <f t="shared" si="14"/>
        <v>11194.403199999999</v>
      </c>
      <c r="M111" s="39"/>
      <c r="N111" s="39"/>
      <c r="O111" s="39"/>
      <c r="P111" s="39"/>
    </row>
    <row r="112" spans="1:16" x14ac:dyDescent="0.25">
      <c r="A112" s="132">
        <v>42656</v>
      </c>
      <c r="B112" s="86">
        <v>15</v>
      </c>
      <c r="C112" s="86">
        <v>69749</v>
      </c>
      <c r="D112" s="107" t="s">
        <v>544</v>
      </c>
      <c r="E112" s="86">
        <v>30536244597</v>
      </c>
      <c r="F112" s="108">
        <v>156.6</v>
      </c>
      <c r="G112" s="133">
        <f t="shared" si="13"/>
        <v>32.885999999999996</v>
      </c>
      <c r="H112" s="108"/>
      <c r="I112" s="110"/>
      <c r="J112" s="108">
        <v>0.94</v>
      </c>
      <c r="K112" s="90"/>
      <c r="L112" s="133">
        <f t="shared" si="14"/>
        <v>190.42599999999999</v>
      </c>
      <c r="M112" s="39"/>
      <c r="N112" s="39"/>
      <c r="O112" s="39"/>
      <c r="P112" s="39"/>
    </row>
    <row r="113" spans="1:16" x14ac:dyDescent="0.25">
      <c r="A113" s="132">
        <v>42657</v>
      </c>
      <c r="B113" s="86">
        <v>3</v>
      </c>
      <c r="C113" s="86">
        <v>24</v>
      </c>
      <c r="D113" s="107" t="s">
        <v>561</v>
      </c>
      <c r="E113" s="86">
        <v>30660200734</v>
      </c>
      <c r="F113" s="108">
        <v>1008.55</v>
      </c>
      <c r="G113" s="133">
        <f t="shared" si="13"/>
        <v>211.79549999999998</v>
      </c>
      <c r="H113" s="108"/>
      <c r="I113" s="110"/>
      <c r="J113" s="108"/>
      <c r="K113" s="90"/>
      <c r="L113" s="133">
        <f t="shared" si="14"/>
        <v>1220.3454999999999</v>
      </c>
      <c r="M113" s="39"/>
      <c r="N113" s="39"/>
      <c r="O113" s="39"/>
      <c r="P113" s="39"/>
    </row>
    <row r="114" spans="1:16" x14ac:dyDescent="0.25">
      <c r="A114" s="132">
        <v>42622</v>
      </c>
      <c r="B114" s="86">
        <v>2</v>
      </c>
      <c r="C114" s="86">
        <v>3117</v>
      </c>
      <c r="D114" s="107" t="s">
        <v>562</v>
      </c>
      <c r="E114" s="86">
        <v>30714393010</v>
      </c>
      <c r="F114" s="108">
        <v>1024.79</v>
      </c>
      <c r="G114" s="133">
        <f t="shared" si="13"/>
        <v>215.20589999999999</v>
      </c>
      <c r="H114" s="108"/>
      <c r="I114" s="110"/>
      <c r="J114" s="108"/>
      <c r="K114" s="90"/>
      <c r="L114" s="133">
        <f t="shared" si="14"/>
        <v>1239.9958999999999</v>
      </c>
      <c r="M114" s="39"/>
      <c r="N114" s="39"/>
      <c r="O114" s="39"/>
      <c r="P114" s="39"/>
    </row>
    <row r="115" spans="1:16" x14ac:dyDescent="0.25">
      <c r="A115" s="132">
        <v>42549</v>
      </c>
      <c r="B115" s="86">
        <v>2</v>
      </c>
      <c r="C115" s="119">
        <v>42549</v>
      </c>
      <c r="D115" s="107" t="s">
        <v>549</v>
      </c>
      <c r="E115" s="86">
        <v>30714268291</v>
      </c>
      <c r="F115" s="108">
        <v>247.93</v>
      </c>
      <c r="G115" s="133">
        <f t="shared" si="13"/>
        <v>52.065300000000001</v>
      </c>
      <c r="H115" s="108"/>
      <c r="I115" s="110"/>
      <c r="J115" s="108"/>
      <c r="K115" s="90"/>
      <c r="L115" s="133">
        <f t="shared" si="14"/>
        <v>299.99529999999999</v>
      </c>
      <c r="M115" s="39"/>
      <c r="N115" s="39"/>
      <c r="O115" s="39"/>
      <c r="P115" s="39"/>
    </row>
    <row r="116" spans="1:16" x14ac:dyDescent="0.25">
      <c r="A116" s="132">
        <v>42517</v>
      </c>
      <c r="B116" s="86">
        <v>1</v>
      </c>
      <c r="C116" s="86">
        <v>338</v>
      </c>
      <c r="D116" s="107" t="s">
        <v>563</v>
      </c>
      <c r="E116" s="86">
        <v>20243852510</v>
      </c>
      <c r="F116" s="108">
        <f>L116-G116</f>
        <v>323.89999999999998</v>
      </c>
      <c r="G116" s="133">
        <f>+L116*21%</f>
        <v>86.1</v>
      </c>
      <c r="H116" s="108"/>
      <c r="I116" s="110"/>
      <c r="J116" s="108"/>
      <c r="K116" s="90"/>
      <c r="L116" s="133">
        <v>410</v>
      </c>
      <c r="M116" s="39"/>
      <c r="N116" s="39"/>
      <c r="O116" s="39"/>
      <c r="P116" s="39"/>
    </row>
    <row r="117" spans="1:16" x14ac:dyDescent="0.25">
      <c r="A117" s="132">
        <v>42594</v>
      </c>
      <c r="B117" s="86"/>
      <c r="C117" s="86"/>
      <c r="D117" s="107" t="s">
        <v>564</v>
      </c>
      <c r="E117" s="86">
        <v>30611338844</v>
      </c>
      <c r="F117" s="108">
        <f>L117-G117</f>
        <v>592.5</v>
      </c>
      <c r="G117" s="133">
        <f>+L117*21%</f>
        <v>157.5</v>
      </c>
      <c r="H117" s="108"/>
      <c r="I117" s="110"/>
      <c r="J117" s="108"/>
      <c r="K117" s="90"/>
      <c r="L117" s="133">
        <v>750</v>
      </c>
      <c r="M117" s="39"/>
      <c r="N117" s="39"/>
      <c r="O117" s="39"/>
      <c r="P117" s="39"/>
    </row>
    <row r="118" spans="1:16" x14ac:dyDescent="0.25">
      <c r="A118" s="132">
        <v>42515</v>
      </c>
      <c r="B118" s="86"/>
      <c r="C118" s="86"/>
      <c r="D118" s="107" t="s">
        <v>565</v>
      </c>
      <c r="E118" s="86">
        <v>30714210463</v>
      </c>
      <c r="F118" s="108">
        <f>L118-G118</f>
        <v>1501</v>
      </c>
      <c r="G118" s="133">
        <f>+L118*21%</f>
        <v>399</v>
      </c>
      <c r="H118" s="108"/>
      <c r="I118" s="110"/>
      <c r="J118" s="108"/>
      <c r="K118" s="90"/>
      <c r="L118" s="133">
        <v>1900</v>
      </c>
      <c r="M118" s="39"/>
      <c r="N118" s="39"/>
      <c r="O118" s="39"/>
      <c r="P118" s="39"/>
    </row>
    <row r="119" spans="1:16" x14ac:dyDescent="0.25">
      <c r="A119" s="132">
        <v>42515</v>
      </c>
      <c r="B119" s="86">
        <v>1</v>
      </c>
      <c r="C119" s="86">
        <v>11</v>
      </c>
      <c r="D119" s="107" t="s">
        <v>566</v>
      </c>
      <c r="E119" s="86">
        <v>20321152393</v>
      </c>
      <c r="F119" s="108">
        <f>L119-G119</f>
        <v>3555</v>
      </c>
      <c r="G119" s="133">
        <f>+L119*21%</f>
        <v>945</v>
      </c>
      <c r="H119" s="108"/>
      <c r="I119" s="110"/>
      <c r="J119" s="108"/>
      <c r="K119" s="90"/>
      <c r="L119" s="133">
        <v>4500</v>
      </c>
      <c r="M119" s="39"/>
      <c r="N119" s="39"/>
      <c r="O119" s="39"/>
      <c r="P119" s="39"/>
    </row>
    <row r="120" spans="1:16" x14ac:dyDescent="0.25">
      <c r="A120" s="132">
        <v>42513</v>
      </c>
      <c r="B120" s="86">
        <v>5</v>
      </c>
      <c r="C120" s="86">
        <v>35895</v>
      </c>
      <c r="D120" s="107" t="s">
        <v>567</v>
      </c>
      <c r="E120" s="86">
        <v>33703354209</v>
      </c>
      <c r="F120" s="108">
        <v>348.76</v>
      </c>
      <c r="G120" s="133">
        <f t="shared" si="13"/>
        <v>73.239599999999996</v>
      </c>
      <c r="H120" s="108"/>
      <c r="I120" s="110"/>
      <c r="J120" s="108"/>
      <c r="K120" s="90"/>
      <c r="L120" s="133">
        <f t="shared" si="14"/>
        <v>421.99959999999999</v>
      </c>
      <c r="M120" s="39"/>
      <c r="N120" s="39"/>
      <c r="O120" s="39"/>
      <c r="P120" s="39"/>
    </row>
    <row r="121" spans="1:16" x14ac:dyDescent="0.25">
      <c r="A121" s="132">
        <v>42510</v>
      </c>
      <c r="B121" s="86">
        <v>5</v>
      </c>
      <c r="C121" s="86">
        <v>35888</v>
      </c>
      <c r="D121" s="107" t="s">
        <v>567</v>
      </c>
      <c r="E121" s="86">
        <v>33703354210</v>
      </c>
      <c r="F121" s="108">
        <v>350.41</v>
      </c>
      <c r="G121" s="133">
        <f t="shared" si="13"/>
        <v>73.586100000000002</v>
      </c>
      <c r="H121" s="108"/>
      <c r="I121" s="110"/>
      <c r="J121" s="108"/>
      <c r="K121" s="90"/>
      <c r="L121" s="133">
        <f t="shared" si="14"/>
        <v>423.99610000000001</v>
      </c>
      <c r="M121" s="39"/>
      <c r="N121" s="39"/>
      <c r="O121" s="39"/>
      <c r="P121" s="39"/>
    </row>
    <row r="122" spans="1:16" x14ac:dyDescent="0.25">
      <c r="A122" s="132">
        <v>42510</v>
      </c>
      <c r="B122" s="86">
        <v>5</v>
      </c>
      <c r="C122" s="86">
        <v>35874</v>
      </c>
      <c r="D122" s="107" t="s">
        <v>567</v>
      </c>
      <c r="E122" s="86">
        <v>33703354211</v>
      </c>
      <c r="F122" s="108">
        <v>1453.72</v>
      </c>
      <c r="G122" s="133">
        <f t="shared" si="13"/>
        <v>305.28120000000001</v>
      </c>
      <c r="H122" s="108"/>
      <c r="I122" s="110"/>
      <c r="J122" s="108"/>
      <c r="K122" s="90"/>
      <c r="L122" s="133">
        <f t="shared" si="14"/>
        <v>1759.0012000000002</v>
      </c>
      <c r="M122" s="39"/>
      <c r="N122" s="39"/>
      <c r="O122" s="39"/>
      <c r="P122" s="39"/>
    </row>
    <row r="123" spans="1:16" x14ac:dyDescent="0.25">
      <c r="A123" s="132">
        <v>42510</v>
      </c>
      <c r="B123" s="86">
        <v>3</v>
      </c>
      <c r="C123" s="86">
        <v>351</v>
      </c>
      <c r="D123" s="107" t="s">
        <v>402</v>
      </c>
      <c r="E123" s="86">
        <v>23281993119</v>
      </c>
      <c r="F123" s="108">
        <v>396.72</v>
      </c>
      <c r="G123" s="133">
        <f t="shared" si="13"/>
        <v>83.311199999999999</v>
      </c>
      <c r="H123" s="108"/>
      <c r="I123" s="110"/>
      <c r="J123" s="108"/>
      <c r="K123" s="90"/>
      <c r="L123" s="133">
        <f t="shared" si="14"/>
        <v>480.03120000000001</v>
      </c>
      <c r="M123" s="39"/>
      <c r="N123" s="39"/>
      <c r="O123" s="39"/>
      <c r="P123" s="39"/>
    </row>
    <row r="124" spans="1:16" x14ac:dyDescent="0.25">
      <c r="A124" s="132">
        <v>42510</v>
      </c>
      <c r="B124" s="86">
        <v>2</v>
      </c>
      <c r="C124" s="86">
        <v>391</v>
      </c>
      <c r="D124" s="107" t="s">
        <v>568</v>
      </c>
      <c r="E124" s="86">
        <v>30709359637</v>
      </c>
      <c r="F124" s="108">
        <v>4876.03</v>
      </c>
      <c r="G124" s="133">
        <f t="shared" si="13"/>
        <v>1023.9662999999999</v>
      </c>
      <c r="H124" s="108"/>
      <c r="I124" s="110"/>
      <c r="J124" s="108"/>
      <c r="K124" s="90"/>
      <c r="L124" s="133">
        <f t="shared" si="14"/>
        <v>5899.9962999999998</v>
      </c>
      <c r="M124" s="39"/>
      <c r="N124" s="39"/>
      <c r="O124" s="39"/>
      <c r="P124" s="39"/>
    </row>
    <row r="125" spans="1:16" x14ac:dyDescent="0.25">
      <c r="A125" s="132">
        <v>42660</v>
      </c>
      <c r="B125" s="86">
        <v>613</v>
      </c>
      <c r="C125" s="86">
        <v>8697</v>
      </c>
      <c r="D125" s="107" t="s">
        <v>143</v>
      </c>
      <c r="E125" s="86">
        <v>30707215689</v>
      </c>
      <c r="F125" s="108">
        <f>L125-G125</f>
        <v>115.34</v>
      </c>
      <c r="G125" s="133">
        <f>+L125*21%</f>
        <v>30.66</v>
      </c>
      <c r="H125" s="108"/>
      <c r="I125" s="110"/>
      <c r="J125" s="108"/>
      <c r="K125" s="90"/>
      <c r="L125" s="133">
        <v>146</v>
      </c>
      <c r="M125" s="39"/>
      <c r="N125" s="39"/>
      <c r="O125" s="39"/>
      <c r="P125" s="39"/>
    </row>
    <row r="126" spans="1:16" ht="15.75" thickBot="1" x14ac:dyDescent="0.3">
      <c r="A126" s="132">
        <v>42655</v>
      </c>
      <c r="B126" s="86">
        <v>6927</v>
      </c>
      <c r="C126" s="86">
        <v>5915</v>
      </c>
      <c r="D126" s="107" t="s">
        <v>449</v>
      </c>
      <c r="E126" s="86">
        <v>30708046724</v>
      </c>
      <c r="F126" s="108">
        <v>108.26</v>
      </c>
      <c r="G126" s="133">
        <f t="shared" si="13"/>
        <v>22.7346</v>
      </c>
      <c r="H126" s="108"/>
      <c r="I126" s="110"/>
      <c r="J126" s="108"/>
      <c r="K126" s="90"/>
      <c r="L126" s="133">
        <f t="shared" si="14"/>
        <v>130.99459999999999</v>
      </c>
      <c r="M126" s="39"/>
      <c r="N126" s="39"/>
      <c r="O126" s="39"/>
      <c r="P126" s="39"/>
    </row>
    <row r="127" spans="1:16" x14ac:dyDescent="0.25">
      <c r="A127" s="132">
        <v>42653</v>
      </c>
      <c r="B127" s="86">
        <v>21</v>
      </c>
      <c r="C127" s="86">
        <v>531</v>
      </c>
      <c r="D127" s="107" t="s">
        <v>511</v>
      </c>
      <c r="E127" s="121">
        <v>33677623239</v>
      </c>
      <c r="F127" s="108">
        <v>102.52</v>
      </c>
      <c r="G127" s="133">
        <f t="shared" si="13"/>
        <v>21.529199999999999</v>
      </c>
      <c r="H127" s="108"/>
      <c r="I127" s="110"/>
      <c r="J127" s="108">
        <v>18.12</v>
      </c>
      <c r="K127" s="90"/>
      <c r="L127" s="133">
        <f t="shared" si="14"/>
        <v>142.16919999999999</v>
      </c>
      <c r="M127" s="39"/>
      <c r="N127" s="39"/>
      <c r="O127" s="39"/>
      <c r="P127" s="39"/>
    </row>
    <row r="128" spans="1:16" x14ac:dyDescent="0.25">
      <c r="A128" s="132">
        <v>42657</v>
      </c>
      <c r="B128" s="86">
        <v>6</v>
      </c>
      <c r="C128" s="86">
        <v>16153</v>
      </c>
      <c r="D128" s="107" t="s">
        <v>569</v>
      </c>
      <c r="E128" s="86">
        <v>30712504168</v>
      </c>
      <c r="F128" s="108">
        <v>123.61</v>
      </c>
      <c r="G128" s="133">
        <f t="shared" si="13"/>
        <v>25.958099999999998</v>
      </c>
      <c r="H128" s="108"/>
      <c r="I128" s="110"/>
      <c r="J128" s="108">
        <v>50.49</v>
      </c>
      <c r="K128" s="90"/>
      <c r="L128" s="133">
        <f t="shared" si="14"/>
        <v>200.0581</v>
      </c>
      <c r="M128" s="39"/>
      <c r="N128" s="39"/>
      <c r="O128" s="39"/>
      <c r="P128" s="39"/>
    </row>
    <row r="129" spans="1:16" x14ac:dyDescent="0.25">
      <c r="A129" s="132">
        <v>42625</v>
      </c>
      <c r="B129" s="86"/>
      <c r="C129" s="86"/>
      <c r="D129" s="107" t="s">
        <v>513</v>
      </c>
      <c r="E129" s="86">
        <v>30692975595</v>
      </c>
      <c r="F129" s="108">
        <f>L129-G129</f>
        <v>16.474</v>
      </c>
      <c r="G129" s="133">
        <f>+L129*17.63%</f>
        <v>3.5259999999999998</v>
      </c>
      <c r="H129" s="108"/>
      <c r="I129" s="110"/>
      <c r="J129" s="108"/>
      <c r="K129" s="90"/>
      <c r="L129" s="133">
        <v>20</v>
      </c>
      <c r="M129" s="39"/>
      <c r="N129" s="39"/>
      <c r="O129" s="39"/>
      <c r="P129" s="39"/>
    </row>
    <row r="130" spans="1:16" x14ac:dyDescent="0.25">
      <c r="A130" s="132">
        <v>42624</v>
      </c>
      <c r="B130" s="86"/>
      <c r="C130" s="86"/>
      <c r="D130" s="107" t="s">
        <v>513</v>
      </c>
      <c r="E130" s="86">
        <v>30692975596</v>
      </c>
      <c r="F130" s="108">
        <f>L130-G130</f>
        <v>16.474</v>
      </c>
      <c r="G130" s="133">
        <f>+L130*17.63%</f>
        <v>3.5259999999999998</v>
      </c>
      <c r="H130" s="108"/>
      <c r="I130" s="110"/>
      <c r="J130" s="108"/>
      <c r="K130" s="90"/>
      <c r="L130" s="133">
        <v>20</v>
      </c>
      <c r="M130" s="39"/>
      <c r="N130" s="39"/>
      <c r="O130" s="39"/>
      <c r="P130" s="39"/>
    </row>
    <row r="131" spans="1:16" x14ac:dyDescent="0.25">
      <c r="A131" s="132">
        <v>42662</v>
      </c>
      <c r="B131" s="86">
        <v>4</v>
      </c>
      <c r="C131" s="86">
        <v>46281</v>
      </c>
      <c r="D131" s="107" t="s">
        <v>570</v>
      </c>
      <c r="E131" s="86">
        <v>30541299536</v>
      </c>
      <c r="F131" s="108">
        <v>566.11</v>
      </c>
      <c r="G131" s="133">
        <f t="shared" si="13"/>
        <v>118.8831</v>
      </c>
      <c r="H131" s="108"/>
      <c r="I131" s="110"/>
      <c r="J131" s="108">
        <v>0.01</v>
      </c>
      <c r="K131" s="90"/>
      <c r="L131" s="133">
        <f t="shared" si="14"/>
        <v>685.00310000000002</v>
      </c>
      <c r="M131" s="39"/>
      <c r="N131" s="39"/>
      <c r="O131" s="39"/>
      <c r="P131" s="39"/>
    </row>
    <row r="132" spans="1:16" x14ac:dyDescent="0.25">
      <c r="A132" s="132">
        <v>42662</v>
      </c>
      <c r="B132" s="86">
        <v>21</v>
      </c>
      <c r="C132" s="86">
        <v>5258</v>
      </c>
      <c r="D132" s="107" t="s">
        <v>571</v>
      </c>
      <c r="E132" s="86">
        <v>30615419938</v>
      </c>
      <c r="F132" s="108">
        <v>221.5</v>
      </c>
      <c r="G132" s="133">
        <f t="shared" si="13"/>
        <v>46.515000000000001</v>
      </c>
      <c r="H132" s="108"/>
      <c r="I132" s="110"/>
      <c r="J132" s="108"/>
      <c r="K132" s="90"/>
      <c r="L132" s="133">
        <f t="shared" si="14"/>
        <v>268.01499999999999</v>
      </c>
      <c r="M132" s="39"/>
      <c r="N132" s="39"/>
      <c r="O132" s="39"/>
      <c r="P132" s="39"/>
    </row>
    <row r="133" spans="1:16" x14ac:dyDescent="0.25">
      <c r="A133" s="132">
        <v>42654</v>
      </c>
      <c r="B133" s="86">
        <v>2</v>
      </c>
      <c r="C133" s="86">
        <v>1516</v>
      </c>
      <c r="D133" s="107" t="s">
        <v>572</v>
      </c>
      <c r="E133" s="86">
        <v>30711855161</v>
      </c>
      <c r="F133" s="108">
        <v>149.69999999999999</v>
      </c>
      <c r="G133" s="133">
        <f t="shared" si="13"/>
        <v>31.436999999999998</v>
      </c>
      <c r="H133" s="108"/>
      <c r="I133" s="110"/>
      <c r="J133" s="108"/>
      <c r="K133" s="90"/>
      <c r="L133" s="133">
        <f t="shared" si="14"/>
        <v>181.137</v>
      </c>
      <c r="M133" s="39"/>
      <c r="N133" s="39"/>
      <c r="O133" s="39"/>
      <c r="P133" s="39"/>
    </row>
    <row r="134" spans="1:16" x14ac:dyDescent="0.25">
      <c r="A134" s="132">
        <v>42654</v>
      </c>
      <c r="B134" s="86">
        <v>2</v>
      </c>
      <c r="C134" s="86">
        <v>1518</v>
      </c>
      <c r="D134" s="107" t="s">
        <v>572</v>
      </c>
      <c r="E134" s="86">
        <v>30711855161</v>
      </c>
      <c r="F134" s="108">
        <v>23.14</v>
      </c>
      <c r="G134" s="133">
        <f t="shared" si="13"/>
        <v>4.8593999999999999</v>
      </c>
      <c r="H134" s="108"/>
      <c r="I134" s="110"/>
      <c r="J134" s="108"/>
      <c r="K134" s="90"/>
      <c r="L134" s="133">
        <f t="shared" si="14"/>
        <v>27.999400000000001</v>
      </c>
      <c r="M134" s="39"/>
      <c r="N134" s="39"/>
      <c r="O134" s="39"/>
      <c r="P134" s="39"/>
    </row>
    <row r="135" spans="1:16" x14ac:dyDescent="0.25">
      <c r="A135" s="132">
        <v>42654</v>
      </c>
      <c r="B135" s="86">
        <v>2</v>
      </c>
      <c r="C135" s="86">
        <v>1516</v>
      </c>
      <c r="D135" s="107" t="s">
        <v>572</v>
      </c>
      <c r="E135" s="86">
        <v>30711855161</v>
      </c>
      <c r="F135" s="108">
        <v>149.69999999999999</v>
      </c>
      <c r="G135" s="133">
        <f t="shared" ref="G135:G157" si="21">F135*0.21</f>
        <v>31.436999999999998</v>
      </c>
      <c r="H135" s="108"/>
      <c r="I135" s="110"/>
      <c r="J135" s="108"/>
      <c r="K135" s="90"/>
      <c r="L135" s="133">
        <f t="shared" ref="L135:L158" si="22">SUM(F135:K135)</f>
        <v>181.137</v>
      </c>
      <c r="M135" s="39"/>
      <c r="N135" s="39"/>
      <c r="O135" s="39"/>
      <c r="P135" s="39"/>
    </row>
    <row r="136" spans="1:16" x14ac:dyDescent="0.25">
      <c r="A136" s="132">
        <v>42654</v>
      </c>
      <c r="B136" s="86">
        <v>2</v>
      </c>
      <c r="C136" s="86">
        <v>1518</v>
      </c>
      <c r="D136" s="107" t="s">
        <v>572</v>
      </c>
      <c r="E136" s="86">
        <v>30711855161</v>
      </c>
      <c r="F136" s="108">
        <v>23.14</v>
      </c>
      <c r="G136" s="133">
        <f t="shared" si="21"/>
        <v>4.8593999999999999</v>
      </c>
      <c r="H136" s="108"/>
      <c r="I136" s="110"/>
      <c r="J136" s="108"/>
      <c r="K136" s="90"/>
      <c r="L136" s="133">
        <f t="shared" si="22"/>
        <v>27.999400000000001</v>
      </c>
      <c r="M136" s="39"/>
      <c r="N136" s="39"/>
      <c r="O136" s="39"/>
      <c r="P136" s="39"/>
    </row>
    <row r="137" spans="1:16" x14ac:dyDescent="0.25">
      <c r="A137" s="132">
        <v>42660</v>
      </c>
      <c r="B137" s="86">
        <v>2</v>
      </c>
      <c r="C137" s="86">
        <v>1530</v>
      </c>
      <c r="D137" s="107" t="s">
        <v>572</v>
      </c>
      <c r="E137" s="86">
        <v>30711855161</v>
      </c>
      <c r="F137" s="108">
        <v>137.15</v>
      </c>
      <c r="G137" s="133">
        <f t="shared" si="21"/>
        <v>28.801500000000001</v>
      </c>
      <c r="H137" s="108"/>
      <c r="I137" s="110"/>
      <c r="J137" s="108"/>
      <c r="K137" s="90"/>
      <c r="L137" s="133">
        <f t="shared" si="22"/>
        <v>165.95150000000001</v>
      </c>
      <c r="M137" s="39"/>
      <c r="N137" s="39"/>
      <c r="O137" s="39"/>
      <c r="P137" s="39"/>
    </row>
    <row r="138" spans="1:16" x14ac:dyDescent="0.25">
      <c r="A138" s="132">
        <v>42650</v>
      </c>
      <c r="B138" s="86">
        <v>4</v>
      </c>
      <c r="C138" s="86">
        <v>2659</v>
      </c>
      <c r="D138" s="107" t="s">
        <v>573</v>
      </c>
      <c r="E138" s="86">
        <v>30709038806</v>
      </c>
      <c r="F138" s="108">
        <v>3785.03</v>
      </c>
      <c r="G138" s="133">
        <f t="shared" si="21"/>
        <v>794.85630000000003</v>
      </c>
      <c r="H138" s="108"/>
      <c r="I138" s="110"/>
      <c r="J138" s="108"/>
      <c r="K138" s="90"/>
      <c r="L138" s="133">
        <f t="shared" si="22"/>
        <v>4579.8863000000001</v>
      </c>
      <c r="M138" s="39"/>
      <c r="N138" s="39"/>
      <c r="O138" s="39"/>
      <c r="P138" s="39"/>
    </row>
    <row r="139" spans="1:16" x14ac:dyDescent="0.25">
      <c r="A139" s="132">
        <v>42661</v>
      </c>
      <c r="B139" s="86">
        <v>37</v>
      </c>
      <c r="C139" s="86">
        <v>12178</v>
      </c>
      <c r="D139" s="107" t="s">
        <v>537</v>
      </c>
      <c r="E139" s="86">
        <v>30647678889</v>
      </c>
      <c r="F139" s="108">
        <v>65.69</v>
      </c>
      <c r="G139" s="133">
        <f t="shared" si="21"/>
        <v>13.794899999999998</v>
      </c>
      <c r="H139" s="108"/>
      <c r="I139" s="110"/>
      <c r="J139" s="108">
        <v>41.45</v>
      </c>
      <c r="K139" s="90"/>
      <c r="L139" s="133">
        <f t="shared" si="22"/>
        <v>120.9349</v>
      </c>
      <c r="M139" s="39"/>
      <c r="N139" s="39"/>
      <c r="O139" s="39"/>
      <c r="P139" s="39"/>
    </row>
    <row r="140" spans="1:16" x14ac:dyDescent="0.25">
      <c r="A140" s="132">
        <v>42661</v>
      </c>
      <c r="B140" s="86">
        <v>5</v>
      </c>
      <c r="C140" s="86">
        <v>4543</v>
      </c>
      <c r="D140" s="107" t="s">
        <v>574</v>
      </c>
      <c r="E140" s="86">
        <v>2024295892</v>
      </c>
      <c r="F140" s="108">
        <v>142.76</v>
      </c>
      <c r="G140" s="133">
        <f t="shared" si="21"/>
        <v>29.979599999999998</v>
      </c>
      <c r="H140" s="108"/>
      <c r="I140" s="110"/>
      <c r="J140" s="108">
        <v>27.24</v>
      </c>
      <c r="K140" s="90"/>
      <c r="L140" s="133">
        <f t="shared" si="22"/>
        <v>199.9796</v>
      </c>
      <c r="M140" s="39"/>
      <c r="N140" s="39"/>
      <c r="O140" s="39"/>
      <c r="P140" s="39"/>
    </row>
    <row r="141" spans="1:16" x14ac:dyDescent="0.25">
      <c r="A141" s="132">
        <v>42661</v>
      </c>
      <c r="B141" s="86"/>
      <c r="C141" s="86"/>
      <c r="D141" s="107" t="s">
        <v>513</v>
      </c>
      <c r="E141" s="86">
        <v>30692975599</v>
      </c>
      <c r="F141" s="108">
        <f>L141-G141</f>
        <v>16.527999999999999</v>
      </c>
      <c r="G141" s="133">
        <f>L141*17.36%</f>
        <v>3.472</v>
      </c>
      <c r="H141" s="108"/>
      <c r="I141" s="110"/>
      <c r="J141" s="108"/>
      <c r="K141" s="90"/>
      <c r="L141" s="133">
        <v>20</v>
      </c>
      <c r="M141" s="39"/>
      <c r="N141" s="39"/>
      <c r="O141" s="39"/>
      <c r="P141" s="39"/>
    </row>
    <row r="142" spans="1:16" x14ac:dyDescent="0.25">
      <c r="A142" s="132">
        <v>42661</v>
      </c>
      <c r="B142" s="86"/>
      <c r="C142" s="86"/>
      <c r="D142" s="107" t="s">
        <v>513</v>
      </c>
      <c r="E142" s="86">
        <v>30692975600</v>
      </c>
      <c r="F142" s="108">
        <f>L142-G142</f>
        <v>16.527999999999999</v>
      </c>
      <c r="G142" s="133">
        <f>L142*17.36%</f>
        <v>3.472</v>
      </c>
      <c r="H142" s="108"/>
      <c r="I142" s="110"/>
      <c r="J142" s="108"/>
      <c r="K142" s="90"/>
      <c r="L142" s="133">
        <v>20</v>
      </c>
      <c r="M142" s="39"/>
      <c r="N142" s="39"/>
      <c r="O142" s="39"/>
      <c r="P142" s="39"/>
    </row>
    <row r="143" spans="1:16" x14ac:dyDescent="0.25">
      <c r="A143" s="132">
        <v>42544</v>
      </c>
      <c r="B143" s="86"/>
      <c r="C143" s="86"/>
      <c r="D143" s="107" t="s">
        <v>575</v>
      </c>
      <c r="E143" s="86">
        <v>33692410179</v>
      </c>
      <c r="F143" s="108">
        <f t="shared" ref="F143:F145" si="23">L143-G143</f>
        <v>8.2639999999999993</v>
      </c>
      <c r="G143" s="133">
        <f t="shared" ref="G143:G145" si="24">L143*17.36%</f>
        <v>1.736</v>
      </c>
      <c r="H143" s="108"/>
      <c r="I143" s="110"/>
      <c r="J143" s="108"/>
      <c r="K143" s="90"/>
      <c r="L143" s="133">
        <v>10</v>
      </c>
      <c r="M143" s="39"/>
      <c r="N143" s="39"/>
      <c r="O143" s="39"/>
      <c r="P143" s="39"/>
    </row>
    <row r="144" spans="1:16" x14ac:dyDescent="0.25">
      <c r="A144" s="132">
        <v>42607</v>
      </c>
      <c r="B144" s="86"/>
      <c r="C144" s="86"/>
      <c r="D144" s="107" t="s">
        <v>576</v>
      </c>
      <c r="E144" s="86">
        <v>33692410180</v>
      </c>
      <c r="F144" s="108">
        <f t="shared" si="23"/>
        <v>8.2639999999999993</v>
      </c>
      <c r="G144" s="133">
        <f t="shared" si="24"/>
        <v>1.736</v>
      </c>
      <c r="H144" s="108"/>
      <c r="I144" s="110"/>
      <c r="J144" s="108"/>
      <c r="K144" s="90"/>
      <c r="L144" s="133">
        <v>10</v>
      </c>
      <c r="M144" s="39"/>
      <c r="N144" s="39"/>
      <c r="O144" s="39"/>
      <c r="P144" s="39"/>
    </row>
    <row r="145" spans="1:16" x14ac:dyDescent="0.25">
      <c r="A145" s="132">
        <v>42607</v>
      </c>
      <c r="B145" s="86"/>
      <c r="C145" s="86"/>
      <c r="D145" s="107" t="s">
        <v>577</v>
      </c>
      <c r="E145" s="86">
        <v>33692410181</v>
      </c>
      <c r="F145" s="108">
        <f t="shared" si="23"/>
        <v>8.2639999999999993</v>
      </c>
      <c r="G145" s="133">
        <f t="shared" si="24"/>
        <v>1.736</v>
      </c>
      <c r="H145" s="108"/>
      <c r="I145" s="110"/>
      <c r="J145" s="108"/>
      <c r="K145" s="90"/>
      <c r="L145" s="133">
        <v>10</v>
      </c>
      <c r="M145" s="39"/>
      <c r="N145" s="39"/>
      <c r="O145" s="39"/>
      <c r="P145" s="39"/>
    </row>
    <row r="146" spans="1:16" x14ac:dyDescent="0.25">
      <c r="A146" s="132">
        <v>42663</v>
      </c>
      <c r="B146" s="86">
        <v>2</v>
      </c>
      <c r="C146" s="86">
        <v>17589</v>
      </c>
      <c r="D146" s="107" t="s">
        <v>538</v>
      </c>
      <c r="E146" s="86">
        <v>30711424500</v>
      </c>
      <c r="F146" s="108">
        <v>135.07</v>
      </c>
      <c r="G146" s="133">
        <v>28.35</v>
      </c>
      <c r="H146" s="108"/>
      <c r="I146" s="110"/>
      <c r="J146" s="108">
        <v>6.66</v>
      </c>
      <c r="K146" s="90"/>
      <c r="L146" s="133">
        <v>170.01</v>
      </c>
      <c r="M146" s="39"/>
      <c r="N146" s="39"/>
      <c r="O146" s="39"/>
      <c r="P146" s="39"/>
    </row>
    <row r="147" spans="1:16" x14ac:dyDescent="0.25">
      <c r="A147" s="132">
        <v>42663</v>
      </c>
      <c r="B147" s="86">
        <v>323</v>
      </c>
      <c r="C147" s="86">
        <v>3915</v>
      </c>
      <c r="D147" s="107" t="s">
        <v>578</v>
      </c>
      <c r="E147" s="86">
        <v>30646512953</v>
      </c>
      <c r="F147" s="108">
        <f>L147-G147</f>
        <v>2060.6913</v>
      </c>
      <c r="G147" s="133">
        <f>L147*21%</f>
        <v>547.77869999999996</v>
      </c>
      <c r="H147" s="108"/>
      <c r="I147" s="110"/>
      <c r="J147" s="108"/>
      <c r="K147" s="90"/>
      <c r="L147" s="133">
        <v>2608.4699999999998</v>
      </c>
      <c r="M147" s="39"/>
      <c r="N147" s="39"/>
      <c r="O147" s="39"/>
      <c r="P147" s="39"/>
    </row>
    <row r="148" spans="1:16" x14ac:dyDescent="0.25">
      <c r="A148" s="132">
        <v>42663</v>
      </c>
      <c r="B148" s="86">
        <v>5</v>
      </c>
      <c r="C148" s="86">
        <v>1820</v>
      </c>
      <c r="D148" s="172" t="s">
        <v>579</v>
      </c>
      <c r="E148" s="86">
        <v>30714300128</v>
      </c>
      <c r="F148" s="108">
        <v>113.87</v>
      </c>
      <c r="G148" s="133">
        <f t="shared" si="21"/>
        <v>23.912700000000001</v>
      </c>
      <c r="H148" s="108"/>
      <c r="I148" s="110"/>
      <c r="J148" s="108">
        <v>7.22</v>
      </c>
      <c r="K148" s="90"/>
      <c r="L148" s="133">
        <f t="shared" si="22"/>
        <v>145.0027</v>
      </c>
      <c r="M148" s="39"/>
      <c r="N148" s="39"/>
      <c r="O148" s="39"/>
      <c r="P148" s="39"/>
    </row>
    <row r="149" spans="1:16" x14ac:dyDescent="0.25">
      <c r="A149" s="132">
        <v>42663</v>
      </c>
      <c r="B149" s="86">
        <v>2</v>
      </c>
      <c r="C149" s="86">
        <v>17088</v>
      </c>
      <c r="D149" s="172" t="s">
        <v>579</v>
      </c>
      <c r="E149" s="86">
        <v>30714300129</v>
      </c>
      <c r="F149" s="108">
        <v>92.61</v>
      </c>
      <c r="G149" s="133">
        <f t="shared" si="21"/>
        <v>19.4481</v>
      </c>
      <c r="H149" s="108"/>
      <c r="I149" s="110"/>
      <c r="J149" s="108">
        <v>37.96</v>
      </c>
      <c r="K149" s="90"/>
      <c r="L149" s="133">
        <f t="shared" si="22"/>
        <v>150.0181</v>
      </c>
      <c r="M149" s="39"/>
      <c r="N149" s="39"/>
      <c r="O149" s="39"/>
      <c r="P149" s="39"/>
    </row>
    <row r="150" spans="1:16" x14ac:dyDescent="0.25">
      <c r="A150" s="132">
        <v>42663</v>
      </c>
      <c r="B150" s="86"/>
      <c r="C150" s="86"/>
      <c r="D150" s="107" t="s">
        <v>513</v>
      </c>
      <c r="E150" s="86">
        <v>30692975597</v>
      </c>
      <c r="F150" s="108">
        <f>L150-G150</f>
        <v>16.527999999999999</v>
      </c>
      <c r="G150" s="133">
        <f>L150*17.36%</f>
        <v>3.472</v>
      </c>
      <c r="H150" s="108"/>
      <c r="I150" s="110"/>
      <c r="J150" s="108"/>
      <c r="K150" s="90"/>
      <c r="L150" s="133">
        <v>20</v>
      </c>
      <c r="M150" s="39"/>
      <c r="N150" s="39"/>
      <c r="O150" s="39"/>
      <c r="P150" s="39"/>
    </row>
    <row r="151" spans="1:16" x14ac:dyDescent="0.25">
      <c r="A151" s="132">
        <v>42663</v>
      </c>
      <c r="B151" s="86"/>
      <c r="C151" s="86"/>
      <c r="D151" s="107" t="s">
        <v>513</v>
      </c>
      <c r="E151" s="86">
        <v>30692975598</v>
      </c>
      <c r="F151" s="108">
        <f>L151-G151</f>
        <v>16.527999999999999</v>
      </c>
      <c r="G151" s="133">
        <f>L151*17.36%</f>
        <v>3.472</v>
      </c>
      <c r="H151" s="108"/>
      <c r="I151" s="110"/>
      <c r="J151" s="108"/>
      <c r="K151" s="90"/>
      <c r="L151" s="133">
        <v>20</v>
      </c>
      <c r="M151" s="39"/>
      <c r="N151" s="39"/>
      <c r="O151" s="39"/>
      <c r="P151" s="39"/>
    </row>
    <row r="152" spans="1:16" ht="15.75" thickBot="1" x14ac:dyDescent="0.3">
      <c r="A152" s="132">
        <v>42664</v>
      </c>
      <c r="B152" s="86">
        <v>6</v>
      </c>
      <c r="C152" s="86">
        <v>9962</v>
      </c>
      <c r="D152" s="107" t="s">
        <v>529</v>
      </c>
      <c r="E152" s="86">
        <v>30709160644</v>
      </c>
      <c r="F152" s="108">
        <v>126.44</v>
      </c>
      <c r="G152" s="133">
        <f t="shared" si="21"/>
        <v>26.552399999999999</v>
      </c>
      <c r="H152" s="108"/>
      <c r="I152" s="110"/>
      <c r="J152" s="108">
        <v>47.01</v>
      </c>
      <c r="K152" s="90"/>
      <c r="L152" s="133">
        <f t="shared" si="22"/>
        <v>200.00239999999999</v>
      </c>
      <c r="M152" s="39"/>
      <c r="N152" s="39"/>
      <c r="O152" s="39"/>
      <c r="P152" s="39"/>
    </row>
    <row r="153" spans="1:16" x14ac:dyDescent="0.25">
      <c r="A153" s="132">
        <v>42655</v>
      </c>
      <c r="B153" s="86">
        <v>21</v>
      </c>
      <c r="C153" s="86">
        <v>588</v>
      </c>
      <c r="D153" s="107" t="s">
        <v>511</v>
      </c>
      <c r="E153" s="121">
        <v>33677623239</v>
      </c>
      <c r="F153" s="108">
        <v>72.63</v>
      </c>
      <c r="G153" s="133">
        <f t="shared" si="21"/>
        <v>15.252299999999998</v>
      </c>
      <c r="H153" s="108"/>
      <c r="I153" s="110"/>
      <c r="J153" s="108">
        <v>14.12</v>
      </c>
      <c r="K153" s="90"/>
      <c r="L153" s="133">
        <f t="shared" si="22"/>
        <v>102.00229999999999</v>
      </c>
      <c r="M153" s="39"/>
      <c r="N153" s="39"/>
      <c r="O153" s="39"/>
      <c r="P153" s="39"/>
    </row>
    <row r="154" spans="1:16" x14ac:dyDescent="0.25">
      <c r="A154" s="132">
        <v>42663</v>
      </c>
      <c r="B154" s="86">
        <v>5</v>
      </c>
      <c r="C154" s="86">
        <v>57556</v>
      </c>
      <c r="D154" s="107" t="s">
        <v>551</v>
      </c>
      <c r="E154" s="86">
        <v>33707366619</v>
      </c>
      <c r="F154" s="108">
        <v>123.58</v>
      </c>
      <c r="G154" s="133">
        <f t="shared" si="21"/>
        <v>25.951799999999999</v>
      </c>
      <c r="H154" s="108"/>
      <c r="I154" s="110"/>
      <c r="J154" s="108">
        <v>50.62</v>
      </c>
      <c r="K154" s="90"/>
      <c r="L154" s="133">
        <f t="shared" si="22"/>
        <v>200.15180000000001</v>
      </c>
      <c r="M154" s="39"/>
      <c r="N154" s="39"/>
      <c r="O154" s="39"/>
      <c r="P154" s="39"/>
    </row>
    <row r="155" spans="1:16" x14ac:dyDescent="0.25">
      <c r="A155" s="132">
        <v>42661</v>
      </c>
      <c r="B155" s="86">
        <v>2</v>
      </c>
      <c r="C155" s="86">
        <v>7374</v>
      </c>
      <c r="D155" s="107" t="s">
        <v>569</v>
      </c>
      <c r="E155" s="86">
        <v>30712504168</v>
      </c>
      <c r="F155" s="108">
        <v>84.3</v>
      </c>
      <c r="G155" s="133">
        <f t="shared" si="21"/>
        <v>17.702999999999999</v>
      </c>
      <c r="H155" s="108"/>
      <c r="I155" s="110"/>
      <c r="J155" s="108">
        <v>2.99</v>
      </c>
      <c r="K155" s="90"/>
      <c r="L155" s="133">
        <f t="shared" si="22"/>
        <v>104.99299999999999</v>
      </c>
      <c r="M155" s="39"/>
      <c r="N155" s="39"/>
      <c r="O155" s="39"/>
      <c r="P155" s="39"/>
    </row>
    <row r="156" spans="1:16" x14ac:dyDescent="0.25">
      <c r="A156" s="132">
        <v>42664</v>
      </c>
      <c r="B156" s="86">
        <v>2</v>
      </c>
      <c r="C156" s="86">
        <v>1549</v>
      </c>
      <c r="D156" s="107" t="s">
        <v>572</v>
      </c>
      <c r="E156" s="86">
        <v>30711855161</v>
      </c>
      <c r="F156" s="108">
        <v>343.15</v>
      </c>
      <c r="G156" s="133">
        <f t="shared" si="21"/>
        <v>72.061499999999995</v>
      </c>
      <c r="H156" s="108"/>
      <c r="I156" s="110"/>
      <c r="J156" s="108"/>
      <c r="K156" s="90"/>
      <c r="L156" s="133">
        <f t="shared" si="22"/>
        <v>415.2115</v>
      </c>
      <c r="M156" s="39"/>
      <c r="N156" s="39"/>
      <c r="O156" s="39"/>
      <c r="P156" s="39"/>
    </row>
    <row r="157" spans="1:16" x14ac:dyDescent="0.25">
      <c r="A157" s="132">
        <v>42663</v>
      </c>
      <c r="B157" s="86">
        <v>1290</v>
      </c>
      <c r="C157" s="173">
        <v>818</v>
      </c>
      <c r="D157" s="107" t="s">
        <v>580</v>
      </c>
      <c r="E157" s="86">
        <v>30687310434</v>
      </c>
      <c r="F157" s="108">
        <v>4627.2700000000004</v>
      </c>
      <c r="G157" s="133">
        <f t="shared" si="21"/>
        <v>971.72670000000005</v>
      </c>
      <c r="H157" s="108"/>
      <c r="I157" s="110"/>
      <c r="J157" s="108">
        <v>185.09</v>
      </c>
      <c r="K157" s="90">
        <v>138.82</v>
      </c>
      <c r="L157" s="133">
        <f t="shared" si="22"/>
        <v>5922.9067000000005</v>
      </c>
      <c r="M157" s="39"/>
      <c r="N157" s="39"/>
      <c r="O157" s="39"/>
      <c r="P157" s="39"/>
    </row>
    <row r="158" spans="1:16" x14ac:dyDescent="0.25">
      <c r="A158" s="132">
        <v>42639</v>
      </c>
      <c r="B158" s="86">
        <v>898</v>
      </c>
      <c r="C158" s="86">
        <v>1531594</v>
      </c>
      <c r="D158" s="107" t="s">
        <v>481</v>
      </c>
      <c r="E158" s="86">
        <v>30663288497</v>
      </c>
      <c r="F158" s="108">
        <v>4148.54</v>
      </c>
      <c r="G158" s="133">
        <v>221.64</v>
      </c>
      <c r="H158" s="108">
        <v>128.88</v>
      </c>
      <c r="I158" s="110">
        <v>835.2</v>
      </c>
      <c r="J158" s="108">
        <v>124.46</v>
      </c>
      <c r="K158" s="90">
        <v>41.49</v>
      </c>
      <c r="L158" s="133">
        <f t="shared" si="22"/>
        <v>5500.21</v>
      </c>
      <c r="M158" s="39"/>
      <c r="N158" s="39"/>
      <c r="O158" s="39"/>
      <c r="P158" s="39"/>
    </row>
    <row r="159" spans="1:16" x14ac:dyDescent="0.25">
      <c r="A159" s="132">
        <v>42639</v>
      </c>
      <c r="B159" s="86">
        <v>898</v>
      </c>
      <c r="C159" s="86">
        <v>1531594</v>
      </c>
      <c r="D159" s="107" t="s">
        <v>481</v>
      </c>
      <c r="E159" s="86">
        <v>30663288497</v>
      </c>
      <c r="F159" s="108">
        <v>3197.94</v>
      </c>
      <c r="G159" s="133"/>
      <c r="H159" s="108"/>
      <c r="I159" s="110">
        <v>15.03</v>
      </c>
      <c r="J159" s="108"/>
      <c r="K159" s="90"/>
      <c r="L159" s="133">
        <f t="shared" ref="L159:L206" si="25">SUM(F159:K159)</f>
        <v>3212.9700000000003</v>
      </c>
      <c r="M159" s="39"/>
      <c r="N159" s="39"/>
      <c r="O159" s="39"/>
      <c r="P159" s="39"/>
    </row>
    <row r="160" spans="1:16" x14ac:dyDescent="0.25">
      <c r="A160" s="132">
        <v>42665</v>
      </c>
      <c r="B160" s="86">
        <v>21</v>
      </c>
      <c r="C160" s="86">
        <v>66248</v>
      </c>
      <c r="D160" s="107" t="s">
        <v>581</v>
      </c>
      <c r="E160" s="86">
        <v>30578654182</v>
      </c>
      <c r="F160" s="108">
        <v>862.35</v>
      </c>
      <c r="G160" s="133">
        <f t="shared" ref="G160:G206" si="26">F160*0.21</f>
        <v>181.09350000000001</v>
      </c>
      <c r="H160" s="108"/>
      <c r="I160" s="110"/>
      <c r="J160" s="108"/>
      <c r="K160" s="90">
        <v>43.12</v>
      </c>
      <c r="L160" s="133">
        <f t="shared" si="25"/>
        <v>1086.5635</v>
      </c>
      <c r="M160" s="39"/>
      <c r="N160" s="39"/>
      <c r="O160" s="39"/>
      <c r="P160" s="39"/>
    </row>
    <row r="161" spans="1:16" x14ac:dyDescent="0.25">
      <c r="A161" s="132">
        <v>42665</v>
      </c>
      <c r="B161" s="86">
        <v>2</v>
      </c>
      <c r="C161" s="86">
        <v>790</v>
      </c>
      <c r="D161" s="107" t="s">
        <v>582</v>
      </c>
      <c r="E161" s="86">
        <v>27256424156</v>
      </c>
      <c r="F161" s="108">
        <v>429.74</v>
      </c>
      <c r="G161" s="133">
        <f t="shared" si="26"/>
        <v>90.245400000000004</v>
      </c>
      <c r="H161" s="108"/>
      <c r="I161" s="110"/>
      <c r="J161" s="108"/>
      <c r="K161" s="90"/>
      <c r="L161" s="133">
        <f t="shared" si="25"/>
        <v>519.98540000000003</v>
      </c>
      <c r="M161" s="39"/>
      <c r="N161" s="39"/>
      <c r="O161" s="39"/>
      <c r="P161" s="39"/>
    </row>
    <row r="162" spans="1:16" x14ac:dyDescent="0.25">
      <c r="A162" s="132">
        <v>42666</v>
      </c>
      <c r="B162" s="86">
        <v>21</v>
      </c>
      <c r="C162" s="86">
        <v>11696</v>
      </c>
      <c r="D162" s="107" t="s">
        <v>583</v>
      </c>
      <c r="E162" s="86">
        <v>30704577393</v>
      </c>
      <c r="F162" s="108">
        <v>229.31</v>
      </c>
      <c r="G162" s="133">
        <f t="shared" si="26"/>
        <v>48.155099999999997</v>
      </c>
      <c r="H162" s="108"/>
      <c r="I162" s="110"/>
      <c r="J162" s="108">
        <v>92.46</v>
      </c>
      <c r="K162" s="90">
        <v>7.0000000000000007E-2</v>
      </c>
      <c r="L162" s="133">
        <f t="shared" si="25"/>
        <v>369.99509999999998</v>
      </c>
      <c r="M162" s="39"/>
      <c r="N162" s="39"/>
      <c r="O162" s="39"/>
      <c r="P162" s="39"/>
    </row>
    <row r="163" spans="1:16" x14ac:dyDescent="0.25">
      <c r="A163" s="132">
        <v>42666</v>
      </c>
      <c r="B163" s="86">
        <v>67</v>
      </c>
      <c r="C163" s="86">
        <v>4934</v>
      </c>
      <c r="D163" s="107" t="s">
        <v>584</v>
      </c>
      <c r="E163" s="86">
        <v>30707649913</v>
      </c>
      <c r="F163" s="108">
        <v>432.91</v>
      </c>
      <c r="G163" s="133">
        <f t="shared" si="26"/>
        <v>90.911100000000005</v>
      </c>
      <c r="H163" s="108"/>
      <c r="I163" s="110"/>
      <c r="J163" s="108">
        <v>176.31</v>
      </c>
      <c r="K163" s="90"/>
      <c r="L163" s="133">
        <f t="shared" si="25"/>
        <v>700.13110000000006</v>
      </c>
      <c r="M163" s="39"/>
      <c r="N163" s="39"/>
      <c r="O163" s="39"/>
      <c r="P163" s="39"/>
    </row>
    <row r="164" spans="1:16" x14ac:dyDescent="0.25">
      <c r="A164" s="132">
        <v>42664</v>
      </c>
      <c r="B164" s="86">
        <v>3</v>
      </c>
      <c r="C164" s="86">
        <v>69719</v>
      </c>
      <c r="D164" s="107" t="s">
        <v>585</v>
      </c>
      <c r="E164" s="86">
        <v>30709238147</v>
      </c>
      <c r="F164" s="108">
        <v>545.75</v>
      </c>
      <c r="G164" s="133">
        <f t="shared" si="26"/>
        <v>114.6075</v>
      </c>
      <c r="H164" s="108"/>
      <c r="I164" s="110"/>
      <c r="J164" s="108">
        <v>139.71</v>
      </c>
      <c r="K164" s="90"/>
      <c r="L164" s="133">
        <f t="shared" si="25"/>
        <v>800.0675</v>
      </c>
      <c r="M164" s="39"/>
      <c r="N164" s="39"/>
      <c r="O164" s="39"/>
      <c r="P164" s="39"/>
    </row>
    <row r="165" spans="1:16" x14ac:dyDescent="0.25">
      <c r="A165" s="132">
        <v>42665</v>
      </c>
      <c r="B165" s="86">
        <v>18</v>
      </c>
      <c r="C165" s="86">
        <v>174323</v>
      </c>
      <c r="D165" s="107" t="s">
        <v>586</v>
      </c>
      <c r="E165" s="86">
        <v>30610650534</v>
      </c>
      <c r="F165" s="108">
        <v>493.88</v>
      </c>
      <c r="G165" s="133">
        <f t="shared" si="26"/>
        <v>103.7148</v>
      </c>
      <c r="H165" s="108"/>
      <c r="I165" s="110"/>
      <c r="J165" s="108">
        <v>202.43</v>
      </c>
      <c r="K165" s="90"/>
      <c r="L165" s="133">
        <f t="shared" si="25"/>
        <v>800.02479999999991</v>
      </c>
      <c r="M165" s="39"/>
      <c r="N165" s="39"/>
      <c r="O165" s="39"/>
      <c r="P165" s="39"/>
    </row>
    <row r="166" spans="1:16" x14ac:dyDescent="0.25">
      <c r="A166" s="132">
        <v>42666</v>
      </c>
      <c r="B166" s="86"/>
      <c r="C166" s="86"/>
      <c r="D166" s="107" t="s">
        <v>513</v>
      </c>
      <c r="E166" s="86">
        <v>30692975600</v>
      </c>
      <c r="F166" s="108">
        <f>L166-G166</f>
        <v>8.2639999999999993</v>
      </c>
      <c r="G166" s="133">
        <f>L166*17.36%</f>
        <v>1.736</v>
      </c>
      <c r="H166" s="108"/>
      <c r="I166" s="110"/>
      <c r="J166" s="108"/>
      <c r="K166" s="90"/>
      <c r="L166" s="133">
        <v>10</v>
      </c>
      <c r="M166" s="39"/>
      <c r="N166" s="39"/>
      <c r="O166" s="39"/>
      <c r="P166" s="39"/>
    </row>
    <row r="167" spans="1:16" x14ac:dyDescent="0.25">
      <c r="A167" s="132">
        <v>42664</v>
      </c>
      <c r="B167" s="86"/>
      <c r="C167" s="86"/>
      <c r="D167" s="107" t="s">
        <v>513</v>
      </c>
      <c r="E167" s="86">
        <v>30692975600</v>
      </c>
      <c r="F167" s="108">
        <f>L167-G167</f>
        <v>8.2639999999999993</v>
      </c>
      <c r="G167" s="133">
        <f>L167*17.36%</f>
        <v>1.736</v>
      </c>
      <c r="H167" s="108"/>
      <c r="I167" s="110"/>
      <c r="J167" s="108"/>
      <c r="K167" s="90"/>
      <c r="L167" s="133">
        <v>10</v>
      </c>
      <c r="M167" s="39"/>
      <c r="N167" s="39"/>
      <c r="O167" s="39"/>
      <c r="P167" s="39"/>
    </row>
    <row r="168" spans="1:16" x14ac:dyDescent="0.25">
      <c r="A168" s="132">
        <v>42664</v>
      </c>
      <c r="B168" s="86"/>
      <c r="C168" s="86"/>
      <c r="D168" s="107" t="s">
        <v>587</v>
      </c>
      <c r="E168" s="86">
        <v>30711346801</v>
      </c>
      <c r="F168" s="108">
        <f t="shared" ref="F168:F170" si="27">L168-G168</f>
        <v>4.1319999999999997</v>
      </c>
      <c r="G168" s="133">
        <f t="shared" ref="G168:G170" si="28">L168*17.36%</f>
        <v>0.86799999999999999</v>
      </c>
      <c r="H168" s="108"/>
      <c r="I168" s="110"/>
      <c r="J168" s="108"/>
      <c r="K168" s="90"/>
      <c r="L168" s="133">
        <v>5</v>
      </c>
      <c r="M168" s="39"/>
      <c r="N168" s="39"/>
      <c r="O168" s="39"/>
      <c r="P168" s="39"/>
    </row>
    <row r="169" spans="1:16" x14ac:dyDescent="0.25">
      <c r="A169" s="132">
        <v>42664</v>
      </c>
      <c r="B169" s="86"/>
      <c r="C169" s="86"/>
      <c r="D169" s="107" t="s">
        <v>587</v>
      </c>
      <c r="E169" s="86">
        <v>30711346801</v>
      </c>
      <c r="F169" s="108">
        <f t="shared" si="27"/>
        <v>4.1319999999999997</v>
      </c>
      <c r="G169" s="133">
        <f t="shared" si="28"/>
        <v>0.86799999999999999</v>
      </c>
      <c r="H169" s="108"/>
      <c r="I169" s="110"/>
      <c r="J169" s="108"/>
      <c r="K169" s="90"/>
      <c r="L169" s="133">
        <v>5</v>
      </c>
      <c r="M169" s="39"/>
      <c r="N169" s="39"/>
      <c r="O169" s="39"/>
      <c r="P169" s="39"/>
    </row>
    <row r="170" spans="1:16" x14ac:dyDescent="0.25">
      <c r="A170" s="132">
        <v>42665</v>
      </c>
      <c r="B170" s="86"/>
      <c r="C170" s="86"/>
      <c r="D170" s="107" t="s">
        <v>587</v>
      </c>
      <c r="E170" s="86">
        <v>30711346801</v>
      </c>
      <c r="F170" s="108">
        <f t="shared" si="27"/>
        <v>4.1319999999999997</v>
      </c>
      <c r="G170" s="133">
        <f t="shared" si="28"/>
        <v>0.86799999999999999</v>
      </c>
      <c r="H170" s="108"/>
      <c r="I170" s="110"/>
      <c r="J170" s="108"/>
      <c r="K170" s="90"/>
      <c r="L170" s="133">
        <v>5</v>
      </c>
      <c r="M170" s="39"/>
      <c r="N170" s="39"/>
      <c r="O170" s="39"/>
      <c r="P170" s="39"/>
    </row>
    <row r="171" spans="1:16" x14ac:dyDescent="0.25">
      <c r="A171" s="132">
        <v>42657</v>
      </c>
      <c r="B171" s="86">
        <v>5</v>
      </c>
      <c r="C171" s="86">
        <v>33</v>
      </c>
      <c r="D171" s="107" t="s">
        <v>588</v>
      </c>
      <c r="E171" s="86">
        <v>30714362468</v>
      </c>
      <c r="F171" s="108">
        <v>537.19000000000005</v>
      </c>
      <c r="G171" s="133">
        <f t="shared" si="26"/>
        <v>112.80990000000001</v>
      </c>
      <c r="H171" s="108"/>
      <c r="I171" s="110"/>
      <c r="J171" s="108"/>
      <c r="K171" s="90"/>
      <c r="L171" s="133">
        <f t="shared" si="25"/>
        <v>649.99990000000003</v>
      </c>
      <c r="M171" s="39"/>
      <c r="N171" s="39"/>
      <c r="O171" s="39"/>
      <c r="P171" s="39"/>
    </row>
    <row r="172" spans="1:16" x14ac:dyDescent="0.25">
      <c r="A172" s="132">
        <v>42664</v>
      </c>
      <c r="B172" s="86">
        <v>6</v>
      </c>
      <c r="C172" s="86">
        <v>759</v>
      </c>
      <c r="D172" s="107" t="s">
        <v>246</v>
      </c>
      <c r="E172" s="86">
        <v>20322621036</v>
      </c>
      <c r="F172" s="108">
        <v>2975.21</v>
      </c>
      <c r="G172" s="133">
        <f t="shared" si="26"/>
        <v>624.79409999999996</v>
      </c>
      <c r="H172" s="108"/>
      <c r="I172" s="110"/>
      <c r="J172" s="108"/>
      <c r="K172" s="90"/>
      <c r="L172" s="133">
        <f t="shared" si="25"/>
        <v>3600.0041000000001</v>
      </c>
      <c r="M172" s="39"/>
      <c r="N172" s="39"/>
      <c r="O172" s="39"/>
      <c r="P172" s="39"/>
    </row>
    <row r="173" spans="1:16" x14ac:dyDescent="0.25">
      <c r="A173" s="132">
        <v>42664</v>
      </c>
      <c r="B173" s="86">
        <v>7</v>
      </c>
      <c r="C173" s="86">
        <v>16683</v>
      </c>
      <c r="D173" s="107" t="s">
        <v>589</v>
      </c>
      <c r="E173" s="86">
        <v>20124557780</v>
      </c>
      <c r="F173" s="108">
        <v>51.44</v>
      </c>
      <c r="G173" s="133">
        <f t="shared" si="26"/>
        <v>10.802399999999999</v>
      </c>
      <c r="H173" s="108"/>
      <c r="I173" s="110"/>
      <c r="J173" s="108"/>
      <c r="K173" s="90"/>
      <c r="L173" s="133">
        <f t="shared" si="25"/>
        <v>62.242399999999996</v>
      </c>
      <c r="M173" s="39"/>
      <c r="N173" s="39"/>
      <c r="O173" s="39"/>
      <c r="P173" s="39"/>
    </row>
    <row r="174" spans="1:16" x14ac:dyDescent="0.25">
      <c r="A174" s="132">
        <v>42664</v>
      </c>
      <c r="B174" s="86">
        <v>10</v>
      </c>
      <c r="C174" s="86">
        <v>179</v>
      </c>
      <c r="D174" s="107" t="s">
        <v>208</v>
      </c>
      <c r="E174" s="86">
        <v>30621359572</v>
      </c>
      <c r="F174" s="108">
        <v>333.36</v>
      </c>
      <c r="G174" s="133">
        <f t="shared" si="26"/>
        <v>70.005600000000001</v>
      </c>
      <c r="H174" s="108"/>
      <c r="I174" s="110"/>
      <c r="J174" s="108">
        <v>96.65</v>
      </c>
      <c r="K174" s="90"/>
      <c r="L174" s="133">
        <f t="shared" si="25"/>
        <v>500.01560000000006</v>
      </c>
      <c r="M174" s="39"/>
      <c r="N174" s="39"/>
      <c r="O174" s="39"/>
      <c r="P174" s="39"/>
    </row>
    <row r="175" spans="1:16" x14ac:dyDescent="0.25">
      <c r="A175" s="132">
        <v>42656</v>
      </c>
      <c r="B175" s="86">
        <v>377</v>
      </c>
      <c r="C175" s="86">
        <v>865</v>
      </c>
      <c r="D175" s="107" t="s">
        <v>554</v>
      </c>
      <c r="E175" s="86">
        <v>30678774495</v>
      </c>
      <c r="F175" s="108">
        <v>545.91</v>
      </c>
      <c r="G175" s="133">
        <f t="shared" si="26"/>
        <v>114.64109999999999</v>
      </c>
      <c r="H175" s="108"/>
      <c r="I175" s="110"/>
      <c r="J175" s="108">
        <v>159.72</v>
      </c>
      <c r="K175" s="90"/>
      <c r="L175" s="133">
        <f t="shared" si="25"/>
        <v>820.27109999999993</v>
      </c>
      <c r="M175" s="39"/>
      <c r="N175" s="39"/>
      <c r="O175" s="39"/>
      <c r="P175" s="39"/>
    </row>
    <row r="176" spans="1:16" x14ac:dyDescent="0.25">
      <c r="A176" s="132">
        <v>42656</v>
      </c>
      <c r="B176" s="86">
        <v>26</v>
      </c>
      <c r="C176" s="86">
        <v>87499</v>
      </c>
      <c r="D176" s="107" t="s">
        <v>590</v>
      </c>
      <c r="E176" s="86">
        <v>20100529913</v>
      </c>
      <c r="F176" s="108">
        <v>359.86</v>
      </c>
      <c r="G176" s="133">
        <f t="shared" si="26"/>
        <v>75.570599999999999</v>
      </c>
      <c r="H176" s="108"/>
      <c r="I176" s="110"/>
      <c r="J176" s="108">
        <v>104.7</v>
      </c>
      <c r="K176" s="90"/>
      <c r="L176" s="133">
        <f t="shared" si="25"/>
        <v>540.13060000000007</v>
      </c>
      <c r="M176" s="39"/>
      <c r="N176" s="39"/>
      <c r="O176" s="39"/>
      <c r="P176" s="39"/>
    </row>
    <row r="177" spans="1:16" x14ac:dyDescent="0.25">
      <c r="A177" s="132">
        <v>42656</v>
      </c>
      <c r="B177" s="86">
        <v>2</v>
      </c>
      <c r="C177" s="86">
        <v>15431</v>
      </c>
      <c r="D177" s="107" t="s">
        <v>591</v>
      </c>
      <c r="E177" s="86">
        <v>30709990649</v>
      </c>
      <c r="F177" s="108">
        <v>610.65</v>
      </c>
      <c r="G177" s="133">
        <f t="shared" si="26"/>
        <v>128.23649999999998</v>
      </c>
      <c r="H177" s="108"/>
      <c r="I177" s="110"/>
      <c r="J177" s="108">
        <v>181.16</v>
      </c>
      <c r="K177" s="90"/>
      <c r="L177" s="133">
        <f t="shared" si="25"/>
        <v>920.04649999999992</v>
      </c>
      <c r="M177" s="39"/>
      <c r="N177" s="39"/>
      <c r="O177" s="39"/>
      <c r="P177" s="39"/>
    </row>
    <row r="178" spans="1:16" x14ac:dyDescent="0.25">
      <c r="A178" s="132">
        <v>42658</v>
      </c>
      <c r="B178" s="86">
        <v>6</v>
      </c>
      <c r="C178" s="86">
        <v>39126</v>
      </c>
      <c r="D178" s="107" t="s">
        <v>592</v>
      </c>
      <c r="E178" s="86">
        <v>30666552950</v>
      </c>
      <c r="F178" s="108">
        <v>400.59</v>
      </c>
      <c r="G178" s="133">
        <f t="shared" si="26"/>
        <v>84.123899999999992</v>
      </c>
      <c r="H178" s="108"/>
      <c r="I178" s="110"/>
      <c r="J178" s="108">
        <v>47.45</v>
      </c>
      <c r="K178" s="90">
        <v>67.84</v>
      </c>
      <c r="L178" s="133">
        <f t="shared" si="25"/>
        <v>600.00390000000004</v>
      </c>
      <c r="M178" s="39"/>
      <c r="N178" s="39"/>
      <c r="O178" s="39"/>
      <c r="P178" s="39"/>
    </row>
    <row r="179" spans="1:16" x14ac:dyDescent="0.25">
      <c r="A179" s="132">
        <v>42657</v>
      </c>
      <c r="B179" s="86">
        <v>53</v>
      </c>
      <c r="C179" s="86">
        <v>162</v>
      </c>
      <c r="D179" s="107" t="s">
        <v>593</v>
      </c>
      <c r="E179" s="86">
        <v>30708714026</v>
      </c>
      <c r="F179" s="108">
        <v>551.49</v>
      </c>
      <c r="G179" s="133">
        <f t="shared" si="26"/>
        <v>115.8129</v>
      </c>
      <c r="H179" s="108"/>
      <c r="I179" s="110"/>
      <c r="J179" s="108">
        <v>157.69999999999999</v>
      </c>
      <c r="K179" s="90"/>
      <c r="L179" s="133">
        <f t="shared" si="25"/>
        <v>825.00289999999995</v>
      </c>
      <c r="M179" s="39"/>
      <c r="N179" s="39"/>
      <c r="O179" s="39"/>
      <c r="P179" s="39"/>
    </row>
    <row r="180" spans="1:16" x14ac:dyDescent="0.25">
      <c r="A180" s="132">
        <v>42657</v>
      </c>
      <c r="B180" s="86"/>
      <c r="C180" s="86"/>
      <c r="D180" s="107" t="s">
        <v>594</v>
      </c>
      <c r="E180" s="86">
        <v>30711885915</v>
      </c>
      <c r="F180" s="108">
        <f>L180-G180</f>
        <v>12.396000000000001</v>
      </c>
      <c r="G180" s="133">
        <f>L180*17.36%</f>
        <v>2.6040000000000001</v>
      </c>
      <c r="H180" s="108"/>
      <c r="I180" s="110"/>
      <c r="J180" s="108"/>
      <c r="K180" s="90"/>
      <c r="L180" s="133">
        <v>15</v>
      </c>
      <c r="M180" s="39"/>
      <c r="N180" s="39"/>
      <c r="O180" s="39"/>
      <c r="P180" s="39"/>
    </row>
    <row r="181" spans="1:16" x14ac:dyDescent="0.25">
      <c r="A181" s="132">
        <v>42657</v>
      </c>
      <c r="B181" s="86"/>
      <c r="C181" s="86"/>
      <c r="D181" s="107" t="s">
        <v>594</v>
      </c>
      <c r="E181" s="86">
        <v>30711885915</v>
      </c>
      <c r="F181" s="108">
        <f t="shared" ref="F181:F183" si="29">L181-G181</f>
        <v>12.396000000000001</v>
      </c>
      <c r="G181" s="133">
        <f t="shared" ref="G181:G183" si="30">L181*17.36%</f>
        <v>2.6040000000000001</v>
      </c>
      <c r="H181" s="108"/>
      <c r="I181" s="110"/>
      <c r="J181" s="108"/>
      <c r="K181" s="90"/>
      <c r="L181" s="133">
        <v>15</v>
      </c>
      <c r="M181" s="39"/>
      <c r="N181" s="39"/>
      <c r="O181" s="39"/>
      <c r="P181" s="39"/>
    </row>
    <row r="182" spans="1:16" x14ac:dyDescent="0.25">
      <c r="A182" s="132">
        <v>42657</v>
      </c>
      <c r="B182" s="86"/>
      <c r="C182" s="86"/>
      <c r="D182" s="107" t="s">
        <v>594</v>
      </c>
      <c r="E182" s="86">
        <v>30711885915</v>
      </c>
      <c r="F182" s="108">
        <f t="shared" si="29"/>
        <v>16.527999999999999</v>
      </c>
      <c r="G182" s="133">
        <f t="shared" si="30"/>
        <v>3.472</v>
      </c>
      <c r="H182" s="108"/>
      <c r="I182" s="110"/>
      <c r="J182" s="108"/>
      <c r="K182" s="90"/>
      <c r="L182" s="133">
        <v>20</v>
      </c>
      <c r="M182" s="39"/>
      <c r="N182" s="39"/>
      <c r="O182" s="39"/>
      <c r="P182" s="39"/>
    </row>
    <row r="183" spans="1:16" x14ac:dyDescent="0.25">
      <c r="A183" s="132">
        <v>42657</v>
      </c>
      <c r="B183" s="86"/>
      <c r="C183" s="86"/>
      <c r="D183" s="107" t="s">
        <v>594</v>
      </c>
      <c r="E183" s="86">
        <v>30711885915</v>
      </c>
      <c r="F183" s="108">
        <f t="shared" si="29"/>
        <v>16.527999999999999</v>
      </c>
      <c r="G183" s="133">
        <f t="shared" si="30"/>
        <v>3.472</v>
      </c>
      <c r="H183" s="108"/>
      <c r="I183" s="110"/>
      <c r="J183" s="108"/>
      <c r="K183" s="90"/>
      <c r="L183" s="133">
        <v>20</v>
      </c>
      <c r="M183" s="39"/>
      <c r="N183" s="39"/>
      <c r="O183" s="39"/>
      <c r="P183" s="39"/>
    </row>
    <row r="184" spans="1:16" x14ac:dyDescent="0.25">
      <c r="A184" s="132">
        <v>42655</v>
      </c>
      <c r="B184" s="86"/>
      <c r="C184" s="86"/>
      <c r="D184" s="107" t="s">
        <v>513</v>
      </c>
      <c r="E184" s="86">
        <v>30692975600</v>
      </c>
      <c r="F184" s="108">
        <f t="shared" ref="F184:F185" si="31">L184-G184</f>
        <v>16.527999999999999</v>
      </c>
      <c r="G184" s="133">
        <f t="shared" ref="G184:G185" si="32">L184*17.36%</f>
        <v>3.472</v>
      </c>
      <c r="H184" s="108"/>
      <c r="I184" s="110"/>
      <c r="J184" s="108"/>
      <c r="K184" s="90"/>
      <c r="L184" s="133">
        <v>20</v>
      </c>
      <c r="M184" s="39"/>
      <c r="N184" s="39"/>
      <c r="O184" s="39"/>
      <c r="P184" s="39"/>
    </row>
    <row r="185" spans="1:16" x14ac:dyDescent="0.25">
      <c r="A185" s="132">
        <v>42655</v>
      </c>
      <c r="B185" s="86"/>
      <c r="C185" s="86"/>
      <c r="D185" s="107" t="s">
        <v>523</v>
      </c>
      <c r="E185" s="86">
        <v>30711343055</v>
      </c>
      <c r="F185" s="108">
        <f t="shared" si="31"/>
        <v>28.923999999999999</v>
      </c>
      <c r="G185" s="133">
        <f t="shared" si="32"/>
        <v>6.0760000000000005</v>
      </c>
      <c r="H185" s="108"/>
      <c r="I185" s="110"/>
      <c r="J185" s="108"/>
      <c r="K185" s="90"/>
      <c r="L185" s="133">
        <v>35</v>
      </c>
      <c r="M185" s="39"/>
      <c r="N185" s="39"/>
      <c r="O185" s="39"/>
      <c r="P185" s="39"/>
    </row>
    <row r="186" spans="1:16" x14ac:dyDescent="0.25">
      <c r="A186" s="132">
        <v>42656</v>
      </c>
      <c r="B186" s="86"/>
      <c r="C186" s="86"/>
      <c r="D186" s="107" t="s">
        <v>595</v>
      </c>
      <c r="E186" s="86">
        <v>30711343802</v>
      </c>
      <c r="F186" s="108">
        <f t="shared" ref="F186:F188" si="33">L186-G186</f>
        <v>24.792000000000002</v>
      </c>
      <c r="G186" s="133">
        <f t="shared" ref="G186:G188" si="34">L186*17.36%</f>
        <v>5.2080000000000002</v>
      </c>
      <c r="H186" s="108"/>
      <c r="I186" s="110"/>
      <c r="J186" s="108"/>
      <c r="K186" s="90"/>
      <c r="L186" s="133">
        <v>30</v>
      </c>
      <c r="M186" s="39"/>
      <c r="N186" s="39"/>
      <c r="O186" s="39"/>
      <c r="P186" s="39"/>
    </row>
    <row r="187" spans="1:16" x14ac:dyDescent="0.25">
      <c r="A187" s="132">
        <v>42658</v>
      </c>
      <c r="B187" s="86"/>
      <c r="C187" s="86"/>
      <c r="D187" s="107" t="s">
        <v>595</v>
      </c>
      <c r="E187" s="86">
        <v>30711343802</v>
      </c>
      <c r="F187" s="108">
        <f t="shared" si="33"/>
        <v>24.792000000000002</v>
      </c>
      <c r="G187" s="133">
        <f t="shared" si="34"/>
        <v>5.2080000000000002</v>
      </c>
      <c r="H187" s="108"/>
      <c r="I187" s="110"/>
      <c r="J187" s="108"/>
      <c r="K187" s="90"/>
      <c r="L187" s="133">
        <v>30</v>
      </c>
      <c r="M187" s="39"/>
      <c r="N187" s="39"/>
      <c r="O187" s="39"/>
      <c r="P187" s="39"/>
    </row>
    <row r="188" spans="1:16" ht="15.75" thickBot="1" x14ac:dyDescent="0.3">
      <c r="A188" s="132">
        <v>42658</v>
      </c>
      <c r="B188" s="86"/>
      <c r="C188" s="86"/>
      <c r="D188" s="107" t="s">
        <v>595</v>
      </c>
      <c r="E188" s="86">
        <v>30711343802</v>
      </c>
      <c r="F188" s="108">
        <f t="shared" si="33"/>
        <v>20.66</v>
      </c>
      <c r="G188" s="133">
        <f t="shared" si="34"/>
        <v>4.34</v>
      </c>
      <c r="H188" s="108"/>
      <c r="I188" s="110"/>
      <c r="J188" s="108"/>
      <c r="K188" s="90"/>
      <c r="L188" s="133">
        <v>25</v>
      </c>
      <c r="M188" s="39"/>
      <c r="N188" s="39"/>
      <c r="O188" s="39"/>
      <c r="P188" s="39"/>
    </row>
    <row r="189" spans="1:16" x14ac:dyDescent="0.25">
      <c r="A189" s="132">
        <v>42667</v>
      </c>
      <c r="B189" s="86">
        <v>21</v>
      </c>
      <c r="C189" s="86">
        <v>5354</v>
      </c>
      <c r="D189" s="107" t="s">
        <v>511</v>
      </c>
      <c r="E189" s="121">
        <v>33677623239</v>
      </c>
      <c r="F189" s="108">
        <v>91.15</v>
      </c>
      <c r="G189" s="133">
        <f t="shared" si="26"/>
        <v>19.141500000000001</v>
      </c>
      <c r="H189" s="108"/>
      <c r="I189" s="110"/>
      <c r="J189" s="108">
        <v>17.72</v>
      </c>
      <c r="K189" s="90"/>
      <c r="L189" s="133">
        <f t="shared" si="25"/>
        <v>128.01150000000001</v>
      </c>
      <c r="M189" s="39"/>
      <c r="N189" s="39"/>
      <c r="O189" s="39"/>
      <c r="P189" s="39"/>
    </row>
    <row r="190" spans="1:16" x14ac:dyDescent="0.25">
      <c r="A190" s="132">
        <v>42667</v>
      </c>
      <c r="B190" s="86">
        <v>4</v>
      </c>
      <c r="C190" s="86">
        <v>299</v>
      </c>
      <c r="D190" s="107" t="s">
        <v>596</v>
      </c>
      <c r="E190" s="86">
        <v>30678534214</v>
      </c>
      <c r="F190" s="108">
        <v>1753.37</v>
      </c>
      <c r="G190" s="133">
        <f t="shared" si="26"/>
        <v>368.20769999999999</v>
      </c>
      <c r="H190" s="108"/>
      <c r="I190" s="110"/>
      <c r="J190" s="108"/>
      <c r="K190" s="90"/>
      <c r="L190" s="133">
        <f t="shared" si="25"/>
        <v>2121.5776999999998</v>
      </c>
      <c r="M190" s="39"/>
      <c r="N190" s="39"/>
      <c r="O190" s="39"/>
      <c r="P190" s="39"/>
    </row>
    <row r="191" spans="1:16" x14ac:dyDescent="0.25">
      <c r="A191" s="132">
        <v>42621</v>
      </c>
      <c r="B191" s="86">
        <v>12</v>
      </c>
      <c r="C191" s="86">
        <v>795</v>
      </c>
      <c r="D191" s="107" t="s">
        <v>597</v>
      </c>
      <c r="E191" s="86">
        <v>30620636742</v>
      </c>
      <c r="F191" s="108">
        <v>278.61</v>
      </c>
      <c r="G191" s="133">
        <f t="shared" si="26"/>
        <v>58.508099999999999</v>
      </c>
      <c r="H191" s="108"/>
      <c r="I191" s="110"/>
      <c r="J191" s="108">
        <v>162.88</v>
      </c>
      <c r="K191" s="90"/>
      <c r="L191" s="133">
        <f t="shared" si="25"/>
        <v>499.99810000000002</v>
      </c>
      <c r="M191" s="39"/>
      <c r="N191" s="39"/>
      <c r="O191" s="39"/>
      <c r="P191" s="39"/>
    </row>
    <row r="192" spans="1:16" x14ac:dyDescent="0.25">
      <c r="A192" s="132">
        <v>42621</v>
      </c>
      <c r="B192" s="86">
        <v>2</v>
      </c>
      <c r="C192" s="86">
        <v>4603</v>
      </c>
      <c r="D192" s="107" t="s">
        <v>598</v>
      </c>
      <c r="E192" s="86">
        <v>27133589320</v>
      </c>
      <c r="F192" s="108">
        <v>371.9</v>
      </c>
      <c r="G192" s="133">
        <f t="shared" si="26"/>
        <v>78.09899999999999</v>
      </c>
      <c r="H192" s="108"/>
      <c r="I192" s="110"/>
      <c r="J192" s="108"/>
      <c r="K192" s="90"/>
      <c r="L192" s="133">
        <f t="shared" si="25"/>
        <v>449.99899999999997</v>
      </c>
      <c r="M192" s="39"/>
      <c r="N192" s="39"/>
      <c r="O192" s="39"/>
      <c r="P192" s="39"/>
    </row>
    <row r="193" spans="1:16" x14ac:dyDescent="0.25">
      <c r="A193" s="132">
        <v>42636</v>
      </c>
      <c r="B193" s="86">
        <v>3</v>
      </c>
      <c r="C193" s="86">
        <v>151</v>
      </c>
      <c r="D193" s="107" t="s">
        <v>599</v>
      </c>
      <c r="E193" s="86">
        <v>23066538249</v>
      </c>
      <c r="F193" s="108">
        <v>603.30999999999995</v>
      </c>
      <c r="G193" s="133">
        <f t="shared" si="26"/>
        <v>126.69509999999998</v>
      </c>
      <c r="H193" s="108"/>
      <c r="I193" s="110"/>
      <c r="J193" s="108"/>
      <c r="K193" s="90"/>
      <c r="L193" s="133">
        <f t="shared" si="25"/>
        <v>730.00509999999997</v>
      </c>
      <c r="M193" s="39"/>
      <c r="N193" s="39"/>
      <c r="O193" s="39"/>
      <c r="P193" s="39"/>
    </row>
    <row r="194" spans="1:16" x14ac:dyDescent="0.25">
      <c r="A194" s="132" t="s">
        <v>602</v>
      </c>
      <c r="B194" s="86">
        <v>5</v>
      </c>
      <c r="C194" s="86">
        <v>52275</v>
      </c>
      <c r="D194" s="107" t="s">
        <v>600</v>
      </c>
      <c r="E194" s="86">
        <v>30707782923</v>
      </c>
      <c r="F194" s="108">
        <v>140.46</v>
      </c>
      <c r="G194" s="133">
        <f t="shared" si="26"/>
        <v>29.496600000000001</v>
      </c>
      <c r="H194" s="108"/>
      <c r="I194" s="110"/>
      <c r="J194" s="108">
        <v>15.05</v>
      </c>
      <c r="K194" s="90"/>
      <c r="L194" s="133">
        <f t="shared" si="25"/>
        <v>185.00660000000002</v>
      </c>
      <c r="M194" s="39"/>
      <c r="N194" s="39"/>
      <c r="O194" s="39"/>
      <c r="P194" s="39"/>
    </row>
    <row r="195" spans="1:16" x14ac:dyDescent="0.25">
      <c r="A195" s="132" t="s">
        <v>601</v>
      </c>
      <c r="B195" s="86">
        <v>5</v>
      </c>
      <c r="C195" s="86">
        <v>5292</v>
      </c>
      <c r="D195" s="107" t="s">
        <v>600</v>
      </c>
      <c r="E195" s="86">
        <v>30707782924</v>
      </c>
      <c r="F195" s="108">
        <v>167.25</v>
      </c>
      <c r="G195" s="133">
        <f t="shared" si="26"/>
        <v>35.122499999999995</v>
      </c>
      <c r="H195" s="108"/>
      <c r="I195" s="110"/>
      <c r="J195" s="108">
        <v>17.93</v>
      </c>
      <c r="K195" s="90"/>
      <c r="L195" s="133">
        <f t="shared" si="25"/>
        <v>220.30250000000001</v>
      </c>
      <c r="M195" s="39"/>
      <c r="N195" s="39"/>
      <c r="O195" s="39"/>
      <c r="P195" s="39"/>
    </row>
    <row r="196" spans="1:16" x14ac:dyDescent="0.25">
      <c r="A196" s="132">
        <v>42640</v>
      </c>
      <c r="B196" s="86">
        <v>5</v>
      </c>
      <c r="C196" s="86">
        <v>52183</v>
      </c>
      <c r="D196" s="107" t="s">
        <v>600</v>
      </c>
      <c r="E196" s="86">
        <v>30707782925</v>
      </c>
      <c r="F196" s="108">
        <v>159.43</v>
      </c>
      <c r="G196" s="133">
        <f t="shared" si="26"/>
        <v>33.4803</v>
      </c>
      <c r="H196" s="108"/>
      <c r="I196" s="110"/>
      <c r="J196" s="108">
        <v>17.09</v>
      </c>
      <c r="K196" s="90"/>
      <c r="L196" s="133">
        <f t="shared" si="25"/>
        <v>210.00030000000001</v>
      </c>
      <c r="M196" s="39"/>
      <c r="N196" s="39"/>
      <c r="O196" s="39"/>
      <c r="P196" s="39"/>
    </row>
    <row r="197" spans="1:16" x14ac:dyDescent="0.25">
      <c r="A197" s="132">
        <v>42618</v>
      </c>
      <c r="B197" s="86">
        <v>3</v>
      </c>
      <c r="C197" s="86">
        <v>1919</v>
      </c>
      <c r="D197" s="107" t="s">
        <v>603</v>
      </c>
      <c r="E197" s="86">
        <v>30710142587</v>
      </c>
      <c r="F197" s="108">
        <v>373.89</v>
      </c>
      <c r="G197" s="133">
        <f t="shared" si="26"/>
        <v>78.516899999999993</v>
      </c>
      <c r="H197" s="108"/>
      <c r="I197" s="110"/>
      <c r="J197" s="108">
        <v>147.59</v>
      </c>
      <c r="K197" s="90"/>
      <c r="L197" s="133">
        <f t="shared" si="25"/>
        <v>599.99689999999998</v>
      </c>
      <c r="M197" s="39"/>
      <c r="N197" s="39"/>
      <c r="O197" s="39"/>
      <c r="P197" s="39"/>
    </row>
    <row r="198" spans="1:16" x14ac:dyDescent="0.25">
      <c r="A198" s="132">
        <v>42626</v>
      </c>
      <c r="B198" s="86">
        <v>3</v>
      </c>
      <c r="C198" s="86">
        <v>19359</v>
      </c>
      <c r="D198" s="107" t="s">
        <v>603</v>
      </c>
      <c r="E198" s="86">
        <v>30710142588</v>
      </c>
      <c r="F198" s="108">
        <v>186.69</v>
      </c>
      <c r="G198" s="133">
        <f t="shared" si="26"/>
        <v>39.204899999999995</v>
      </c>
      <c r="H198" s="108"/>
      <c r="I198" s="110"/>
      <c r="J198" s="108">
        <v>74.11</v>
      </c>
      <c r="K198" s="90"/>
      <c r="L198" s="133">
        <f t="shared" si="25"/>
        <v>300.00490000000002</v>
      </c>
      <c r="M198" s="39"/>
      <c r="N198" s="39"/>
      <c r="O198" s="39"/>
      <c r="P198" s="39"/>
    </row>
    <row r="199" spans="1:16" x14ac:dyDescent="0.25">
      <c r="A199" s="132">
        <v>42627</v>
      </c>
      <c r="B199" s="86">
        <v>3</v>
      </c>
      <c r="C199" s="86">
        <v>19372</v>
      </c>
      <c r="D199" s="107" t="s">
        <v>603</v>
      </c>
      <c r="E199" s="86">
        <v>30710142589</v>
      </c>
      <c r="F199" s="108">
        <v>373.38</v>
      </c>
      <c r="G199" s="133">
        <f t="shared" si="26"/>
        <v>78.40979999999999</v>
      </c>
      <c r="H199" s="108"/>
      <c r="I199" s="110"/>
      <c r="J199" s="108">
        <v>148.21</v>
      </c>
      <c r="K199" s="90"/>
      <c r="L199" s="133">
        <f t="shared" si="25"/>
        <v>599.99980000000005</v>
      </c>
      <c r="M199" s="39"/>
      <c r="N199" s="39"/>
      <c r="O199" s="39"/>
      <c r="P199" s="39"/>
    </row>
    <row r="200" spans="1:16" x14ac:dyDescent="0.25">
      <c r="A200" s="132">
        <v>42633</v>
      </c>
      <c r="B200" s="86">
        <v>3</v>
      </c>
      <c r="C200" s="86">
        <v>19564</v>
      </c>
      <c r="D200" s="107" t="s">
        <v>603</v>
      </c>
      <c r="E200" s="86">
        <v>30710142590</v>
      </c>
      <c r="F200" s="108">
        <v>373.38</v>
      </c>
      <c r="G200" s="133">
        <f t="shared" si="26"/>
        <v>78.40979999999999</v>
      </c>
      <c r="H200" s="108"/>
      <c r="I200" s="110"/>
      <c r="J200" s="108">
        <v>148.21</v>
      </c>
      <c r="K200" s="90"/>
      <c r="L200" s="133">
        <f t="shared" si="25"/>
        <v>599.99980000000005</v>
      </c>
      <c r="M200" s="39"/>
      <c r="N200" s="39"/>
      <c r="O200" s="39"/>
      <c r="P200" s="39"/>
    </row>
    <row r="201" spans="1:16" x14ac:dyDescent="0.25">
      <c r="A201" s="132">
        <v>42640</v>
      </c>
      <c r="B201" s="86">
        <v>3</v>
      </c>
      <c r="C201" s="86">
        <v>2776</v>
      </c>
      <c r="D201" s="107" t="s">
        <v>604</v>
      </c>
      <c r="E201" s="86">
        <v>30694271789</v>
      </c>
      <c r="F201" s="108">
        <v>41.6</v>
      </c>
      <c r="G201" s="133">
        <f t="shared" si="26"/>
        <v>8.7360000000000007</v>
      </c>
      <c r="H201" s="108"/>
      <c r="I201" s="110"/>
      <c r="J201" s="108">
        <v>4.83</v>
      </c>
      <c r="K201" s="90">
        <v>0.83</v>
      </c>
      <c r="L201" s="133">
        <f t="shared" si="25"/>
        <v>55.995999999999995</v>
      </c>
      <c r="M201" s="39"/>
      <c r="N201" s="39"/>
      <c r="O201" s="39"/>
      <c r="P201" s="39"/>
    </row>
    <row r="202" spans="1:16" x14ac:dyDescent="0.25">
      <c r="A202" s="132">
        <v>42640</v>
      </c>
      <c r="B202" s="86">
        <v>22</v>
      </c>
      <c r="C202" s="86">
        <v>2870</v>
      </c>
      <c r="D202" s="107" t="s">
        <v>604</v>
      </c>
      <c r="E202" s="86">
        <v>30694271790</v>
      </c>
      <c r="F202" s="108">
        <v>159.18</v>
      </c>
      <c r="G202" s="133">
        <f t="shared" si="26"/>
        <v>33.427799999999998</v>
      </c>
      <c r="H202" s="108"/>
      <c r="I202" s="110"/>
      <c r="J202" s="108">
        <v>18.420000000000002</v>
      </c>
      <c r="K202" s="90">
        <v>3.18</v>
      </c>
      <c r="L202" s="133">
        <f t="shared" si="25"/>
        <v>214.20780000000002</v>
      </c>
      <c r="M202" s="39"/>
      <c r="N202" s="39"/>
      <c r="O202" s="39"/>
      <c r="P202" s="39"/>
    </row>
    <row r="203" spans="1:16" x14ac:dyDescent="0.25">
      <c r="A203" s="132">
        <v>42640</v>
      </c>
      <c r="B203" s="86">
        <v>1</v>
      </c>
      <c r="C203" s="86">
        <v>26217</v>
      </c>
      <c r="D203" s="107" t="s">
        <v>605</v>
      </c>
      <c r="E203" s="86">
        <v>30711402934</v>
      </c>
      <c r="F203" s="108">
        <v>102.5</v>
      </c>
      <c r="G203" s="133">
        <f t="shared" si="26"/>
        <v>21.524999999999999</v>
      </c>
      <c r="H203" s="108"/>
      <c r="I203" s="110"/>
      <c r="J203" s="108"/>
      <c r="K203" s="90"/>
      <c r="L203" s="133">
        <f t="shared" si="25"/>
        <v>124.02500000000001</v>
      </c>
      <c r="M203" s="39"/>
      <c r="N203" s="39"/>
      <c r="O203" s="39"/>
      <c r="P203" s="39"/>
    </row>
    <row r="204" spans="1:16" x14ac:dyDescent="0.25">
      <c r="A204" s="132">
        <v>42641</v>
      </c>
      <c r="B204" s="86">
        <v>1</v>
      </c>
      <c r="C204" s="86">
        <v>26257</v>
      </c>
      <c r="D204" s="107" t="s">
        <v>605</v>
      </c>
      <c r="E204" s="86">
        <v>30711402935</v>
      </c>
      <c r="F204" s="108">
        <v>95</v>
      </c>
      <c r="G204" s="133">
        <f t="shared" si="26"/>
        <v>19.95</v>
      </c>
      <c r="H204" s="108"/>
      <c r="I204" s="110"/>
      <c r="J204" s="108"/>
      <c r="K204" s="90"/>
      <c r="L204" s="133">
        <f t="shared" si="25"/>
        <v>114.95</v>
      </c>
      <c r="M204" s="39"/>
      <c r="N204" s="39"/>
      <c r="O204" s="39"/>
      <c r="P204" s="39"/>
    </row>
    <row r="205" spans="1:16" x14ac:dyDescent="0.25">
      <c r="A205" s="132">
        <v>42627</v>
      </c>
      <c r="B205" s="86">
        <v>1</v>
      </c>
      <c r="C205" s="86">
        <v>33991</v>
      </c>
      <c r="D205" s="107" t="s">
        <v>606</v>
      </c>
      <c r="E205" s="86">
        <v>30712857001</v>
      </c>
      <c r="F205" s="108">
        <v>153.49</v>
      </c>
      <c r="G205" s="133">
        <f t="shared" si="26"/>
        <v>32.232900000000001</v>
      </c>
      <c r="H205" s="108"/>
      <c r="I205" s="110"/>
      <c r="J205" s="108">
        <v>64.290000000000006</v>
      </c>
      <c r="K205" s="90"/>
      <c r="L205" s="133">
        <f t="shared" si="25"/>
        <v>250.0129</v>
      </c>
      <c r="M205" s="39"/>
      <c r="N205" s="39"/>
      <c r="O205" s="39"/>
      <c r="P205" s="39"/>
    </row>
    <row r="206" spans="1:16" x14ac:dyDescent="0.25">
      <c r="A206" s="132">
        <v>42635</v>
      </c>
      <c r="B206" s="86">
        <v>1</v>
      </c>
      <c r="C206" s="86">
        <v>34339</v>
      </c>
      <c r="D206" s="107" t="s">
        <v>606</v>
      </c>
      <c r="E206" s="86">
        <v>30712857002</v>
      </c>
      <c r="F206" s="108">
        <v>294.69</v>
      </c>
      <c r="G206" s="133">
        <f t="shared" si="26"/>
        <v>61.884899999999995</v>
      </c>
      <c r="H206" s="108"/>
      <c r="I206" s="110"/>
      <c r="J206" s="108">
        <v>123.43</v>
      </c>
      <c r="K206" s="90"/>
      <c r="L206" s="133">
        <f t="shared" si="25"/>
        <v>480.00490000000002</v>
      </c>
      <c r="M206" s="39"/>
      <c r="N206" s="39"/>
      <c r="O206" s="39"/>
      <c r="P206" s="39"/>
    </row>
    <row r="207" spans="1:16" x14ac:dyDescent="0.25">
      <c r="A207" s="132">
        <v>42634</v>
      </c>
      <c r="B207" s="86">
        <v>1</v>
      </c>
      <c r="C207" s="86">
        <v>34249</v>
      </c>
      <c r="D207" s="107" t="s">
        <v>606</v>
      </c>
      <c r="E207" s="86">
        <v>30712857003</v>
      </c>
      <c r="F207" s="108">
        <v>337.67</v>
      </c>
      <c r="G207" s="133">
        <f t="shared" ref="G207:G439" si="35">F207*0.21</f>
        <v>70.910700000000006</v>
      </c>
      <c r="H207" s="108"/>
      <c r="I207" s="110"/>
      <c r="J207" s="108">
        <v>141.43</v>
      </c>
      <c r="K207" s="90"/>
      <c r="L207" s="133">
        <f t="shared" ref="L207:L439" si="36">SUM(F207:K207)</f>
        <v>550.01070000000004</v>
      </c>
      <c r="M207" s="39"/>
      <c r="N207" s="39"/>
      <c r="O207" s="39"/>
      <c r="P207" s="39"/>
    </row>
    <row r="208" spans="1:16" x14ac:dyDescent="0.25">
      <c r="A208" s="132">
        <v>42628</v>
      </c>
      <c r="B208" s="86">
        <v>28</v>
      </c>
      <c r="C208" s="86">
        <v>13242</v>
      </c>
      <c r="D208" s="107" t="s">
        <v>607</v>
      </c>
      <c r="E208" s="86">
        <v>30698309160</v>
      </c>
      <c r="F208" s="108">
        <v>443.74</v>
      </c>
      <c r="G208" s="133">
        <f t="shared" si="35"/>
        <v>93.185400000000001</v>
      </c>
      <c r="H208" s="108"/>
      <c r="I208" s="110"/>
      <c r="J208" s="108">
        <v>183.7</v>
      </c>
      <c r="K208" s="90"/>
      <c r="L208" s="133">
        <f t="shared" si="36"/>
        <v>720.6253999999999</v>
      </c>
      <c r="M208" s="39"/>
      <c r="N208" s="39"/>
      <c r="O208" s="39"/>
      <c r="P208" s="39"/>
    </row>
    <row r="209" spans="1:16" x14ac:dyDescent="0.25">
      <c r="A209" s="132">
        <v>42628</v>
      </c>
      <c r="B209" s="86">
        <v>28</v>
      </c>
      <c r="C209" s="86">
        <v>132392</v>
      </c>
      <c r="D209" s="107" t="s">
        <v>607</v>
      </c>
      <c r="E209" s="86">
        <v>30698309161</v>
      </c>
      <c r="F209" s="108">
        <v>385</v>
      </c>
      <c r="G209" s="133">
        <f t="shared" si="35"/>
        <v>80.849999999999994</v>
      </c>
      <c r="H209" s="108"/>
      <c r="I209" s="110"/>
      <c r="J209" s="108">
        <v>159.38</v>
      </c>
      <c r="K209" s="90"/>
      <c r="L209" s="133">
        <f t="shared" si="36"/>
        <v>625.23</v>
      </c>
      <c r="M209" s="39"/>
      <c r="N209" s="39"/>
      <c r="O209" s="39"/>
      <c r="P209" s="39"/>
    </row>
    <row r="210" spans="1:16" x14ac:dyDescent="0.25">
      <c r="A210" s="132">
        <v>42626</v>
      </c>
      <c r="B210" s="86">
        <v>1</v>
      </c>
      <c r="C210" s="86">
        <v>15783</v>
      </c>
      <c r="D210" s="107" t="s">
        <v>608</v>
      </c>
      <c r="E210" s="86">
        <v>20061400983</v>
      </c>
      <c r="F210" s="108">
        <v>451.31</v>
      </c>
      <c r="G210" s="133">
        <f t="shared" si="35"/>
        <v>94.775099999999995</v>
      </c>
      <c r="H210" s="108"/>
      <c r="I210" s="110"/>
      <c r="J210" s="108">
        <v>163.87</v>
      </c>
      <c r="K210" s="90"/>
      <c r="L210" s="133">
        <f t="shared" si="36"/>
        <v>709.95510000000002</v>
      </c>
      <c r="M210" s="39"/>
      <c r="N210" s="39"/>
      <c r="O210" s="39"/>
      <c r="P210" s="39"/>
    </row>
    <row r="211" spans="1:16" x14ac:dyDescent="0.25">
      <c r="A211" s="132">
        <v>42622</v>
      </c>
      <c r="B211" s="86">
        <v>1</v>
      </c>
      <c r="C211" s="86">
        <v>15711</v>
      </c>
      <c r="D211" s="107" t="s">
        <v>608</v>
      </c>
      <c r="E211" s="86">
        <v>20061400984</v>
      </c>
      <c r="F211" s="108">
        <v>216.33</v>
      </c>
      <c r="G211" s="133">
        <f t="shared" si="35"/>
        <v>45.429299999999998</v>
      </c>
      <c r="H211" s="108"/>
      <c r="I211" s="110"/>
      <c r="J211" s="108">
        <v>78.55</v>
      </c>
      <c r="K211" s="90"/>
      <c r="L211" s="133">
        <f t="shared" si="36"/>
        <v>340.30930000000001</v>
      </c>
      <c r="M211" s="39"/>
      <c r="N211" s="39"/>
      <c r="O211" s="39"/>
      <c r="P211" s="39"/>
    </row>
    <row r="212" spans="1:16" x14ac:dyDescent="0.25">
      <c r="A212" s="132">
        <v>42621</v>
      </c>
      <c r="B212" s="86">
        <v>25</v>
      </c>
      <c r="C212" s="86">
        <v>27949</v>
      </c>
      <c r="D212" s="86" t="s">
        <v>609</v>
      </c>
      <c r="E212" s="86">
        <v>30708478020</v>
      </c>
      <c r="F212" s="108">
        <v>358.81</v>
      </c>
      <c r="G212" s="133">
        <f t="shared" si="35"/>
        <v>75.350099999999998</v>
      </c>
      <c r="H212" s="108"/>
      <c r="I212" s="110"/>
      <c r="J212" s="108">
        <v>150.84</v>
      </c>
      <c r="K212" s="90"/>
      <c r="L212" s="133">
        <f t="shared" si="36"/>
        <v>585.00009999999997</v>
      </c>
      <c r="M212" s="39"/>
      <c r="N212" s="39"/>
      <c r="O212" s="39"/>
      <c r="P212" s="39"/>
    </row>
    <row r="213" spans="1:16" x14ac:dyDescent="0.25">
      <c r="A213" s="132">
        <v>42627</v>
      </c>
      <c r="B213" s="86">
        <v>25</v>
      </c>
      <c r="C213" s="86">
        <v>28858</v>
      </c>
      <c r="D213" s="86" t="s">
        <v>609</v>
      </c>
      <c r="E213" s="86">
        <v>30708478021</v>
      </c>
      <c r="F213" s="108">
        <v>306.68</v>
      </c>
      <c r="G213" s="133">
        <f t="shared" si="35"/>
        <v>64.402799999999999</v>
      </c>
      <c r="H213" s="108"/>
      <c r="I213" s="110"/>
      <c r="J213" s="108">
        <v>128.91999999999999</v>
      </c>
      <c r="K213" s="90"/>
      <c r="L213" s="133">
        <f t="shared" si="36"/>
        <v>500.00279999999998</v>
      </c>
      <c r="M213" s="39"/>
      <c r="N213" s="39"/>
      <c r="O213" s="39"/>
      <c r="P213" s="39"/>
    </row>
    <row r="214" spans="1:16" x14ac:dyDescent="0.25">
      <c r="A214" s="132">
        <v>42622</v>
      </c>
      <c r="B214" s="86">
        <v>25</v>
      </c>
      <c r="C214" s="86">
        <v>28118</v>
      </c>
      <c r="D214" s="86" t="s">
        <v>609</v>
      </c>
      <c r="E214" s="86">
        <v>30708478022</v>
      </c>
      <c r="F214" s="108">
        <v>288.27</v>
      </c>
      <c r="G214" s="133">
        <f t="shared" si="35"/>
        <v>60.536699999999996</v>
      </c>
      <c r="H214" s="108"/>
      <c r="I214" s="110"/>
      <c r="J214" s="108">
        <v>121.19</v>
      </c>
      <c r="K214" s="90"/>
      <c r="L214" s="133">
        <f t="shared" si="36"/>
        <v>469.99669999999998</v>
      </c>
      <c r="M214" s="39"/>
      <c r="N214" s="39"/>
      <c r="O214" s="39"/>
      <c r="P214" s="39"/>
    </row>
    <row r="215" spans="1:16" x14ac:dyDescent="0.25">
      <c r="A215" s="132">
        <v>42670</v>
      </c>
      <c r="B215" s="86">
        <v>8</v>
      </c>
      <c r="C215" s="86">
        <v>2913</v>
      </c>
      <c r="D215" s="86" t="s">
        <v>610</v>
      </c>
      <c r="E215" s="86">
        <v>30712777806</v>
      </c>
      <c r="F215" s="108">
        <v>237.99</v>
      </c>
      <c r="G215" s="133">
        <f t="shared" si="35"/>
        <v>49.977899999999998</v>
      </c>
      <c r="H215" s="108"/>
      <c r="I215" s="110"/>
      <c r="J215" s="108"/>
      <c r="K215" s="90"/>
      <c r="L215" s="133">
        <f t="shared" si="36"/>
        <v>287.96789999999999</v>
      </c>
      <c r="M215" s="39"/>
      <c r="N215" s="39"/>
      <c r="O215" s="39"/>
      <c r="P215" s="39"/>
    </row>
    <row r="216" spans="1:16" x14ac:dyDescent="0.25">
      <c r="A216" s="132">
        <v>42634</v>
      </c>
      <c r="B216" s="86">
        <v>5</v>
      </c>
      <c r="C216" s="86">
        <v>196272</v>
      </c>
      <c r="D216" s="86" t="s">
        <v>611</v>
      </c>
      <c r="E216" s="86">
        <v>30562496773</v>
      </c>
      <c r="F216" s="108">
        <v>370.52</v>
      </c>
      <c r="G216" s="133">
        <f t="shared" si="35"/>
        <v>77.80919999999999</v>
      </c>
      <c r="H216" s="108"/>
      <c r="I216" s="110"/>
      <c r="J216" s="108">
        <v>151.72999999999999</v>
      </c>
      <c r="K216" s="90"/>
      <c r="L216" s="133">
        <f t="shared" si="36"/>
        <v>600.05919999999992</v>
      </c>
      <c r="M216" s="39"/>
      <c r="N216" s="39"/>
      <c r="O216" s="39"/>
      <c r="P216" s="39"/>
    </row>
    <row r="217" spans="1:16" x14ac:dyDescent="0.25">
      <c r="A217" s="132">
        <v>42633</v>
      </c>
      <c r="B217" s="86">
        <v>11</v>
      </c>
      <c r="C217" s="86">
        <v>24198</v>
      </c>
      <c r="D217" s="86" t="s">
        <v>612</v>
      </c>
      <c r="E217" s="86">
        <v>3067831745</v>
      </c>
      <c r="F217" s="108">
        <v>242.66</v>
      </c>
      <c r="G217" s="133">
        <f t="shared" si="35"/>
        <v>50.958599999999997</v>
      </c>
      <c r="H217" s="108"/>
      <c r="I217" s="110"/>
      <c r="J217" s="108">
        <v>106.38</v>
      </c>
      <c r="K217" s="90"/>
      <c r="L217" s="133">
        <f t="shared" si="36"/>
        <v>399.99860000000001</v>
      </c>
      <c r="M217" s="39"/>
      <c r="N217" s="39"/>
      <c r="O217" s="39"/>
      <c r="P217" s="39"/>
    </row>
    <row r="218" spans="1:16" x14ac:dyDescent="0.25">
      <c r="A218" s="132" t="s">
        <v>614</v>
      </c>
      <c r="B218" s="86">
        <v>7</v>
      </c>
      <c r="C218" s="86">
        <v>12191</v>
      </c>
      <c r="D218" s="86" t="s">
        <v>613</v>
      </c>
      <c r="E218" s="86">
        <v>30545735217</v>
      </c>
      <c r="F218" s="108">
        <v>281.02</v>
      </c>
      <c r="G218" s="133">
        <f t="shared" si="35"/>
        <v>59.014199999999995</v>
      </c>
      <c r="H218" s="108"/>
      <c r="I218" s="110"/>
      <c r="J218" s="108">
        <v>109.97</v>
      </c>
      <c r="K218" s="90"/>
      <c r="L218" s="133">
        <f t="shared" si="36"/>
        <v>450.00419999999997</v>
      </c>
      <c r="M218" s="39"/>
      <c r="N218" s="39"/>
      <c r="O218" s="39"/>
      <c r="P218" s="39"/>
    </row>
    <row r="219" spans="1:16" ht="15.75" thickBot="1" x14ac:dyDescent="0.3">
      <c r="A219" s="132">
        <v>42629</v>
      </c>
      <c r="B219" s="86">
        <v>14</v>
      </c>
      <c r="C219" s="86">
        <v>35181</v>
      </c>
      <c r="D219" s="86" t="s">
        <v>615</v>
      </c>
      <c r="E219" s="86">
        <v>33669376109</v>
      </c>
      <c r="F219" s="108">
        <v>262.04000000000002</v>
      </c>
      <c r="G219" s="133">
        <f t="shared" si="35"/>
        <v>55.028400000000005</v>
      </c>
      <c r="H219" s="108"/>
      <c r="I219" s="110"/>
      <c r="J219" s="108">
        <v>82.93</v>
      </c>
      <c r="K219" s="90"/>
      <c r="L219" s="133">
        <f t="shared" si="36"/>
        <v>399.9984</v>
      </c>
      <c r="M219" s="39"/>
      <c r="N219" s="39"/>
      <c r="O219" s="39"/>
      <c r="P219" s="39"/>
    </row>
    <row r="220" spans="1:16" x14ac:dyDescent="0.25">
      <c r="A220" s="132">
        <v>42629</v>
      </c>
      <c r="B220" s="86">
        <v>17</v>
      </c>
      <c r="C220" s="86">
        <v>61988</v>
      </c>
      <c r="D220" s="86" t="s">
        <v>511</v>
      </c>
      <c r="E220" s="121">
        <v>33677623239</v>
      </c>
      <c r="F220" s="108">
        <v>419.02</v>
      </c>
      <c r="G220" s="133">
        <f t="shared" si="35"/>
        <v>87.994199999999992</v>
      </c>
      <c r="H220" s="108"/>
      <c r="I220" s="110"/>
      <c r="J220" s="108">
        <v>158.06</v>
      </c>
      <c r="K220" s="90"/>
      <c r="L220" s="133">
        <f t="shared" si="36"/>
        <v>665.07420000000002</v>
      </c>
      <c r="M220" s="39"/>
      <c r="N220" s="39"/>
      <c r="O220" s="39"/>
      <c r="P220" s="39"/>
    </row>
    <row r="221" spans="1:16" x14ac:dyDescent="0.25">
      <c r="A221" s="132">
        <v>42620</v>
      </c>
      <c r="B221" s="86">
        <v>24</v>
      </c>
      <c r="C221" s="86">
        <v>117795</v>
      </c>
      <c r="D221" s="86" t="s">
        <v>616</v>
      </c>
      <c r="E221" s="86">
        <v>30687725529</v>
      </c>
      <c r="F221" s="108">
        <v>371.06</v>
      </c>
      <c r="G221" s="133">
        <f t="shared" si="35"/>
        <v>77.922600000000003</v>
      </c>
      <c r="H221" s="108"/>
      <c r="I221" s="110"/>
      <c r="J221" s="108">
        <v>151</v>
      </c>
      <c r="K221" s="90">
        <v>0.02</v>
      </c>
      <c r="L221" s="133">
        <f t="shared" si="36"/>
        <v>600.00260000000003</v>
      </c>
      <c r="M221" s="39"/>
      <c r="N221" s="39"/>
      <c r="O221" s="39"/>
      <c r="P221" s="39"/>
    </row>
    <row r="222" spans="1:16" x14ac:dyDescent="0.25">
      <c r="A222" s="132">
        <v>42619</v>
      </c>
      <c r="B222" s="86">
        <v>3</v>
      </c>
      <c r="C222" s="86">
        <v>19157</v>
      </c>
      <c r="D222" s="107" t="s">
        <v>603</v>
      </c>
      <c r="E222" s="86">
        <v>30710142590</v>
      </c>
      <c r="F222" s="108">
        <v>405.05</v>
      </c>
      <c r="G222" s="133">
        <f t="shared" si="35"/>
        <v>85.060500000000005</v>
      </c>
      <c r="H222" s="108"/>
      <c r="I222" s="110"/>
      <c r="J222" s="108">
        <v>159.88999999999999</v>
      </c>
      <c r="K222" s="90"/>
      <c r="L222" s="133">
        <f t="shared" si="36"/>
        <v>650.00049999999999</v>
      </c>
      <c r="M222" s="39"/>
      <c r="N222" s="39"/>
      <c r="O222" s="39"/>
      <c r="P222" s="39"/>
    </row>
    <row r="223" spans="1:16" x14ac:dyDescent="0.25">
      <c r="A223" s="132">
        <v>42619</v>
      </c>
      <c r="B223" s="86">
        <v>29</v>
      </c>
      <c r="C223" s="86">
        <v>63759</v>
      </c>
      <c r="D223" s="86" t="s">
        <v>617</v>
      </c>
      <c r="E223" s="86">
        <v>30561039379</v>
      </c>
      <c r="F223" s="108">
        <v>373.32</v>
      </c>
      <c r="G223" s="133">
        <f t="shared" si="35"/>
        <v>78.397199999999998</v>
      </c>
      <c r="H223" s="108"/>
      <c r="I223" s="110"/>
      <c r="J223" s="108">
        <v>147.88999999999999</v>
      </c>
      <c r="K223" s="90">
        <v>10.6</v>
      </c>
      <c r="L223" s="133">
        <f t="shared" si="36"/>
        <v>610.20719999999994</v>
      </c>
      <c r="M223" s="39"/>
      <c r="N223" s="39"/>
      <c r="O223" s="39"/>
      <c r="P223" s="39"/>
    </row>
    <row r="224" spans="1:16" x14ac:dyDescent="0.25">
      <c r="A224" s="132">
        <v>42618</v>
      </c>
      <c r="B224" s="86">
        <v>29</v>
      </c>
      <c r="C224" s="86">
        <v>63596</v>
      </c>
      <c r="D224" s="86" t="s">
        <v>617</v>
      </c>
      <c r="E224" s="86">
        <v>30561039379</v>
      </c>
      <c r="F224" s="108">
        <v>446.64</v>
      </c>
      <c r="G224" s="133">
        <f t="shared" si="35"/>
        <v>93.794399999999996</v>
      </c>
      <c r="H224" s="108"/>
      <c r="I224" s="110"/>
      <c r="J224" s="108">
        <v>176.94</v>
      </c>
      <c r="K224" s="90">
        <v>12.68</v>
      </c>
      <c r="L224" s="133">
        <f t="shared" si="36"/>
        <v>730.05439999999987</v>
      </c>
      <c r="M224" s="39"/>
      <c r="N224" s="39"/>
      <c r="O224" s="39"/>
      <c r="P224" s="39"/>
    </row>
    <row r="225" spans="1:16" x14ac:dyDescent="0.25">
      <c r="A225" s="132">
        <v>42619</v>
      </c>
      <c r="B225" s="86">
        <v>23</v>
      </c>
      <c r="C225" s="86">
        <v>5327</v>
      </c>
      <c r="D225" s="86" t="s">
        <v>618</v>
      </c>
      <c r="E225" s="86">
        <v>30714215635</v>
      </c>
      <c r="F225" s="108">
        <v>302.54000000000002</v>
      </c>
      <c r="G225" s="133">
        <f t="shared" si="35"/>
        <v>63.5334</v>
      </c>
      <c r="H225" s="108"/>
      <c r="I225" s="110"/>
      <c r="J225" s="108">
        <v>123.8</v>
      </c>
      <c r="K225" s="90"/>
      <c r="L225" s="133">
        <f t="shared" si="36"/>
        <v>489.8734</v>
      </c>
      <c r="M225" s="39"/>
      <c r="N225" s="39"/>
      <c r="O225" s="39"/>
      <c r="P225" s="39"/>
    </row>
    <row r="226" spans="1:16" x14ac:dyDescent="0.25">
      <c r="A226" s="132">
        <v>42641</v>
      </c>
      <c r="B226" s="86">
        <v>9</v>
      </c>
      <c r="C226" s="86">
        <v>2571</v>
      </c>
      <c r="D226" s="86" t="s">
        <v>619</v>
      </c>
      <c r="E226" s="86">
        <v>30714250317</v>
      </c>
      <c r="F226" s="108">
        <v>187.85</v>
      </c>
      <c r="G226" s="133">
        <f t="shared" si="35"/>
        <v>39.448499999999996</v>
      </c>
      <c r="H226" s="108"/>
      <c r="I226" s="110"/>
      <c r="J226" s="108">
        <v>72.819999999999993</v>
      </c>
      <c r="K226" s="90"/>
      <c r="L226" s="133">
        <f t="shared" si="36"/>
        <v>300.11849999999998</v>
      </c>
      <c r="M226" s="39"/>
      <c r="N226" s="39"/>
      <c r="O226" s="39"/>
      <c r="P226" s="39"/>
    </row>
    <row r="227" spans="1:16" x14ac:dyDescent="0.25">
      <c r="A227" s="132">
        <v>42641</v>
      </c>
      <c r="B227" s="86">
        <v>78</v>
      </c>
      <c r="C227" s="86">
        <v>17747</v>
      </c>
      <c r="D227" s="86" t="s">
        <v>620</v>
      </c>
      <c r="E227" s="86">
        <v>30644294524</v>
      </c>
      <c r="F227" s="108">
        <v>137.97999999999999</v>
      </c>
      <c r="G227" s="133">
        <f t="shared" si="35"/>
        <v>28.975799999999996</v>
      </c>
      <c r="H227" s="108"/>
      <c r="I227" s="110"/>
      <c r="J227" s="108">
        <v>11.54</v>
      </c>
      <c r="K227" s="90">
        <v>6.5</v>
      </c>
      <c r="L227" s="133">
        <f t="shared" si="36"/>
        <v>184.99579999999997</v>
      </c>
      <c r="M227" s="39"/>
      <c r="N227" s="39"/>
      <c r="O227" s="39"/>
      <c r="P227" s="39"/>
    </row>
    <row r="228" spans="1:16" x14ac:dyDescent="0.25">
      <c r="A228" s="132">
        <v>42641</v>
      </c>
      <c r="B228" s="86">
        <v>26</v>
      </c>
      <c r="C228" s="86">
        <v>149677</v>
      </c>
      <c r="D228" s="86" t="s">
        <v>617</v>
      </c>
      <c r="E228" s="86">
        <v>30561039379</v>
      </c>
      <c r="F228" s="108">
        <v>149.5</v>
      </c>
      <c r="G228" s="133">
        <f t="shared" si="35"/>
        <v>31.395</v>
      </c>
      <c r="H228" s="108"/>
      <c r="I228" s="110"/>
      <c r="J228" s="108">
        <v>10.32</v>
      </c>
      <c r="K228" s="90">
        <v>5.8</v>
      </c>
      <c r="L228" s="133">
        <f t="shared" si="36"/>
        <v>197.01500000000001</v>
      </c>
      <c r="M228" s="39"/>
      <c r="N228" s="39"/>
      <c r="O228" s="39"/>
      <c r="P228" s="39"/>
    </row>
    <row r="229" spans="1:16" x14ac:dyDescent="0.25">
      <c r="A229" s="132">
        <v>42636</v>
      </c>
      <c r="B229" s="86">
        <v>25</v>
      </c>
      <c r="C229" s="86">
        <v>62893</v>
      </c>
      <c r="D229" s="86" t="s">
        <v>553</v>
      </c>
      <c r="E229" s="86">
        <v>30698548289</v>
      </c>
      <c r="F229" s="108">
        <v>72.42</v>
      </c>
      <c r="G229" s="133">
        <f t="shared" si="35"/>
        <v>15.2082</v>
      </c>
      <c r="H229" s="108"/>
      <c r="I229" s="110"/>
      <c r="J229" s="108">
        <v>8.3000000000000007</v>
      </c>
      <c r="K229" s="90"/>
      <c r="L229" s="133">
        <f t="shared" si="36"/>
        <v>95.928200000000004</v>
      </c>
      <c r="M229" s="39"/>
      <c r="N229" s="39"/>
      <c r="O229" s="39"/>
      <c r="P229" s="39"/>
    </row>
    <row r="230" spans="1:16" x14ac:dyDescent="0.25">
      <c r="A230" s="132">
        <v>42636</v>
      </c>
      <c r="B230" s="86">
        <v>2</v>
      </c>
      <c r="C230" s="86">
        <v>1648</v>
      </c>
      <c r="D230" s="86" t="s">
        <v>621</v>
      </c>
      <c r="E230" s="86">
        <v>30710966253</v>
      </c>
      <c r="F230" s="108">
        <v>537.19000000000005</v>
      </c>
      <c r="G230" s="133">
        <f t="shared" si="35"/>
        <v>112.80990000000001</v>
      </c>
      <c r="H230" s="108"/>
      <c r="I230" s="110"/>
      <c r="J230" s="108"/>
      <c r="K230" s="90"/>
      <c r="L230" s="133">
        <f t="shared" si="36"/>
        <v>649.99990000000003</v>
      </c>
      <c r="M230" s="39"/>
      <c r="N230" s="39"/>
      <c r="O230" s="39"/>
      <c r="P230" s="39"/>
    </row>
    <row r="231" spans="1:16" x14ac:dyDescent="0.25">
      <c r="A231" s="132">
        <v>42635</v>
      </c>
      <c r="B231" s="86">
        <v>6</v>
      </c>
      <c r="C231" s="86">
        <v>90198</v>
      </c>
      <c r="D231" s="86" t="s">
        <v>622</v>
      </c>
      <c r="E231" s="86">
        <v>30708726083</v>
      </c>
      <c r="F231" s="108">
        <v>515.15</v>
      </c>
      <c r="G231" s="133">
        <f t="shared" si="35"/>
        <v>108.18149999999999</v>
      </c>
      <c r="H231" s="108"/>
      <c r="I231" s="110"/>
      <c r="J231" s="108">
        <v>156.63</v>
      </c>
      <c r="K231" s="90"/>
      <c r="L231" s="133">
        <f t="shared" si="36"/>
        <v>779.9615</v>
      </c>
      <c r="M231" s="39"/>
      <c r="N231" s="39"/>
      <c r="O231" s="39"/>
      <c r="P231" s="39"/>
    </row>
    <row r="232" spans="1:16" x14ac:dyDescent="0.25">
      <c r="A232" s="132">
        <v>42636</v>
      </c>
      <c r="B232" s="86">
        <v>14</v>
      </c>
      <c r="C232" s="86">
        <v>35825</v>
      </c>
      <c r="D232" s="86" t="s">
        <v>615</v>
      </c>
      <c r="E232" s="86">
        <v>33669376109</v>
      </c>
      <c r="F232" s="108">
        <v>128.28</v>
      </c>
      <c r="G232" s="133">
        <f t="shared" si="35"/>
        <v>26.938800000000001</v>
      </c>
      <c r="H232" s="108"/>
      <c r="I232" s="110"/>
      <c r="J232" s="108">
        <v>2.78</v>
      </c>
      <c r="K232" s="90"/>
      <c r="L232" s="133">
        <f t="shared" si="36"/>
        <v>157.99879999999999</v>
      </c>
      <c r="M232" s="39"/>
      <c r="N232" s="39"/>
      <c r="O232" s="39"/>
      <c r="P232" s="39"/>
    </row>
    <row r="233" spans="1:16" x14ac:dyDescent="0.25">
      <c r="A233" s="132">
        <v>42670</v>
      </c>
      <c r="B233" s="86">
        <v>4</v>
      </c>
      <c r="C233" s="86">
        <v>3</v>
      </c>
      <c r="D233" s="86" t="s">
        <v>596</v>
      </c>
      <c r="E233" s="86">
        <v>30678534214</v>
      </c>
      <c r="F233" s="108">
        <v>1887.76</v>
      </c>
      <c r="G233" s="133">
        <f t="shared" si="35"/>
        <v>396.42959999999999</v>
      </c>
      <c r="H233" s="108"/>
      <c r="I233" s="110"/>
      <c r="J233" s="108"/>
      <c r="K233" s="90"/>
      <c r="L233" s="133">
        <f t="shared" si="36"/>
        <v>2284.1896000000002</v>
      </c>
      <c r="M233" s="39"/>
      <c r="N233" s="39"/>
      <c r="O233" s="39"/>
      <c r="P233" s="39"/>
    </row>
    <row r="234" spans="1:16" x14ac:dyDescent="0.25">
      <c r="A234" s="132">
        <v>42675</v>
      </c>
      <c r="B234" s="86">
        <v>3</v>
      </c>
      <c r="C234" s="86">
        <v>617</v>
      </c>
      <c r="D234" s="86" t="s">
        <v>565</v>
      </c>
      <c r="E234" s="86">
        <v>30714210463</v>
      </c>
      <c r="F234" s="108">
        <v>36100</v>
      </c>
      <c r="G234" s="133">
        <f t="shared" si="35"/>
        <v>7581</v>
      </c>
      <c r="H234" s="108"/>
      <c r="I234" s="110"/>
      <c r="J234" s="108"/>
      <c r="K234" s="90"/>
      <c r="L234" s="133">
        <f t="shared" si="36"/>
        <v>43681</v>
      </c>
      <c r="M234" s="39"/>
      <c r="N234" s="39"/>
      <c r="O234" s="39"/>
      <c r="P234" s="39"/>
    </row>
    <row r="235" spans="1:16" x14ac:dyDescent="0.25">
      <c r="A235" s="132">
        <v>42636</v>
      </c>
      <c r="B235" s="86"/>
      <c r="C235" s="86"/>
      <c r="D235" s="86" t="s">
        <v>513</v>
      </c>
      <c r="E235" s="86">
        <v>30692975600</v>
      </c>
      <c r="F235" s="108">
        <f>L235-G235</f>
        <v>12.396000000000001</v>
      </c>
      <c r="G235" s="133">
        <f>L235*17.36%</f>
        <v>2.6040000000000001</v>
      </c>
      <c r="H235" s="108"/>
      <c r="I235" s="110"/>
      <c r="J235" s="108"/>
      <c r="K235" s="90"/>
      <c r="L235" s="133">
        <v>15</v>
      </c>
      <c r="M235" s="39"/>
      <c r="N235" s="39"/>
      <c r="O235" s="39"/>
      <c r="P235" s="39"/>
    </row>
    <row r="236" spans="1:16" x14ac:dyDescent="0.25">
      <c r="A236" s="119">
        <v>42636</v>
      </c>
      <c r="B236" s="86"/>
      <c r="C236" s="86"/>
      <c r="D236" s="86" t="s">
        <v>513</v>
      </c>
      <c r="E236" s="86">
        <v>30692975600</v>
      </c>
      <c r="F236" s="108">
        <f t="shared" ref="F236:F240" si="37">L236-G236</f>
        <v>12.396000000000001</v>
      </c>
      <c r="G236" s="133">
        <f t="shared" ref="G236:G240" si="38">L236*17.36%</f>
        <v>2.6040000000000001</v>
      </c>
      <c r="H236" s="108"/>
      <c r="I236" s="110"/>
      <c r="J236" s="108"/>
      <c r="K236" s="90"/>
      <c r="L236" s="133">
        <v>15</v>
      </c>
      <c r="M236" s="39"/>
      <c r="N236" s="39"/>
      <c r="O236" s="39"/>
      <c r="P236" s="39"/>
    </row>
    <row r="237" spans="1:16" x14ac:dyDescent="0.25">
      <c r="A237" s="119">
        <v>42636</v>
      </c>
      <c r="B237" s="86"/>
      <c r="C237" s="86"/>
      <c r="D237" s="86" t="s">
        <v>513</v>
      </c>
      <c r="E237" s="86">
        <v>30692975600</v>
      </c>
      <c r="F237" s="108">
        <f t="shared" si="37"/>
        <v>12.396000000000001</v>
      </c>
      <c r="G237" s="133">
        <f t="shared" si="38"/>
        <v>2.6040000000000001</v>
      </c>
      <c r="H237" s="108"/>
      <c r="I237" s="110"/>
      <c r="J237" s="108"/>
      <c r="K237" s="90"/>
      <c r="L237" s="133">
        <v>15</v>
      </c>
      <c r="M237" s="39"/>
      <c r="N237" s="39"/>
      <c r="O237" s="39"/>
      <c r="P237" s="39"/>
    </row>
    <row r="238" spans="1:16" x14ac:dyDescent="0.25">
      <c r="A238" s="119">
        <v>42629</v>
      </c>
      <c r="B238" s="86"/>
      <c r="C238" s="86"/>
      <c r="D238" s="86" t="s">
        <v>513</v>
      </c>
      <c r="E238" s="86">
        <v>30692975600</v>
      </c>
      <c r="F238" s="108">
        <f t="shared" si="37"/>
        <v>12.396000000000001</v>
      </c>
      <c r="G238" s="133">
        <f t="shared" si="38"/>
        <v>2.6040000000000001</v>
      </c>
      <c r="H238" s="108"/>
      <c r="I238" s="110"/>
      <c r="J238" s="108"/>
      <c r="K238" s="90"/>
      <c r="L238" s="133">
        <v>15</v>
      </c>
      <c r="M238" s="39"/>
      <c r="N238" s="39"/>
      <c r="O238" s="39"/>
      <c r="P238" s="39"/>
    </row>
    <row r="239" spans="1:16" x14ac:dyDescent="0.25">
      <c r="A239" s="119">
        <v>42629</v>
      </c>
      <c r="B239" s="86"/>
      <c r="C239" s="86"/>
      <c r="D239" s="86" t="s">
        <v>513</v>
      </c>
      <c r="E239" s="86">
        <v>30692975600</v>
      </c>
      <c r="F239" s="108">
        <f t="shared" si="37"/>
        <v>12.396000000000001</v>
      </c>
      <c r="G239" s="133">
        <f t="shared" si="38"/>
        <v>2.6040000000000001</v>
      </c>
      <c r="H239" s="108"/>
      <c r="I239" s="110"/>
      <c r="J239" s="108"/>
      <c r="K239" s="90"/>
      <c r="L239" s="133">
        <v>15</v>
      </c>
      <c r="M239" s="39"/>
      <c r="N239" s="39"/>
      <c r="O239" s="39"/>
      <c r="P239" s="39"/>
    </row>
    <row r="240" spans="1:16" x14ac:dyDescent="0.25">
      <c r="A240" s="119">
        <v>42629</v>
      </c>
      <c r="B240" s="86"/>
      <c r="C240" s="86"/>
      <c r="D240" s="86" t="s">
        <v>513</v>
      </c>
      <c r="E240" s="86">
        <v>30692975600</v>
      </c>
      <c r="F240" s="108">
        <f t="shared" si="37"/>
        <v>12.396000000000001</v>
      </c>
      <c r="G240" s="133">
        <f t="shared" si="38"/>
        <v>2.6040000000000001</v>
      </c>
      <c r="H240" s="108"/>
      <c r="I240" s="110"/>
      <c r="J240" s="108"/>
      <c r="K240" s="90"/>
      <c r="L240" s="133">
        <v>15</v>
      </c>
      <c r="M240" s="39"/>
      <c r="N240" s="39"/>
      <c r="O240" s="39"/>
      <c r="P240" s="39"/>
    </row>
    <row r="241" spans="1:16" x14ac:dyDescent="0.25">
      <c r="A241" s="119">
        <v>42629</v>
      </c>
      <c r="B241" s="86"/>
      <c r="C241" s="86"/>
      <c r="D241" s="86" t="s">
        <v>513</v>
      </c>
      <c r="E241" s="86">
        <v>30692975600</v>
      </c>
      <c r="F241" s="108">
        <f>L241-G241</f>
        <v>16.527999999999999</v>
      </c>
      <c r="G241" s="133">
        <f>L241*17.36%</f>
        <v>3.472</v>
      </c>
      <c r="H241" s="108"/>
      <c r="I241" s="110"/>
      <c r="J241" s="108"/>
      <c r="K241" s="90"/>
      <c r="L241" s="133">
        <v>20</v>
      </c>
      <c r="M241" s="39"/>
      <c r="N241" s="39"/>
      <c r="O241" s="39"/>
      <c r="P241" s="39"/>
    </row>
    <row r="242" spans="1:16" x14ac:dyDescent="0.25">
      <c r="A242" s="119">
        <v>42635</v>
      </c>
      <c r="B242" s="86"/>
      <c r="C242" s="86"/>
      <c r="D242" s="86" t="s">
        <v>513</v>
      </c>
      <c r="E242" s="86">
        <v>30692975600</v>
      </c>
      <c r="F242" s="108">
        <f>L242-G242</f>
        <v>16.527999999999999</v>
      </c>
      <c r="G242" s="133">
        <f>L242*17.36%</f>
        <v>3.472</v>
      </c>
      <c r="H242" s="108"/>
      <c r="I242" s="110"/>
      <c r="J242" s="108"/>
      <c r="K242" s="90"/>
      <c r="L242" s="133">
        <v>20</v>
      </c>
      <c r="M242" s="39"/>
      <c r="N242" s="39"/>
      <c r="O242" s="39"/>
      <c r="P242" s="39"/>
    </row>
    <row r="243" spans="1:16" x14ac:dyDescent="0.25">
      <c r="A243" s="119">
        <v>42629</v>
      </c>
      <c r="B243" s="86"/>
      <c r="C243" s="86"/>
      <c r="D243" s="86" t="s">
        <v>557</v>
      </c>
      <c r="E243" s="86">
        <v>30711032630</v>
      </c>
      <c r="F243" s="108">
        <f t="shared" ref="F243:F244" si="39">L243-G243</f>
        <v>16.527999999999999</v>
      </c>
      <c r="G243" s="133">
        <f t="shared" ref="G243:G244" si="40">L243*17.36%</f>
        <v>3.472</v>
      </c>
      <c r="H243" s="108"/>
      <c r="I243" s="110"/>
      <c r="J243" s="108"/>
      <c r="K243" s="90"/>
      <c r="L243" s="133">
        <v>20</v>
      </c>
      <c r="M243" s="39"/>
      <c r="N243" s="39"/>
      <c r="O243" s="39"/>
      <c r="P243" s="39"/>
    </row>
    <row r="244" spans="1:16" ht="14.25" customHeight="1" x14ac:dyDescent="0.25">
      <c r="A244" s="119">
        <v>42629</v>
      </c>
      <c r="B244" s="86"/>
      <c r="C244" s="86"/>
      <c r="D244" s="86" t="s">
        <v>557</v>
      </c>
      <c r="E244" s="86">
        <v>30711032630</v>
      </c>
      <c r="F244" s="108">
        <f t="shared" si="39"/>
        <v>24.792000000000002</v>
      </c>
      <c r="G244" s="133">
        <f t="shared" si="40"/>
        <v>5.2080000000000002</v>
      </c>
      <c r="H244" s="108"/>
      <c r="I244" s="110"/>
      <c r="J244" s="108"/>
      <c r="K244" s="90"/>
      <c r="L244" s="133">
        <v>30</v>
      </c>
      <c r="M244" s="39"/>
      <c r="N244" s="39"/>
      <c r="O244" s="39"/>
      <c r="P244" s="39"/>
    </row>
    <row r="245" spans="1:16" x14ac:dyDescent="0.25">
      <c r="A245" s="119">
        <v>42635</v>
      </c>
      <c r="B245" s="86"/>
      <c r="C245" s="86"/>
      <c r="D245" s="86" t="s">
        <v>523</v>
      </c>
      <c r="E245" s="86">
        <v>30711343055</v>
      </c>
      <c r="F245" s="108">
        <f t="shared" ref="F245:F250" si="41">L245-G245</f>
        <v>28.923999999999999</v>
      </c>
      <c r="G245" s="133">
        <f t="shared" ref="G245:G250" si="42">L245*17.36%</f>
        <v>6.0760000000000005</v>
      </c>
      <c r="H245" s="108"/>
      <c r="I245" s="110"/>
      <c r="J245" s="108"/>
      <c r="K245" s="90"/>
      <c r="L245" s="133">
        <v>35</v>
      </c>
      <c r="M245" s="39"/>
      <c r="N245" s="39"/>
      <c r="O245" s="39"/>
      <c r="P245" s="39"/>
    </row>
    <row r="246" spans="1:16" x14ac:dyDescent="0.25">
      <c r="A246" s="119">
        <v>42635</v>
      </c>
      <c r="B246" s="86"/>
      <c r="C246" s="86"/>
      <c r="D246" s="86" t="s">
        <v>523</v>
      </c>
      <c r="E246" s="86">
        <v>30711343055</v>
      </c>
      <c r="F246" s="108">
        <f t="shared" si="41"/>
        <v>28.923999999999999</v>
      </c>
      <c r="G246" s="133">
        <f t="shared" si="42"/>
        <v>6.0760000000000005</v>
      </c>
      <c r="H246" s="108"/>
      <c r="I246" s="110"/>
      <c r="J246" s="108"/>
      <c r="K246" s="90"/>
      <c r="L246" s="133">
        <v>35</v>
      </c>
      <c r="M246" s="39"/>
      <c r="N246" s="39"/>
      <c r="O246" s="39"/>
      <c r="P246" s="39"/>
    </row>
    <row r="247" spans="1:16" x14ac:dyDescent="0.25">
      <c r="A247" s="119">
        <v>42628</v>
      </c>
      <c r="B247" s="86"/>
      <c r="C247" s="86"/>
      <c r="D247" s="86" t="s">
        <v>523</v>
      </c>
      <c r="E247" s="86">
        <v>30711343055</v>
      </c>
      <c r="F247" s="108">
        <f t="shared" si="41"/>
        <v>4.1319999999999997</v>
      </c>
      <c r="G247" s="133">
        <f t="shared" si="42"/>
        <v>0.86799999999999999</v>
      </c>
      <c r="H247" s="108"/>
      <c r="I247" s="110"/>
      <c r="J247" s="108"/>
      <c r="K247" s="90"/>
      <c r="L247" s="133">
        <v>5</v>
      </c>
      <c r="M247" s="39"/>
      <c r="N247" s="39"/>
      <c r="O247" s="39"/>
      <c r="P247" s="39"/>
    </row>
    <row r="248" spans="1:16" x14ac:dyDescent="0.25">
      <c r="A248" s="119">
        <v>42628</v>
      </c>
      <c r="B248" s="86"/>
      <c r="C248" s="86"/>
      <c r="D248" s="86" t="s">
        <v>523</v>
      </c>
      <c r="E248" s="86">
        <v>30711343055</v>
      </c>
      <c r="F248" s="108">
        <f t="shared" si="41"/>
        <v>4.1319999999999997</v>
      </c>
      <c r="G248" s="133">
        <f t="shared" si="42"/>
        <v>0.86799999999999999</v>
      </c>
      <c r="H248" s="108"/>
      <c r="I248" s="110"/>
      <c r="J248" s="108"/>
      <c r="K248" s="90"/>
      <c r="L248" s="133">
        <v>5</v>
      </c>
      <c r="M248" s="39"/>
      <c r="N248" s="39"/>
      <c r="O248" s="39"/>
      <c r="P248" s="39"/>
    </row>
    <row r="249" spans="1:16" x14ac:dyDescent="0.25">
      <c r="A249" s="119">
        <v>42622</v>
      </c>
      <c r="B249" s="86"/>
      <c r="C249" s="86"/>
      <c r="D249" s="86" t="s">
        <v>523</v>
      </c>
      <c r="E249" s="86">
        <v>30711343055</v>
      </c>
      <c r="F249" s="108">
        <f t="shared" si="41"/>
        <v>24.792000000000002</v>
      </c>
      <c r="G249" s="133">
        <f t="shared" si="42"/>
        <v>5.2080000000000002</v>
      </c>
      <c r="H249" s="108"/>
      <c r="I249" s="110"/>
      <c r="J249" s="108"/>
      <c r="K249" s="90"/>
      <c r="L249" s="133">
        <v>30</v>
      </c>
      <c r="M249" s="39"/>
      <c r="N249" s="39"/>
      <c r="O249" s="39"/>
      <c r="P249" s="39"/>
    </row>
    <row r="250" spans="1:16" x14ac:dyDescent="0.25">
      <c r="A250" s="119">
        <v>42622</v>
      </c>
      <c r="B250" s="86"/>
      <c r="C250" s="86"/>
      <c r="D250" s="86" t="s">
        <v>523</v>
      </c>
      <c r="E250" s="86">
        <v>30711343055</v>
      </c>
      <c r="F250" s="108">
        <f t="shared" si="41"/>
        <v>24.792000000000002</v>
      </c>
      <c r="G250" s="133">
        <f t="shared" si="42"/>
        <v>5.2080000000000002</v>
      </c>
      <c r="H250" s="108"/>
      <c r="I250" s="110"/>
      <c r="J250" s="108"/>
      <c r="K250" s="90"/>
      <c r="L250" s="133">
        <v>30</v>
      </c>
      <c r="M250" s="39"/>
      <c r="N250" s="39"/>
      <c r="O250" s="39"/>
      <c r="P250" s="39"/>
    </row>
    <row r="251" spans="1:16" x14ac:dyDescent="0.25">
      <c r="A251" s="119">
        <v>42619</v>
      </c>
      <c r="B251" s="86"/>
      <c r="C251" s="86"/>
      <c r="D251" s="86" t="s">
        <v>623</v>
      </c>
      <c r="E251" s="86">
        <v>30711346801</v>
      </c>
      <c r="F251" s="108">
        <f t="shared" ref="F251:F255" si="43">L251-G251</f>
        <v>24.792000000000002</v>
      </c>
      <c r="G251" s="133">
        <f t="shared" ref="G251:G255" si="44">L251*17.36%</f>
        <v>5.2080000000000002</v>
      </c>
      <c r="H251" s="108"/>
      <c r="I251" s="110"/>
      <c r="J251" s="108"/>
      <c r="K251" s="90"/>
      <c r="L251" s="133">
        <v>30</v>
      </c>
      <c r="M251" s="39"/>
      <c r="N251" s="39"/>
      <c r="O251" s="39"/>
      <c r="P251" s="39"/>
    </row>
    <row r="252" spans="1:16" x14ac:dyDescent="0.25">
      <c r="A252" s="119">
        <v>42641</v>
      </c>
      <c r="B252" s="86"/>
      <c r="C252" s="86"/>
      <c r="D252" s="86" t="s">
        <v>623</v>
      </c>
      <c r="E252" s="86">
        <v>30711346801</v>
      </c>
      <c r="F252" s="108">
        <f t="shared" si="43"/>
        <v>24.792000000000002</v>
      </c>
      <c r="G252" s="133">
        <f t="shared" si="44"/>
        <v>5.2080000000000002</v>
      </c>
      <c r="H252" s="108"/>
      <c r="I252" s="110"/>
      <c r="J252" s="108"/>
      <c r="K252" s="90"/>
      <c r="L252" s="133">
        <v>30</v>
      </c>
      <c r="M252" s="39"/>
      <c r="N252" s="39"/>
      <c r="O252" s="39"/>
      <c r="P252" s="39"/>
    </row>
    <row r="253" spans="1:16" x14ac:dyDescent="0.25">
      <c r="A253" s="119">
        <v>42640</v>
      </c>
      <c r="B253" s="86"/>
      <c r="C253" s="86"/>
      <c r="D253" s="86" t="s">
        <v>623</v>
      </c>
      <c r="E253" s="86">
        <v>30711346801</v>
      </c>
      <c r="F253" s="108">
        <f t="shared" si="43"/>
        <v>24.792000000000002</v>
      </c>
      <c r="G253" s="133">
        <f t="shared" si="44"/>
        <v>5.2080000000000002</v>
      </c>
      <c r="H253" s="108"/>
      <c r="I253" s="110"/>
      <c r="J253" s="108"/>
      <c r="K253" s="90"/>
      <c r="L253" s="133">
        <v>30</v>
      </c>
      <c r="M253" s="39"/>
      <c r="N253" s="39"/>
      <c r="O253" s="39"/>
      <c r="P253" s="39"/>
    </row>
    <row r="254" spans="1:16" x14ac:dyDescent="0.25">
      <c r="A254" s="119">
        <v>42618</v>
      </c>
      <c r="B254" s="86"/>
      <c r="C254" s="86"/>
      <c r="D254" s="86" t="s">
        <v>623</v>
      </c>
      <c r="E254" s="86">
        <v>30711346801</v>
      </c>
      <c r="F254" s="108">
        <f t="shared" si="43"/>
        <v>24.792000000000002</v>
      </c>
      <c r="G254" s="133">
        <f t="shared" si="44"/>
        <v>5.2080000000000002</v>
      </c>
      <c r="H254" s="108"/>
      <c r="I254" s="110"/>
      <c r="J254" s="108"/>
      <c r="K254" s="90"/>
      <c r="L254" s="133">
        <v>30</v>
      </c>
      <c r="M254" s="39"/>
      <c r="N254" s="39"/>
      <c r="O254" s="39"/>
      <c r="P254" s="39"/>
    </row>
    <row r="255" spans="1:16" x14ac:dyDescent="0.25">
      <c r="A255" s="119">
        <v>42620</v>
      </c>
      <c r="B255" s="86"/>
      <c r="C255" s="86"/>
      <c r="D255" s="86" t="s">
        <v>623</v>
      </c>
      <c r="E255" s="86">
        <v>30711346801</v>
      </c>
      <c r="F255" s="108">
        <f t="shared" si="43"/>
        <v>16.527999999999999</v>
      </c>
      <c r="G255" s="133">
        <f t="shared" si="44"/>
        <v>3.472</v>
      </c>
      <c r="H255" s="108"/>
      <c r="I255" s="110"/>
      <c r="J255" s="108"/>
      <c r="K255" s="90"/>
      <c r="L255" s="133">
        <v>20</v>
      </c>
      <c r="M255" s="39"/>
      <c r="N255" s="39"/>
      <c r="O255" s="39"/>
      <c r="P255" s="39"/>
    </row>
    <row r="256" spans="1:16" x14ac:dyDescent="0.25">
      <c r="A256" s="119">
        <v>42618</v>
      </c>
      <c r="B256" s="86"/>
      <c r="C256" s="86"/>
      <c r="D256" s="86" t="s">
        <v>624</v>
      </c>
      <c r="E256" s="86">
        <v>30707017690</v>
      </c>
      <c r="F256" s="108">
        <f t="shared" ref="F256:F264" si="45">L256-G256</f>
        <v>41.32</v>
      </c>
      <c r="G256" s="133">
        <f t="shared" ref="G256:G287" si="46">L256*17.36%</f>
        <v>8.68</v>
      </c>
      <c r="H256" s="108"/>
      <c r="I256" s="110"/>
      <c r="J256" s="108"/>
      <c r="K256" s="90"/>
      <c r="L256" s="133">
        <v>50</v>
      </c>
      <c r="M256" s="39"/>
      <c r="N256" s="39"/>
      <c r="O256" s="39"/>
      <c r="P256" s="39"/>
    </row>
    <row r="257" spans="1:16" x14ac:dyDescent="0.25">
      <c r="A257" s="119">
        <v>42640</v>
      </c>
      <c r="B257" s="86"/>
      <c r="C257" s="86"/>
      <c r="D257" s="86" t="s">
        <v>624</v>
      </c>
      <c r="E257" s="86">
        <v>30707017690</v>
      </c>
      <c r="F257" s="108">
        <f t="shared" si="45"/>
        <v>41.32</v>
      </c>
      <c r="G257" s="133">
        <f t="shared" si="46"/>
        <v>8.68</v>
      </c>
      <c r="H257" s="108"/>
      <c r="I257" s="110"/>
      <c r="J257" s="108"/>
      <c r="K257" s="90"/>
      <c r="L257" s="133">
        <v>50</v>
      </c>
      <c r="M257" s="39"/>
      <c r="N257" s="39"/>
      <c r="O257" s="39"/>
      <c r="P257" s="39"/>
    </row>
    <row r="258" spans="1:16" x14ac:dyDescent="0.25">
      <c r="A258" s="119">
        <v>42619</v>
      </c>
      <c r="B258" s="86"/>
      <c r="C258" s="86"/>
      <c r="D258" s="86" t="s">
        <v>624</v>
      </c>
      <c r="E258" s="86">
        <v>30707017690</v>
      </c>
      <c r="F258" s="108">
        <f t="shared" si="45"/>
        <v>61.980000000000004</v>
      </c>
      <c r="G258" s="133">
        <f t="shared" si="46"/>
        <v>13.02</v>
      </c>
      <c r="H258" s="108"/>
      <c r="I258" s="110"/>
      <c r="J258" s="108"/>
      <c r="K258" s="90"/>
      <c r="L258" s="133">
        <v>75</v>
      </c>
      <c r="M258" s="39"/>
      <c r="N258" s="39"/>
      <c r="O258" s="39"/>
      <c r="P258" s="39"/>
    </row>
    <row r="259" spans="1:16" x14ac:dyDescent="0.25">
      <c r="A259" s="119">
        <v>42641</v>
      </c>
      <c r="B259" s="86"/>
      <c r="C259" s="86"/>
      <c r="D259" s="86" t="s">
        <v>624</v>
      </c>
      <c r="E259" s="86">
        <v>30707017690</v>
      </c>
      <c r="F259" s="108">
        <f t="shared" si="45"/>
        <v>61.980000000000004</v>
      </c>
      <c r="G259" s="133">
        <f t="shared" si="46"/>
        <v>13.02</v>
      </c>
      <c r="H259" s="108"/>
      <c r="I259" s="110"/>
      <c r="J259" s="108"/>
      <c r="K259" s="90"/>
      <c r="L259" s="133">
        <v>75</v>
      </c>
      <c r="M259" s="39"/>
      <c r="N259" s="39"/>
      <c r="O259" s="39"/>
      <c r="P259" s="39"/>
    </row>
    <row r="260" spans="1:16" x14ac:dyDescent="0.25">
      <c r="A260" s="119">
        <v>42619</v>
      </c>
      <c r="B260" s="86"/>
      <c r="C260" s="86"/>
      <c r="D260" s="86" t="s">
        <v>624</v>
      </c>
      <c r="E260" s="86">
        <v>30707017690</v>
      </c>
      <c r="F260" s="108">
        <f t="shared" si="45"/>
        <v>61.980000000000004</v>
      </c>
      <c r="G260" s="133">
        <f t="shared" si="46"/>
        <v>13.02</v>
      </c>
      <c r="H260" s="108"/>
      <c r="I260" s="110"/>
      <c r="J260" s="108"/>
      <c r="K260" s="90"/>
      <c r="L260" s="133">
        <v>75</v>
      </c>
      <c r="M260" s="39"/>
      <c r="N260" s="39"/>
      <c r="O260" s="39"/>
      <c r="P260" s="39"/>
    </row>
    <row r="261" spans="1:16" x14ac:dyDescent="0.25">
      <c r="A261" s="119">
        <v>42641</v>
      </c>
      <c r="B261" s="86"/>
      <c r="C261" s="86"/>
      <c r="D261" s="86" t="s">
        <v>624</v>
      </c>
      <c r="E261" s="86">
        <v>30707017690</v>
      </c>
      <c r="F261" s="108">
        <f t="shared" si="45"/>
        <v>61.980000000000004</v>
      </c>
      <c r="G261" s="133">
        <f t="shared" si="46"/>
        <v>13.02</v>
      </c>
      <c r="H261" s="108"/>
      <c r="I261" s="110"/>
      <c r="J261" s="108"/>
      <c r="K261" s="90"/>
      <c r="L261" s="133">
        <v>75</v>
      </c>
      <c r="M261" s="39"/>
      <c r="N261" s="39"/>
      <c r="O261" s="39"/>
      <c r="P261" s="39"/>
    </row>
    <row r="262" spans="1:16" x14ac:dyDescent="0.25">
      <c r="A262" s="119">
        <v>42640</v>
      </c>
      <c r="B262" s="86"/>
      <c r="C262" s="86"/>
      <c r="D262" s="86" t="s">
        <v>624</v>
      </c>
      <c r="E262" s="86">
        <v>30707017690</v>
      </c>
      <c r="F262" s="108">
        <f t="shared" si="45"/>
        <v>61.980000000000004</v>
      </c>
      <c r="G262" s="133">
        <f t="shared" si="46"/>
        <v>13.02</v>
      </c>
      <c r="H262" s="108"/>
      <c r="I262" s="110"/>
      <c r="J262" s="108"/>
      <c r="K262" s="90"/>
      <c r="L262" s="133">
        <v>75</v>
      </c>
      <c r="M262" s="39"/>
      <c r="N262" s="39"/>
      <c r="O262" s="39"/>
      <c r="P262" s="39"/>
    </row>
    <row r="263" spans="1:16" x14ac:dyDescent="0.25">
      <c r="A263" s="119">
        <v>42640</v>
      </c>
      <c r="B263" s="86"/>
      <c r="C263" s="86"/>
      <c r="D263" s="86" t="s">
        <v>624</v>
      </c>
      <c r="E263" s="86">
        <v>30707017690</v>
      </c>
      <c r="F263" s="108">
        <f t="shared" si="45"/>
        <v>61.980000000000004</v>
      </c>
      <c r="G263" s="133">
        <f t="shared" si="46"/>
        <v>13.02</v>
      </c>
      <c r="H263" s="108"/>
      <c r="I263" s="110"/>
      <c r="J263" s="108"/>
      <c r="K263" s="90"/>
      <c r="L263" s="133">
        <v>75</v>
      </c>
      <c r="M263" s="39"/>
      <c r="N263" s="39"/>
      <c r="O263" s="39"/>
      <c r="P263" s="39"/>
    </row>
    <row r="264" spans="1:16" x14ac:dyDescent="0.25">
      <c r="A264" s="119">
        <v>42618</v>
      </c>
      <c r="B264" s="86"/>
      <c r="C264" s="86"/>
      <c r="D264" s="86" t="s">
        <v>624</v>
      </c>
      <c r="E264" s="86">
        <v>30707017690</v>
      </c>
      <c r="F264" s="108">
        <f t="shared" si="45"/>
        <v>61.980000000000004</v>
      </c>
      <c r="G264" s="133">
        <f t="shared" si="46"/>
        <v>13.02</v>
      </c>
      <c r="H264" s="108"/>
      <c r="I264" s="110"/>
      <c r="J264" s="108"/>
      <c r="K264" s="90"/>
      <c r="L264" s="133">
        <v>75</v>
      </c>
      <c r="M264" s="39"/>
      <c r="N264" s="39"/>
      <c r="O264" s="39"/>
      <c r="P264" s="39"/>
    </row>
    <row r="265" spans="1:16" ht="14.25" customHeight="1" x14ac:dyDescent="0.25">
      <c r="A265" s="119">
        <v>42628</v>
      </c>
      <c r="B265" s="86"/>
      <c r="C265" s="86"/>
      <c r="D265" s="86" t="s">
        <v>559</v>
      </c>
      <c r="E265" s="86">
        <v>30711633053</v>
      </c>
      <c r="F265" s="108">
        <f t="shared" ref="F265:F287" si="47">L265-G265</f>
        <v>4.1319999999999997</v>
      </c>
      <c r="G265" s="133">
        <f t="shared" ref="G265:G268" si="48">L265*17.36%</f>
        <v>0.86799999999999999</v>
      </c>
      <c r="H265" s="108"/>
      <c r="I265" s="110"/>
      <c r="J265" s="108"/>
      <c r="K265" s="90"/>
      <c r="L265" s="133">
        <v>5</v>
      </c>
      <c r="M265" s="39"/>
      <c r="N265" s="39"/>
      <c r="O265" s="39"/>
      <c r="P265" s="39"/>
    </row>
    <row r="266" spans="1:16" ht="14.25" customHeight="1" x14ac:dyDescent="0.25">
      <c r="A266" s="119">
        <v>42628</v>
      </c>
      <c r="B266" s="86"/>
      <c r="C266" s="86"/>
      <c r="D266" s="86" t="s">
        <v>559</v>
      </c>
      <c r="E266" s="86">
        <v>30711633053</v>
      </c>
      <c r="F266" s="108">
        <f t="shared" si="47"/>
        <v>4.1319999999999997</v>
      </c>
      <c r="G266" s="133">
        <f t="shared" si="48"/>
        <v>0.86799999999999999</v>
      </c>
      <c r="H266" s="108"/>
      <c r="I266" s="110"/>
      <c r="J266" s="108"/>
      <c r="K266" s="90"/>
      <c r="L266" s="133">
        <v>5</v>
      </c>
      <c r="M266" s="39"/>
      <c r="N266" s="39"/>
      <c r="O266" s="39"/>
      <c r="P266" s="39"/>
    </row>
    <row r="267" spans="1:16" ht="14.25" customHeight="1" x14ac:dyDescent="0.25">
      <c r="A267" s="119">
        <v>42622</v>
      </c>
      <c r="B267" s="86"/>
      <c r="C267" s="86"/>
      <c r="D267" s="86" t="s">
        <v>559</v>
      </c>
      <c r="E267" s="86">
        <v>30711633053</v>
      </c>
      <c r="F267" s="108">
        <f t="shared" si="47"/>
        <v>4.1319999999999997</v>
      </c>
      <c r="G267" s="133">
        <f t="shared" si="48"/>
        <v>0.86799999999999999</v>
      </c>
      <c r="H267" s="108"/>
      <c r="I267" s="110"/>
      <c r="J267" s="108"/>
      <c r="K267" s="90"/>
      <c r="L267" s="133">
        <v>5</v>
      </c>
      <c r="M267" s="39"/>
      <c r="N267" s="39"/>
      <c r="O267" s="39"/>
      <c r="P267" s="39"/>
    </row>
    <row r="268" spans="1:16" ht="14.25" customHeight="1" x14ac:dyDescent="0.25">
      <c r="A268" s="119">
        <v>42634</v>
      </c>
      <c r="B268" s="86"/>
      <c r="C268" s="86"/>
      <c r="D268" s="86" t="s">
        <v>559</v>
      </c>
      <c r="E268" s="86">
        <v>30711633053</v>
      </c>
      <c r="F268" s="108">
        <f t="shared" si="47"/>
        <v>4.1319999999999997</v>
      </c>
      <c r="G268" s="133">
        <f t="shared" si="48"/>
        <v>0.86799999999999999</v>
      </c>
      <c r="H268" s="108"/>
      <c r="I268" s="110"/>
      <c r="J268" s="108"/>
      <c r="K268" s="90"/>
      <c r="L268" s="133">
        <v>5</v>
      </c>
      <c r="M268" s="39"/>
      <c r="N268" s="39"/>
      <c r="O268" s="39"/>
      <c r="P268" s="39"/>
    </row>
    <row r="269" spans="1:16" ht="14.25" customHeight="1" x14ac:dyDescent="0.25">
      <c r="A269" s="119">
        <v>42627</v>
      </c>
      <c r="B269" s="86"/>
      <c r="C269" s="86"/>
      <c r="D269" s="86" t="s">
        <v>559</v>
      </c>
      <c r="E269" s="86">
        <v>30711633053</v>
      </c>
      <c r="F269" s="108">
        <f t="shared" si="47"/>
        <v>16.527999999999999</v>
      </c>
      <c r="G269" s="133">
        <f t="shared" si="46"/>
        <v>3.472</v>
      </c>
      <c r="H269" s="108"/>
      <c r="I269" s="110"/>
      <c r="J269" s="108"/>
      <c r="K269" s="90"/>
      <c r="L269" s="133">
        <v>20</v>
      </c>
      <c r="M269" s="39"/>
      <c r="N269" s="39"/>
      <c r="O269" s="39"/>
      <c r="P269" s="39"/>
    </row>
    <row r="270" spans="1:16" ht="14.25" customHeight="1" x14ac:dyDescent="0.25">
      <c r="A270" s="119">
        <v>42634</v>
      </c>
      <c r="B270" s="86"/>
      <c r="C270" s="86"/>
      <c r="D270" s="86" t="s">
        <v>559</v>
      </c>
      <c r="E270" s="86">
        <v>30711633053</v>
      </c>
      <c r="F270" s="108">
        <f t="shared" si="47"/>
        <v>16.527999999999999</v>
      </c>
      <c r="G270" s="133">
        <f t="shared" si="46"/>
        <v>3.472</v>
      </c>
      <c r="H270" s="108"/>
      <c r="I270" s="110"/>
      <c r="J270" s="108"/>
      <c r="K270" s="90"/>
      <c r="L270" s="133">
        <v>20</v>
      </c>
      <c r="M270" s="39"/>
      <c r="N270" s="39"/>
      <c r="O270" s="39"/>
      <c r="P270" s="39"/>
    </row>
    <row r="271" spans="1:16" ht="14.25" customHeight="1" x14ac:dyDescent="0.25">
      <c r="A271" s="119">
        <v>42634</v>
      </c>
      <c r="B271" s="86"/>
      <c r="C271" s="86"/>
      <c r="D271" s="86" t="s">
        <v>559</v>
      </c>
      <c r="E271" s="86">
        <v>30711633053</v>
      </c>
      <c r="F271" s="108">
        <f t="shared" si="47"/>
        <v>16.527999999999999</v>
      </c>
      <c r="G271" s="133">
        <f t="shared" si="46"/>
        <v>3.472</v>
      </c>
      <c r="H271" s="108"/>
      <c r="I271" s="110"/>
      <c r="J271" s="108"/>
      <c r="K271" s="90"/>
      <c r="L271" s="133">
        <v>20</v>
      </c>
      <c r="M271" s="39"/>
      <c r="N271" s="39"/>
      <c r="O271" s="39"/>
      <c r="P271" s="39"/>
    </row>
    <row r="272" spans="1:16" ht="14.25" customHeight="1" x14ac:dyDescent="0.25">
      <c r="A272" s="119">
        <v>42635</v>
      </c>
      <c r="B272" s="86"/>
      <c r="C272" s="86"/>
      <c r="D272" s="86" t="s">
        <v>559</v>
      </c>
      <c r="E272" s="86">
        <v>30711633053</v>
      </c>
      <c r="F272" s="108">
        <f t="shared" si="47"/>
        <v>16.527999999999999</v>
      </c>
      <c r="G272" s="133">
        <f t="shared" si="46"/>
        <v>3.472</v>
      </c>
      <c r="H272" s="108"/>
      <c r="I272" s="110"/>
      <c r="J272" s="108"/>
      <c r="K272" s="90"/>
      <c r="L272" s="133">
        <v>20</v>
      </c>
      <c r="M272" s="39"/>
      <c r="N272" s="39"/>
      <c r="O272" s="39"/>
      <c r="P272" s="39"/>
    </row>
    <row r="273" spans="1:16" ht="14.25" customHeight="1" x14ac:dyDescent="0.25">
      <c r="A273" s="119">
        <v>42635</v>
      </c>
      <c r="B273" s="86"/>
      <c r="C273" s="86"/>
      <c r="D273" s="86" t="s">
        <v>559</v>
      </c>
      <c r="E273" s="86">
        <v>30711633053</v>
      </c>
      <c r="F273" s="108">
        <f t="shared" si="47"/>
        <v>16.527999999999999</v>
      </c>
      <c r="G273" s="133">
        <f t="shared" si="46"/>
        <v>3.472</v>
      </c>
      <c r="H273" s="108"/>
      <c r="I273" s="110"/>
      <c r="J273" s="108"/>
      <c r="K273" s="90"/>
      <c r="L273" s="133">
        <v>20</v>
      </c>
      <c r="M273" s="39"/>
      <c r="N273" s="39"/>
      <c r="O273" s="39"/>
      <c r="P273" s="39"/>
    </row>
    <row r="274" spans="1:16" ht="14.25" customHeight="1" x14ac:dyDescent="0.25">
      <c r="A274" s="119">
        <v>42635</v>
      </c>
      <c r="B274" s="86"/>
      <c r="C274" s="86"/>
      <c r="D274" s="86" t="s">
        <v>559</v>
      </c>
      <c r="E274" s="86">
        <v>30711633053</v>
      </c>
      <c r="F274" s="108">
        <f t="shared" si="47"/>
        <v>16.527999999999999</v>
      </c>
      <c r="G274" s="133">
        <f t="shared" si="46"/>
        <v>3.472</v>
      </c>
      <c r="H274" s="108"/>
      <c r="I274" s="110"/>
      <c r="J274" s="108"/>
      <c r="K274" s="90"/>
      <c r="L274" s="133">
        <v>20</v>
      </c>
      <c r="M274" s="39"/>
      <c r="N274" s="39"/>
      <c r="O274" s="39"/>
      <c r="P274" s="39"/>
    </row>
    <row r="275" spans="1:16" ht="14.25" customHeight="1" x14ac:dyDescent="0.25">
      <c r="A275" s="119">
        <v>42635</v>
      </c>
      <c r="B275" s="86"/>
      <c r="C275" s="86"/>
      <c r="D275" s="86" t="s">
        <v>559</v>
      </c>
      <c r="E275" s="86">
        <v>30711633053</v>
      </c>
      <c r="F275" s="108">
        <f t="shared" si="47"/>
        <v>16.527999999999999</v>
      </c>
      <c r="G275" s="133">
        <f t="shared" si="46"/>
        <v>3.472</v>
      </c>
      <c r="H275" s="108"/>
      <c r="I275" s="110"/>
      <c r="J275" s="108"/>
      <c r="K275" s="90"/>
      <c r="L275" s="133">
        <v>20</v>
      </c>
      <c r="M275" s="39"/>
      <c r="N275" s="39"/>
      <c r="O275" s="39"/>
      <c r="P275" s="39"/>
    </row>
    <row r="276" spans="1:16" ht="14.25" customHeight="1" x14ac:dyDescent="0.25">
      <c r="A276" s="119">
        <v>42622</v>
      </c>
      <c r="B276" s="86"/>
      <c r="C276" s="86"/>
      <c r="D276" s="86" t="s">
        <v>559</v>
      </c>
      <c r="E276" s="86">
        <v>30711633053</v>
      </c>
      <c r="F276" s="108">
        <f t="shared" si="47"/>
        <v>16.527999999999999</v>
      </c>
      <c r="G276" s="133">
        <f t="shared" si="46"/>
        <v>3.472</v>
      </c>
      <c r="H276" s="108"/>
      <c r="I276" s="110"/>
      <c r="J276" s="108"/>
      <c r="K276" s="90"/>
      <c r="L276" s="133">
        <v>20</v>
      </c>
      <c r="M276" s="39"/>
      <c r="N276" s="39"/>
      <c r="O276" s="39"/>
      <c r="P276" s="39"/>
    </row>
    <row r="277" spans="1:16" ht="14.25" customHeight="1" x14ac:dyDescent="0.25">
      <c r="A277" s="119">
        <v>42625</v>
      </c>
      <c r="B277" s="86"/>
      <c r="C277" s="86"/>
      <c r="D277" s="86" t="s">
        <v>559</v>
      </c>
      <c r="E277" s="86">
        <v>30711633053</v>
      </c>
      <c r="F277" s="108">
        <f t="shared" si="47"/>
        <v>16.527999999999999</v>
      </c>
      <c r="G277" s="133">
        <f t="shared" si="46"/>
        <v>3.472</v>
      </c>
      <c r="H277" s="108"/>
      <c r="I277" s="110"/>
      <c r="J277" s="108"/>
      <c r="K277" s="90"/>
      <c r="L277" s="133">
        <v>20</v>
      </c>
      <c r="M277" s="39"/>
      <c r="N277" s="39"/>
      <c r="O277" s="39"/>
      <c r="P277" s="39"/>
    </row>
    <row r="278" spans="1:16" ht="14.25" customHeight="1" x14ac:dyDescent="0.25">
      <c r="A278" s="119">
        <v>42622</v>
      </c>
      <c r="B278" s="86"/>
      <c r="C278" s="86"/>
      <c r="D278" s="86" t="s">
        <v>521</v>
      </c>
      <c r="E278" s="86">
        <v>30711344248</v>
      </c>
      <c r="F278" s="108">
        <f t="shared" si="47"/>
        <v>16.527999999999999</v>
      </c>
      <c r="G278" s="133">
        <f t="shared" si="46"/>
        <v>3.472</v>
      </c>
      <c r="H278" s="108"/>
      <c r="I278" s="110"/>
      <c r="J278" s="108"/>
      <c r="K278" s="90"/>
      <c r="L278" s="133">
        <v>20</v>
      </c>
      <c r="M278" s="39"/>
      <c r="N278" s="39"/>
      <c r="O278" s="39"/>
      <c r="P278" s="39"/>
    </row>
    <row r="279" spans="1:16" ht="14.25" customHeight="1" x14ac:dyDescent="0.25">
      <c r="A279" s="119">
        <v>42627</v>
      </c>
      <c r="B279" s="86"/>
      <c r="C279" s="86"/>
      <c r="D279" s="86" t="s">
        <v>521</v>
      </c>
      <c r="E279" s="86">
        <v>30711344248</v>
      </c>
      <c r="F279" s="108">
        <f t="shared" si="47"/>
        <v>16.527999999999999</v>
      </c>
      <c r="G279" s="133">
        <f t="shared" si="46"/>
        <v>3.472</v>
      </c>
      <c r="H279" s="108"/>
      <c r="I279" s="110"/>
      <c r="J279" s="108"/>
      <c r="K279" s="90"/>
      <c r="L279" s="133">
        <v>20</v>
      </c>
      <c r="M279" s="39"/>
      <c r="N279" s="39"/>
      <c r="O279" s="39"/>
      <c r="P279" s="39"/>
    </row>
    <row r="280" spans="1:16" ht="14.25" customHeight="1" x14ac:dyDescent="0.25">
      <c r="A280" s="119">
        <v>42633</v>
      </c>
      <c r="B280" s="86"/>
      <c r="C280" s="86"/>
      <c r="D280" s="86" t="s">
        <v>521</v>
      </c>
      <c r="E280" s="86">
        <v>30711344248</v>
      </c>
      <c r="F280" s="108">
        <f t="shared" si="47"/>
        <v>16.527999999999999</v>
      </c>
      <c r="G280" s="133">
        <f t="shared" si="46"/>
        <v>3.472</v>
      </c>
      <c r="H280" s="108"/>
      <c r="I280" s="110"/>
      <c r="J280" s="108"/>
      <c r="K280" s="90"/>
      <c r="L280" s="133">
        <v>20</v>
      </c>
      <c r="M280" s="39"/>
      <c r="N280" s="39"/>
      <c r="O280" s="39"/>
      <c r="P280" s="39"/>
    </row>
    <row r="281" spans="1:16" ht="14.25" customHeight="1" x14ac:dyDescent="0.25">
      <c r="A281" s="119">
        <v>42633</v>
      </c>
      <c r="B281" s="86"/>
      <c r="C281" s="86"/>
      <c r="D281" s="86" t="s">
        <v>521</v>
      </c>
      <c r="E281" s="86">
        <v>30711344248</v>
      </c>
      <c r="F281" s="108">
        <f t="shared" si="47"/>
        <v>20.66</v>
      </c>
      <c r="G281" s="133">
        <f t="shared" si="46"/>
        <v>4.34</v>
      </c>
      <c r="H281" s="108"/>
      <c r="I281" s="110"/>
      <c r="J281" s="108"/>
      <c r="K281" s="90"/>
      <c r="L281" s="133">
        <v>25</v>
      </c>
      <c r="M281" s="39"/>
      <c r="N281" s="39"/>
      <c r="O281" s="39"/>
      <c r="P281" s="39"/>
    </row>
    <row r="282" spans="1:16" ht="14.25" customHeight="1" x14ac:dyDescent="0.25">
      <c r="A282" s="119">
        <v>42627</v>
      </c>
      <c r="B282" s="86"/>
      <c r="C282" s="86"/>
      <c r="D282" s="86" t="s">
        <v>521</v>
      </c>
      <c r="E282" s="86">
        <v>30711344248</v>
      </c>
      <c r="F282" s="108">
        <f t="shared" si="47"/>
        <v>20.66</v>
      </c>
      <c r="G282" s="133">
        <f t="shared" si="46"/>
        <v>4.34</v>
      </c>
      <c r="H282" s="108"/>
      <c r="I282" s="110"/>
      <c r="J282" s="108"/>
      <c r="K282" s="90"/>
      <c r="L282" s="133">
        <v>25</v>
      </c>
      <c r="M282" s="39"/>
      <c r="N282" s="39"/>
      <c r="O282" s="39"/>
      <c r="P282" s="39"/>
    </row>
    <row r="283" spans="1:16" ht="14.25" customHeight="1" x14ac:dyDescent="0.25">
      <c r="A283" s="119">
        <v>42627</v>
      </c>
      <c r="B283" s="86"/>
      <c r="C283" s="86"/>
      <c r="D283" s="86" t="s">
        <v>521</v>
      </c>
      <c r="E283" s="86">
        <v>30711344248</v>
      </c>
      <c r="F283" s="108">
        <f t="shared" si="47"/>
        <v>20.66</v>
      </c>
      <c r="G283" s="133">
        <f t="shared" si="46"/>
        <v>4.34</v>
      </c>
      <c r="H283" s="108"/>
      <c r="I283" s="110"/>
      <c r="J283" s="108"/>
      <c r="K283" s="90"/>
      <c r="L283" s="133">
        <v>25</v>
      </c>
      <c r="M283" s="39"/>
      <c r="N283" s="39"/>
      <c r="O283" s="39"/>
      <c r="P283" s="39"/>
    </row>
    <row r="284" spans="1:16" ht="14.25" customHeight="1" x14ac:dyDescent="0.25">
      <c r="A284" s="119">
        <v>42627</v>
      </c>
      <c r="B284" s="86"/>
      <c r="C284" s="86"/>
      <c r="D284" s="86" t="s">
        <v>521</v>
      </c>
      <c r="E284" s="86">
        <v>30711344248</v>
      </c>
      <c r="F284" s="108">
        <f t="shared" si="47"/>
        <v>20.66</v>
      </c>
      <c r="G284" s="133">
        <f t="shared" si="46"/>
        <v>4.34</v>
      </c>
      <c r="H284" s="108"/>
      <c r="I284" s="110"/>
      <c r="J284" s="108"/>
      <c r="K284" s="90"/>
      <c r="L284" s="133">
        <v>25</v>
      </c>
      <c r="M284" s="39"/>
      <c r="N284" s="39"/>
      <c r="O284" s="39"/>
      <c r="P284" s="39"/>
    </row>
    <row r="285" spans="1:16" ht="14.25" customHeight="1" x14ac:dyDescent="0.25">
      <c r="A285" s="119">
        <v>42622</v>
      </c>
      <c r="B285" s="86"/>
      <c r="C285" s="86"/>
      <c r="D285" s="86" t="s">
        <v>521</v>
      </c>
      <c r="E285" s="86">
        <v>30711344248</v>
      </c>
      <c r="F285" s="108">
        <f t="shared" si="47"/>
        <v>20.66</v>
      </c>
      <c r="G285" s="133">
        <f t="shared" si="46"/>
        <v>4.34</v>
      </c>
      <c r="H285" s="108"/>
      <c r="I285" s="110"/>
      <c r="J285" s="108"/>
      <c r="K285" s="90"/>
      <c r="L285" s="133">
        <v>25</v>
      </c>
      <c r="M285" s="39"/>
      <c r="N285" s="39"/>
      <c r="O285" s="39"/>
      <c r="P285" s="39"/>
    </row>
    <row r="286" spans="1:16" ht="14.25" customHeight="1" x14ac:dyDescent="0.25">
      <c r="A286" s="119">
        <v>42621</v>
      </c>
      <c r="B286" s="86"/>
      <c r="C286" s="86"/>
      <c r="D286" s="86" t="s">
        <v>625</v>
      </c>
      <c r="E286" s="86">
        <v>30690874047</v>
      </c>
      <c r="F286" s="108">
        <f t="shared" si="47"/>
        <v>16.527999999999999</v>
      </c>
      <c r="G286" s="133">
        <f t="shared" si="46"/>
        <v>3.472</v>
      </c>
      <c r="H286" s="108"/>
      <c r="I286" s="110"/>
      <c r="J286" s="108"/>
      <c r="K286" s="90"/>
      <c r="L286" s="133">
        <v>20</v>
      </c>
      <c r="M286" s="39"/>
      <c r="N286" s="39"/>
      <c r="O286" s="39"/>
      <c r="P286" s="39"/>
    </row>
    <row r="287" spans="1:16" ht="14.25" customHeight="1" x14ac:dyDescent="0.25">
      <c r="A287" s="119">
        <v>42621</v>
      </c>
      <c r="B287" s="86"/>
      <c r="C287" s="86"/>
      <c r="D287" s="86" t="s">
        <v>626</v>
      </c>
      <c r="E287" s="86">
        <v>30711347743</v>
      </c>
      <c r="F287" s="108">
        <f t="shared" si="47"/>
        <v>12.396000000000001</v>
      </c>
      <c r="G287" s="133">
        <f t="shared" si="46"/>
        <v>2.6040000000000001</v>
      </c>
      <c r="H287" s="108"/>
      <c r="I287" s="110"/>
      <c r="J287" s="108"/>
      <c r="K287" s="90"/>
      <c r="L287" s="133">
        <v>15</v>
      </c>
      <c r="M287" s="39"/>
      <c r="N287" s="39"/>
      <c r="O287" s="39"/>
      <c r="P287" s="39"/>
    </row>
    <row r="288" spans="1:16" ht="14.25" customHeight="1" x14ac:dyDescent="0.25">
      <c r="A288" s="119">
        <v>42671</v>
      </c>
      <c r="B288" s="86">
        <v>2</v>
      </c>
      <c r="C288" s="86">
        <v>1572</v>
      </c>
      <c r="D288" s="86" t="s">
        <v>572</v>
      </c>
      <c r="E288" s="86">
        <v>33707366619</v>
      </c>
      <c r="F288" s="108">
        <v>35.54</v>
      </c>
      <c r="G288" s="133">
        <f t="shared" si="35"/>
        <v>7.4633999999999991</v>
      </c>
      <c r="H288" s="108"/>
      <c r="I288" s="110"/>
      <c r="J288" s="108"/>
      <c r="K288" s="90"/>
      <c r="L288" s="133">
        <f t="shared" si="36"/>
        <v>43.003399999999999</v>
      </c>
      <c r="M288" s="39"/>
      <c r="N288" s="39"/>
      <c r="O288" s="39"/>
      <c r="P288" s="39"/>
    </row>
    <row r="289" spans="1:16" ht="14.25" customHeight="1" x14ac:dyDescent="0.25">
      <c r="A289" s="119">
        <v>42671</v>
      </c>
      <c r="B289" s="86">
        <v>27</v>
      </c>
      <c r="C289" s="86">
        <v>119</v>
      </c>
      <c r="D289" s="86" t="s">
        <v>627</v>
      </c>
      <c r="E289" s="86">
        <v>30699737192</v>
      </c>
      <c r="F289" s="108">
        <v>51.14</v>
      </c>
      <c r="G289" s="133">
        <f t="shared" si="35"/>
        <v>10.7394</v>
      </c>
      <c r="H289" s="108"/>
      <c r="I289" s="110"/>
      <c r="J289" s="108">
        <v>10.119999999999999</v>
      </c>
      <c r="K289" s="90"/>
      <c r="L289" s="133">
        <f t="shared" si="36"/>
        <v>71.999400000000009</v>
      </c>
      <c r="M289" s="39"/>
      <c r="N289" s="39"/>
      <c r="O289" s="39"/>
      <c r="P289" s="39"/>
    </row>
    <row r="290" spans="1:16" ht="14.25" customHeight="1" x14ac:dyDescent="0.25">
      <c r="A290" s="119">
        <v>42671</v>
      </c>
      <c r="B290" s="86">
        <v>7</v>
      </c>
      <c r="C290" s="86">
        <v>531</v>
      </c>
      <c r="D290" s="86" t="s">
        <v>628</v>
      </c>
      <c r="E290" s="86">
        <v>30688867432</v>
      </c>
      <c r="F290" s="108">
        <v>113.53</v>
      </c>
      <c r="G290" s="133">
        <f t="shared" si="35"/>
        <v>23.8413</v>
      </c>
      <c r="H290" s="108"/>
      <c r="I290" s="110"/>
      <c r="J290" s="108">
        <v>12.64</v>
      </c>
      <c r="K290" s="90"/>
      <c r="L290" s="133">
        <f t="shared" si="36"/>
        <v>150.01130000000001</v>
      </c>
      <c r="M290" s="39"/>
      <c r="N290" s="39"/>
      <c r="O290" s="39"/>
      <c r="P290" s="39"/>
    </row>
    <row r="291" spans="1:16" ht="14.25" customHeight="1" x14ac:dyDescent="0.25">
      <c r="A291" s="119">
        <v>42671</v>
      </c>
      <c r="B291" s="86">
        <v>7</v>
      </c>
      <c r="C291" s="86">
        <v>3884</v>
      </c>
      <c r="D291" s="86" t="s">
        <v>629</v>
      </c>
      <c r="E291" s="86">
        <v>33694787709</v>
      </c>
      <c r="F291" s="108">
        <v>76.03</v>
      </c>
      <c r="G291" s="133">
        <f t="shared" si="35"/>
        <v>15.9663</v>
      </c>
      <c r="H291" s="108"/>
      <c r="I291" s="110"/>
      <c r="J291" s="108">
        <v>8</v>
      </c>
      <c r="K291" s="90"/>
      <c r="L291" s="133">
        <f t="shared" si="36"/>
        <v>99.996300000000005</v>
      </c>
      <c r="M291" s="39"/>
      <c r="N291" s="39"/>
      <c r="O291" s="39"/>
      <c r="P291" s="39"/>
    </row>
    <row r="292" spans="1:16" ht="14.25" customHeight="1" x14ac:dyDescent="0.25">
      <c r="A292" s="119">
        <v>42671</v>
      </c>
      <c r="B292" s="86">
        <v>17</v>
      </c>
      <c r="C292" s="86">
        <v>68724</v>
      </c>
      <c r="D292" s="86" t="s">
        <v>630</v>
      </c>
      <c r="E292" s="86">
        <v>30540735197</v>
      </c>
      <c r="F292" s="108">
        <v>124.02</v>
      </c>
      <c r="G292" s="133">
        <f t="shared" si="35"/>
        <v>26.044199999999996</v>
      </c>
      <c r="H292" s="108"/>
      <c r="I292" s="110"/>
      <c r="J292" s="108">
        <v>49.99</v>
      </c>
      <c r="K292" s="90"/>
      <c r="L292" s="133">
        <f t="shared" si="36"/>
        <v>200.05420000000001</v>
      </c>
      <c r="M292" s="39"/>
      <c r="N292" s="39"/>
      <c r="O292" s="39"/>
      <c r="P292" s="39"/>
    </row>
    <row r="293" spans="1:16" ht="14.25" customHeight="1" x14ac:dyDescent="0.25">
      <c r="A293" s="119">
        <v>42671</v>
      </c>
      <c r="B293" s="86">
        <v>12</v>
      </c>
      <c r="C293" s="86">
        <v>2856</v>
      </c>
      <c r="D293" s="86" t="s">
        <v>631</v>
      </c>
      <c r="E293" s="86">
        <v>30542623426</v>
      </c>
      <c r="F293" s="108">
        <v>126.71</v>
      </c>
      <c r="G293" s="133">
        <f t="shared" si="35"/>
        <v>26.609099999999998</v>
      </c>
      <c r="H293" s="108"/>
      <c r="I293" s="110"/>
      <c r="J293" s="108">
        <v>16.670000000000002</v>
      </c>
      <c r="K293" s="90">
        <v>0.01</v>
      </c>
      <c r="L293" s="133">
        <f t="shared" si="36"/>
        <v>169.9991</v>
      </c>
      <c r="M293" s="39"/>
      <c r="N293" s="39"/>
      <c r="O293" s="39"/>
      <c r="P293" s="39"/>
    </row>
    <row r="294" spans="1:16" ht="14.25" customHeight="1" x14ac:dyDescent="0.25">
      <c r="A294" s="119">
        <v>42671</v>
      </c>
      <c r="B294" s="86"/>
      <c r="C294" s="86"/>
      <c r="D294" s="86" t="s">
        <v>557</v>
      </c>
      <c r="E294" s="86">
        <v>30711032630</v>
      </c>
      <c r="F294" s="108">
        <f>L294-G294</f>
        <v>24.792000000000002</v>
      </c>
      <c r="G294" s="133">
        <f>L294*17.36%</f>
        <v>5.2080000000000002</v>
      </c>
      <c r="H294" s="108"/>
      <c r="I294" s="110"/>
      <c r="J294" s="108"/>
      <c r="K294" s="90"/>
      <c r="L294" s="133">
        <v>30</v>
      </c>
      <c r="M294" s="39"/>
      <c r="N294" s="39"/>
      <c r="O294" s="39"/>
      <c r="P294" s="39"/>
    </row>
    <row r="295" spans="1:16" ht="14.25" customHeight="1" x14ac:dyDescent="0.25">
      <c r="A295" s="119">
        <v>42671</v>
      </c>
      <c r="B295" s="86"/>
      <c r="C295" s="86"/>
      <c r="D295" s="86" t="s">
        <v>557</v>
      </c>
      <c r="E295" s="86">
        <v>30711032630</v>
      </c>
      <c r="F295" s="108">
        <f t="shared" ref="F295:F296" si="49">L295-G295</f>
        <v>24.792000000000002</v>
      </c>
      <c r="G295" s="133">
        <f t="shared" ref="G295:G296" si="50">L295*17.36%</f>
        <v>5.2080000000000002</v>
      </c>
      <c r="H295" s="108"/>
      <c r="I295" s="110"/>
      <c r="J295" s="108"/>
      <c r="K295" s="90"/>
      <c r="L295" s="133">
        <v>30</v>
      </c>
      <c r="M295" s="39"/>
      <c r="N295" s="39"/>
      <c r="O295" s="39"/>
      <c r="P295" s="39"/>
    </row>
    <row r="296" spans="1:16" ht="14.25" customHeight="1" x14ac:dyDescent="0.25">
      <c r="A296" s="119">
        <v>42671</v>
      </c>
      <c r="B296" s="86"/>
      <c r="C296" s="86"/>
      <c r="D296" s="86" t="s">
        <v>557</v>
      </c>
      <c r="E296" s="86">
        <v>30711032630</v>
      </c>
      <c r="F296" s="108">
        <f t="shared" si="49"/>
        <v>16.527999999999999</v>
      </c>
      <c r="G296" s="133">
        <f t="shared" si="50"/>
        <v>3.472</v>
      </c>
      <c r="H296" s="108"/>
      <c r="I296" s="110"/>
      <c r="J296" s="108"/>
      <c r="K296" s="90"/>
      <c r="L296" s="133">
        <v>20</v>
      </c>
      <c r="M296" s="39"/>
      <c r="N296" s="39"/>
      <c r="O296" s="39"/>
      <c r="P296" s="39"/>
    </row>
    <row r="297" spans="1:16" ht="14.25" customHeight="1" x14ac:dyDescent="0.25">
      <c r="A297" s="119">
        <v>42671</v>
      </c>
      <c r="B297" s="86"/>
      <c r="C297" s="86"/>
      <c r="D297" s="86" t="s">
        <v>557</v>
      </c>
      <c r="E297" s="86">
        <v>30711032630</v>
      </c>
      <c r="F297" s="108">
        <f>L297-G297</f>
        <v>16.527999999999999</v>
      </c>
      <c r="G297" s="133">
        <f>L297*17.36%</f>
        <v>3.472</v>
      </c>
      <c r="H297" s="108"/>
      <c r="I297" s="110"/>
      <c r="J297" s="108"/>
      <c r="K297" s="90"/>
      <c r="L297" s="133">
        <v>20</v>
      </c>
      <c r="M297" s="39"/>
      <c r="N297" s="39"/>
      <c r="O297" s="39"/>
      <c r="P297" s="39"/>
    </row>
    <row r="298" spans="1:16" ht="14.25" customHeight="1" x14ac:dyDescent="0.25">
      <c r="A298" s="119">
        <v>42671</v>
      </c>
      <c r="B298" s="86"/>
      <c r="C298" s="86"/>
      <c r="D298" s="86" t="s">
        <v>513</v>
      </c>
      <c r="E298" s="86">
        <v>30692975600</v>
      </c>
      <c r="F298" s="108">
        <f t="shared" ref="F298:F299" si="51">L298-G298</f>
        <v>16.527999999999999</v>
      </c>
      <c r="G298" s="133">
        <f t="shared" ref="G298:G299" si="52">L298*17.36%</f>
        <v>3.472</v>
      </c>
      <c r="H298" s="108"/>
      <c r="I298" s="110"/>
      <c r="J298" s="108"/>
      <c r="K298" s="90"/>
      <c r="L298" s="133">
        <v>20</v>
      </c>
      <c r="M298" s="39"/>
      <c r="N298" s="39"/>
      <c r="O298" s="39"/>
      <c r="P298" s="39"/>
    </row>
    <row r="299" spans="1:16" ht="14.25" customHeight="1" x14ac:dyDescent="0.25">
      <c r="A299" s="119">
        <v>42671</v>
      </c>
      <c r="B299" s="86"/>
      <c r="C299" s="86"/>
      <c r="D299" s="86" t="s">
        <v>513</v>
      </c>
      <c r="E299" s="86">
        <v>30692975600</v>
      </c>
      <c r="F299" s="108">
        <f t="shared" si="51"/>
        <v>16.527999999999999</v>
      </c>
      <c r="G299" s="133">
        <f t="shared" si="52"/>
        <v>3.472</v>
      </c>
      <c r="H299" s="108"/>
      <c r="I299" s="110"/>
      <c r="J299" s="108"/>
      <c r="K299" s="90"/>
      <c r="L299" s="133">
        <v>20</v>
      </c>
      <c r="M299" s="39"/>
      <c r="N299" s="39"/>
      <c r="O299" s="39"/>
      <c r="P299" s="39"/>
    </row>
    <row r="300" spans="1:16" ht="14.25" customHeight="1" x14ac:dyDescent="0.25">
      <c r="A300" s="119">
        <v>42671</v>
      </c>
      <c r="B300" s="86"/>
      <c r="C300" s="86"/>
      <c r="D300" s="86" t="s">
        <v>559</v>
      </c>
      <c r="E300" s="86">
        <v>30711633053</v>
      </c>
      <c r="F300" s="108">
        <f t="shared" ref="F300" si="53">L300-G300</f>
        <v>4.1319999999999997</v>
      </c>
      <c r="G300" s="133">
        <f t="shared" ref="G300" si="54">L300*17.36%</f>
        <v>0.86799999999999999</v>
      </c>
      <c r="H300" s="108"/>
      <c r="I300" s="110"/>
      <c r="J300" s="108"/>
      <c r="K300" s="90"/>
      <c r="L300" s="133">
        <v>5</v>
      </c>
      <c r="M300" s="39"/>
      <c r="N300" s="39"/>
      <c r="O300" s="39"/>
      <c r="P300" s="39"/>
    </row>
    <row r="301" spans="1:16" ht="14.25" customHeight="1" x14ac:dyDescent="0.25">
      <c r="A301" s="119">
        <v>42670</v>
      </c>
      <c r="B301" s="86">
        <v>12</v>
      </c>
      <c r="C301" s="86">
        <v>3731</v>
      </c>
      <c r="D301" s="86" t="s">
        <v>544</v>
      </c>
      <c r="E301" s="86">
        <v>30536244596</v>
      </c>
      <c r="F301" s="108">
        <v>511.45</v>
      </c>
      <c r="G301" s="133">
        <f t="shared" si="35"/>
        <v>107.4045</v>
      </c>
      <c r="H301" s="108"/>
      <c r="I301" s="110"/>
      <c r="J301" s="108">
        <v>3.07</v>
      </c>
      <c r="K301" s="90"/>
      <c r="L301" s="133">
        <f t="shared" si="36"/>
        <v>621.92450000000008</v>
      </c>
      <c r="M301" s="39"/>
      <c r="N301" s="39"/>
      <c r="O301" s="39"/>
      <c r="P301" s="39"/>
    </row>
    <row r="302" spans="1:16" ht="14.25" customHeight="1" x14ac:dyDescent="0.25">
      <c r="A302" s="119">
        <v>42667</v>
      </c>
      <c r="B302" s="86">
        <v>17</v>
      </c>
      <c r="C302" s="86">
        <v>1712</v>
      </c>
      <c r="D302" s="86" t="s">
        <v>632</v>
      </c>
      <c r="E302" s="86">
        <v>33708891059</v>
      </c>
      <c r="F302" s="108">
        <v>65.34</v>
      </c>
      <c r="G302" s="133">
        <f t="shared" si="35"/>
        <v>13.721400000000001</v>
      </c>
      <c r="H302" s="108"/>
      <c r="I302" s="110"/>
      <c r="J302" s="108">
        <v>12.93</v>
      </c>
      <c r="K302" s="90">
        <v>0.01</v>
      </c>
      <c r="L302" s="133">
        <f t="shared" si="36"/>
        <v>92.001400000000004</v>
      </c>
      <c r="M302" s="39"/>
      <c r="N302" s="39"/>
      <c r="O302" s="39"/>
      <c r="P302" s="39"/>
    </row>
    <row r="303" spans="1:16" ht="14.25" customHeight="1" x14ac:dyDescent="0.25">
      <c r="A303" s="119">
        <v>42668</v>
      </c>
      <c r="B303" s="86">
        <v>2</v>
      </c>
      <c r="C303" s="86">
        <v>124455</v>
      </c>
      <c r="D303" s="86" t="s">
        <v>128</v>
      </c>
      <c r="E303" s="86">
        <v>20173838159</v>
      </c>
      <c r="F303" s="108">
        <v>105.08</v>
      </c>
      <c r="G303" s="133">
        <f t="shared" si="35"/>
        <v>22.066799999999997</v>
      </c>
      <c r="H303" s="108"/>
      <c r="I303" s="110"/>
      <c r="J303" s="108">
        <v>23.85</v>
      </c>
      <c r="K303" s="90"/>
      <c r="L303" s="133">
        <f t="shared" si="36"/>
        <v>150.99680000000001</v>
      </c>
      <c r="M303" s="39"/>
      <c r="N303" s="39"/>
      <c r="O303" s="39"/>
      <c r="P303" s="39"/>
    </row>
    <row r="304" spans="1:16" ht="14.25" customHeight="1" x14ac:dyDescent="0.25">
      <c r="A304" s="119">
        <v>42670</v>
      </c>
      <c r="B304" s="86">
        <v>5</v>
      </c>
      <c r="C304" s="86">
        <v>21578</v>
      </c>
      <c r="D304" s="86" t="s">
        <v>633</v>
      </c>
      <c r="E304" s="86">
        <v>30707841415</v>
      </c>
      <c r="F304" s="108">
        <v>96.94</v>
      </c>
      <c r="G304" s="133">
        <f t="shared" si="35"/>
        <v>20.357399999999998</v>
      </c>
      <c r="H304" s="108"/>
      <c r="I304" s="110"/>
      <c r="J304" s="108">
        <v>16.7</v>
      </c>
      <c r="K304" s="90"/>
      <c r="L304" s="133">
        <f t="shared" si="36"/>
        <v>133.9974</v>
      </c>
      <c r="M304" s="39"/>
      <c r="N304" s="39"/>
      <c r="O304" s="39"/>
      <c r="P304" s="39"/>
    </row>
    <row r="305" spans="1:16" ht="14.25" customHeight="1" x14ac:dyDescent="0.25">
      <c r="A305" s="119">
        <v>42670</v>
      </c>
      <c r="B305" s="86">
        <v>2</v>
      </c>
      <c r="C305" s="86">
        <v>4452</v>
      </c>
      <c r="D305" s="86" t="s">
        <v>387</v>
      </c>
      <c r="E305" s="86">
        <v>27124059777</v>
      </c>
      <c r="F305" s="108">
        <v>229.38</v>
      </c>
      <c r="G305" s="133">
        <f t="shared" si="35"/>
        <v>48.169799999999995</v>
      </c>
      <c r="H305" s="108"/>
      <c r="I305" s="110"/>
      <c r="J305" s="108"/>
      <c r="K305" s="90"/>
      <c r="L305" s="133">
        <f t="shared" si="36"/>
        <v>277.5498</v>
      </c>
      <c r="M305" s="39"/>
      <c r="N305" s="39"/>
      <c r="O305" s="39"/>
      <c r="P305" s="39"/>
    </row>
    <row r="306" spans="1:16" ht="14.25" customHeight="1" x14ac:dyDescent="0.25">
      <c r="A306" s="119">
        <v>42670</v>
      </c>
      <c r="B306" s="86">
        <v>11</v>
      </c>
      <c r="C306" s="86">
        <v>5242</v>
      </c>
      <c r="D306" s="86" t="s">
        <v>634</v>
      </c>
      <c r="E306" s="86">
        <v>30713726407</v>
      </c>
      <c r="F306" s="108">
        <v>402.89</v>
      </c>
      <c r="G306" s="133">
        <f t="shared" si="35"/>
        <v>84.606899999999996</v>
      </c>
      <c r="H306" s="108"/>
      <c r="I306" s="110"/>
      <c r="J306" s="108"/>
      <c r="K306" s="90"/>
      <c r="L306" s="133">
        <f t="shared" si="36"/>
        <v>487.49689999999998</v>
      </c>
      <c r="M306" s="39"/>
      <c r="N306" s="39"/>
      <c r="O306" s="39"/>
      <c r="P306" s="39"/>
    </row>
    <row r="307" spans="1:16" ht="14.25" customHeight="1" x14ac:dyDescent="0.25">
      <c r="A307" s="119">
        <v>42668</v>
      </c>
      <c r="B307" s="86">
        <v>3882</v>
      </c>
      <c r="C307" s="86">
        <v>2917</v>
      </c>
      <c r="D307" s="86" t="s">
        <v>554</v>
      </c>
      <c r="E307" s="86">
        <v>30678774495</v>
      </c>
      <c r="F307" s="108">
        <v>308.42</v>
      </c>
      <c r="G307" s="133">
        <f t="shared" si="35"/>
        <v>64.768200000000007</v>
      </c>
      <c r="H307" s="108"/>
      <c r="I307" s="110"/>
      <c r="J307" s="108">
        <v>126.82</v>
      </c>
      <c r="K307" s="90"/>
      <c r="L307" s="133">
        <f t="shared" si="36"/>
        <v>500.00820000000004</v>
      </c>
      <c r="M307" s="39"/>
      <c r="N307" s="39"/>
      <c r="O307" s="39"/>
      <c r="P307" s="39"/>
    </row>
    <row r="308" spans="1:16" ht="14.25" customHeight="1" x14ac:dyDescent="0.25">
      <c r="A308" s="119">
        <v>42669</v>
      </c>
      <c r="B308" s="86">
        <v>1</v>
      </c>
      <c r="C308" s="86">
        <v>511</v>
      </c>
      <c r="D308" s="86" t="s">
        <v>635</v>
      </c>
      <c r="E308" s="86">
        <v>20265072373</v>
      </c>
      <c r="F308" s="108">
        <v>413.22</v>
      </c>
      <c r="G308" s="133">
        <f t="shared" si="35"/>
        <v>86.776200000000003</v>
      </c>
      <c r="H308" s="108"/>
      <c r="I308" s="110"/>
      <c r="J308" s="108"/>
      <c r="K308" s="90"/>
      <c r="L308" s="133">
        <f t="shared" si="36"/>
        <v>499.99620000000004</v>
      </c>
      <c r="M308" s="39"/>
      <c r="N308" s="39"/>
      <c r="O308" s="39"/>
      <c r="P308" s="39"/>
    </row>
    <row r="309" spans="1:16" ht="14.25" customHeight="1" x14ac:dyDescent="0.25">
      <c r="A309" s="119">
        <v>42669</v>
      </c>
      <c r="B309" s="86">
        <v>19</v>
      </c>
      <c r="C309" s="86">
        <v>58215</v>
      </c>
      <c r="D309" s="86" t="s">
        <v>636</v>
      </c>
      <c r="E309" s="86">
        <v>30707994874</v>
      </c>
      <c r="F309" s="108">
        <v>313.56</v>
      </c>
      <c r="G309" s="133">
        <f t="shared" si="35"/>
        <v>65.8476</v>
      </c>
      <c r="H309" s="108"/>
      <c r="I309" s="110"/>
      <c r="J309" s="108">
        <v>120.6</v>
      </c>
      <c r="K309" s="90"/>
      <c r="L309" s="133">
        <f t="shared" si="36"/>
        <v>500.00760000000002</v>
      </c>
      <c r="M309" s="39"/>
      <c r="N309" s="39"/>
      <c r="O309" s="39"/>
      <c r="P309" s="39"/>
    </row>
    <row r="310" spans="1:16" ht="14.25" customHeight="1" x14ac:dyDescent="0.25">
      <c r="A310" s="119">
        <v>42669</v>
      </c>
      <c r="B310" s="86">
        <v>8</v>
      </c>
      <c r="C310" s="86">
        <v>2411</v>
      </c>
      <c r="D310" s="86" t="s">
        <v>637</v>
      </c>
      <c r="E310" s="86">
        <v>30660945152</v>
      </c>
      <c r="F310" s="108">
        <v>403.18</v>
      </c>
      <c r="G310" s="133">
        <f t="shared" si="35"/>
        <v>84.6678</v>
      </c>
      <c r="H310" s="108"/>
      <c r="I310" s="110"/>
      <c r="J310" s="108">
        <v>172.21</v>
      </c>
      <c r="K310" s="90"/>
      <c r="L310" s="133">
        <f t="shared" si="36"/>
        <v>660.05780000000004</v>
      </c>
      <c r="M310" s="39"/>
      <c r="N310" s="39"/>
      <c r="O310" s="39"/>
      <c r="P310" s="39"/>
    </row>
    <row r="311" spans="1:16" ht="14.25" customHeight="1" x14ac:dyDescent="0.25">
      <c r="A311" s="119">
        <v>42669</v>
      </c>
      <c r="B311" s="86"/>
      <c r="C311" s="86"/>
      <c r="D311" s="86" t="s">
        <v>513</v>
      </c>
      <c r="E311" s="86">
        <v>30692975600</v>
      </c>
      <c r="F311" s="108">
        <f>L311-G311</f>
        <v>12.396000000000001</v>
      </c>
      <c r="G311" s="133">
        <f>L311*17.36%</f>
        <v>2.6040000000000001</v>
      </c>
      <c r="H311" s="108"/>
      <c r="I311" s="110"/>
      <c r="J311" s="108"/>
      <c r="K311" s="90"/>
      <c r="L311" s="133">
        <v>15</v>
      </c>
      <c r="M311" s="39"/>
      <c r="N311" s="39"/>
      <c r="O311" s="39"/>
      <c r="P311" s="39"/>
    </row>
    <row r="312" spans="1:16" ht="14.25" customHeight="1" x14ac:dyDescent="0.25">
      <c r="A312" s="119">
        <v>42669</v>
      </c>
      <c r="B312" s="86"/>
      <c r="C312" s="86"/>
      <c r="D312" s="86" t="s">
        <v>513</v>
      </c>
      <c r="E312" s="86">
        <v>30692975600</v>
      </c>
      <c r="F312" s="108">
        <f t="shared" ref="F312:F316" si="55">L312-G312</f>
        <v>12.396000000000001</v>
      </c>
      <c r="G312" s="133">
        <f t="shared" ref="G312:G316" si="56">L312*17.36%</f>
        <v>2.6040000000000001</v>
      </c>
      <c r="H312" s="108"/>
      <c r="I312" s="110"/>
      <c r="J312" s="108"/>
      <c r="K312" s="90"/>
      <c r="L312" s="133">
        <v>15</v>
      </c>
      <c r="M312" s="39"/>
      <c r="N312" s="39"/>
      <c r="O312" s="39"/>
      <c r="P312" s="39"/>
    </row>
    <row r="313" spans="1:16" ht="14.25" customHeight="1" x14ac:dyDescent="0.25">
      <c r="A313" s="119">
        <v>42668</v>
      </c>
      <c r="B313" s="86"/>
      <c r="C313" s="86"/>
      <c r="D313" s="86" t="s">
        <v>513</v>
      </c>
      <c r="E313" s="86">
        <v>30692975600</v>
      </c>
      <c r="F313" s="108">
        <f t="shared" si="55"/>
        <v>12.396000000000001</v>
      </c>
      <c r="G313" s="133">
        <f t="shared" si="56"/>
        <v>2.6040000000000001</v>
      </c>
      <c r="H313" s="108"/>
      <c r="I313" s="110"/>
      <c r="J313" s="108"/>
      <c r="K313" s="90"/>
      <c r="L313" s="133">
        <v>15</v>
      </c>
      <c r="M313" s="39"/>
      <c r="N313" s="39"/>
      <c r="O313" s="39"/>
      <c r="P313" s="39"/>
    </row>
    <row r="314" spans="1:16" ht="14.25" customHeight="1" x14ac:dyDescent="0.25">
      <c r="A314" s="119">
        <v>42668</v>
      </c>
      <c r="B314" s="86"/>
      <c r="C314" s="86"/>
      <c r="D314" s="86" t="s">
        <v>513</v>
      </c>
      <c r="E314" s="86">
        <v>30692975600</v>
      </c>
      <c r="F314" s="108">
        <f t="shared" si="55"/>
        <v>12.396000000000001</v>
      </c>
      <c r="G314" s="133">
        <f t="shared" si="56"/>
        <v>2.6040000000000001</v>
      </c>
      <c r="H314" s="108"/>
      <c r="I314" s="110"/>
      <c r="J314" s="108"/>
      <c r="K314" s="90"/>
      <c r="L314" s="133">
        <v>15</v>
      </c>
      <c r="M314" s="39"/>
      <c r="N314" s="39"/>
      <c r="O314" s="39"/>
      <c r="P314" s="39"/>
    </row>
    <row r="315" spans="1:16" ht="14.25" customHeight="1" x14ac:dyDescent="0.25">
      <c r="A315" s="119">
        <v>42668</v>
      </c>
      <c r="B315" s="86"/>
      <c r="C315" s="86"/>
      <c r="D315" s="86" t="s">
        <v>513</v>
      </c>
      <c r="E315" s="86">
        <v>30692975600</v>
      </c>
      <c r="F315" s="108">
        <f t="shared" si="55"/>
        <v>12.396000000000001</v>
      </c>
      <c r="G315" s="133">
        <f t="shared" si="56"/>
        <v>2.6040000000000001</v>
      </c>
      <c r="H315" s="108"/>
      <c r="I315" s="110"/>
      <c r="J315" s="108"/>
      <c r="K315" s="90"/>
      <c r="L315" s="133">
        <v>15</v>
      </c>
      <c r="M315" s="39"/>
      <c r="N315" s="39"/>
      <c r="O315" s="39"/>
      <c r="P315" s="39"/>
    </row>
    <row r="316" spans="1:16" ht="14.25" customHeight="1" x14ac:dyDescent="0.25">
      <c r="A316" s="119">
        <v>42669</v>
      </c>
      <c r="B316" s="86"/>
      <c r="C316" s="86"/>
      <c r="D316" s="86" t="s">
        <v>513</v>
      </c>
      <c r="E316" s="86">
        <v>30692975600</v>
      </c>
      <c r="F316" s="108">
        <f t="shared" si="55"/>
        <v>12.396000000000001</v>
      </c>
      <c r="G316" s="133">
        <f t="shared" si="56"/>
        <v>2.6040000000000001</v>
      </c>
      <c r="H316" s="108"/>
      <c r="I316" s="110"/>
      <c r="J316" s="108"/>
      <c r="K316" s="90"/>
      <c r="L316" s="133">
        <v>15</v>
      </c>
      <c r="M316" s="39"/>
      <c r="N316" s="39"/>
      <c r="O316" s="39"/>
      <c r="P316" s="39"/>
    </row>
    <row r="317" spans="1:16" ht="14.25" customHeight="1" x14ac:dyDescent="0.25">
      <c r="A317" s="119">
        <v>42669</v>
      </c>
      <c r="B317" s="86"/>
      <c r="C317" s="86"/>
      <c r="D317" s="86" t="s">
        <v>521</v>
      </c>
      <c r="E317" s="86">
        <v>30711344248</v>
      </c>
      <c r="F317" s="108">
        <f t="shared" ref="F317:F318" si="57">L317-G317</f>
        <v>16.527999999999999</v>
      </c>
      <c r="G317" s="133">
        <f t="shared" ref="G317:G318" si="58">L317*17.36%</f>
        <v>3.472</v>
      </c>
      <c r="H317" s="108"/>
      <c r="I317" s="110"/>
      <c r="J317" s="108"/>
      <c r="K317" s="90"/>
      <c r="L317" s="133">
        <v>20</v>
      </c>
      <c r="M317" s="39"/>
      <c r="N317" s="39"/>
      <c r="O317" s="39"/>
      <c r="P317" s="39"/>
    </row>
    <row r="318" spans="1:16" ht="14.25" customHeight="1" x14ac:dyDescent="0.25">
      <c r="A318" s="119">
        <v>42668</v>
      </c>
      <c r="B318" s="86"/>
      <c r="C318" s="86"/>
      <c r="D318" s="86" t="s">
        <v>521</v>
      </c>
      <c r="E318" s="86">
        <v>30711344248</v>
      </c>
      <c r="F318" s="108">
        <f t="shared" si="57"/>
        <v>16.527999999999999</v>
      </c>
      <c r="G318" s="133">
        <f t="shared" si="58"/>
        <v>3.472</v>
      </c>
      <c r="H318" s="108"/>
      <c r="I318" s="110"/>
      <c r="J318" s="108"/>
      <c r="K318" s="90"/>
      <c r="L318" s="133">
        <v>20</v>
      </c>
      <c r="M318" s="39"/>
      <c r="N318" s="39"/>
      <c r="O318" s="39"/>
      <c r="P318" s="39"/>
    </row>
    <row r="319" spans="1:16" ht="14.25" customHeight="1" x14ac:dyDescent="0.25">
      <c r="A319" s="119">
        <v>42668</v>
      </c>
      <c r="B319" s="86"/>
      <c r="C319" s="86"/>
      <c r="D319" s="86" t="s">
        <v>624</v>
      </c>
      <c r="E319" s="86">
        <v>30707017690</v>
      </c>
      <c r="F319" s="108">
        <f t="shared" ref="F319:F322" si="59">L319-G319</f>
        <v>20.66</v>
      </c>
      <c r="G319" s="133">
        <f t="shared" ref="G319:G322" si="60">L319*17.36%</f>
        <v>4.34</v>
      </c>
      <c r="H319" s="108"/>
      <c r="I319" s="110"/>
      <c r="J319" s="108"/>
      <c r="K319" s="90"/>
      <c r="L319" s="133">
        <v>25</v>
      </c>
      <c r="M319" s="39"/>
      <c r="N319" s="39"/>
      <c r="O319" s="39"/>
      <c r="P319" s="39"/>
    </row>
    <row r="320" spans="1:16" ht="14.25" customHeight="1" x14ac:dyDescent="0.25">
      <c r="A320" s="119">
        <v>42668</v>
      </c>
      <c r="B320" s="86"/>
      <c r="C320" s="86"/>
      <c r="D320" s="86" t="s">
        <v>624</v>
      </c>
      <c r="E320" s="86">
        <v>30707017690</v>
      </c>
      <c r="F320" s="108">
        <f t="shared" si="59"/>
        <v>20.66</v>
      </c>
      <c r="G320" s="133">
        <f t="shared" si="60"/>
        <v>4.34</v>
      </c>
      <c r="H320" s="108"/>
      <c r="I320" s="110"/>
      <c r="J320" s="108"/>
      <c r="K320" s="90"/>
      <c r="L320" s="133">
        <v>25</v>
      </c>
      <c r="M320" s="39"/>
      <c r="N320" s="39"/>
      <c r="O320" s="39"/>
      <c r="P320" s="39"/>
    </row>
    <row r="321" spans="1:16" ht="14.25" customHeight="1" x14ac:dyDescent="0.25">
      <c r="A321" s="119">
        <v>42669</v>
      </c>
      <c r="B321" s="86"/>
      <c r="C321" s="86"/>
      <c r="D321" s="86" t="s">
        <v>624</v>
      </c>
      <c r="E321" s="86">
        <v>30707017690</v>
      </c>
      <c r="F321" s="108">
        <f t="shared" si="59"/>
        <v>20.66</v>
      </c>
      <c r="G321" s="133">
        <f t="shared" si="60"/>
        <v>4.34</v>
      </c>
      <c r="H321" s="108"/>
      <c r="I321" s="110"/>
      <c r="J321" s="108"/>
      <c r="K321" s="90"/>
      <c r="L321" s="133">
        <v>25</v>
      </c>
      <c r="M321" s="39"/>
      <c r="N321" s="39"/>
      <c r="O321" s="39"/>
      <c r="P321" s="39"/>
    </row>
    <row r="322" spans="1:16" ht="14.25" customHeight="1" x14ac:dyDescent="0.25">
      <c r="A322" s="119">
        <v>42669</v>
      </c>
      <c r="B322" s="86"/>
      <c r="C322" s="86"/>
      <c r="D322" s="86" t="s">
        <v>624</v>
      </c>
      <c r="E322" s="86">
        <v>30707017690</v>
      </c>
      <c r="F322" s="108">
        <f t="shared" si="59"/>
        <v>20.66</v>
      </c>
      <c r="G322" s="133">
        <f t="shared" si="60"/>
        <v>4.34</v>
      </c>
      <c r="H322" s="108"/>
      <c r="I322" s="110"/>
      <c r="J322" s="108"/>
      <c r="K322" s="90"/>
      <c r="L322" s="133">
        <v>25</v>
      </c>
      <c r="M322" s="39"/>
      <c r="N322" s="39"/>
      <c r="O322" s="39"/>
      <c r="P322" s="39"/>
    </row>
    <row r="323" spans="1:16" ht="14.25" customHeight="1" x14ac:dyDescent="0.25">
      <c r="A323" s="119">
        <v>42669</v>
      </c>
      <c r="B323" s="86"/>
      <c r="C323" s="86"/>
      <c r="D323" s="86" t="s">
        <v>587</v>
      </c>
      <c r="E323" s="86">
        <v>30711346801</v>
      </c>
      <c r="F323" s="108">
        <f t="shared" ref="F323:F324" si="61">L323-G323</f>
        <v>24.792000000000002</v>
      </c>
      <c r="G323" s="133">
        <f t="shared" ref="G323:G324" si="62">L323*17.36%</f>
        <v>5.2080000000000002</v>
      </c>
      <c r="H323" s="108"/>
      <c r="I323" s="110"/>
      <c r="J323" s="108"/>
      <c r="K323" s="90"/>
      <c r="L323" s="133">
        <v>30</v>
      </c>
      <c r="M323" s="39"/>
      <c r="N323" s="39"/>
      <c r="O323" s="39"/>
      <c r="P323" s="39"/>
    </row>
    <row r="324" spans="1:16" ht="14.25" customHeight="1" x14ac:dyDescent="0.25">
      <c r="A324" s="119">
        <v>42668</v>
      </c>
      <c r="B324" s="86"/>
      <c r="C324" s="86"/>
      <c r="D324" s="86" t="s">
        <v>587</v>
      </c>
      <c r="E324" s="86">
        <v>30711346801</v>
      </c>
      <c r="F324" s="108">
        <f t="shared" si="61"/>
        <v>24.792000000000002</v>
      </c>
      <c r="G324" s="133">
        <f t="shared" si="62"/>
        <v>5.2080000000000002</v>
      </c>
      <c r="H324" s="108"/>
      <c r="I324" s="110"/>
      <c r="J324" s="108"/>
      <c r="K324" s="90"/>
      <c r="L324" s="133">
        <v>30</v>
      </c>
      <c r="M324" s="39"/>
      <c r="N324" s="39"/>
      <c r="O324" s="39"/>
      <c r="P324" s="39"/>
    </row>
    <row r="325" spans="1:16" ht="14.25" customHeight="1" x14ac:dyDescent="0.25">
      <c r="A325" s="119">
        <v>42655</v>
      </c>
      <c r="B325" s="86">
        <v>1</v>
      </c>
      <c r="C325" s="86">
        <v>26691</v>
      </c>
      <c r="D325" s="86" t="s">
        <v>638</v>
      </c>
      <c r="E325" s="86">
        <v>30689819431</v>
      </c>
      <c r="F325" s="108">
        <v>397.44</v>
      </c>
      <c r="G325" s="133">
        <f t="shared" si="35"/>
        <v>83.462400000000002</v>
      </c>
      <c r="H325" s="108"/>
      <c r="I325" s="110"/>
      <c r="J325" s="108">
        <v>119.09</v>
      </c>
      <c r="K325" s="90">
        <v>0.01</v>
      </c>
      <c r="L325" s="133">
        <f t="shared" si="36"/>
        <v>600.00239999999997</v>
      </c>
      <c r="M325" s="39"/>
      <c r="N325" s="39"/>
      <c r="O325" s="39"/>
      <c r="P325" s="39"/>
    </row>
    <row r="326" spans="1:16" ht="14.25" customHeight="1" x14ac:dyDescent="0.25">
      <c r="A326" s="119">
        <v>42654</v>
      </c>
      <c r="B326" s="86">
        <v>13</v>
      </c>
      <c r="C326" s="86">
        <v>17639</v>
      </c>
      <c r="D326" s="86" t="s">
        <v>639</v>
      </c>
      <c r="E326" s="86">
        <v>30703408601</v>
      </c>
      <c r="F326" s="108">
        <v>66.61</v>
      </c>
      <c r="G326" s="133">
        <f t="shared" si="35"/>
        <v>13.988099999999999</v>
      </c>
      <c r="H326" s="108"/>
      <c r="I326" s="110"/>
      <c r="J326" s="108">
        <v>19.41</v>
      </c>
      <c r="K326" s="90">
        <v>-0.01</v>
      </c>
      <c r="L326" s="133">
        <f t="shared" si="36"/>
        <v>99.998099999999994</v>
      </c>
      <c r="M326" s="39"/>
      <c r="N326" s="39"/>
      <c r="O326" s="39"/>
      <c r="P326" s="39"/>
    </row>
    <row r="327" spans="1:16" ht="14.25" customHeight="1" x14ac:dyDescent="0.25">
      <c r="A327" s="119">
        <v>42674</v>
      </c>
      <c r="B327" s="86">
        <v>6</v>
      </c>
      <c r="C327" s="86">
        <v>13196</v>
      </c>
      <c r="D327" s="86" t="s">
        <v>640</v>
      </c>
      <c r="E327" s="86">
        <v>30615770481</v>
      </c>
      <c r="F327" s="108">
        <v>1248.76</v>
      </c>
      <c r="G327" s="133">
        <f t="shared" si="35"/>
        <v>262.2396</v>
      </c>
      <c r="H327" s="108"/>
      <c r="I327" s="110"/>
      <c r="J327" s="108"/>
      <c r="K327" s="90"/>
      <c r="L327" s="133">
        <f t="shared" si="36"/>
        <v>1510.9996000000001</v>
      </c>
      <c r="M327" s="39"/>
      <c r="N327" s="39"/>
      <c r="O327" s="39"/>
      <c r="P327" s="39"/>
    </row>
    <row r="328" spans="1:16" ht="14.25" customHeight="1" x14ac:dyDescent="0.25">
      <c r="A328" s="119">
        <v>42674</v>
      </c>
      <c r="B328" s="86">
        <v>6</v>
      </c>
      <c r="C328" s="86">
        <v>13198</v>
      </c>
      <c r="D328" s="86" t="s">
        <v>640</v>
      </c>
      <c r="E328" s="86">
        <v>30615770481</v>
      </c>
      <c r="F328" s="108">
        <v>233.06</v>
      </c>
      <c r="G328" s="133">
        <f t="shared" si="35"/>
        <v>48.942599999999999</v>
      </c>
      <c r="H328" s="108"/>
      <c r="I328" s="110"/>
      <c r="J328" s="108"/>
      <c r="K328" s="90"/>
      <c r="L328" s="133">
        <f t="shared" si="36"/>
        <v>282.00260000000003</v>
      </c>
      <c r="M328" s="39"/>
      <c r="N328" s="39"/>
      <c r="O328" s="39"/>
      <c r="P328" s="39"/>
    </row>
    <row r="329" spans="1:16" ht="14.25" customHeight="1" x14ac:dyDescent="0.25">
      <c r="A329" s="119">
        <v>42673</v>
      </c>
      <c r="B329" s="86">
        <v>1439</v>
      </c>
      <c r="C329" s="86">
        <v>33419</v>
      </c>
      <c r="D329" s="86" t="s">
        <v>502</v>
      </c>
      <c r="E329" s="86">
        <v>30590360763</v>
      </c>
      <c r="F329" s="108">
        <v>340.66</v>
      </c>
      <c r="G329" s="133">
        <f t="shared" si="35"/>
        <v>71.538600000000002</v>
      </c>
      <c r="H329" s="108"/>
      <c r="I329" s="110"/>
      <c r="J329" s="108"/>
      <c r="K329" s="90"/>
      <c r="L329" s="133">
        <f t="shared" si="36"/>
        <v>412.19860000000006</v>
      </c>
      <c r="M329" s="39"/>
      <c r="N329" s="39"/>
      <c r="O329" s="39"/>
      <c r="P329" s="39"/>
    </row>
    <row r="330" spans="1:16" ht="14.25" customHeight="1" x14ac:dyDescent="0.25">
      <c r="A330" s="119">
        <v>42674</v>
      </c>
      <c r="B330" s="86">
        <v>5</v>
      </c>
      <c r="C330" s="86">
        <v>99475</v>
      </c>
      <c r="D330" s="86" t="s">
        <v>529</v>
      </c>
      <c r="E330" s="86">
        <v>30709160644</v>
      </c>
      <c r="F330" s="108">
        <v>89.08</v>
      </c>
      <c r="G330" s="133">
        <f t="shared" si="35"/>
        <v>18.706799999999998</v>
      </c>
      <c r="H330" s="108"/>
      <c r="I330" s="110"/>
      <c r="J330" s="108">
        <v>12.22</v>
      </c>
      <c r="K330" s="90">
        <v>-0.01</v>
      </c>
      <c r="L330" s="133">
        <f t="shared" si="36"/>
        <v>119.99679999999999</v>
      </c>
      <c r="M330" s="39"/>
      <c r="N330" s="39"/>
      <c r="O330" s="39"/>
      <c r="P330" s="39"/>
    </row>
    <row r="331" spans="1:16" ht="14.25" customHeight="1" x14ac:dyDescent="0.25">
      <c r="A331" s="119">
        <v>42672</v>
      </c>
      <c r="B331" s="86">
        <v>6</v>
      </c>
      <c r="C331" s="86">
        <v>16948</v>
      </c>
      <c r="D331" s="86" t="s">
        <v>641</v>
      </c>
      <c r="E331" s="86">
        <v>30712504168</v>
      </c>
      <c r="F331" s="108">
        <v>123.51</v>
      </c>
      <c r="G331" s="133">
        <f t="shared" si="35"/>
        <v>25.937100000000001</v>
      </c>
      <c r="H331" s="108"/>
      <c r="I331" s="110"/>
      <c r="J331" s="108">
        <v>50.62</v>
      </c>
      <c r="K331" s="90">
        <v>-0.01</v>
      </c>
      <c r="L331" s="133">
        <f t="shared" si="36"/>
        <v>200.05710000000002</v>
      </c>
      <c r="M331" s="39"/>
      <c r="N331" s="39"/>
      <c r="O331" s="39"/>
      <c r="P331" s="39"/>
    </row>
    <row r="332" spans="1:16" ht="14.25" customHeight="1" x14ac:dyDescent="0.25">
      <c r="A332" s="119">
        <v>42672</v>
      </c>
      <c r="B332" s="86">
        <v>3</v>
      </c>
      <c r="C332" s="86">
        <v>5621</v>
      </c>
      <c r="D332" s="86" t="s">
        <v>642</v>
      </c>
      <c r="E332" s="86">
        <v>30708880554</v>
      </c>
      <c r="F332" s="108">
        <v>9779.8700000000008</v>
      </c>
      <c r="G332" s="133">
        <f t="shared" si="35"/>
        <v>2053.7727</v>
      </c>
      <c r="H332" s="108"/>
      <c r="I332" s="110"/>
      <c r="J332" s="108"/>
      <c r="K332" s="90">
        <v>176.04</v>
      </c>
      <c r="L332" s="133">
        <f t="shared" si="36"/>
        <v>12009.682700000001</v>
      </c>
      <c r="M332" s="39"/>
      <c r="N332" s="39"/>
      <c r="O332" s="39"/>
      <c r="P332" s="39"/>
    </row>
    <row r="333" spans="1:16" ht="14.25" customHeight="1" x14ac:dyDescent="0.25">
      <c r="A333" s="119">
        <v>42673</v>
      </c>
      <c r="B333" s="86"/>
      <c r="C333" s="86"/>
      <c r="D333" s="86" t="s">
        <v>513</v>
      </c>
      <c r="E333" s="86">
        <v>30692975600</v>
      </c>
      <c r="F333" s="108">
        <f>L333-G333</f>
        <v>16.527999999999999</v>
      </c>
      <c r="G333" s="133">
        <f>L333*17.36%</f>
        <v>3.472</v>
      </c>
      <c r="H333" s="108"/>
      <c r="I333" s="110"/>
      <c r="J333" s="108"/>
      <c r="K333" s="90"/>
      <c r="L333" s="133">
        <v>20</v>
      </c>
      <c r="M333" s="39"/>
      <c r="N333" s="39"/>
      <c r="O333" s="39"/>
      <c r="P333" s="39"/>
    </row>
    <row r="334" spans="1:16" ht="14.25" customHeight="1" x14ac:dyDescent="0.25">
      <c r="A334" s="119">
        <v>42673</v>
      </c>
      <c r="B334" s="86"/>
      <c r="C334" s="86"/>
      <c r="D334" s="86" t="s">
        <v>513</v>
      </c>
      <c r="E334" s="86">
        <v>30692975600</v>
      </c>
      <c r="F334" s="108">
        <f>L334-G334</f>
        <v>16.527999999999999</v>
      </c>
      <c r="G334" s="133">
        <f>L334*17.36%</f>
        <v>3.472</v>
      </c>
      <c r="H334" s="108"/>
      <c r="I334" s="110"/>
      <c r="J334" s="108"/>
      <c r="K334" s="90"/>
      <c r="L334" s="133">
        <v>20</v>
      </c>
      <c r="M334" s="39"/>
      <c r="N334" s="39"/>
      <c r="O334" s="39"/>
      <c r="P334" s="39"/>
    </row>
    <row r="335" spans="1:16" ht="14.25" customHeight="1" x14ac:dyDescent="0.25">
      <c r="A335" s="119">
        <v>42655</v>
      </c>
      <c r="B335" s="86"/>
      <c r="C335" s="86"/>
      <c r="D335" s="86" t="s">
        <v>513</v>
      </c>
      <c r="E335" s="86">
        <v>30692975600</v>
      </c>
      <c r="F335" s="108">
        <f t="shared" ref="F335:F336" si="63">L335-G335</f>
        <v>16.527999999999999</v>
      </c>
      <c r="G335" s="133">
        <f t="shared" ref="G335:G336" si="64">L335*17.36%</f>
        <v>3.472</v>
      </c>
      <c r="H335" s="108"/>
      <c r="I335" s="110"/>
      <c r="J335" s="108"/>
      <c r="K335" s="90"/>
      <c r="L335" s="133">
        <v>20</v>
      </c>
      <c r="M335" s="39"/>
      <c r="N335" s="39"/>
      <c r="O335" s="39"/>
      <c r="P335" s="39"/>
    </row>
    <row r="336" spans="1:16" ht="14.25" customHeight="1" x14ac:dyDescent="0.25">
      <c r="A336" s="119">
        <v>42675</v>
      </c>
      <c r="B336" s="86"/>
      <c r="C336" s="86"/>
      <c r="D336" s="86" t="s">
        <v>513</v>
      </c>
      <c r="E336" s="86">
        <v>30692975600</v>
      </c>
      <c r="F336" s="108">
        <f t="shared" si="63"/>
        <v>16.527999999999999</v>
      </c>
      <c r="G336" s="133">
        <f t="shared" si="64"/>
        <v>3.472</v>
      </c>
      <c r="H336" s="108"/>
      <c r="I336" s="110"/>
      <c r="J336" s="108"/>
      <c r="K336" s="90"/>
      <c r="L336" s="133">
        <v>20</v>
      </c>
      <c r="M336" s="39"/>
      <c r="N336" s="39"/>
      <c r="O336" s="39"/>
      <c r="P336" s="39"/>
    </row>
    <row r="337" spans="1:16" ht="14.25" customHeight="1" x14ac:dyDescent="0.25">
      <c r="A337" s="119">
        <v>42665</v>
      </c>
      <c r="B337" s="86"/>
      <c r="C337" s="86"/>
      <c r="D337" s="86" t="s">
        <v>587</v>
      </c>
      <c r="E337" s="86">
        <v>30711346801</v>
      </c>
      <c r="F337" s="108">
        <f t="shared" ref="F337:F343" si="65">L337-G337</f>
        <v>8.2639999999999993</v>
      </c>
      <c r="G337" s="133">
        <f t="shared" ref="G337:G343" si="66">L337*17.36%</f>
        <v>1.736</v>
      </c>
      <c r="H337" s="108"/>
      <c r="I337" s="110"/>
      <c r="J337" s="108"/>
      <c r="K337" s="90"/>
      <c r="L337" s="133">
        <v>10</v>
      </c>
      <c r="M337" s="39"/>
      <c r="N337" s="39"/>
      <c r="O337" s="39"/>
      <c r="P337" s="39"/>
    </row>
    <row r="338" spans="1:16" ht="14.25" customHeight="1" x14ac:dyDescent="0.25">
      <c r="A338" s="119">
        <v>42665</v>
      </c>
      <c r="B338" s="86"/>
      <c r="C338" s="86"/>
      <c r="D338" s="86" t="s">
        <v>587</v>
      </c>
      <c r="E338" s="86">
        <v>30711346801</v>
      </c>
      <c r="F338" s="108">
        <f t="shared" si="65"/>
        <v>8.2639999999999993</v>
      </c>
      <c r="G338" s="133">
        <f t="shared" si="66"/>
        <v>1.736</v>
      </c>
      <c r="H338" s="108"/>
      <c r="I338" s="110"/>
      <c r="J338" s="108"/>
      <c r="K338" s="90"/>
      <c r="L338" s="133">
        <v>10</v>
      </c>
      <c r="M338" s="39"/>
      <c r="N338" s="39"/>
      <c r="O338" s="39"/>
      <c r="P338" s="39"/>
    </row>
    <row r="339" spans="1:16" ht="14.25" customHeight="1" x14ac:dyDescent="0.25">
      <c r="A339" s="119">
        <v>42665</v>
      </c>
      <c r="B339" s="86"/>
      <c r="C339" s="86"/>
      <c r="D339" s="86" t="s">
        <v>587</v>
      </c>
      <c r="E339" s="86">
        <v>30711346801</v>
      </c>
      <c r="F339" s="108">
        <f t="shared" si="65"/>
        <v>8.2639999999999993</v>
      </c>
      <c r="G339" s="133">
        <f t="shared" si="66"/>
        <v>1.736</v>
      </c>
      <c r="H339" s="108"/>
      <c r="I339" s="110"/>
      <c r="J339" s="108"/>
      <c r="K339" s="90"/>
      <c r="L339" s="133">
        <v>10</v>
      </c>
      <c r="M339" s="39"/>
      <c r="N339" s="39"/>
      <c r="O339" s="39"/>
      <c r="P339" s="39"/>
    </row>
    <row r="340" spans="1:16" ht="14.25" customHeight="1" x14ac:dyDescent="0.25">
      <c r="A340" s="119">
        <v>42674</v>
      </c>
      <c r="B340" s="86"/>
      <c r="C340" s="86"/>
      <c r="D340" s="86" t="s">
        <v>587</v>
      </c>
      <c r="E340" s="86">
        <v>30711346801</v>
      </c>
      <c r="F340" s="108">
        <f t="shared" si="65"/>
        <v>8.2639999999999993</v>
      </c>
      <c r="G340" s="133">
        <f t="shared" si="66"/>
        <v>1.736</v>
      </c>
      <c r="H340" s="108"/>
      <c r="I340" s="110"/>
      <c r="J340" s="108"/>
      <c r="K340" s="90"/>
      <c r="L340" s="133">
        <v>10</v>
      </c>
      <c r="M340" s="39"/>
      <c r="N340" s="39"/>
      <c r="O340" s="39"/>
      <c r="P340" s="39"/>
    </row>
    <row r="341" spans="1:16" ht="14.25" customHeight="1" x14ac:dyDescent="0.25">
      <c r="A341" s="119">
        <v>42674</v>
      </c>
      <c r="B341" s="86"/>
      <c r="C341" s="86"/>
      <c r="D341" s="86" t="s">
        <v>587</v>
      </c>
      <c r="E341" s="86">
        <v>30711346801</v>
      </c>
      <c r="F341" s="108">
        <f t="shared" si="65"/>
        <v>8.2639999999999993</v>
      </c>
      <c r="G341" s="133">
        <f t="shared" si="66"/>
        <v>1.736</v>
      </c>
      <c r="H341" s="108"/>
      <c r="I341" s="110"/>
      <c r="J341" s="108"/>
      <c r="K341" s="90"/>
      <c r="L341" s="133">
        <v>10</v>
      </c>
      <c r="M341" s="39"/>
      <c r="N341" s="39"/>
      <c r="O341" s="39"/>
      <c r="P341" s="39"/>
    </row>
    <row r="342" spans="1:16" ht="14.25" customHeight="1" x14ac:dyDescent="0.25">
      <c r="A342" s="119">
        <v>42666</v>
      </c>
      <c r="B342" s="86"/>
      <c r="C342" s="86"/>
      <c r="D342" s="86" t="s">
        <v>587</v>
      </c>
      <c r="E342" s="86">
        <v>30711346801</v>
      </c>
      <c r="F342" s="108">
        <f t="shared" si="65"/>
        <v>8.2639999999999993</v>
      </c>
      <c r="G342" s="133">
        <f t="shared" si="66"/>
        <v>1.736</v>
      </c>
      <c r="H342" s="108"/>
      <c r="I342" s="110"/>
      <c r="J342" s="108"/>
      <c r="K342" s="90"/>
      <c r="L342" s="133">
        <v>10</v>
      </c>
      <c r="M342" s="39"/>
      <c r="N342" s="39"/>
      <c r="O342" s="39"/>
      <c r="P342" s="39"/>
    </row>
    <row r="343" spans="1:16" ht="14.25" customHeight="1" x14ac:dyDescent="0.25">
      <c r="A343" s="119">
        <v>42674</v>
      </c>
      <c r="B343" s="86"/>
      <c r="C343" s="86"/>
      <c r="D343" s="86" t="s">
        <v>587</v>
      </c>
      <c r="E343" s="86">
        <v>30711346801</v>
      </c>
      <c r="F343" s="108">
        <f t="shared" si="65"/>
        <v>28.923999999999999</v>
      </c>
      <c r="G343" s="133">
        <f t="shared" si="66"/>
        <v>6.0760000000000005</v>
      </c>
      <c r="H343" s="108"/>
      <c r="I343" s="110"/>
      <c r="J343" s="108"/>
      <c r="K343" s="90"/>
      <c r="L343" s="133">
        <v>35</v>
      </c>
      <c r="M343" s="39"/>
      <c r="N343" s="39"/>
      <c r="O343" s="39"/>
      <c r="P343" s="39"/>
    </row>
    <row r="344" spans="1:16" ht="14.25" customHeight="1" x14ac:dyDescent="0.25">
      <c r="A344" s="119">
        <v>42662</v>
      </c>
      <c r="B344" s="86">
        <v>2</v>
      </c>
      <c r="C344" s="86">
        <v>744</v>
      </c>
      <c r="D344" s="86" t="s">
        <v>643</v>
      </c>
      <c r="E344" s="86">
        <v>20142989957</v>
      </c>
      <c r="F344" s="108">
        <v>409.09</v>
      </c>
      <c r="G344" s="133">
        <v>41</v>
      </c>
      <c r="H344" s="108"/>
      <c r="I344" s="110"/>
      <c r="J344" s="108"/>
      <c r="K344" s="90"/>
      <c r="L344" s="133">
        <v>450</v>
      </c>
      <c r="M344" s="39"/>
      <c r="N344" s="39"/>
      <c r="O344" s="39"/>
      <c r="P344" s="39"/>
    </row>
    <row r="345" spans="1:16" ht="14.25" customHeight="1" x14ac:dyDescent="0.25">
      <c r="A345" s="119">
        <v>42657</v>
      </c>
      <c r="B345" s="86">
        <v>2</v>
      </c>
      <c r="C345" s="86">
        <v>2659</v>
      </c>
      <c r="D345" s="86" t="s">
        <v>644</v>
      </c>
      <c r="E345" s="86">
        <v>27127792521</v>
      </c>
      <c r="F345" s="108">
        <v>462.81</v>
      </c>
      <c r="G345" s="133">
        <f t="shared" si="35"/>
        <v>97.190100000000001</v>
      </c>
      <c r="H345" s="108"/>
      <c r="I345" s="110"/>
      <c r="J345" s="108"/>
      <c r="K345" s="90"/>
      <c r="L345" s="133">
        <f t="shared" si="36"/>
        <v>560.00009999999997</v>
      </c>
      <c r="M345" s="39"/>
      <c r="N345" s="39"/>
      <c r="O345" s="39"/>
      <c r="P345" s="39"/>
    </row>
    <row r="346" spans="1:16" ht="14.25" customHeight="1" x14ac:dyDescent="0.25">
      <c r="A346" s="119">
        <v>42667</v>
      </c>
      <c r="B346" s="86">
        <v>2</v>
      </c>
      <c r="C346" s="86">
        <v>18</v>
      </c>
      <c r="D346" s="86" t="s">
        <v>645</v>
      </c>
      <c r="E346" s="86">
        <v>20321165377</v>
      </c>
      <c r="F346" s="108">
        <v>239.66</v>
      </c>
      <c r="G346" s="133">
        <f t="shared" si="35"/>
        <v>50.328599999999994</v>
      </c>
      <c r="H346" s="108"/>
      <c r="I346" s="110"/>
      <c r="J346" s="108"/>
      <c r="K346" s="90"/>
      <c r="L346" s="133">
        <f t="shared" si="36"/>
        <v>289.98860000000002</v>
      </c>
      <c r="M346" s="39"/>
      <c r="N346" s="39"/>
      <c r="O346" s="39"/>
      <c r="P346" s="39"/>
    </row>
    <row r="347" spans="1:16" ht="14.25" customHeight="1" x14ac:dyDescent="0.25">
      <c r="A347" s="119">
        <v>42656</v>
      </c>
      <c r="B347" s="86">
        <v>2</v>
      </c>
      <c r="C347" s="86">
        <v>975</v>
      </c>
      <c r="D347" s="86" t="s">
        <v>646</v>
      </c>
      <c r="E347" s="86">
        <v>30708154357</v>
      </c>
      <c r="F347" s="108">
        <v>396.5</v>
      </c>
      <c r="G347" s="133">
        <f t="shared" si="35"/>
        <v>83.265000000000001</v>
      </c>
      <c r="H347" s="108"/>
      <c r="I347" s="110"/>
      <c r="J347" s="108">
        <v>120.29</v>
      </c>
      <c r="K347" s="90"/>
      <c r="L347" s="133">
        <f t="shared" si="36"/>
        <v>600.05499999999995</v>
      </c>
      <c r="M347" s="39"/>
      <c r="N347" s="39"/>
      <c r="O347" s="39"/>
      <c r="P347" s="39"/>
    </row>
    <row r="348" spans="1:16" ht="14.25" customHeight="1" x14ac:dyDescent="0.25">
      <c r="A348" s="119">
        <v>42656</v>
      </c>
      <c r="B348" s="86">
        <v>3</v>
      </c>
      <c r="C348" s="86">
        <v>158</v>
      </c>
      <c r="D348" s="86" t="s">
        <v>647</v>
      </c>
      <c r="E348" s="86">
        <v>23397182414</v>
      </c>
      <c r="F348" s="108">
        <v>458.67</v>
      </c>
      <c r="G348" s="133">
        <f t="shared" si="35"/>
        <v>96.320700000000002</v>
      </c>
      <c r="H348" s="108"/>
      <c r="I348" s="110"/>
      <c r="J348" s="108"/>
      <c r="K348" s="90"/>
      <c r="L348" s="133">
        <f t="shared" si="36"/>
        <v>554.99070000000006</v>
      </c>
      <c r="M348" s="39"/>
      <c r="N348" s="39"/>
      <c r="O348" s="39"/>
      <c r="P348" s="39"/>
    </row>
    <row r="349" spans="1:16" ht="14.25" customHeight="1" x14ac:dyDescent="0.25">
      <c r="A349" s="119">
        <v>42670</v>
      </c>
      <c r="B349" s="86">
        <v>5</v>
      </c>
      <c r="C349" s="86">
        <v>77</v>
      </c>
      <c r="D349" s="86" t="s">
        <v>648</v>
      </c>
      <c r="E349" s="86">
        <v>30680686149</v>
      </c>
      <c r="F349" s="108">
        <v>6990</v>
      </c>
      <c r="G349" s="133">
        <f t="shared" si="35"/>
        <v>1467.8999999999999</v>
      </c>
      <c r="H349" s="108"/>
      <c r="I349" s="110"/>
      <c r="J349" s="108"/>
      <c r="K349" s="90"/>
      <c r="L349" s="133">
        <f t="shared" si="36"/>
        <v>8457.9</v>
      </c>
      <c r="M349" s="39"/>
      <c r="N349" s="39"/>
      <c r="O349" s="39"/>
      <c r="P349" s="39"/>
    </row>
    <row r="350" spans="1:16" ht="14.25" customHeight="1" x14ac:dyDescent="0.25">
      <c r="A350" s="119">
        <v>42670</v>
      </c>
      <c r="B350" s="86">
        <v>7</v>
      </c>
      <c r="C350" s="86">
        <v>945</v>
      </c>
      <c r="D350" s="86" t="s">
        <v>649</v>
      </c>
      <c r="E350" s="86">
        <v>27269072208</v>
      </c>
      <c r="F350" s="108">
        <v>43.59</v>
      </c>
      <c r="G350" s="133">
        <f t="shared" si="35"/>
        <v>9.1539000000000001</v>
      </c>
      <c r="H350" s="108"/>
      <c r="I350" s="110"/>
      <c r="J350" s="108"/>
      <c r="K350" s="90"/>
      <c r="L350" s="133">
        <f t="shared" si="36"/>
        <v>52.743900000000004</v>
      </c>
      <c r="M350" s="39"/>
      <c r="N350" s="39"/>
      <c r="O350" s="39"/>
      <c r="P350" s="39"/>
    </row>
    <row r="351" spans="1:16" ht="14.25" customHeight="1" x14ac:dyDescent="0.25">
      <c r="A351" s="119">
        <v>42670</v>
      </c>
      <c r="B351" s="86">
        <v>7</v>
      </c>
      <c r="C351" s="86">
        <v>948</v>
      </c>
      <c r="D351" s="86" t="s">
        <v>649</v>
      </c>
      <c r="E351" s="86">
        <v>27269072208</v>
      </c>
      <c r="F351" s="108">
        <v>1303.8</v>
      </c>
      <c r="G351" s="133">
        <f t="shared" si="35"/>
        <v>273.798</v>
      </c>
      <c r="H351" s="108"/>
      <c r="I351" s="110"/>
      <c r="J351" s="108"/>
      <c r="K351" s="90">
        <v>-0.01</v>
      </c>
      <c r="L351" s="133">
        <f t="shared" si="36"/>
        <v>1577.588</v>
      </c>
      <c r="M351" s="39"/>
      <c r="N351" s="39"/>
      <c r="O351" s="39"/>
      <c r="P351" s="39"/>
    </row>
    <row r="352" spans="1:16" ht="14.25" customHeight="1" x14ac:dyDescent="0.25">
      <c r="A352" s="119">
        <v>42664</v>
      </c>
      <c r="B352" s="86">
        <v>1</v>
      </c>
      <c r="C352" s="86">
        <v>4930</v>
      </c>
      <c r="D352" s="86" t="s">
        <v>650</v>
      </c>
      <c r="E352" s="86">
        <v>30715136860</v>
      </c>
      <c r="F352" s="108">
        <v>671.04</v>
      </c>
      <c r="G352" s="133">
        <f t="shared" si="35"/>
        <v>140.91839999999999</v>
      </c>
      <c r="H352" s="108"/>
      <c r="I352" s="110"/>
      <c r="J352" s="108">
        <v>187.94</v>
      </c>
      <c r="K352" s="90">
        <v>0.01</v>
      </c>
      <c r="L352" s="133">
        <f t="shared" si="36"/>
        <v>999.90840000000003</v>
      </c>
      <c r="M352" s="39"/>
      <c r="N352" s="39"/>
      <c r="O352" s="39"/>
      <c r="P352" s="39"/>
    </row>
    <row r="353" spans="1:16" ht="14.25" customHeight="1" x14ac:dyDescent="0.25">
      <c r="A353" s="119">
        <v>42661</v>
      </c>
      <c r="B353" s="86">
        <v>1</v>
      </c>
      <c r="C353" s="86">
        <v>4803</v>
      </c>
      <c r="D353" s="86" t="s">
        <v>650</v>
      </c>
      <c r="E353" s="86">
        <v>30715136860</v>
      </c>
      <c r="F353" s="108">
        <v>335.59</v>
      </c>
      <c r="G353" s="133">
        <f t="shared" si="35"/>
        <v>70.473899999999986</v>
      </c>
      <c r="H353" s="108"/>
      <c r="I353" s="110"/>
      <c r="J353" s="108">
        <v>93.99</v>
      </c>
      <c r="K353" s="90"/>
      <c r="L353" s="133">
        <f t="shared" si="36"/>
        <v>500.0539</v>
      </c>
      <c r="M353" s="39"/>
      <c r="N353" s="39"/>
      <c r="O353" s="39"/>
      <c r="P353" s="39"/>
    </row>
    <row r="354" spans="1:16" ht="14.25" customHeight="1" x14ac:dyDescent="0.25">
      <c r="A354" s="119">
        <v>42662</v>
      </c>
      <c r="B354" s="86">
        <v>1</v>
      </c>
      <c r="C354" s="86">
        <v>4872</v>
      </c>
      <c r="D354" s="86" t="s">
        <v>650</v>
      </c>
      <c r="E354" s="86">
        <v>30715136860</v>
      </c>
      <c r="F354" s="108">
        <v>346.71</v>
      </c>
      <c r="G354" s="133">
        <f t="shared" si="35"/>
        <v>72.809099999999987</v>
      </c>
      <c r="H354" s="108"/>
      <c r="I354" s="110"/>
      <c r="J354" s="108">
        <v>80.45</v>
      </c>
      <c r="K354" s="90"/>
      <c r="L354" s="133">
        <f t="shared" si="36"/>
        <v>499.96909999999997</v>
      </c>
      <c r="M354" s="39"/>
      <c r="N354" s="39"/>
      <c r="O354" s="39"/>
      <c r="P354" s="39"/>
    </row>
    <row r="355" spans="1:16" ht="14.25" customHeight="1" x14ac:dyDescent="0.25">
      <c r="A355" s="119">
        <v>42674</v>
      </c>
      <c r="B355" s="86">
        <v>1881</v>
      </c>
      <c r="C355" s="86">
        <v>1496</v>
      </c>
      <c r="D355" s="86" t="s">
        <v>651</v>
      </c>
      <c r="E355" s="86">
        <v>30590360763</v>
      </c>
      <c r="F355" s="108">
        <v>394.89</v>
      </c>
      <c r="G355" s="133">
        <f t="shared" si="35"/>
        <v>82.926899999999989</v>
      </c>
      <c r="H355" s="108"/>
      <c r="I355" s="110"/>
      <c r="J355" s="108"/>
      <c r="K355" s="90"/>
      <c r="L355" s="133">
        <f t="shared" si="36"/>
        <v>477.81689999999998</v>
      </c>
      <c r="M355" s="39"/>
      <c r="N355" s="39"/>
      <c r="O355" s="39"/>
      <c r="P355" s="39"/>
    </row>
    <row r="356" spans="1:16" ht="14.25" customHeight="1" x14ac:dyDescent="0.25">
      <c r="A356" s="119">
        <v>42666</v>
      </c>
      <c r="B356" s="86">
        <v>96</v>
      </c>
      <c r="C356" s="86">
        <v>123542</v>
      </c>
      <c r="D356" s="86" t="s">
        <v>652</v>
      </c>
      <c r="E356" s="86">
        <v>30627062490</v>
      </c>
      <c r="F356" s="108">
        <v>920.3</v>
      </c>
      <c r="G356" s="133">
        <f t="shared" si="35"/>
        <v>193.26299999999998</v>
      </c>
      <c r="H356" s="108"/>
      <c r="I356" s="110"/>
      <c r="J356" s="108">
        <v>286.43</v>
      </c>
      <c r="K356" s="90"/>
      <c r="L356" s="133">
        <f t="shared" si="36"/>
        <v>1399.9929999999999</v>
      </c>
      <c r="M356" s="39"/>
      <c r="N356" s="39"/>
      <c r="O356" s="39"/>
      <c r="P356" s="39"/>
    </row>
    <row r="357" spans="1:16" ht="14.25" customHeight="1" x14ac:dyDescent="0.25">
      <c r="A357" s="119">
        <v>42671</v>
      </c>
      <c r="B357" s="86">
        <v>15</v>
      </c>
      <c r="C357" s="86">
        <v>34989</v>
      </c>
      <c r="D357" s="86" t="s">
        <v>653</v>
      </c>
      <c r="E357" s="86">
        <v>27923927870</v>
      </c>
      <c r="F357" s="108">
        <v>477.18</v>
      </c>
      <c r="G357" s="133">
        <f t="shared" si="35"/>
        <v>100.20779999999999</v>
      </c>
      <c r="H357" s="108"/>
      <c r="I357" s="110"/>
      <c r="J357" s="108">
        <v>122.61</v>
      </c>
      <c r="K357" s="90"/>
      <c r="L357" s="133">
        <f t="shared" si="36"/>
        <v>699.99779999999998</v>
      </c>
      <c r="M357" s="39"/>
      <c r="N357" s="39"/>
      <c r="O357" s="39"/>
      <c r="P357" s="39"/>
    </row>
    <row r="358" spans="1:16" ht="14.25" customHeight="1" x14ac:dyDescent="0.25">
      <c r="A358" s="119">
        <v>42659</v>
      </c>
      <c r="B358" s="86">
        <v>2</v>
      </c>
      <c r="C358" s="86">
        <v>39302</v>
      </c>
      <c r="D358" s="86" t="s">
        <v>654</v>
      </c>
      <c r="E358" s="86">
        <v>30711579024</v>
      </c>
      <c r="F358" s="108">
        <v>664.77</v>
      </c>
      <c r="G358" s="133">
        <f t="shared" si="35"/>
        <v>139.60169999999999</v>
      </c>
      <c r="H358" s="108"/>
      <c r="I358" s="110"/>
      <c r="J358" s="108">
        <v>197.41</v>
      </c>
      <c r="K358" s="90"/>
      <c r="L358" s="133">
        <f t="shared" si="36"/>
        <v>1001.7816999999999</v>
      </c>
      <c r="M358" s="39"/>
      <c r="N358" s="39"/>
      <c r="O358" s="39"/>
      <c r="P358" s="39"/>
    </row>
    <row r="359" spans="1:16" ht="14.25" customHeight="1" x14ac:dyDescent="0.25">
      <c r="A359" s="119">
        <v>42660</v>
      </c>
      <c r="B359" s="86">
        <v>7</v>
      </c>
      <c r="C359" s="86">
        <v>17177</v>
      </c>
      <c r="D359" s="86" t="s">
        <v>655</v>
      </c>
      <c r="E359" s="86">
        <v>20178319354</v>
      </c>
      <c r="F359" s="108">
        <v>353.03</v>
      </c>
      <c r="G359" s="133">
        <f t="shared" si="35"/>
        <v>74.136299999999991</v>
      </c>
      <c r="H359" s="108"/>
      <c r="I359" s="110"/>
      <c r="J359" s="108">
        <v>72.84</v>
      </c>
      <c r="K359" s="90"/>
      <c r="L359" s="133">
        <f t="shared" si="36"/>
        <v>500.00630000000001</v>
      </c>
      <c r="M359" s="39"/>
      <c r="N359" s="39"/>
      <c r="O359" s="39"/>
      <c r="P359" s="39"/>
    </row>
    <row r="360" spans="1:16" ht="14.25" customHeight="1" x14ac:dyDescent="0.25">
      <c r="A360" s="119">
        <v>42664</v>
      </c>
      <c r="B360" s="86">
        <v>2</v>
      </c>
      <c r="C360" s="86">
        <v>121872</v>
      </c>
      <c r="D360" s="86" t="s">
        <v>656</v>
      </c>
      <c r="E360" s="86">
        <v>30707102418</v>
      </c>
      <c r="F360" s="108">
        <v>809.95</v>
      </c>
      <c r="G360" s="133">
        <f t="shared" si="35"/>
        <v>170.08950000000002</v>
      </c>
      <c r="H360" s="108"/>
      <c r="I360" s="110"/>
      <c r="J360" s="108">
        <v>170.09</v>
      </c>
      <c r="K360" s="90"/>
      <c r="L360" s="133">
        <f t="shared" si="36"/>
        <v>1150.1295</v>
      </c>
      <c r="M360" s="39"/>
      <c r="N360" s="39"/>
      <c r="O360" s="39"/>
      <c r="P360" s="39"/>
    </row>
    <row r="361" spans="1:16" ht="14.25" customHeight="1" x14ac:dyDescent="0.25">
      <c r="A361" s="119">
        <v>42672</v>
      </c>
      <c r="B361" s="86">
        <v>42</v>
      </c>
      <c r="C361" s="86">
        <v>9464</v>
      </c>
      <c r="D361" s="86" t="s">
        <v>657</v>
      </c>
      <c r="E361" s="86">
        <v>30690658263</v>
      </c>
      <c r="F361" s="108">
        <v>327.33999999999997</v>
      </c>
      <c r="G361" s="133">
        <f t="shared" si="35"/>
        <v>68.741399999999999</v>
      </c>
      <c r="H361" s="108"/>
      <c r="I361" s="110"/>
      <c r="J361" s="108">
        <v>103.92</v>
      </c>
      <c r="K361" s="90"/>
      <c r="L361" s="133">
        <f t="shared" si="36"/>
        <v>500.00139999999999</v>
      </c>
      <c r="M361" s="39"/>
      <c r="N361" s="39"/>
      <c r="O361" s="39"/>
      <c r="P361" s="39"/>
    </row>
    <row r="362" spans="1:16" ht="14.25" customHeight="1" x14ac:dyDescent="0.25">
      <c r="A362" s="119">
        <v>42674</v>
      </c>
      <c r="B362" s="86">
        <v>96</v>
      </c>
      <c r="C362" s="86">
        <v>124355</v>
      </c>
      <c r="D362" s="86" t="s">
        <v>652</v>
      </c>
      <c r="E362" s="86">
        <v>30627062490</v>
      </c>
      <c r="F362" s="108">
        <v>854.57</v>
      </c>
      <c r="G362" s="133">
        <f t="shared" si="35"/>
        <v>179.4597</v>
      </c>
      <c r="H362" s="108"/>
      <c r="I362" s="110"/>
      <c r="J362" s="108">
        <v>265.97000000000003</v>
      </c>
      <c r="K362" s="90"/>
      <c r="L362" s="133">
        <f t="shared" si="36"/>
        <v>1299.9997000000001</v>
      </c>
      <c r="M362" s="39"/>
      <c r="N362" s="39"/>
      <c r="O362" s="39"/>
      <c r="P362" s="39"/>
    </row>
    <row r="363" spans="1:16" ht="14.25" customHeight="1" x14ac:dyDescent="0.25">
      <c r="A363" s="119">
        <v>42675</v>
      </c>
      <c r="B363" s="86">
        <v>16</v>
      </c>
      <c r="C363" s="86">
        <v>85212</v>
      </c>
      <c r="D363" s="86" t="s">
        <v>658</v>
      </c>
      <c r="E363" s="86">
        <v>30711452717</v>
      </c>
      <c r="F363" s="108">
        <v>531.15</v>
      </c>
      <c r="G363" s="133">
        <f t="shared" si="35"/>
        <v>111.54149999999998</v>
      </c>
      <c r="H363" s="108"/>
      <c r="I363" s="110"/>
      <c r="J363" s="108">
        <v>157.47</v>
      </c>
      <c r="K363" s="90"/>
      <c r="L363" s="133">
        <f t="shared" si="36"/>
        <v>800.16149999999993</v>
      </c>
      <c r="M363" s="39"/>
      <c r="N363" s="39"/>
      <c r="O363" s="39"/>
      <c r="P363" s="39"/>
    </row>
    <row r="364" spans="1:16" ht="14.25" customHeight="1" x14ac:dyDescent="0.25">
      <c r="A364" s="119">
        <v>42649</v>
      </c>
      <c r="B364" s="86">
        <v>2</v>
      </c>
      <c r="C364" s="86">
        <v>54725</v>
      </c>
      <c r="D364" s="86" t="s">
        <v>659</v>
      </c>
      <c r="E364" s="86">
        <v>30709459585</v>
      </c>
      <c r="F364" s="108">
        <v>214.88</v>
      </c>
      <c r="G364" s="133">
        <f t="shared" si="35"/>
        <v>45.1248</v>
      </c>
      <c r="H364" s="108"/>
      <c r="I364" s="110"/>
      <c r="J364" s="108"/>
      <c r="K364" s="90"/>
      <c r="L364" s="133">
        <f t="shared" si="36"/>
        <v>260.00479999999999</v>
      </c>
      <c r="M364" s="39"/>
      <c r="N364" s="39"/>
      <c r="O364" s="39"/>
      <c r="P364" s="39"/>
    </row>
    <row r="365" spans="1:16" ht="14.25" customHeight="1" x14ac:dyDescent="0.25">
      <c r="A365" s="119">
        <v>42667</v>
      </c>
      <c r="B365" s="86">
        <v>7</v>
      </c>
      <c r="C365" s="86">
        <v>189</v>
      </c>
      <c r="D365" s="86" t="s">
        <v>255</v>
      </c>
      <c r="E365" s="86">
        <v>20109033244</v>
      </c>
      <c r="F365" s="108">
        <v>268.60000000000002</v>
      </c>
      <c r="G365" s="133">
        <f t="shared" si="35"/>
        <v>56.406000000000006</v>
      </c>
      <c r="H365" s="108"/>
      <c r="I365" s="110"/>
      <c r="J365" s="108"/>
      <c r="K365" s="90"/>
      <c r="L365" s="133">
        <f t="shared" si="36"/>
        <v>325.00600000000003</v>
      </c>
      <c r="M365" s="39"/>
      <c r="N365" s="39"/>
      <c r="O365" s="39"/>
      <c r="P365" s="39"/>
    </row>
    <row r="366" spans="1:16" ht="14.25" customHeight="1" x14ac:dyDescent="0.25">
      <c r="A366" s="119">
        <v>42663</v>
      </c>
      <c r="B366" s="86">
        <v>2</v>
      </c>
      <c r="C366" s="86">
        <v>30</v>
      </c>
      <c r="D366" s="86" t="s">
        <v>660</v>
      </c>
      <c r="E366" s="86">
        <v>20064853172</v>
      </c>
      <c r="F366" s="108">
        <v>19834.71</v>
      </c>
      <c r="G366" s="133">
        <f t="shared" si="35"/>
        <v>4165.2891</v>
      </c>
      <c r="H366" s="108"/>
      <c r="I366" s="110"/>
      <c r="J366" s="108"/>
      <c r="K366" s="90"/>
      <c r="L366" s="133">
        <f t="shared" si="36"/>
        <v>23999.999100000001</v>
      </c>
      <c r="M366" s="39"/>
      <c r="N366" s="39"/>
      <c r="O366" s="39"/>
      <c r="P366" s="39"/>
    </row>
    <row r="367" spans="1:16" ht="14.25" customHeight="1" x14ac:dyDescent="0.25">
      <c r="A367" s="119">
        <v>42654</v>
      </c>
      <c r="B367" s="86">
        <v>3</v>
      </c>
      <c r="C367" s="86">
        <v>81</v>
      </c>
      <c r="D367" s="86" t="s">
        <v>661</v>
      </c>
      <c r="E367" s="86">
        <v>20129235986</v>
      </c>
      <c r="F367" s="108">
        <v>214.88</v>
      </c>
      <c r="G367" s="133">
        <f t="shared" si="35"/>
        <v>45.1248</v>
      </c>
      <c r="H367" s="108"/>
      <c r="I367" s="110"/>
      <c r="J367" s="108"/>
      <c r="K367" s="90"/>
      <c r="L367" s="133">
        <f t="shared" si="36"/>
        <v>260.00479999999999</v>
      </c>
      <c r="M367" s="39"/>
      <c r="N367" s="39"/>
      <c r="O367" s="39"/>
      <c r="P367" s="39"/>
    </row>
    <row r="368" spans="1:16" ht="14.25" customHeight="1" x14ac:dyDescent="0.25">
      <c r="A368" s="119">
        <v>42663</v>
      </c>
      <c r="B368" s="86">
        <v>3</v>
      </c>
      <c r="C368" s="86">
        <v>91</v>
      </c>
      <c r="D368" s="86" t="s">
        <v>661</v>
      </c>
      <c r="E368" s="86">
        <v>20129235986</v>
      </c>
      <c r="F368" s="108">
        <v>2947.93</v>
      </c>
      <c r="G368" s="133">
        <f t="shared" si="35"/>
        <v>619.06529999999998</v>
      </c>
      <c r="H368" s="108"/>
      <c r="I368" s="110"/>
      <c r="J368" s="108"/>
      <c r="K368" s="90"/>
      <c r="L368" s="133">
        <f t="shared" si="36"/>
        <v>3566.9952999999996</v>
      </c>
      <c r="M368" s="39"/>
      <c r="N368" s="39"/>
      <c r="O368" s="39"/>
      <c r="P368" s="39"/>
    </row>
    <row r="369" spans="1:16" ht="14.25" customHeight="1" x14ac:dyDescent="0.25">
      <c r="A369" s="119"/>
      <c r="B369" s="86"/>
      <c r="C369" s="86"/>
      <c r="D369" s="86"/>
      <c r="E369" s="86"/>
      <c r="F369" s="108"/>
      <c r="G369" s="133">
        <f t="shared" si="35"/>
        <v>0</v>
      </c>
      <c r="H369" s="108"/>
      <c r="I369" s="110"/>
      <c r="J369" s="108"/>
      <c r="K369" s="90"/>
      <c r="L369" s="133">
        <f t="shared" si="36"/>
        <v>0</v>
      </c>
      <c r="M369" s="39"/>
      <c r="N369" s="39"/>
      <c r="O369" s="39"/>
      <c r="P369" s="39"/>
    </row>
    <row r="370" spans="1:16" ht="14.25" customHeight="1" x14ac:dyDescent="0.25">
      <c r="A370" s="119"/>
      <c r="B370" s="86"/>
      <c r="C370" s="86"/>
      <c r="D370" s="86"/>
      <c r="E370" s="86"/>
      <c r="F370" s="108"/>
      <c r="G370" s="133">
        <f t="shared" si="35"/>
        <v>0</v>
      </c>
      <c r="H370" s="108"/>
      <c r="I370" s="110"/>
      <c r="J370" s="108"/>
      <c r="K370" s="90"/>
      <c r="L370" s="133">
        <f t="shared" si="36"/>
        <v>0</v>
      </c>
      <c r="M370" s="39"/>
      <c r="N370" s="39"/>
      <c r="O370" s="39"/>
      <c r="P370" s="39"/>
    </row>
    <row r="371" spans="1:16" ht="14.25" customHeight="1" x14ac:dyDescent="0.25">
      <c r="A371" s="119"/>
      <c r="B371" s="86"/>
      <c r="C371" s="86"/>
      <c r="D371" s="86"/>
      <c r="E371" s="86"/>
      <c r="F371" s="108"/>
      <c r="G371" s="133">
        <f t="shared" si="35"/>
        <v>0</v>
      </c>
      <c r="H371" s="108"/>
      <c r="I371" s="110"/>
      <c r="J371" s="108"/>
      <c r="K371" s="90"/>
      <c r="L371" s="133">
        <f t="shared" si="36"/>
        <v>0</v>
      </c>
      <c r="M371" s="39"/>
      <c r="N371" s="39"/>
      <c r="O371" s="39"/>
      <c r="P371" s="39"/>
    </row>
    <row r="372" spans="1:16" ht="14.25" customHeight="1" x14ac:dyDescent="0.25">
      <c r="A372" s="119"/>
      <c r="B372" s="86"/>
      <c r="C372" s="86"/>
      <c r="D372" s="86"/>
      <c r="E372" s="86"/>
      <c r="F372" s="108"/>
      <c r="G372" s="133">
        <f t="shared" si="35"/>
        <v>0</v>
      </c>
      <c r="H372" s="108"/>
      <c r="I372" s="110"/>
      <c r="J372" s="108"/>
      <c r="K372" s="90"/>
      <c r="L372" s="133">
        <f t="shared" si="36"/>
        <v>0</v>
      </c>
      <c r="M372" s="39"/>
      <c r="N372" s="39"/>
      <c r="O372" s="39"/>
      <c r="P372" s="39"/>
    </row>
    <row r="373" spans="1:16" ht="14.25" customHeight="1" x14ac:dyDescent="0.25">
      <c r="A373" s="119"/>
      <c r="B373" s="86"/>
      <c r="C373" s="86"/>
      <c r="D373" s="86"/>
      <c r="E373" s="86"/>
      <c r="F373" s="108"/>
      <c r="G373" s="133">
        <f t="shared" si="35"/>
        <v>0</v>
      </c>
      <c r="H373" s="108"/>
      <c r="I373" s="110"/>
      <c r="J373" s="108"/>
      <c r="K373" s="90"/>
      <c r="L373" s="133">
        <f t="shared" si="36"/>
        <v>0</v>
      </c>
      <c r="M373" s="39"/>
      <c r="N373" s="39"/>
      <c r="O373" s="39"/>
      <c r="P373" s="39"/>
    </row>
    <row r="374" spans="1:16" ht="14.25" customHeight="1" x14ac:dyDescent="0.25">
      <c r="A374" s="119"/>
      <c r="B374" s="86"/>
      <c r="C374" s="86"/>
      <c r="D374" s="86"/>
      <c r="E374" s="86"/>
      <c r="F374" s="108"/>
      <c r="G374" s="133">
        <f t="shared" si="35"/>
        <v>0</v>
      </c>
      <c r="H374" s="108"/>
      <c r="I374" s="110"/>
      <c r="J374" s="108"/>
      <c r="K374" s="90"/>
      <c r="L374" s="133">
        <f t="shared" si="36"/>
        <v>0</v>
      </c>
      <c r="M374" s="39"/>
      <c r="N374" s="39"/>
      <c r="O374" s="39"/>
      <c r="P374" s="39"/>
    </row>
    <row r="375" spans="1:16" ht="14.25" customHeight="1" x14ac:dyDescent="0.25">
      <c r="A375" s="119"/>
      <c r="B375" s="86"/>
      <c r="C375" s="86"/>
      <c r="D375" s="86"/>
      <c r="E375" s="86"/>
      <c r="F375" s="108"/>
      <c r="G375" s="133">
        <f t="shared" si="35"/>
        <v>0</v>
      </c>
      <c r="H375" s="108"/>
      <c r="I375" s="110"/>
      <c r="J375" s="108"/>
      <c r="K375" s="90"/>
      <c r="L375" s="133">
        <f t="shared" si="36"/>
        <v>0</v>
      </c>
      <c r="M375" s="39"/>
      <c r="N375" s="39"/>
      <c r="O375" s="39"/>
      <c r="P375" s="39"/>
    </row>
    <row r="376" spans="1:16" ht="14.25" customHeight="1" x14ac:dyDescent="0.25">
      <c r="A376" s="119"/>
      <c r="B376" s="86"/>
      <c r="C376" s="86"/>
      <c r="D376" s="86"/>
      <c r="E376" s="86"/>
      <c r="F376" s="108"/>
      <c r="G376" s="133">
        <f t="shared" si="35"/>
        <v>0</v>
      </c>
      <c r="H376" s="108"/>
      <c r="I376" s="110"/>
      <c r="J376" s="108"/>
      <c r="K376" s="90"/>
      <c r="L376" s="133">
        <f t="shared" si="36"/>
        <v>0</v>
      </c>
      <c r="M376" s="39"/>
      <c r="N376" s="39"/>
      <c r="O376" s="39"/>
      <c r="P376" s="39"/>
    </row>
    <row r="377" spans="1:16" ht="14.25" customHeight="1" x14ac:dyDescent="0.25">
      <c r="A377" s="119"/>
      <c r="B377" s="86"/>
      <c r="C377" s="86"/>
      <c r="D377" s="86"/>
      <c r="E377" s="86"/>
      <c r="F377" s="108"/>
      <c r="G377" s="133">
        <f t="shared" si="35"/>
        <v>0</v>
      </c>
      <c r="H377" s="108"/>
      <c r="I377" s="110"/>
      <c r="J377" s="108"/>
      <c r="K377" s="90"/>
      <c r="L377" s="133">
        <f t="shared" si="36"/>
        <v>0</v>
      </c>
      <c r="M377" s="39"/>
      <c r="N377" s="39"/>
      <c r="O377" s="39"/>
      <c r="P377" s="39"/>
    </row>
    <row r="378" spans="1:16" ht="14.25" customHeight="1" x14ac:dyDescent="0.25">
      <c r="A378" s="119"/>
      <c r="B378" s="86"/>
      <c r="C378" s="86"/>
      <c r="D378" s="86"/>
      <c r="E378" s="86"/>
      <c r="F378" s="108"/>
      <c r="G378" s="133">
        <f t="shared" si="35"/>
        <v>0</v>
      </c>
      <c r="H378" s="108"/>
      <c r="I378" s="110"/>
      <c r="J378" s="108"/>
      <c r="K378" s="90"/>
      <c r="L378" s="133">
        <f t="shared" si="36"/>
        <v>0</v>
      </c>
      <c r="M378" s="39"/>
      <c r="N378" s="39"/>
      <c r="O378" s="39"/>
      <c r="P378" s="39"/>
    </row>
    <row r="379" spans="1:16" ht="14.25" customHeight="1" x14ac:dyDescent="0.25">
      <c r="A379" s="119"/>
      <c r="B379" s="86"/>
      <c r="C379" s="86"/>
      <c r="D379" s="86"/>
      <c r="E379" s="86"/>
      <c r="F379" s="108"/>
      <c r="G379" s="133">
        <f t="shared" si="35"/>
        <v>0</v>
      </c>
      <c r="H379" s="108"/>
      <c r="I379" s="110"/>
      <c r="J379" s="108"/>
      <c r="K379" s="90"/>
      <c r="L379" s="133">
        <f t="shared" si="36"/>
        <v>0</v>
      </c>
      <c r="M379" s="39"/>
      <c r="N379" s="39"/>
      <c r="O379" s="39"/>
      <c r="P379" s="39"/>
    </row>
    <row r="380" spans="1:16" ht="14.25" customHeight="1" x14ac:dyDescent="0.25">
      <c r="A380" s="119"/>
      <c r="B380" s="86"/>
      <c r="C380" s="86"/>
      <c r="D380" s="86"/>
      <c r="E380" s="86"/>
      <c r="F380" s="108"/>
      <c r="G380" s="133">
        <f t="shared" si="35"/>
        <v>0</v>
      </c>
      <c r="H380" s="108"/>
      <c r="I380" s="110"/>
      <c r="J380" s="108"/>
      <c r="K380" s="90"/>
      <c r="L380" s="133">
        <f t="shared" si="36"/>
        <v>0</v>
      </c>
      <c r="M380" s="39"/>
      <c r="N380" s="39"/>
      <c r="O380" s="39"/>
      <c r="P380" s="39"/>
    </row>
    <row r="381" spans="1:16" ht="14.25" customHeight="1" x14ac:dyDescent="0.25">
      <c r="A381" s="119"/>
      <c r="B381" s="86"/>
      <c r="C381" s="86"/>
      <c r="D381" s="86"/>
      <c r="E381" s="86"/>
      <c r="F381" s="108"/>
      <c r="G381" s="133">
        <f t="shared" si="35"/>
        <v>0</v>
      </c>
      <c r="H381" s="108"/>
      <c r="I381" s="110"/>
      <c r="J381" s="108"/>
      <c r="K381" s="90"/>
      <c r="L381" s="133">
        <f t="shared" si="36"/>
        <v>0</v>
      </c>
      <c r="M381" s="39"/>
      <c r="N381" s="39"/>
      <c r="O381" s="39"/>
      <c r="P381" s="39"/>
    </row>
    <row r="382" spans="1:16" ht="14.25" customHeight="1" x14ac:dyDescent="0.25">
      <c r="A382" s="119"/>
      <c r="B382" s="86"/>
      <c r="C382" s="86"/>
      <c r="D382" s="86"/>
      <c r="E382" s="86"/>
      <c r="F382" s="108"/>
      <c r="G382" s="133">
        <f t="shared" si="35"/>
        <v>0</v>
      </c>
      <c r="H382" s="108"/>
      <c r="I382" s="110"/>
      <c r="J382" s="108"/>
      <c r="K382" s="90"/>
      <c r="L382" s="133">
        <f t="shared" si="36"/>
        <v>0</v>
      </c>
      <c r="M382" s="39"/>
      <c r="N382" s="39"/>
      <c r="O382" s="39"/>
      <c r="P382" s="39"/>
    </row>
    <row r="383" spans="1:16" ht="14.25" customHeight="1" x14ac:dyDescent="0.25">
      <c r="A383" s="119"/>
      <c r="B383" s="86"/>
      <c r="C383" s="86"/>
      <c r="D383" s="86"/>
      <c r="E383" s="86"/>
      <c r="F383" s="108"/>
      <c r="G383" s="133">
        <f t="shared" si="35"/>
        <v>0</v>
      </c>
      <c r="H383" s="108"/>
      <c r="I383" s="110"/>
      <c r="J383" s="108"/>
      <c r="K383" s="90"/>
      <c r="L383" s="133">
        <f t="shared" si="36"/>
        <v>0</v>
      </c>
      <c r="M383" s="39"/>
      <c r="N383" s="39"/>
      <c r="O383" s="39"/>
      <c r="P383" s="39"/>
    </row>
    <row r="384" spans="1:16" ht="14.25" customHeight="1" x14ac:dyDescent="0.25">
      <c r="A384" s="119"/>
      <c r="B384" s="86"/>
      <c r="C384" s="86"/>
      <c r="D384" s="86"/>
      <c r="E384" s="86"/>
      <c r="F384" s="108"/>
      <c r="G384" s="133">
        <f t="shared" si="35"/>
        <v>0</v>
      </c>
      <c r="H384" s="108"/>
      <c r="I384" s="110"/>
      <c r="J384" s="108"/>
      <c r="K384" s="90"/>
      <c r="L384" s="133">
        <f t="shared" si="36"/>
        <v>0</v>
      </c>
      <c r="M384" s="39"/>
      <c r="N384" s="39"/>
      <c r="O384" s="39"/>
      <c r="P384" s="39"/>
    </row>
    <row r="385" spans="1:16" ht="14.25" customHeight="1" x14ac:dyDescent="0.25">
      <c r="A385" s="119"/>
      <c r="B385" s="86"/>
      <c r="C385" s="86"/>
      <c r="D385" s="86"/>
      <c r="E385" s="86"/>
      <c r="F385" s="108"/>
      <c r="G385" s="133">
        <f t="shared" si="35"/>
        <v>0</v>
      </c>
      <c r="H385" s="108"/>
      <c r="I385" s="110"/>
      <c r="J385" s="108"/>
      <c r="K385" s="90"/>
      <c r="L385" s="133">
        <f t="shared" si="36"/>
        <v>0</v>
      </c>
      <c r="M385" s="39"/>
      <c r="N385" s="39"/>
      <c r="O385" s="39"/>
      <c r="P385" s="39"/>
    </row>
    <row r="386" spans="1:16" ht="14.25" customHeight="1" x14ac:dyDescent="0.25">
      <c r="A386" s="119"/>
      <c r="B386" s="86"/>
      <c r="C386" s="86"/>
      <c r="D386" s="86"/>
      <c r="E386" s="86"/>
      <c r="F386" s="108"/>
      <c r="G386" s="133">
        <f t="shared" si="35"/>
        <v>0</v>
      </c>
      <c r="H386" s="108"/>
      <c r="I386" s="110"/>
      <c r="J386" s="108"/>
      <c r="K386" s="90"/>
      <c r="L386" s="133">
        <f t="shared" si="36"/>
        <v>0</v>
      </c>
      <c r="M386" s="39"/>
      <c r="N386" s="39"/>
      <c r="O386" s="39"/>
      <c r="P386" s="39"/>
    </row>
    <row r="387" spans="1:16" ht="14.25" customHeight="1" x14ac:dyDescent="0.25">
      <c r="A387" s="119"/>
      <c r="B387" s="86"/>
      <c r="C387" s="86"/>
      <c r="D387" s="86"/>
      <c r="E387" s="86"/>
      <c r="F387" s="108"/>
      <c r="G387" s="133">
        <f t="shared" si="35"/>
        <v>0</v>
      </c>
      <c r="H387" s="108"/>
      <c r="I387" s="110"/>
      <c r="J387" s="108"/>
      <c r="K387" s="90"/>
      <c r="L387" s="133">
        <f t="shared" si="36"/>
        <v>0</v>
      </c>
      <c r="M387" s="39"/>
      <c r="N387" s="39"/>
      <c r="O387" s="39"/>
      <c r="P387" s="39"/>
    </row>
    <row r="388" spans="1:16" ht="14.25" customHeight="1" x14ac:dyDescent="0.25">
      <c r="A388" s="119"/>
      <c r="B388" s="86"/>
      <c r="C388" s="86"/>
      <c r="D388" s="86"/>
      <c r="E388" s="86"/>
      <c r="F388" s="108"/>
      <c r="G388" s="133">
        <f t="shared" si="35"/>
        <v>0</v>
      </c>
      <c r="H388" s="108"/>
      <c r="I388" s="110"/>
      <c r="J388" s="108"/>
      <c r="K388" s="90"/>
      <c r="L388" s="133"/>
      <c r="M388" s="39"/>
      <c r="N388" s="39"/>
      <c r="O388" s="39"/>
      <c r="P388" s="39"/>
    </row>
    <row r="389" spans="1:16" ht="14.25" customHeight="1" x14ac:dyDescent="0.25">
      <c r="A389" s="119"/>
      <c r="B389" s="86"/>
      <c r="C389" s="86"/>
      <c r="D389" s="86"/>
      <c r="E389" s="86"/>
      <c r="F389" s="108"/>
      <c r="G389" s="133">
        <f t="shared" si="35"/>
        <v>0</v>
      </c>
      <c r="H389" s="108"/>
      <c r="I389" s="110"/>
      <c r="J389" s="108"/>
      <c r="K389" s="90"/>
      <c r="L389" s="133">
        <f t="shared" si="36"/>
        <v>0</v>
      </c>
      <c r="M389" s="39"/>
      <c r="N389" s="39"/>
      <c r="O389" s="39"/>
      <c r="P389" s="39"/>
    </row>
    <row r="390" spans="1:16" ht="14.25" customHeight="1" x14ac:dyDescent="0.25">
      <c r="A390" s="119"/>
      <c r="B390" s="86"/>
      <c r="C390" s="86"/>
      <c r="D390" s="86"/>
      <c r="E390" s="86"/>
      <c r="F390" s="108"/>
      <c r="G390" s="133">
        <f t="shared" si="35"/>
        <v>0</v>
      </c>
      <c r="H390" s="108"/>
      <c r="I390" s="110"/>
      <c r="J390" s="108"/>
      <c r="K390" s="90"/>
      <c r="L390" s="133">
        <f t="shared" si="36"/>
        <v>0</v>
      </c>
      <c r="M390" s="39"/>
      <c r="N390" s="39"/>
      <c r="O390" s="39"/>
      <c r="P390" s="39"/>
    </row>
    <row r="391" spans="1:16" ht="14.25" customHeight="1" x14ac:dyDescent="0.25">
      <c r="A391" s="119"/>
      <c r="B391" s="86"/>
      <c r="C391" s="86"/>
      <c r="D391" s="86"/>
      <c r="E391" s="86"/>
      <c r="F391" s="108"/>
      <c r="G391" s="133">
        <f t="shared" si="35"/>
        <v>0</v>
      </c>
      <c r="H391" s="108"/>
      <c r="I391" s="110"/>
      <c r="J391" s="108"/>
      <c r="K391" s="90"/>
      <c r="L391" s="133">
        <f t="shared" si="36"/>
        <v>0</v>
      </c>
      <c r="M391" s="39"/>
      <c r="N391" s="39"/>
      <c r="O391" s="39"/>
      <c r="P391" s="39"/>
    </row>
    <row r="392" spans="1:16" ht="14.25" customHeight="1" x14ac:dyDescent="0.25">
      <c r="A392" s="119"/>
      <c r="B392" s="86"/>
      <c r="C392" s="86"/>
      <c r="D392" s="86"/>
      <c r="E392" s="86"/>
      <c r="F392" s="108"/>
      <c r="G392" s="133">
        <f t="shared" si="35"/>
        <v>0</v>
      </c>
      <c r="H392" s="108"/>
      <c r="I392" s="110"/>
      <c r="J392" s="108"/>
      <c r="K392" s="90"/>
      <c r="L392" s="133">
        <f t="shared" si="36"/>
        <v>0</v>
      </c>
      <c r="M392" s="39"/>
      <c r="N392" s="39"/>
      <c r="O392" s="39"/>
      <c r="P392" s="39"/>
    </row>
    <row r="393" spans="1:16" ht="14.25" customHeight="1" x14ac:dyDescent="0.25">
      <c r="A393" s="119"/>
      <c r="B393" s="86"/>
      <c r="C393" s="86"/>
      <c r="D393" s="86"/>
      <c r="E393" s="86"/>
      <c r="F393" s="108"/>
      <c r="G393" s="133">
        <f t="shared" si="35"/>
        <v>0</v>
      </c>
      <c r="H393" s="108"/>
      <c r="I393" s="110"/>
      <c r="J393" s="108"/>
      <c r="K393" s="90"/>
      <c r="L393" s="133">
        <f t="shared" si="36"/>
        <v>0</v>
      </c>
      <c r="M393" s="39"/>
      <c r="N393" s="39"/>
      <c r="O393" s="39"/>
      <c r="P393" s="39"/>
    </row>
    <row r="394" spans="1:16" ht="14.25" customHeight="1" x14ac:dyDescent="0.25">
      <c r="A394" s="119"/>
      <c r="B394" s="86"/>
      <c r="C394" s="86"/>
      <c r="D394" s="86"/>
      <c r="E394" s="86"/>
      <c r="F394" s="108"/>
      <c r="G394" s="133">
        <f t="shared" si="35"/>
        <v>0</v>
      </c>
      <c r="H394" s="108"/>
      <c r="I394" s="110"/>
      <c r="J394" s="108"/>
      <c r="K394" s="90"/>
      <c r="L394" s="133">
        <f t="shared" si="36"/>
        <v>0</v>
      </c>
      <c r="M394" s="39"/>
      <c r="N394" s="39"/>
      <c r="O394" s="39"/>
      <c r="P394" s="39"/>
    </row>
    <row r="395" spans="1:16" ht="14.25" customHeight="1" x14ac:dyDescent="0.25">
      <c r="A395" s="119"/>
      <c r="B395" s="86"/>
      <c r="C395" s="86"/>
      <c r="D395" s="86"/>
      <c r="E395" s="86"/>
      <c r="F395" s="108"/>
      <c r="G395" s="133">
        <f t="shared" si="35"/>
        <v>0</v>
      </c>
      <c r="H395" s="108"/>
      <c r="I395" s="110"/>
      <c r="J395" s="108"/>
      <c r="K395" s="90"/>
      <c r="L395" s="133">
        <f t="shared" si="36"/>
        <v>0</v>
      </c>
      <c r="M395" s="39"/>
      <c r="N395" s="39"/>
      <c r="O395" s="39"/>
      <c r="P395" s="39"/>
    </row>
    <row r="396" spans="1:16" ht="14.25" customHeight="1" x14ac:dyDescent="0.25">
      <c r="A396" s="119"/>
      <c r="B396" s="86"/>
      <c r="C396" s="86"/>
      <c r="D396" s="86"/>
      <c r="E396" s="86"/>
      <c r="F396" s="108"/>
      <c r="G396" s="133">
        <f t="shared" si="35"/>
        <v>0</v>
      </c>
      <c r="H396" s="108"/>
      <c r="I396" s="110"/>
      <c r="J396" s="108"/>
      <c r="K396" s="90"/>
      <c r="L396" s="133">
        <f t="shared" si="36"/>
        <v>0</v>
      </c>
      <c r="M396" s="39"/>
      <c r="N396" s="39"/>
      <c r="O396" s="39"/>
      <c r="P396" s="39"/>
    </row>
    <row r="397" spans="1:16" ht="14.25" customHeight="1" x14ac:dyDescent="0.25">
      <c r="A397" s="119"/>
      <c r="B397" s="86"/>
      <c r="C397" s="86"/>
      <c r="D397" s="86"/>
      <c r="E397" s="86"/>
      <c r="F397" s="108"/>
      <c r="G397" s="133">
        <f t="shared" si="35"/>
        <v>0</v>
      </c>
      <c r="H397" s="108"/>
      <c r="I397" s="110"/>
      <c r="J397" s="108"/>
      <c r="K397" s="90"/>
      <c r="L397" s="133">
        <f t="shared" si="36"/>
        <v>0</v>
      </c>
      <c r="M397" s="39"/>
      <c r="N397" s="39"/>
      <c r="O397" s="39"/>
      <c r="P397" s="39"/>
    </row>
    <row r="398" spans="1:16" ht="14.25" customHeight="1" x14ac:dyDescent="0.25">
      <c r="A398" s="119"/>
      <c r="B398" s="86"/>
      <c r="C398" s="86"/>
      <c r="D398" s="86"/>
      <c r="E398" s="86"/>
      <c r="F398" s="108"/>
      <c r="G398" s="133">
        <f t="shared" si="35"/>
        <v>0</v>
      </c>
      <c r="H398" s="108"/>
      <c r="I398" s="110"/>
      <c r="J398" s="108"/>
      <c r="K398" s="90"/>
      <c r="L398" s="133">
        <f t="shared" si="36"/>
        <v>0</v>
      </c>
      <c r="M398" s="39"/>
      <c r="N398" s="39"/>
      <c r="O398" s="39"/>
      <c r="P398" s="39"/>
    </row>
    <row r="399" spans="1:16" ht="14.25" customHeight="1" x14ac:dyDescent="0.25">
      <c r="A399" s="119"/>
      <c r="B399" s="86"/>
      <c r="C399" s="86"/>
      <c r="D399" s="86"/>
      <c r="E399" s="86"/>
      <c r="F399" s="108"/>
      <c r="G399" s="133">
        <f t="shared" si="35"/>
        <v>0</v>
      </c>
      <c r="H399" s="108"/>
      <c r="I399" s="110"/>
      <c r="J399" s="108"/>
      <c r="K399" s="90"/>
      <c r="L399" s="133">
        <f t="shared" si="36"/>
        <v>0</v>
      </c>
      <c r="M399" s="39"/>
      <c r="N399" s="39"/>
      <c r="O399" s="39"/>
      <c r="P399" s="39"/>
    </row>
    <row r="400" spans="1:16" ht="14.25" customHeight="1" x14ac:dyDescent="0.25">
      <c r="A400" s="119"/>
      <c r="B400" s="86"/>
      <c r="C400" s="86"/>
      <c r="D400" s="86"/>
      <c r="E400" s="86"/>
      <c r="F400" s="108"/>
      <c r="G400" s="133">
        <f t="shared" si="35"/>
        <v>0</v>
      </c>
      <c r="H400" s="108"/>
      <c r="I400" s="110"/>
      <c r="J400" s="108"/>
      <c r="K400" s="90"/>
      <c r="L400" s="133">
        <f t="shared" si="36"/>
        <v>0</v>
      </c>
      <c r="M400" s="39"/>
      <c r="N400" s="39"/>
      <c r="O400" s="39"/>
      <c r="P400" s="39"/>
    </row>
    <row r="401" spans="1:16" ht="14.25" customHeight="1" x14ac:dyDescent="0.25">
      <c r="A401" s="119"/>
      <c r="B401" s="86"/>
      <c r="C401" s="86"/>
      <c r="D401" s="86"/>
      <c r="E401" s="86"/>
      <c r="F401" s="108"/>
      <c r="G401" s="133">
        <f t="shared" si="35"/>
        <v>0</v>
      </c>
      <c r="H401" s="108"/>
      <c r="I401" s="110"/>
      <c r="J401" s="108"/>
      <c r="K401" s="90"/>
      <c r="L401" s="133">
        <f t="shared" si="36"/>
        <v>0</v>
      </c>
      <c r="M401" s="39"/>
      <c r="N401" s="39"/>
      <c r="O401" s="39"/>
      <c r="P401" s="39"/>
    </row>
    <row r="402" spans="1:16" ht="14.25" customHeight="1" x14ac:dyDescent="0.25">
      <c r="A402" s="119"/>
      <c r="B402" s="86"/>
      <c r="C402" s="86"/>
      <c r="D402" s="86"/>
      <c r="E402" s="86"/>
      <c r="F402" s="108"/>
      <c r="G402" s="133">
        <f t="shared" si="35"/>
        <v>0</v>
      </c>
      <c r="H402" s="108"/>
      <c r="I402" s="110"/>
      <c r="J402" s="108"/>
      <c r="K402" s="90"/>
      <c r="L402" s="133">
        <f t="shared" si="36"/>
        <v>0</v>
      </c>
      <c r="M402" s="39"/>
      <c r="N402" s="39"/>
      <c r="O402" s="39"/>
      <c r="P402" s="39"/>
    </row>
    <row r="403" spans="1:16" ht="14.25" customHeight="1" x14ac:dyDescent="0.25">
      <c r="A403" s="119"/>
      <c r="B403" s="86"/>
      <c r="C403" s="86"/>
      <c r="D403" s="86"/>
      <c r="E403" s="86"/>
      <c r="F403" s="108"/>
      <c r="G403" s="133">
        <f t="shared" si="35"/>
        <v>0</v>
      </c>
      <c r="H403" s="108"/>
      <c r="I403" s="110"/>
      <c r="J403" s="108"/>
      <c r="K403" s="90"/>
      <c r="L403" s="133">
        <f t="shared" si="36"/>
        <v>0</v>
      </c>
      <c r="M403" s="39"/>
      <c r="N403" s="39"/>
      <c r="O403" s="39"/>
      <c r="P403" s="39"/>
    </row>
    <row r="404" spans="1:16" ht="14.25" customHeight="1" x14ac:dyDescent="0.25">
      <c r="A404" s="119"/>
      <c r="B404" s="86"/>
      <c r="C404" s="86"/>
      <c r="D404" s="86"/>
      <c r="E404" s="86"/>
      <c r="F404" s="108"/>
      <c r="G404" s="133">
        <f t="shared" si="35"/>
        <v>0</v>
      </c>
      <c r="H404" s="108"/>
      <c r="I404" s="110"/>
      <c r="J404" s="108"/>
      <c r="K404" s="90"/>
      <c r="L404" s="133">
        <f t="shared" si="36"/>
        <v>0</v>
      </c>
      <c r="M404" s="39"/>
      <c r="N404" s="39"/>
      <c r="O404" s="39"/>
      <c r="P404" s="39"/>
    </row>
    <row r="405" spans="1:16" ht="14.25" customHeight="1" x14ac:dyDescent="0.25">
      <c r="A405" s="119"/>
      <c r="B405" s="86"/>
      <c r="C405" s="86"/>
      <c r="D405" s="86"/>
      <c r="E405" s="86"/>
      <c r="F405" s="108"/>
      <c r="G405" s="133">
        <f t="shared" si="35"/>
        <v>0</v>
      </c>
      <c r="H405" s="108"/>
      <c r="I405" s="110"/>
      <c r="J405" s="108"/>
      <c r="K405" s="90"/>
      <c r="L405" s="133">
        <f t="shared" si="36"/>
        <v>0</v>
      </c>
      <c r="M405" s="39"/>
      <c r="N405" s="39"/>
      <c r="O405" s="39"/>
      <c r="P405" s="39"/>
    </row>
    <row r="406" spans="1:16" ht="14.25" customHeight="1" x14ac:dyDescent="0.25">
      <c r="A406" s="119"/>
      <c r="B406" s="86"/>
      <c r="C406" s="86"/>
      <c r="D406" s="86"/>
      <c r="E406" s="86"/>
      <c r="F406" s="108"/>
      <c r="G406" s="133">
        <f t="shared" si="35"/>
        <v>0</v>
      </c>
      <c r="H406" s="108"/>
      <c r="I406" s="110"/>
      <c r="J406" s="108"/>
      <c r="K406" s="90"/>
      <c r="L406" s="133">
        <f t="shared" si="36"/>
        <v>0</v>
      </c>
      <c r="M406" s="39"/>
      <c r="N406" s="39"/>
      <c r="O406" s="39"/>
      <c r="P406" s="39"/>
    </row>
    <row r="407" spans="1:16" ht="14.25" customHeight="1" x14ac:dyDescent="0.25">
      <c r="A407" s="119"/>
      <c r="B407" s="86"/>
      <c r="C407" s="86"/>
      <c r="D407" s="86"/>
      <c r="E407" s="86"/>
      <c r="F407" s="108"/>
      <c r="G407" s="133">
        <f t="shared" si="35"/>
        <v>0</v>
      </c>
      <c r="H407" s="108"/>
      <c r="I407" s="110"/>
      <c r="J407" s="108"/>
      <c r="K407" s="90"/>
      <c r="L407" s="133">
        <f t="shared" si="36"/>
        <v>0</v>
      </c>
      <c r="M407" s="39"/>
      <c r="N407" s="39"/>
      <c r="O407" s="39"/>
      <c r="P407" s="39"/>
    </row>
    <row r="408" spans="1:16" ht="14.25" customHeight="1" x14ac:dyDescent="0.25">
      <c r="A408" s="119"/>
      <c r="B408" s="86"/>
      <c r="C408" s="86"/>
      <c r="D408" s="86"/>
      <c r="E408" s="86"/>
      <c r="F408" s="108"/>
      <c r="G408" s="133">
        <f t="shared" si="35"/>
        <v>0</v>
      </c>
      <c r="H408" s="108"/>
      <c r="I408" s="110"/>
      <c r="J408" s="108"/>
      <c r="K408" s="90"/>
      <c r="L408" s="133">
        <f t="shared" si="36"/>
        <v>0</v>
      </c>
      <c r="M408" s="39"/>
      <c r="N408" s="39"/>
      <c r="O408" s="39"/>
      <c r="P408" s="39"/>
    </row>
    <row r="409" spans="1:16" ht="14.25" customHeight="1" x14ac:dyDescent="0.25">
      <c r="A409" s="119"/>
      <c r="B409" s="86"/>
      <c r="C409" s="86"/>
      <c r="D409" s="86"/>
      <c r="E409" s="86"/>
      <c r="F409" s="108"/>
      <c r="G409" s="133">
        <f t="shared" si="35"/>
        <v>0</v>
      </c>
      <c r="H409" s="108"/>
      <c r="I409" s="110"/>
      <c r="J409" s="108"/>
      <c r="K409" s="90"/>
      <c r="L409" s="133">
        <f t="shared" si="36"/>
        <v>0</v>
      </c>
      <c r="M409" s="39"/>
      <c r="N409" s="39"/>
      <c r="O409" s="39"/>
      <c r="P409" s="39"/>
    </row>
    <row r="410" spans="1:16" ht="14.25" customHeight="1" x14ac:dyDescent="0.25">
      <c r="A410" s="119"/>
      <c r="B410" s="86"/>
      <c r="C410" s="86"/>
      <c r="D410" s="86"/>
      <c r="E410" s="86"/>
      <c r="F410" s="108"/>
      <c r="G410" s="133">
        <f t="shared" si="35"/>
        <v>0</v>
      </c>
      <c r="H410" s="108"/>
      <c r="I410" s="110"/>
      <c r="J410" s="108"/>
      <c r="K410" s="90"/>
      <c r="L410" s="133">
        <f t="shared" si="36"/>
        <v>0</v>
      </c>
      <c r="M410" s="39"/>
      <c r="N410" s="39"/>
      <c r="O410" s="39"/>
      <c r="P410" s="39"/>
    </row>
    <row r="411" spans="1:16" ht="14.25" customHeight="1" x14ac:dyDescent="0.25">
      <c r="A411" s="119"/>
      <c r="B411" s="86"/>
      <c r="C411" s="86"/>
      <c r="D411" s="86"/>
      <c r="E411" s="86"/>
      <c r="F411" s="108"/>
      <c r="G411" s="133">
        <f t="shared" si="35"/>
        <v>0</v>
      </c>
      <c r="H411" s="108"/>
      <c r="I411" s="110"/>
      <c r="J411" s="108"/>
      <c r="K411" s="90"/>
      <c r="L411" s="133">
        <f t="shared" si="36"/>
        <v>0</v>
      </c>
      <c r="M411" s="39"/>
      <c r="N411" s="39"/>
      <c r="O411" s="39"/>
      <c r="P411" s="39"/>
    </row>
    <row r="412" spans="1:16" ht="14.25" customHeight="1" x14ac:dyDescent="0.25">
      <c r="A412" s="119"/>
      <c r="B412" s="86"/>
      <c r="C412" s="86"/>
      <c r="D412" s="86"/>
      <c r="E412" s="86"/>
      <c r="F412" s="108"/>
      <c r="G412" s="133">
        <f t="shared" si="35"/>
        <v>0</v>
      </c>
      <c r="H412" s="108"/>
      <c r="I412" s="110"/>
      <c r="J412" s="108"/>
      <c r="K412" s="90"/>
      <c r="L412" s="133">
        <f t="shared" si="36"/>
        <v>0</v>
      </c>
      <c r="M412" s="39"/>
      <c r="N412" s="39"/>
      <c r="O412" s="39"/>
      <c r="P412" s="39"/>
    </row>
    <row r="413" spans="1:16" ht="14.25" customHeight="1" x14ac:dyDescent="0.25">
      <c r="A413" s="119"/>
      <c r="B413" s="86"/>
      <c r="C413" s="86"/>
      <c r="D413" s="86"/>
      <c r="E413" s="86"/>
      <c r="F413" s="108"/>
      <c r="G413" s="133">
        <f t="shared" si="35"/>
        <v>0</v>
      </c>
      <c r="H413" s="108"/>
      <c r="I413" s="110"/>
      <c r="J413" s="108"/>
      <c r="K413" s="90"/>
      <c r="L413" s="133">
        <f t="shared" si="36"/>
        <v>0</v>
      </c>
      <c r="M413" s="39"/>
      <c r="N413" s="39"/>
      <c r="O413" s="39"/>
      <c r="P413" s="39"/>
    </row>
    <row r="414" spans="1:16" ht="14.25" customHeight="1" x14ac:dyDescent="0.25">
      <c r="A414" s="119"/>
      <c r="B414" s="86"/>
      <c r="C414" s="86"/>
      <c r="D414" s="86"/>
      <c r="E414" s="86"/>
      <c r="F414" s="108"/>
      <c r="G414" s="133">
        <f t="shared" si="35"/>
        <v>0</v>
      </c>
      <c r="H414" s="108"/>
      <c r="I414" s="110"/>
      <c r="J414" s="108"/>
      <c r="K414" s="90"/>
      <c r="L414" s="133">
        <f t="shared" si="36"/>
        <v>0</v>
      </c>
      <c r="M414" s="39"/>
      <c r="N414" s="39"/>
      <c r="O414" s="39"/>
      <c r="P414" s="39"/>
    </row>
    <row r="415" spans="1:16" ht="14.25" customHeight="1" x14ac:dyDescent="0.25">
      <c r="A415" s="119"/>
      <c r="B415" s="86"/>
      <c r="C415" s="86"/>
      <c r="D415" s="86"/>
      <c r="E415" s="86"/>
      <c r="F415" s="108"/>
      <c r="G415" s="133">
        <f t="shared" si="35"/>
        <v>0</v>
      </c>
      <c r="H415" s="108"/>
      <c r="I415" s="110"/>
      <c r="J415" s="108"/>
      <c r="K415" s="90"/>
      <c r="L415" s="133">
        <f t="shared" si="36"/>
        <v>0</v>
      </c>
      <c r="M415" s="39"/>
      <c r="N415" s="39"/>
      <c r="O415" s="39"/>
      <c r="P415" s="39"/>
    </row>
    <row r="416" spans="1:16" ht="14.25" customHeight="1" x14ac:dyDescent="0.25">
      <c r="A416" s="119"/>
      <c r="B416" s="86"/>
      <c r="C416" s="86"/>
      <c r="D416" s="86"/>
      <c r="E416" s="86"/>
      <c r="F416" s="108"/>
      <c r="G416" s="133">
        <f t="shared" si="35"/>
        <v>0</v>
      </c>
      <c r="H416" s="108"/>
      <c r="I416" s="110"/>
      <c r="J416" s="108"/>
      <c r="K416" s="90"/>
      <c r="L416" s="133"/>
      <c r="M416" s="39"/>
      <c r="N416" s="39"/>
      <c r="O416" s="39"/>
      <c r="P416" s="39"/>
    </row>
    <row r="417" spans="1:16" ht="14.25" customHeight="1" x14ac:dyDescent="0.25">
      <c r="A417" s="119"/>
      <c r="B417" s="86"/>
      <c r="C417" s="86"/>
      <c r="D417" s="86"/>
      <c r="E417" s="86"/>
      <c r="F417" s="108"/>
      <c r="G417" s="133">
        <f t="shared" si="35"/>
        <v>0</v>
      </c>
      <c r="H417" s="108"/>
      <c r="I417" s="110"/>
      <c r="J417" s="108"/>
      <c r="K417" s="90"/>
      <c r="L417" s="133">
        <f t="shared" si="36"/>
        <v>0</v>
      </c>
      <c r="M417" s="39"/>
      <c r="N417" s="39"/>
      <c r="O417" s="39"/>
      <c r="P417" s="39"/>
    </row>
    <row r="418" spans="1:16" x14ac:dyDescent="0.25">
      <c r="A418" s="119"/>
      <c r="B418" s="86"/>
      <c r="C418" s="86"/>
      <c r="D418" s="86"/>
      <c r="E418" s="86"/>
      <c r="F418" s="108"/>
      <c r="G418" s="133">
        <f t="shared" si="35"/>
        <v>0</v>
      </c>
      <c r="H418" s="108"/>
      <c r="I418" s="110"/>
      <c r="J418" s="108"/>
      <c r="K418" s="90"/>
      <c r="L418" s="133">
        <f t="shared" si="36"/>
        <v>0</v>
      </c>
      <c r="M418" s="39"/>
      <c r="N418" s="39"/>
      <c r="O418" s="39"/>
      <c r="P418" s="39"/>
    </row>
    <row r="419" spans="1:16" x14ac:dyDescent="0.25">
      <c r="A419" s="119"/>
      <c r="B419" s="86"/>
      <c r="C419" s="86"/>
      <c r="D419" s="86"/>
      <c r="E419" s="86"/>
      <c r="F419" s="108"/>
      <c r="G419" s="133">
        <f t="shared" si="35"/>
        <v>0</v>
      </c>
      <c r="H419" s="108"/>
      <c r="I419" s="110"/>
      <c r="J419" s="108"/>
      <c r="K419" s="90"/>
      <c r="L419" s="133">
        <f t="shared" si="36"/>
        <v>0</v>
      </c>
      <c r="M419" s="39"/>
      <c r="N419" s="39"/>
      <c r="O419" s="39"/>
      <c r="P419" s="39"/>
    </row>
    <row r="420" spans="1:16" x14ac:dyDescent="0.25">
      <c r="A420" s="119"/>
      <c r="B420" s="86"/>
      <c r="C420" s="86"/>
      <c r="D420" s="86"/>
      <c r="E420" s="86"/>
      <c r="F420" s="108"/>
      <c r="G420" s="133">
        <f t="shared" si="35"/>
        <v>0</v>
      </c>
      <c r="H420" s="108"/>
      <c r="I420" s="110"/>
      <c r="J420" s="108"/>
      <c r="K420" s="90"/>
      <c r="L420" s="133">
        <f t="shared" si="36"/>
        <v>0</v>
      </c>
      <c r="M420" s="39"/>
      <c r="N420" s="39"/>
      <c r="O420" s="39"/>
      <c r="P420" s="39"/>
    </row>
    <row r="421" spans="1:16" x14ac:dyDescent="0.25">
      <c r="A421" s="119"/>
      <c r="B421" s="86"/>
      <c r="C421" s="86"/>
      <c r="D421" s="86"/>
      <c r="E421" s="86"/>
      <c r="F421" s="108"/>
      <c r="G421" s="133">
        <f t="shared" si="35"/>
        <v>0</v>
      </c>
      <c r="H421" s="108"/>
      <c r="I421" s="110"/>
      <c r="J421" s="108"/>
      <c r="K421" s="90"/>
      <c r="L421" s="133">
        <f t="shared" si="36"/>
        <v>0</v>
      </c>
      <c r="M421" s="39"/>
      <c r="N421" s="39"/>
      <c r="O421" s="39"/>
      <c r="P421" s="39"/>
    </row>
    <row r="422" spans="1:16" x14ac:dyDescent="0.25">
      <c r="A422" s="119"/>
      <c r="B422" s="86"/>
      <c r="C422" s="86"/>
      <c r="D422" s="86"/>
      <c r="E422" s="86"/>
      <c r="F422" s="108"/>
      <c r="G422" s="133">
        <f t="shared" si="35"/>
        <v>0</v>
      </c>
      <c r="H422" s="108"/>
      <c r="I422" s="110"/>
      <c r="J422" s="108"/>
      <c r="K422" s="90"/>
      <c r="L422" s="133">
        <f t="shared" si="36"/>
        <v>0</v>
      </c>
      <c r="M422" s="39"/>
      <c r="N422" s="39"/>
      <c r="O422" s="39"/>
      <c r="P422" s="39"/>
    </row>
    <row r="423" spans="1:16" x14ac:dyDescent="0.25">
      <c r="A423" s="119"/>
      <c r="B423" s="86"/>
      <c r="C423" s="86"/>
      <c r="D423" s="86"/>
      <c r="E423" s="86"/>
      <c r="F423" s="108"/>
      <c r="G423" s="133">
        <f t="shared" si="35"/>
        <v>0</v>
      </c>
      <c r="H423" s="108"/>
      <c r="I423" s="110"/>
      <c r="J423" s="108"/>
      <c r="K423" s="90"/>
      <c r="L423" s="133">
        <f t="shared" si="36"/>
        <v>0</v>
      </c>
      <c r="M423" s="39"/>
      <c r="N423" s="39"/>
      <c r="O423" s="39"/>
      <c r="P423" s="39"/>
    </row>
    <row r="424" spans="1:16" x14ac:dyDescent="0.25">
      <c r="A424" s="119"/>
      <c r="B424" s="86"/>
      <c r="C424" s="86"/>
      <c r="D424" s="86"/>
      <c r="E424" s="86"/>
      <c r="F424" s="108"/>
      <c r="G424" s="133">
        <f t="shared" si="35"/>
        <v>0</v>
      </c>
      <c r="H424" s="108"/>
      <c r="I424" s="110"/>
      <c r="J424" s="108"/>
      <c r="K424" s="90"/>
      <c r="L424" s="133">
        <f t="shared" si="36"/>
        <v>0</v>
      </c>
      <c r="M424" s="39"/>
      <c r="N424" s="39"/>
      <c r="O424" s="39"/>
      <c r="P424" s="39"/>
    </row>
    <row r="425" spans="1:16" x14ac:dyDescent="0.25">
      <c r="A425" s="119"/>
      <c r="B425" s="86"/>
      <c r="C425" s="86"/>
      <c r="D425" s="86"/>
      <c r="E425" s="86"/>
      <c r="F425" s="108"/>
      <c r="G425" s="133">
        <f t="shared" si="35"/>
        <v>0</v>
      </c>
      <c r="H425" s="108"/>
      <c r="I425" s="110"/>
      <c r="J425" s="108"/>
      <c r="K425" s="90"/>
      <c r="L425" s="133">
        <f t="shared" si="36"/>
        <v>0</v>
      </c>
      <c r="M425" s="39"/>
      <c r="N425" s="39"/>
      <c r="O425" s="39"/>
      <c r="P425" s="39"/>
    </row>
    <row r="426" spans="1:16" x14ac:dyDescent="0.25">
      <c r="A426" s="119"/>
      <c r="B426" s="86"/>
      <c r="C426" s="86"/>
      <c r="D426" s="86"/>
      <c r="E426" s="86"/>
      <c r="F426" s="108"/>
      <c r="G426" s="133">
        <f t="shared" si="35"/>
        <v>0</v>
      </c>
      <c r="H426" s="108"/>
      <c r="I426" s="110"/>
      <c r="J426" s="108"/>
      <c r="K426" s="90"/>
      <c r="L426" s="133">
        <f t="shared" si="36"/>
        <v>0</v>
      </c>
      <c r="M426" s="39"/>
      <c r="N426" s="39"/>
      <c r="O426" s="39"/>
      <c r="P426" s="39"/>
    </row>
    <row r="427" spans="1:16" x14ac:dyDescent="0.25">
      <c r="A427" s="119"/>
      <c r="B427" s="86"/>
      <c r="C427" s="86"/>
      <c r="D427" s="86"/>
      <c r="E427" s="86"/>
      <c r="F427" s="108"/>
      <c r="G427" s="133">
        <f t="shared" si="35"/>
        <v>0</v>
      </c>
      <c r="H427" s="108"/>
      <c r="I427" s="110"/>
      <c r="J427" s="108"/>
      <c r="K427" s="90"/>
      <c r="L427" s="133">
        <f t="shared" si="36"/>
        <v>0</v>
      </c>
      <c r="M427" s="39"/>
      <c r="N427" s="39"/>
      <c r="O427" s="39"/>
      <c r="P427" s="39"/>
    </row>
    <row r="428" spans="1:16" x14ac:dyDescent="0.25">
      <c r="A428" s="119"/>
      <c r="B428" s="86"/>
      <c r="C428" s="86"/>
      <c r="D428" s="86"/>
      <c r="E428" s="86"/>
      <c r="F428" s="108"/>
      <c r="G428" s="133">
        <f t="shared" si="35"/>
        <v>0</v>
      </c>
      <c r="H428" s="108"/>
      <c r="I428" s="110"/>
      <c r="J428" s="108"/>
      <c r="K428" s="90"/>
      <c r="L428" s="133">
        <f t="shared" si="36"/>
        <v>0</v>
      </c>
      <c r="M428" s="39"/>
      <c r="N428" s="39"/>
      <c r="O428" s="39"/>
      <c r="P428" s="39"/>
    </row>
    <row r="429" spans="1:16" x14ac:dyDescent="0.25">
      <c r="A429" s="119"/>
      <c r="B429" s="86"/>
      <c r="C429" s="86"/>
      <c r="D429" s="86"/>
      <c r="E429" s="86"/>
      <c r="F429" s="108"/>
      <c r="G429" s="133">
        <f t="shared" si="35"/>
        <v>0</v>
      </c>
      <c r="H429" s="108"/>
      <c r="I429" s="110"/>
      <c r="J429" s="108"/>
      <c r="K429" s="90"/>
      <c r="L429" s="133">
        <f t="shared" si="36"/>
        <v>0</v>
      </c>
      <c r="M429" s="39"/>
      <c r="N429" s="39"/>
      <c r="O429" s="39"/>
      <c r="P429" s="39"/>
    </row>
    <row r="430" spans="1:16" x14ac:dyDescent="0.25">
      <c r="A430" s="119"/>
      <c r="B430" s="86"/>
      <c r="C430" s="86"/>
      <c r="D430" s="86"/>
      <c r="E430" s="86"/>
      <c r="F430" s="108"/>
      <c r="G430" s="133">
        <f t="shared" si="35"/>
        <v>0</v>
      </c>
      <c r="H430" s="108"/>
      <c r="I430" s="110"/>
      <c r="J430" s="108"/>
      <c r="K430" s="90"/>
      <c r="L430" s="133">
        <f t="shared" si="36"/>
        <v>0</v>
      </c>
      <c r="M430" s="39"/>
      <c r="N430" s="39"/>
      <c r="O430" s="39"/>
      <c r="P430" s="39"/>
    </row>
    <row r="431" spans="1:16" x14ac:dyDescent="0.25">
      <c r="A431" s="119"/>
      <c r="B431" s="86"/>
      <c r="C431" s="86"/>
      <c r="D431" s="86"/>
      <c r="E431" s="86"/>
      <c r="F431" s="108"/>
      <c r="G431" s="133">
        <f t="shared" si="35"/>
        <v>0</v>
      </c>
      <c r="H431" s="108"/>
      <c r="I431" s="110"/>
      <c r="J431" s="108"/>
      <c r="K431" s="90"/>
      <c r="L431" s="133">
        <f t="shared" si="36"/>
        <v>0</v>
      </c>
      <c r="M431" s="39"/>
      <c r="N431" s="39"/>
      <c r="O431" s="39"/>
      <c r="P431" s="39"/>
    </row>
    <row r="432" spans="1:16" x14ac:dyDescent="0.25">
      <c r="A432" s="119"/>
      <c r="B432" s="86"/>
      <c r="C432" s="86"/>
      <c r="D432" s="86"/>
      <c r="E432" s="86"/>
      <c r="F432" s="108"/>
      <c r="G432" s="133">
        <f t="shared" si="35"/>
        <v>0</v>
      </c>
      <c r="H432" s="108"/>
      <c r="I432" s="110"/>
      <c r="J432" s="108"/>
      <c r="K432" s="90"/>
      <c r="L432" s="133">
        <f t="shared" si="36"/>
        <v>0</v>
      </c>
      <c r="M432" s="39"/>
      <c r="N432" s="39"/>
      <c r="O432" s="39"/>
      <c r="P432" s="39"/>
    </row>
    <row r="433" spans="1:16" x14ac:dyDescent="0.25">
      <c r="A433" s="119"/>
      <c r="B433" s="86"/>
      <c r="C433" s="86"/>
      <c r="D433" s="86"/>
      <c r="E433" s="86"/>
      <c r="F433" s="108"/>
      <c r="G433" s="133">
        <f t="shared" si="35"/>
        <v>0</v>
      </c>
      <c r="H433" s="108"/>
      <c r="I433" s="110"/>
      <c r="J433" s="108"/>
      <c r="K433" s="90"/>
      <c r="L433" s="133">
        <f t="shared" si="36"/>
        <v>0</v>
      </c>
      <c r="M433" s="39"/>
      <c r="N433" s="39"/>
      <c r="O433" s="39"/>
      <c r="P433" s="39"/>
    </row>
    <row r="434" spans="1:16" x14ac:dyDescent="0.25">
      <c r="A434" s="119"/>
      <c r="B434" s="86"/>
      <c r="C434" s="86"/>
      <c r="D434" s="86"/>
      <c r="E434" s="86"/>
      <c r="F434" s="88"/>
      <c r="G434" s="133">
        <f t="shared" si="35"/>
        <v>0</v>
      </c>
      <c r="H434" s="108"/>
      <c r="I434" s="110"/>
      <c r="J434" s="108"/>
      <c r="K434" s="90"/>
      <c r="L434" s="133">
        <f t="shared" si="36"/>
        <v>0</v>
      </c>
      <c r="M434" s="39"/>
      <c r="N434" s="39"/>
      <c r="O434" s="39"/>
      <c r="P434" s="39"/>
    </row>
    <row r="435" spans="1:16" x14ac:dyDescent="0.25">
      <c r="A435" s="119"/>
      <c r="B435" s="86"/>
      <c r="C435" s="86"/>
      <c r="D435" s="86"/>
      <c r="E435" s="86"/>
      <c r="F435" s="88"/>
      <c r="G435" s="133">
        <f t="shared" si="35"/>
        <v>0</v>
      </c>
      <c r="H435" s="108"/>
      <c r="I435" s="110"/>
      <c r="J435" s="108"/>
      <c r="K435" s="90"/>
      <c r="L435" s="133">
        <f t="shared" si="36"/>
        <v>0</v>
      </c>
      <c r="M435" s="39"/>
      <c r="N435" s="39"/>
      <c r="O435" s="39"/>
      <c r="P435" s="39"/>
    </row>
    <row r="436" spans="1:16" x14ac:dyDescent="0.25">
      <c r="A436" s="119"/>
      <c r="B436" s="86"/>
      <c r="C436" s="86"/>
      <c r="D436" s="86"/>
      <c r="E436" s="86"/>
      <c r="F436" s="88"/>
      <c r="G436" s="133">
        <f t="shared" si="35"/>
        <v>0</v>
      </c>
      <c r="H436" s="108"/>
      <c r="I436" s="110"/>
      <c r="J436" s="108"/>
      <c r="K436" s="90"/>
      <c r="L436" s="133">
        <f t="shared" si="36"/>
        <v>0</v>
      </c>
      <c r="M436" s="39"/>
      <c r="N436" s="39"/>
      <c r="O436" s="39"/>
      <c r="P436" s="39"/>
    </row>
    <row r="437" spans="1:16" x14ac:dyDescent="0.25">
      <c r="A437" s="119"/>
      <c r="B437" s="86"/>
      <c r="C437" s="86"/>
      <c r="D437" s="86"/>
      <c r="E437" s="86"/>
      <c r="F437" s="88"/>
      <c r="G437" s="133">
        <f t="shared" si="35"/>
        <v>0</v>
      </c>
      <c r="H437" s="108"/>
      <c r="I437" s="110"/>
      <c r="J437" s="108"/>
      <c r="K437" s="90"/>
      <c r="L437" s="133">
        <f t="shared" si="36"/>
        <v>0</v>
      </c>
      <c r="M437" s="39"/>
      <c r="N437" s="39"/>
      <c r="O437" s="39"/>
      <c r="P437" s="39"/>
    </row>
    <row r="438" spans="1:16" x14ac:dyDescent="0.25">
      <c r="A438" s="119"/>
      <c r="B438" s="86"/>
      <c r="C438" s="86"/>
      <c r="D438" s="86"/>
      <c r="E438" s="86"/>
      <c r="F438" s="88"/>
      <c r="G438" s="133">
        <f t="shared" si="35"/>
        <v>0</v>
      </c>
      <c r="H438" s="108"/>
      <c r="I438" s="110"/>
      <c r="J438" s="108"/>
      <c r="K438" s="90"/>
      <c r="L438" s="133">
        <f t="shared" si="36"/>
        <v>0</v>
      </c>
      <c r="M438" s="39"/>
      <c r="N438" s="39"/>
      <c r="O438" s="39"/>
      <c r="P438" s="39"/>
    </row>
    <row r="439" spans="1:16" x14ac:dyDescent="0.25">
      <c r="A439" s="119"/>
      <c r="B439" s="86"/>
      <c r="C439" s="86"/>
      <c r="D439" s="86"/>
      <c r="E439" s="86"/>
      <c r="F439" s="88"/>
      <c r="G439" s="133">
        <f t="shared" si="35"/>
        <v>0</v>
      </c>
      <c r="H439" s="108"/>
      <c r="I439" s="110"/>
      <c r="J439" s="108"/>
      <c r="K439" s="90"/>
      <c r="L439" s="133">
        <f t="shared" si="36"/>
        <v>0</v>
      </c>
      <c r="M439" s="39"/>
      <c r="N439" s="39"/>
      <c r="O439" s="39"/>
      <c r="P439" s="39"/>
    </row>
    <row r="440" spans="1:16" ht="15.75" thickBot="1" x14ac:dyDescent="0.3">
      <c r="A440" s="119"/>
      <c r="B440" s="86"/>
      <c r="C440" s="86"/>
      <c r="D440" s="86"/>
      <c r="E440" s="86"/>
      <c r="F440" s="88"/>
      <c r="G440" s="133">
        <f t="shared" ref="G440" si="67">F440*0.21</f>
        <v>0</v>
      </c>
      <c r="H440" s="108"/>
      <c r="I440" s="110"/>
      <c r="J440" s="108"/>
      <c r="K440" s="90"/>
      <c r="L440" s="133">
        <f t="shared" ref="L440" si="68">SUM(F440:K440)</f>
        <v>0</v>
      </c>
      <c r="M440" s="39"/>
      <c r="N440" s="39"/>
      <c r="O440" s="39"/>
      <c r="P440" s="39"/>
    </row>
    <row r="441" spans="1:16" ht="15.75" thickBot="1" x14ac:dyDescent="0.3">
      <c r="A441" s="124"/>
      <c r="B441" s="44"/>
      <c r="C441" s="125"/>
      <c r="D441" s="126" t="s">
        <v>10</v>
      </c>
      <c r="E441" s="44"/>
      <c r="F441" s="45">
        <f>SUM(F7:F440)</f>
        <v>232252.71729999993</v>
      </c>
      <c r="G441" s="45">
        <f>SUM(G7:G440)</f>
        <v>47856.73149999998</v>
      </c>
      <c r="H441" s="45">
        <f>SUM(H7:H440)</f>
        <v>128.88</v>
      </c>
      <c r="I441" s="45">
        <f t="shared" ref="I441" si="69">SUM(I7:I440)</f>
        <v>850.23</v>
      </c>
      <c r="J441" s="45">
        <f>SUM(J7:J440)</f>
        <v>10806.95</v>
      </c>
      <c r="K441" s="45">
        <f>SUM(K7:K440)</f>
        <v>832.7399999999999</v>
      </c>
      <c r="L441" s="45">
        <f>SUM(L7:L440)</f>
        <v>292728.08880000003</v>
      </c>
      <c r="M441" s="39"/>
      <c r="N441" s="39"/>
      <c r="O441" s="39"/>
      <c r="P441" s="39"/>
    </row>
    <row r="442" spans="1:16" x14ac:dyDescent="0.25">
      <c r="A442" s="161"/>
      <c r="B442" s="162"/>
      <c r="C442" s="163"/>
      <c r="D442" s="164"/>
      <c r="E442" s="162"/>
      <c r="F442" s="165"/>
      <c r="G442" s="165"/>
      <c r="H442" s="165"/>
      <c r="I442" s="165"/>
      <c r="J442" s="165"/>
      <c r="K442" s="165"/>
      <c r="L442" s="165"/>
      <c r="M442" s="39"/>
      <c r="N442" s="39"/>
      <c r="O442" s="39"/>
      <c r="P442" s="39"/>
    </row>
    <row r="443" spans="1:16" x14ac:dyDescent="0.25">
      <c r="A443" s="161"/>
      <c r="B443" s="162"/>
      <c r="C443" s="163"/>
      <c r="D443" s="164"/>
      <c r="E443" s="162"/>
      <c r="F443" s="165"/>
      <c r="G443" s="165"/>
      <c r="H443" s="165"/>
      <c r="I443" s="165"/>
      <c r="J443" s="165"/>
      <c r="K443" s="165"/>
      <c r="L443" s="165"/>
      <c r="M443" s="39"/>
      <c r="N443" s="39"/>
      <c r="O443" s="39"/>
      <c r="P443" s="39"/>
    </row>
    <row r="444" spans="1:16" ht="15.75" thickBot="1" x14ac:dyDescent="0.3">
      <c r="A444" s="46"/>
      <c r="B444" s="47"/>
      <c r="C444" s="48"/>
      <c r="D444" s="35"/>
      <c r="E444" s="37"/>
      <c r="F444" s="47"/>
      <c r="G444" s="47"/>
      <c r="H444" s="47"/>
      <c r="I444" s="37"/>
      <c r="J444" s="47"/>
      <c r="K444" s="49"/>
      <c r="L444" s="38"/>
      <c r="M444" s="39"/>
      <c r="N444" s="39"/>
      <c r="O444" s="39"/>
      <c r="P444" s="39"/>
    </row>
    <row r="445" spans="1:16" ht="15.75" thickBot="1" x14ac:dyDescent="0.3">
      <c r="A445" s="46"/>
      <c r="B445" s="47"/>
      <c r="C445" s="48"/>
      <c r="D445" s="63" t="s">
        <v>19</v>
      </c>
      <c r="E445" s="64">
        <f>+'Ventas Octubre'!H33</f>
        <v>250511.34359999996</v>
      </c>
      <c r="F445" s="47"/>
      <c r="G445" s="47"/>
      <c r="H445" s="47"/>
      <c r="I445" s="37"/>
      <c r="J445" s="47"/>
      <c r="K445" s="49"/>
      <c r="L445" s="38"/>
      <c r="M445" s="39"/>
      <c r="N445" s="39"/>
      <c r="O445" s="39"/>
      <c r="P445" s="39"/>
    </row>
    <row r="446" spans="1:16" ht="15.75" thickBot="1" x14ac:dyDescent="0.3">
      <c r="A446" s="46"/>
      <c r="B446" s="47"/>
      <c r="C446" s="48"/>
      <c r="D446" s="63" t="s">
        <v>20</v>
      </c>
      <c r="E446" s="64">
        <f>G441+H441+I441</f>
        <v>48835.84149999998</v>
      </c>
      <c r="F446" s="35"/>
      <c r="G446" s="47"/>
      <c r="H446" s="47"/>
      <c r="I446" s="37"/>
      <c r="J446" s="47"/>
      <c r="K446" s="49"/>
      <c r="L446" s="38"/>
      <c r="M446" s="39"/>
      <c r="N446" s="39"/>
      <c r="O446" s="39"/>
      <c r="P446" s="39"/>
    </row>
    <row r="447" spans="1:16" ht="15.75" thickBot="1" x14ac:dyDescent="0.3">
      <c r="A447" s="46"/>
      <c r="B447" s="47"/>
      <c r="C447" s="48"/>
      <c r="D447" s="63" t="s">
        <v>21</v>
      </c>
      <c r="E447" s="64"/>
      <c r="F447" s="47"/>
      <c r="G447" s="47"/>
      <c r="H447" s="47"/>
      <c r="I447" s="37"/>
      <c r="J447" s="47"/>
      <c r="K447" s="49"/>
      <c r="L447" s="38"/>
      <c r="M447" s="39"/>
      <c r="N447" s="39"/>
      <c r="O447" s="39"/>
      <c r="P447" s="39"/>
    </row>
    <row r="448" spans="1:16" ht="15.75" thickBot="1" x14ac:dyDescent="0.3">
      <c r="A448" s="46"/>
      <c r="B448" s="47"/>
      <c r="C448" s="48"/>
      <c r="D448" s="65" t="s">
        <v>22</v>
      </c>
      <c r="E448" s="66">
        <f>SUM(P7:P26)</f>
        <v>213344.85</v>
      </c>
      <c r="F448" s="47"/>
      <c r="G448" s="47"/>
      <c r="H448" s="47"/>
      <c r="I448" s="37"/>
      <c r="J448" s="47"/>
      <c r="K448" s="49"/>
      <c r="L448" s="38"/>
      <c r="M448" s="39"/>
      <c r="N448" s="39"/>
      <c r="O448" s="39"/>
      <c r="P448" s="39"/>
    </row>
    <row r="449" spans="1:16" ht="15.75" thickBot="1" x14ac:dyDescent="0.3">
      <c r="A449" s="46"/>
      <c r="B449" s="47"/>
      <c r="C449" s="48"/>
      <c r="D449" s="67" t="s">
        <v>23</v>
      </c>
      <c r="E449" s="68">
        <f>E445-E446-E448+E447</f>
        <v>-11669.347900000022</v>
      </c>
      <c r="F449" s="47"/>
      <c r="G449" s="47"/>
      <c r="H449" s="47"/>
      <c r="I449" s="69"/>
      <c r="J449" s="47"/>
      <c r="K449" s="49"/>
      <c r="L449" s="38"/>
      <c r="M449" s="39"/>
      <c r="N449" s="39"/>
      <c r="O449" s="39"/>
      <c r="P449" s="39"/>
    </row>
  </sheetData>
  <mergeCells count="2">
    <mergeCell ref="D2:F2"/>
    <mergeCell ref="B6:C6"/>
  </mergeCells>
  <conditionalFormatting sqref="E449">
    <cfRule type="expression" dxfId="3" priority="1">
      <formula>#REF!&gt;0</formula>
    </cfRule>
    <cfRule type="expression" dxfId="2" priority="2">
      <formula>#REF!&lt;0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selection activeCell="H2" sqref="H2"/>
    </sheetView>
  </sheetViews>
  <sheetFormatPr baseColWidth="10" defaultRowHeight="15" x14ac:dyDescent="0.25"/>
  <cols>
    <col min="3" max="3" width="11.42578125" customWidth="1"/>
    <col min="4" max="4" width="25.85546875" customWidth="1"/>
    <col min="5" max="5" width="28.28515625" customWidth="1"/>
    <col min="6" max="6" width="11.42578125" customWidth="1"/>
    <col min="7" max="7" width="12.140625" bestFit="1" customWidth="1"/>
    <col min="11" max="11" width="11.85546875" bestFit="1" customWidth="1"/>
  </cols>
  <sheetData>
    <row r="1" spans="1:11" x14ac:dyDescent="0.25">
      <c r="A1" s="9"/>
      <c r="B1" s="10"/>
      <c r="C1" s="10"/>
      <c r="D1" s="10"/>
      <c r="E1" s="10"/>
      <c r="F1" s="11"/>
      <c r="G1" s="12"/>
      <c r="H1" s="12"/>
      <c r="I1" s="12"/>
      <c r="J1" s="12"/>
      <c r="K1" s="12"/>
    </row>
    <row r="2" spans="1:11" ht="15.75" x14ac:dyDescent="0.25">
      <c r="A2" s="1"/>
      <c r="B2" s="178"/>
      <c r="C2" s="178"/>
      <c r="D2" s="156" t="s">
        <v>766</v>
      </c>
      <c r="E2" s="156"/>
      <c r="F2" s="3"/>
      <c r="G2" s="4"/>
      <c r="H2" s="4"/>
      <c r="I2" s="4"/>
      <c r="J2" s="4"/>
      <c r="K2" s="4"/>
    </row>
    <row r="3" spans="1:11" ht="15.75" thickBot="1" x14ac:dyDescent="0.3">
      <c r="A3" s="13"/>
      <c r="B3" s="14"/>
      <c r="C3" s="14"/>
      <c r="D3" s="14"/>
      <c r="E3" s="14"/>
      <c r="F3" s="16"/>
      <c r="G3" s="17"/>
      <c r="H3" s="17"/>
      <c r="I3" s="17"/>
      <c r="J3" s="17"/>
      <c r="K3" s="17"/>
    </row>
    <row r="4" spans="1:11" ht="15.75" thickBot="1" x14ac:dyDescent="0.3">
      <c r="A4" s="77" t="s">
        <v>0</v>
      </c>
      <c r="B4" s="77" t="s">
        <v>1</v>
      </c>
      <c r="C4" s="180" t="s">
        <v>2</v>
      </c>
      <c r="D4" s="181"/>
      <c r="E4" s="177" t="s">
        <v>3</v>
      </c>
      <c r="F4" s="77" t="s">
        <v>4</v>
      </c>
      <c r="G4" s="79" t="s">
        <v>12</v>
      </c>
      <c r="H4" s="79" t="s">
        <v>5</v>
      </c>
      <c r="I4" s="79" t="s">
        <v>6</v>
      </c>
      <c r="J4" s="79" t="s">
        <v>7</v>
      </c>
      <c r="K4" s="79" t="s">
        <v>8</v>
      </c>
    </row>
    <row r="5" spans="1:11" x14ac:dyDescent="0.25">
      <c r="A5" s="139">
        <v>42678</v>
      </c>
      <c r="B5" s="179" t="s">
        <v>189</v>
      </c>
      <c r="C5" s="140">
        <v>2</v>
      </c>
      <c r="D5" s="141">
        <v>58</v>
      </c>
      <c r="E5" s="168" t="s">
        <v>51</v>
      </c>
      <c r="F5" s="140">
        <v>30663288497</v>
      </c>
      <c r="G5" s="142">
        <v>-11243.32</v>
      </c>
      <c r="H5" s="142">
        <f>+G5*0.21</f>
        <v>-2361.0971999999997</v>
      </c>
      <c r="I5" s="142"/>
      <c r="J5" s="142"/>
      <c r="K5" s="143">
        <f>SUM(G5:J5)</f>
        <v>-13604.4172</v>
      </c>
    </row>
    <row r="6" spans="1:11" x14ac:dyDescent="0.25">
      <c r="A6" s="138">
        <v>42682</v>
      </c>
      <c r="B6" s="139" t="s">
        <v>189</v>
      </c>
      <c r="C6" s="140">
        <v>2</v>
      </c>
      <c r="D6" s="141">
        <v>59</v>
      </c>
      <c r="E6" s="169" t="s">
        <v>51</v>
      </c>
      <c r="F6" s="140">
        <v>30663288497</v>
      </c>
      <c r="G6" s="144">
        <v>-4054.07</v>
      </c>
      <c r="H6" s="142">
        <f t="shared" ref="H6:H32" si="0">+G6*0.21</f>
        <v>-851.35469999999998</v>
      </c>
      <c r="I6" s="142"/>
      <c r="J6" s="144"/>
      <c r="K6" s="145">
        <f>SUM(G6:J6)</f>
        <v>-4905.4247000000005</v>
      </c>
    </row>
    <row r="7" spans="1:11" x14ac:dyDescent="0.25">
      <c r="A7" s="138">
        <v>42683</v>
      </c>
      <c r="B7" s="139" t="s">
        <v>25</v>
      </c>
      <c r="C7" s="140">
        <v>2</v>
      </c>
      <c r="D7" s="141">
        <v>232</v>
      </c>
      <c r="E7" s="169" t="s">
        <v>51</v>
      </c>
      <c r="F7" s="140">
        <v>30663288497</v>
      </c>
      <c r="G7" s="144">
        <v>195000</v>
      </c>
      <c r="H7" s="142">
        <f t="shared" si="0"/>
        <v>40950</v>
      </c>
      <c r="I7" s="142"/>
      <c r="J7" s="144"/>
      <c r="K7" s="145">
        <f t="shared" ref="K7:K32" si="1">SUM(G7:J7)</f>
        <v>235950</v>
      </c>
    </row>
    <row r="8" spans="1:11" x14ac:dyDescent="0.25">
      <c r="A8" s="138">
        <v>42683</v>
      </c>
      <c r="B8" s="139" t="s">
        <v>25</v>
      </c>
      <c r="C8" s="140">
        <v>2</v>
      </c>
      <c r="D8" s="141">
        <v>233</v>
      </c>
      <c r="E8" s="169" t="s">
        <v>51</v>
      </c>
      <c r="F8" s="140">
        <v>30663288497</v>
      </c>
      <c r="G8" s="144">
        <v>65160</v>
      </c>
      <c r="H8" s="142">
        <f t="shared" si="0"/>
        <v>13683.6</v>
      </c>
      <c r="I8" s="142"/>
      <c r="J8" s="144"/>
      <c r="K8" s="145">
        <f t="shared" si="1"/>
        <v>78843.600000000006</v>
      </c>
    </row>
    <row r="9" spans="1:11" x14ac:dyDescent="0.25">
      <c r="A9" s="138">
        <v>42683</v>
      </c>
      <c r="B9" s="139" t="s">
        <v>25</v>
      </c>
      <c r="C9" s="140">
        <v>2</v>
      </c>
      <c r="D9" s="141">
        <v>234</v>
      </c>
      <c r="E9" s="169" t="s">
        <v>51</v>
      </c>
      <c r="F9" s="140">
        <v>30663288497</v>
      </c>
      <c r="G9" s="144">
        <v>53005.24</v>
      </c>
      <c r="H9" s="142">
        <f t="shared" si="0"/>
        <v>11131.100399999999</v>
      </c>
      <c r="I9" s="142"/>
      <c r="J9" s="144"/>
      <c r="K9" s="145">
        <f t="shared" si="1"/>
        <v>64136.340400000001</v>
      </c>
    </row>
    <row r="10" spans="1:11" x14ac:dyDescent="0.25">
      <c r="A10" s="138">
        <v>42684</v>
      </c>
      <c r="B10" s="139" t="s">
        <v>25</v>
      </c>
      <c r="C10" s="140">
        <v>2</v>
      </c>
      <c r="D10" s="141">
        <v>235</v>
      </c>
      <c r="E10" s="169" t="s">
        <v>51</v>
      </c>
      <c r="F10" s="140">
        <v>30663288497</v>
      </c>
      <c r="G10" s="144">
        <v>21720</v>
      </c>
      <c r="H10" s="142">
        <f t="shared" si="0"/>
        <v>4561.2</v>
      </c>
      <c r="I10" s="142"/>
      <c r="J10" s="144"/>
      <c r="K10" s="145">
        <f t="shared" si="1"/>
        <v>26281.200000000001</v>
      </c>
    </row>
    <row r="11" spans="1:11" x14ac:dyDescent="0.25">
      <c r="A11" s="138">
        <v>42690</v>
      </c>
      <c r="B11" s="139" t="s">
        <v>189</v>
      </c>
      <c r="C11" s="140">
        <v>2</v>
      </c>
      <c r="D11" s="141">
        <v>61</v>
      </c>
      <c r="E11" s="169" t="s">
        <v>51</v>
      </c>
      <c r="F11" s="140">
        <v>30663288497</v>
      </c>
      <c r="G11" s="144">
        <v>-21720</v>
      </c>
      <c r="H11" s="142">
        <f t="shared" si="0"/>
        <v>-4561.2</v>
      </c>
      <c r="I11" s="142"/>
      <c r="J11" s="146"/>
      <c r="K11" s="145">
        <f t="shared" si="1"/>
        <v>-26281.200000000001</v>
      </c>
    </row>
    <row r="12" spans="1:11" x14ac:dyDescent="0.25">
      <c r="A12" s="138">
        <v>42690</v>
      </c>
      <c r="B12" s="139" t="s">
        <v>25</v>
      </c>
      <c r="C12" s="140">
        <v>2</v>
      </c>
      <c r="D12" s="141">
        <v>236</v>
      </c>
      <c r="E12" s="169" t="s">
        <v>51</v>
      </c>
      <c r="F12" s="140">
        <v>30663288497</v>
      </c>
      <c r="G12" s="144">
        <v>65160</v>
      </c>
      <c r="H12" s="142">
        <f t="shared" si="0"/>
        <v>13683.6</v>
      </c>
      <c r="I12" s="142"/>
      <c r="J12" s="146"/>
      <c r="K12" s="145">
        <f t="shared" si="1"/>
        <v>78843.600000000006</v>
      </c>
    </row>
    <row r="13" spans="1:11" x14ac:dyDescent="0.25">
      <c r="A13" s="138">
        <v>42684</v>
      </c>
      <c r="B13" s="139" t="s">
        <v>25</v>
      </c>
      <c r="C13" s="140">
        <v>512</v>
      </c>
      <c r="D13" s="141">
        <v>5151</v>
      </c>
      <c r="E13" s="169" t="s">
        <v>51</v>
      </c>
      <c r="F13" s="140">
        <v>30663288497</v>
      </c>
      <c r="G13" s="144">
        <v>8544</v>
      </c>
      <c r="H13" s="142">
        <f t="shared" si="0"/>
        <v>1794.24</v>
      </c>
      <c r="I13" s="142"/>
      <c r="J13" s="146"/>
      <c r="K13" s="145">
        <f t="shared" si="1"/>
        <v>10338.24</v>
      </c>
    </row>
    <row r="14" spans="1:11" x14ac:dyDescent="0.25">
      <c r="A14" s="138">
        <v>42695</v>
      </c>
      <c r="B14" s="139" t="s">
        <v>25</v>
      </c>
      <c r="C14" s="140">
        <v>2</v>
      </c>
      <c r="D14" s="141">
        <v>237</v>
      </c>
      <c r="E14" s="169" t="s">
        <v>51</v>
      </c>
      <c r="F14" s="140">
        <v>30663288497</v>
      </c>
      <c r="G14" s="144">
        <v>252587.62</v>
      </c>
      <c r="H14" s="142">
        <f t="shared" si="0"/>
        <v>53043.400199999996</v>
      </c>
      <c r="I14" s="142"/>
      <c r="J14" s="146"/>
      <c r="K14" s="145">
        <f t="shared" si="1"/>
        <v>305631.02019999997</v>
      </c>
    </row>
    <row r="15" spans="1:11" x14ac:dyDescent="0.25">
      <c r="A15" s="138">
        <v>42695</v>
      </c>
      <c r="B15" s="139" t="s">
        <v>25</v>
      </c>
      <c r="C15" s="140">
        <v>2</v>
      </c>
      <c r="D15" s="141">
        <v>238</v>
      </c>
      <c r="E15" s="169" t="s">
        <v>51</v>
      </c>
      <c r="F15" s="140">
        <v>30663288497</v>
      </c>
      <c r="G15" s="144">
        <v>27086.6</v>
      </c>
      <c r="H15" s="142">
        <f t="shared" si="0"/>
        <v>5688.1859999999997</v>
      </c>
      <c r="I15" s="142"/>
      <c r="J15" s="146"/>
      <c r="K15" s="145">
        <f t="shared" si="1"/>
        <v>32774.786</v>
      </c>
    </row>
    <row r="16" spans="1:11" x14ac:dyDescent="0.25">
      <c r="A16" s="138">
        <v>42695</v>
      </c>
      <c r="B16" s="139" t="s">
        <v>25</v>
      </c>
      <c r="C16" s="140">
        <v>2</v>
      </c>
      <c r="D16" s="141">
        <v>239</v>
      </c>
      <c r="E16" s="169" t="s">
        <v>51</v>
      </c>
      <c r="F16" s="140">
        <v>30663288497</v>
      </c>
      <c r="G16" s="144">
        <v>32850</v>
      </c>
      <c r="H16" s="142">
        <f t="shared" si="0"/>
        <v>6898.5</v>
      </c>
      <c r="I16" s="142"/>
      <c r="J16" s="146"/>
      <c r="K16" s="145">
        <f t="shared" si="1"/>
        <v>39748.5</v>
      </c>
    </row>
    <row r="17" spans="1:11" x14ac:dyDescent="0.25">
      <c r="A17" s="138">
        <v>42695</v>
      </c>
      <c r="B17" s="139" t="s">
        <v>25</v>
      </c>
      <c r="C17" s="140">
        <v>2</v>
      </c>
      <c r="D17" s="141">
        <v>240</v>
      </c>
      <c r="E17" s="169" t="s">
        <v>51</v>
      </c>
      <c r="F17" s="140">
        <v>30663288497</v>
      </c>
      <c r="G17" s="144">
        <v>21720</v>
      </c>
      <c r="H17" s="142">
        <f t="shared" si="0"/>
        <v>4561.2</v>
      </c>
      <c r="I17" s="142"/>
      <c r="J17" s="146"/>
      <c r="K17" s="145">
        <f t="shared" si="1"/>
        <v>26281.200000000001</v>
      </c>
    </row>
    <row r="18" spans="1:11" x14ac:dyDescent="0.25">
      <c r="A18" s="138">
        <v>42696</v>
      </c>
      <c r="B18" s="139" t="s">
        <v>189</v>
      </c>
      <c r="C18" s="140">
        <v>2</v>
      </c>
      <c r="D18" s="141">
        <v>63</v>
      </c>
      <c r="E18" s="169" t="s">
        <v>51</v>
      </c>
      <c r="F18" s="140">
        <v>30663288497</v>
      </c>
      <c r="G18" s="144">
        <v>-75</v>
      </c>
      <c r="H18" s="142">
        <f t="shared" si="0"/>
        <v>-15.75</v>
      </c>
      <c r="I18" s="142"/>
      <c r="J18" s="146"/>
      <c r="K18" s="145">
        <f t="shared" si="1"/>
        <v>-90.75</v>
      </c>
    </row>
    <row r="19" spans="1:11" x14ac:dyDescent="0.25">
      <c r="A19" s="138">
        <v>42697</v>
      </c>
      <c r="B19" s="139" t="s">
        <v>25</v>
      </c>
      <c r="C19" s="140">
        <v>2</v>
      </c>
      <c r="D19" s="141">
        <v>241</v>
      </c>
      <c r="E19" s="169" t="s">
        <v>51</v>
      </c>
      <c r="F19" s="140">
        <v>30663288497</v>
      </c>
      <c r="G19" s="144">
        <v>235821.33</v>
      </c>
      <c r="H19" s="142">
        <f t="shared" si="0"/>
        <v>49522.479299999999</v>
      </c>
      <c r="I19" s="142"/>
      <c r="J19" s="146"/>
      <c r="K19" s="145">
        <f t="shared" si="1"/>
        <v>285343.80929999996</v>
      </c>
    </row>
    <row r="20" spans="1:11" x14ac:dyDescent="0.25">
      <c r="A20" s="138">
        <v>42698</v>
      </c>
      <c r="B20" s="139" t="s">
        <v>25</v>
      </c>
      <c r="C20" s="140">
        <v>2</v>
      </c>
      <c r="D20" s="141">
        <v>242</v>
      </c>
      <c r="E20" s="169" t="s">
        <v>51</v>
      </c>
      <c r="F20" s="140">
        <v>30663288497</v>
      </c>
      <c r="G20" s="144">
        <v>42320</v>
      </c>
      <c r="H20" s="142">
        <f t="shared" si="0"/>
        <v>8887.1999999999989</v>
      </c>
      <c r="I20" s="142"/>
      <c r="J20" s="146"/>
      <c r="K20" s="145">
        <f t="shared" si="1"/>
        <v>51207.199999999997</v>
      </c>
    </row>
    <row r="21" spans="1:11" x14ac:dyDescent="0.25">
      <c r="A21" s="138">
        <v>42698</v>
      </c>
      <c r="B21" s="139" t="s">
        <v>25</v>
      </c>
      <c r="C21" s="140">
        <v>2</v>
      </c>
      <c r="D21" s="141">
        <v>243</v>
      </c>
      <c r="E21" s="169" t="s">
        <v>51</v>
      </c>
      <c r="F21" s="140">
        <v>30663288497</v>
      </c>
      <c r="G21" s="144">
        <v>102731.04</v>
      </c>
      <c r="H21" s="142">
        <f t="shared" si="0"/>
        <v>21573.518399999997</v>
      </c>
      <c r="I21" s="142"/>
      <c r="J21" s="146"/>
      <c r="K21" s="145">
        <f t="shared" si="1"/>
        <v>124304.55839999999</v>
      </c>
    </row>
    <row r="22" spans="1:11" x14ac:dyDescent="0.25">
      <c r="A22" s="138">
        <v>42699</v>
      </c>
      <c r="B22" s="139" t="s">
        <v>189</v>
      </c>
      <c r="C22" s="140">
        <v>2</v>
      </c>
      <c r="D22" s="141">
        <v>64</v>
      </c>
      <c r="E22" s="169" t="s">
        <v>51</v>
      </c>
      <c r="F22" s="140">
        <v>30663288497</v>
      </c>
      <c r="G22" s="144">
        <v>-3247.25</v>
      </c>
      <c r="H22" s="142">
        <f t="shared" si="0"/>
        <v>-681.92250000000001</v>
      </c>
      <c r="I22" s="142"/>
      <c r="J22" s="146"/>
      <c r="K22" s="145">
        <f t="shared" si="1"/>
        <v>-3929.1725000000001</v>
      </c>
    </row>
    <row r="23" spans="1:11" x14ac:dyDescent="0.25">
      <c r="A23" s="138">
        <v>42699</v>
      </c>
      <c r="B23" s="139" t="s">
        <v>769</v>
      </c>
      <c r="C23" s="140">
        <v>3</v>
      </c>
      <c r="D23" s="141">
        <v>30</v>
      </c>
      <c r="E23" s="169" t="s">
        <v>51</v>
      </c>
      <c r="F23" s="140">
        <v>30663288497</v>
      </c>
      <c r="G23" s="144">
        <v>867.77</v>
      </c>
      <c r="H23" s="142">
        <f t="shared" si="0"/>
        <v>182.23169999999999</v>
      </c>
      <c r="I23" s="142"/>
      <c r="J23" s="146"/>
      <c r="K23" s="145">
        <f t="shared" si="1"/>
        <v>1050.0017</v>
      </c>
    </row>
    <row r="24" spans="1:11" x14ac:dyDescent="0.25">
      <c r="A24" s="138"/>
      <c r="B24" s="139"/>
      <c r="C24" s="140"/>
      <c r="D24" s="141"/>
      <c r="E24" s="169" t="s">
        <v>51</v>
      </c>
      <c r="F24" s="140">
        <v>30663288497</v>
      </c>
      <c r="G24" s="144"/>
      <c r="H24" s="142">
        <f t="shared" si="0"/>
        <v>0</v>
      </c>
      <c r="I24" s="142"/>
      <c r="J24" s="146"/>
      <c r="K24" s="145">
        <f t="shared" si="1"/>
        <v>0</v>
      </c>
    </row>
    <row r="25" spans="1:11" x14ac:dyDescent="0.25">
      <c r="A25" s="138"/>
      <c r="B25" s="139"/>
      <c r="C25" s="140"/>
      <c r="D25" s="141"/>
      <c r="E25" s="169" t="s">
        <v>51</v>
      </c>
      <c r="F25" s="140">
        <v>30663288497</v>
      </c>
      <c r="G25" s="144"/>
      <c r="H25" s="142">
        <f>+G25*0.21</f>
        <v>0</v>
      </c>
      <c r="I25" s="142"/>
      <c r="J25" s="146"/>
      <c r="K25" s="145">
        <f>SUM(G25:J25)</f>
        <v>0</v>
      </c>
    </row>
    <row r="26" spans="1:11" x14ac:dyDescent="0.25">
      <c r="A26" s="138"/>
      <c r="B26" s="138"/>
      <c r="C26" s="147"/>
      <c r="D26" s="148"/>
      <c r="E26" s="169" t="s">
        <v>51</v>
      </c>
      <c r="F26" s="140">
        <v>30663288497</v>
      </c>
      <c r="G26" s="144"/>
      <c r="H26" s="142">
        <f t="shared" si="0"/>
        <v>0</v>
      </c>
      <c r="I26" s="142"/>
      <c r="J26" s="146"/>
      <c r="K26" s="145">
        <f t="shared" si="1"/>
        <v>0</v>
      </c>
    </row>
    <row r="27" spans="1:11" x14ac:dyDescent="0.25">
      <c r="A27" s="138"/>
      <c r="B27" s="138"/>
      <c r="C27" s="147"/>
      <c r="D27" s="148"/>
      <c r="E27" s="169" t="s">
        <v>51</v>
      </c>
      <c r="F27" s="140">
        <v>30663288497</v>
      </c>
      <c r="G27" s="144"/>
      <c r="H27" s="142">
        <f t="shared" si="0"/>
        <v>0</v>
      </c>
      <c r="I27" s="142"/>
      <c r="J27" s="146"/>
      <c r="K27" s="145">
        <f t="shared" si="1"/>
        <v>0</v>
      </c>
    </row>
    <row r="28" spans="1:11" x14ac:dyDescent="0.25">
      <c r="A28" s="138"/>
      <c r="B28" s="138"/>
      <c r="C28" s="147"/>
      <c r="D28" s="148"/>
      <c r="E28" s="169" t="s">
        <v>51</v>
      </c>
      <c r="F28" s="140">
        <v>30663288497</v>
      </c>
      <c r="G28" s="144"/>
      <c r="H28" s="142">
        <f t="shared" si="0"/>
        <v>0</v>
      </c>
      <c r="I28" s="142"/>
      <c r="J28" s="146"/>
      <c r="K28" s="145">
        <f t="shared" si="1"/>
        <v>0</v>
      </c>
    </row>
    <row r="29" spans="1:11" x14ac:dyDescent="0.25">
      <c r="A29" s="138"/>
      <c r="B29" s="138"/>
      <c r="C29" s="147"/>
      <c r="D29" s="148"/>
      <c r="E29" s="169" t="s">
        <v>51</v>
      </c>
      <c r="F29" s="140">
        <v>30663288497</v>
      </c>
      <c r="G29" s="144"/>
      <c r="H29" s="142">
        <f t="shared" si="0"/>
        <v>0</v>
      </c>
      <c r="I29" s="142"/>
      <c r="J29" s="146"/>
      <c r="K29" s="145">
        <f t="shared" si="1"/>
        <v>0</v>
      </c>
    </row>
    <row r="30" spans="1:11" x14ac:dyDescent="0.25">
      <c r="A30" s="138"/>
      <c r="B30" s="138"/>
      <c r="C30" s="147"/>
      <c r="D30" s="148"/>
      <c r="E30" s="169" t="s">
        <v>51</v>
      </c>
      <c r="F30" s="140">
        <v>30663288497</v>
      </c>
      <c r="G30" s="144"/>
      <c r="H30" s="142">
        <f t="shared" si="0"/>
        <v>0</v>
      </c>
      <c r="I30" s="142"/>
      <c r="J30" s="146"/>
      <c r="K30" s="145">
        <f t="shared" si="1"/>
        <v>0</v>
      </c>
    </row>
    <row r="31" spans="1:11" x14ac:dyDescent="0.25">
      <c r="A31" s="138"/>
      <c r="B31" s="138"/>
      <c r="C31" s="147"/>
      <c r="D31" s="148"/>
      <c r="E31" s="169" t="s">
        <v>51</v>
      </c>
      <c r="F31" s="140">
        <v>30663288497</v>
      </c>
      <c r="G31" s="144"/>
      <c r="H31" s="142">
        <f t="shared" si="0"/>
        <v>0</v>
      </c>
      <c r="I31" s="142"/>
      <c r="J31" s="146"/>
      <c r="K31" s="145">
        <f t="shared" si="1"/>
        <v>0</v>
      </c>
    </row>
    <row r="32" spans="1:11" x14ac:dyDescent="0.25">
      <c r="A32" s="138"/>
      <c r="B32" s="138"/>
      <c r="C32" s="147"/>
      <c r="D32" s="148"/>
      <c r="E32" s="169" t="s">
        <v>51</v>
      </c>
      <c r="F32" s="140">
        <v>30663288497</v>
      </c>
      <c r="G32" s="144"/>
      <c r="H32" s="142">
        <f t="shared" si="0"/>
        <v>0</v>
      </c>
      <c r="I32" s="142"/>
      <c r="J32" s="146"/>
      <c r="K32" s="145">
        <f t="shared" si="1"/>
        <v>0</v>
      </c>
    </row>
    <row r="33" spans="1:11" ht="15.75" thickBot="1" x14ac:dyDescent="0.3">
      <c r="A33" s="149"/>
      <c r="B33" s="149"/>
      <c r="C33" s="150"/>
      <c r="D33" s="150"/>
      <c r="E33" s="150"/>
      <c r="F33" s="151"/>
      <c r="G33" s="152">
        <f>SUM(G5:G32)</f>
        <v>1084233.96</v>
      </c>
      <c r="H33" s="153">
        <f>SUM(H5:H32)</f>
        <v>227689.13160000005</v>
      </c>
      <c r="I33" s="153">
        <f>SUM(I5:I32)</f>
        <v>0</v>
      </c>
      <c r="J33" s="153">
        <f>SUM(J5:J32)</f>
        <v>0</v>
      </c>
      <c r="K33" s="153">
        <f>SUM(K5:K32)</f>
        <v>1311923.0915999995</v>
      </c>
    </row>
  </sheetData>
  <mergeCells count="1">
    <mergeCell ref="C4:D4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518"/>
  <sheetViews>
    <sheetView tabSelected="1" topLeftCell="A372" zoomScaleNormal="100" workbookViewId="0">
      <selection activeCell="B389" sqref="B389"/>
    </sheetView>
  </sheetViews>
  <sheetFormatPr baseColWidth="10" defaultRowHeight="15" x14ac:dyDescent="0.25"/>
  <cols>
    <col min="4" max="4" width="60.42578125" bestFit="1" customWidth="1"/>
    <col min="5" max="5" width="11.85546875" bestFit="1" customWidth="1"/>
  </cols>
  <sheetData>
    <row r="1" spans="1:16" x14ac:dyDescent="0.25">
      <c r="A1" s="9"/>
      <c r="B1" s="10"/>
      <c r="C1" s="10"/>
      <c r="D1" s="9"/>
      <c r="E1" s="11"/>
      <c r="F1" s="12"/>
      <c r="G1" s="12"/>
      <c r="H1" s="12"/>
      <c r="I1" s="12"/>
      <c r="J1" s="12"/>
      <c r="K1" s="11"/>
      <c r="L1" s="11"/>
      <c r="M1" s="11"/>
      <c r="N1" s="11"/>
      <c r="O1" s="11"/>
      <c r="P1" s="11"/>
    </row>
    <row r="2" spans="1:16" ht="15.75" x14ac:dyDescent="0.25">
      <c r="A2" s="1"/>
      <c r="B2" s="178"/>
      <c r="C2" s="178"/>
      <c r="D2" s="182" t="s">
        <v>765</v>
      </c>
      <c r="E2" s="182"/>
      <c r="F2" s="182"/>
      <c r="G2" s="4"/>
      <c r="H2" s="4"/>
      <c r="I2" s="4"/>
      <c r="J2" s="4"/>
      <c r="K2" s="3"/>
      <c r="L2" s="3"/>
      <c r="M2" s="3"/>
      <c r="N2" s="3"/>
      <c r="O2" s="3"/>
      <c r="P2" s="3"/>
    </row>
    <row r="3" spans="1:16" x14ac:dyDescent="0.25">
      <c r="A3" s="15"/>
      <c r="B3" s="14"/>
      <c r="C3" s="14"/>
      <c r="D3" s="15"/>
      <c r="E3" s="16"/>
      <c r="F3" s="17"/>
      <c r="G3" s="17"/>
      <c r="H3" s="17"/>
      <c r="I3" s="17"/>
      <c r="J3" s="17"/>
      <c r="K3" s="16"/>
      <c r="L3" s="16"/>
      <c r="M3" s="16"/>
      <c r="N3" s="16"/>
      <c r="O3" s="16"/>
      <c r="P3" s="16"/>
    </row>
    <row r="4" spans="1:16" x14ac:dyDescent="0.25">
      <c r="A4" s="52"/>
      <c r="B4" s="54"/>
      <c r="C4" s="55"/>
      <c r="D4" s="53"/>
      <c r="E4" s="56"/>
      <c r="F4" s="57"/>
      <c r="G4" s="57"/>
      <c r="H4" s="57"/>
      <c r="I4" s="58"/>
      <c r="J4" s="57"/>
      <c r="K4" s="58"/>
      <c r="L4" s="57"/>
      <c r="M4" s="59"/>
      <c r="N4" s="59"/>
      <c r="O4" s="59"/>
      <c r="P4" s="59"/>
    </row>
    <row r="5" spans="1:16" ht="15.75" thickBot="1" x14ac:dyDescent="0.3">
      <c r="A5" s="60"/>
      <c r="B5" s="54"/>
      <c r="C5" s="55"/>
      <c r="D5" s="53"/>
      <c r="E5" s="56"/>
      <c r="F5" s="57"/>
      <c r="G5" s="57"/>
      <c r="H5" s="57"/>
      <c r="I5" s="58"/>
      <c r="J5" s="57"/>
      <c r="K5" s="58"/>
      <c r="L5" s="57"/>
      <c r="M5" s="59"/>
      <c r="N5" s="59"/>
      <c r="O5" s="59"/>
      <c r="P5" s="59"/>
    </row>
    <row r="6" spans="1:16" ht="15.75" thickBot="1" x14ac:dyDescent="0.3">
      <c r="A6" s="177" t="s">
        <v>0</v>
      </c>
      <c r="B6" s="180" t="s">
        <v>2</v>
      </c>
      <c r="C6" s="181"/>
      <c r="D6" s="177" t="s">
        <v>27</v>
      </c>
      <c r="E6" s="77" t="s">
        <v>4</v>
      </c>
      <c r="F6" s="78" t="s">
        <v>9</v>
      </c>
      <c r="G6" s="79" t="s">
        <v>14</v>
      </c>
      <c r="H6" s="78" t="s">
        <v>6</v>
      </c>
      <c r="I6" s="79" t="s">
        <v>15</v>
      </c>
      <c r="J6" s="78" t="s">
        <v>16</v>
      </c>
      <c r="K6" s="79" t="s">
        <v>17</v>
      </c>
      <c r="L6" s="80" t="s">
        <v>8</v>
      </c>
      <c r="M6" s="10"/>
      <c r="N6" s="81" t="s">
        <v>0</v>
      </c>
      <c r="O6" s="81" t="s">
        <v>89</v>
      </c>
      <c r="P6" s="81" t="s">
        <v>18</v>
      </c>
    </row>
    <row r="7" spans="1:16" x14ac:dyDescent="0.25">
      <c r="A7" s="98">
        <v>42675</v>
      </c>
      <c r="B7" s="85">
        <v>6229</v>
      </c>
      <c r="C7" s="85">
        <v>7296</v>
      </c>
      <c r="D7" s="99" t="s">
        <v>449</v>
      </c>
      <c r="E7" s="121">
        <v>30708046724</v>
      </c>
      <c r="F7" s="100">
        <v>104.23</v>
      </c>
      <c r="G7" s="133">
        <f t="shared" ref="G7:G70" si="0">F7*0.21</f>
        <v>21.888300000000001</v>
      </c>
      <c r="H7" s="108"/>
      <c r="I7" s="103"/>
      <c r="J7" s="108"/>
      <c r="K7" s="50"/>
      <c r="L7" s="133">
        <f t="shared" ref="L7:L70" si="1">SUM(F7:K7)</f>
        <v>126.1183</v>
      </c>
      <c r="M7" s="39"/>
      <c r="N7" s="83">
        <v>42675</v>
      </c>
      <c r="O7" s="122">
        <v>208366</v>
      </c>
      <c r="P7" s="114">
        <v>1500.82</v>
      </c>
    </row>
    <row r="8" spans="1:16" x14ac:dyDescent="0.25">
      <c r="A8" s="132">
        <v>42675</v>
      </c>
      <c r="B8" s="86">
        <v>6</v>
      </c>
      <c r="C8" s="86">
        <v>13242</v>
      </c>
      <c r="D8" s="107" t="s">
        <v>640</v>
      </c>
      <c r="E8" s="86">
        <v>30615770481</v>
      </c>
      <c r="F8" s="108">
        <v>31.4</v>
      </c>
      <c r="G8" s="133">
        <f t="shared" si="0"/>
        <v>6.5939999999999994</v>
      </c>
      <c r="H8" s="108"/>
      <c r="I8" s="110"/>
      <c r="J8" s="108"/>
      <c r="K8" s="90"/>
      <c r="L8" s="133">
        <f t="shared" si="1"/>
        <v>37.994</v>
      </c>
      <c r="M8" s="39"/>
      <c r="N8" s="83">
        <v>42677</v>
      </c>
      <c r="O8" s="120">
        <v>208530</v>
      </c>
      <c r="P8" s="115">
        <v>34715.050000000003</v>
      </c>
    </row>
    <row r="9" spans="1:16" x14ac:dyDescent="0.25">
      <c r="A9" s="132">
        <v>42675</v>
      </c>
      <c r="B9" s="86">
        <v>359</v>
      </c>
      <c r="C9" s="86">
        <v>5877</v>
      </c>
      <c r="D9" s="107" t="s">
        <v>662</v>
      </c>
      <c r="E9" s="86">
        <v>30550762109</v>
      </c>
      <c r="F9" s="108">
        <v>177.69</v>
      </c>
      <c r="G9" s="133">
        <f>F9*0.21</f>
        <v>37.314900000000002</v>
      </c>
      <c r="H9" s="108"/>
      <c r="I9" s="110"/>
      <c r="J9" s="108"/>
      <c r="K9" s="90"/>
      <c r="L9" s="133">
        <f t="shared" si="1"/>
        <v>215.00489999999999</v>
      </c>
      <c r="M9" s="39"/>
      <c r="N9" s="83">
        <v>42678</v>
      </c>
      <c r="O9" s="120">
        <v>208621</v>
      </c>
      <c r="P9" s="115">
        <v>7637.52</v>
      </c>
    </row>
    <row r="10" spans="1:16" x14ac:dyDescent="0.25">
      <c r="A10" s="132">
        <v>42677</v>
      </c>
      <c r="B10" s="86">
        <v>2</v>
      </c>
      <c r="C10" s="86">
        <v>1334</v>
      </c>
      <c r="D10" s="107" t="s">
        <v>480</v>
      </c>
      <c r="E10" s="86">
        <v>30710483805</v>
      </c>
      <c r="F10" s="108">
        <v>560.29999999999995</v>
      </c>
      <c r="G10" s="133">
        <f>F10*0.21</f>
        <v>117.66299999999998</v>
      </c>
      <c r="H10" s="108"/>
      <c r="I10" s="110"/>
      <c r="J10" s="108">
        <v>0.04</v>
      </c>
      <c r="K10" s="90"/>
      <c r="L10" s="133">
        <f t="shared" si="1"/>
        <v>678.00299999999993</v>
      </c>
      <c r="M10" s="39"/>
      <c r="N10" s="83">
        <v>42681</v>
      </c>
      <c r="O10" s="120">
        <v>208734</v>
      </c>
      <c r="P10" s="115">
        <v>8774.02</v>
      </c>
    </row>
    <row r="11" spans="1:16" x14ac:dyDescent="0.25">
      <c r="A11" s="132">
        <v>42678</v>
      </c>
      <c r="B11" s="86">
        <v>2</v>
      </c>
      <c r="C11" s="86">
        <v>1313</v>
      </c>
      <c r="D11" s="107" t="s">
        <v>480</v>
      </c>
      <c r="E11" s="86">
        <v>30710483805</v>
      </c>
      <c r="F11" s="108">
        <v>86.7</v>
      </c>
      <c r="G11" s="133">
        <f t="shared" si="0"/>
        <v>18.207000000000001</v>
      </c>
      <c r="H11" s="108"/>
      <c r="I11" s="110"/>
      <c r="J11" s="108">
        <v>0.09</v>
      </c>
      <c r="K11" s="90"/>
      <c r="L11" s="133">
        <f t="shared" si="1"/>
        <v>104.99700000000001</v>
      </c>
      <c r="M11" s="39"/>
      <c r="N11" s="83">
        <v>42682</v>
      </c>
      <c r="O11" s="120">
        <v>208823</v>
      </c>
      <c r="P11" s="115">
        <v>6422.45</v>
      </c>
    </row>
    <row r="12" spans="1:16" x14ac:dyDescent="0.25">
      <c r="A12" s="132">
        <v>42675</v>
      </c>
      <c r="B12" s="86">
        <v>3</v>
      </c>
      <c r="C12" s="86">
        <v>103</v>
      </c>
      <c r="D12" s="107" t="s">
        <v>663</v>
      </c>
      <c r="E12" s="86">
        <v>30715326821</v>
      </c>
      <c r="F12" s="108">
        <v>27420.81</v>
      </c>
      <c r="G12" s="133">
        <v>0</v>
      </c>
      <c r="H12" s="108">
        <v>2879.19</v>
      </c>
      <c r="I12" s="110"/>
      <c r="J12" s="108"/>
      <c r="K12" s="90"/>
      <c r="L12" s="133">
        <f t="shared" si="1"/>
        <v>30300</v>
      </c>
      <c r="M12" s="39"/>
      <c r="N12" s="83">
        <v>42685</v>
      </c>
      <c r="O12" s="120">
        <v>209126</v>
      </c>
      <c r="P12" s="115">
        <v>31532.31</v>
      </c>
    </row>
    <row r="13" spans="1:16" x14ac:dyDescent="0.25">
      <c r="A13" s="132">
        <v>42674</v>
      </c>
      <c r="B13" s="86">
        <v>6</v>
      </c>
      <c r="C13" s="86">
        <v>12979</v>
      </c>
      <c r="D13" s="107" t="s">
        <v>542</v>
      </c>
      <c r="E13" s="86">
        <v>30712445005</v>
      </c>
      <c r="F13" s="108">
        <v>69.38</v>
      </c>
      <c r="G13" s="133">
        <f t="shared" si="0"/>
        <v>14.569799999999999</v>
      </c>
      <c r="H13" s="108"/>
      <c r="I13" s="110"/>
      <c r="J13" s="108">
        <v>9.56</v>
      </c>
      <c r="K13" s="90"/>
      <c r="L13" s="133">
        <f t="shared" si="1"/>
        <v>93.509799999999998</v>
      </c>
      <c r="M13" s="39"/>
      <c r="N13" s="83">
        <v>42691</v>
      </c>
      <c r="O13" s="120">
        <v>209513</v>
      </c>
      <c r="P13" s="115">
        <v>89283.49</v>
      </c>
    </row>
    <row r="14" spans="1:16" x14ac:dyDescent="0.25">
      <c r="A14" s="132">
        <v>42674</v>
      </c>
      <c r="B14" s="86">
        <v>6</v>
      </c>
      <c r="C14" s="86">
        <v>12987</v>
      </c>
      <c r="D14" s="107" t="s">
        <v>542</v>
      </c>
      <c r="E14" s="86">
        <v>30712445005</v>
      </c>
      <c r="F14" s="108">
        <v>123.76</v>
      </c>
      <c r="G14" s="133">
        <f t="shared" si="0"/>
        <v>25.989599999999999</v>
      </c>
      <c r="H14" s="108"/>
      <c r="I14" s="110"/>
      <c r="J14" s="108">
        <v>50.31</v>
      </c>
      <c r="K14" s="90"/>
      <c r="L14" s="133">
        <f t="shared" si="1"/>
        <v>200.05960000000002</v>
      </c>
      <c r="M14" s="39"/>
      <c r="N14" s="83"/>
      <c r="O14" s="120"/>
      <c r="P14" s="115"/>
    </row>
    <row r="15" spans="1:16" x14ac:dyDescent="0.25">
      <c r="A15" s="132">
        <v>42675</v>
      </c>
      <c r="B15" s="86">
        <v>46</v>
      </c>
      <c r="C15" s="86">
        <v>26723</v>
      </c>
      <c r="D15" s="107" t="s">
        <v>664</v>
      </c>
      <c r="E15" s="86">
        <v>20082930796</v>
      </c>
      <c r="F15" s="108">
        <v>149.21</v>
      </c>
      <c r="G15" s="133">
        <f>F15*0.21</f>
        <v>31.334099999999999</v>
      </c>
      <c r="H15" s="108"/>
      <c r="I15" s="110"/>
      <c r="J15" s="108">
        <v>11.99</v>
      </c>
      <c r="K15" s="90">
        <v>8.4700000000000006</v>
      </c>
      <c r="L15" s="133">
        <f t="shared" si="1"/>
        <v>201.00410000000002</v>
      </c>
      <c r="M15" s="39"/>
      <c r="N15" s="83"/>
      <c r="O15" s="120"/>
      <c r="P15" s="115"/>
    </row>
    <row r="16" spans="1:16" x14ac:dyDescent="0.25">
      <c r="A16" s="132">
        <v>42675</v>
      </c>
      <c r="B16" s="86">
        <v>46</v>
      </c>
      <c r="C16" s="86">
        <v>26713</v>
      </c>
      <c r="D16" s="107" t="s">
        <v>664</v>
      </c>
      <c r="E16" s="86">
        <v>20082930796</v>
      </c>
      <c r="F16" s="108">
        <v>107.64</v>
      </c>
      <c r="G16" s="133">
        <f t="shared" si="0"/>
        <v>22.604399999999998</v>
      </c>
      <c r="H16" s="108"/>
      <c r="I16" s="110"/>
      <c r="J16" s="108">
        <v>8.65</v>
      </c>
      <c r="K16" s="90">
        <v>6.11</v>
      </c>
      <c r="L16" s="133">
        <f t="shared" si="1"/>
        <v>145.0044</v>
      </c>
      <c r="M16" s="39"/>
      <c r="N16" s="83"/>
      <c r="O16" s="120"/>
      <c r="P16" s="115"/>
    </row>
    <row r="17" spans="1:16" ht="15.75" thickBot="1" x14ac:dyDescent="0.3">
      <c r="A17" s="132">
        <v>42675</v>
      </c>
      <c r="B17" s="86">
        <v>5</v>
      </c>
      <c r="C17" s="86">
        <v>86625</v>
      </c>
      <c r="D17" s="107" t="s">
        <v>665</v>
      </c>
      <c r="E17" s="86">
        <v>33699447019</v>
      </c>
      <c r="F17" s="108">
        <v>133.65</v>
      </c>
      <c r="G17" s="133">
        <f t="shared" si="0"/>
        <v>28.066500000000001</v>
      </c>
      <c r="H17" s="108"/>
      <c r="I17" s="110"/>
      <c r="J17" s="108">
        <v>38.28</v>
      </c>
      <c r="K17" s="90"/>
      <c r="L17" s="133">
        <f t="shared" si="1"/>
        <v>199.9965</v>
      </c>
      <c r="M17" s="39"/>
      <c r="N17" s="83"/>
      <c r="O17" s="120"/>
      <c r="P17" s="115"/>
    </row>
    <row r="18" spans="1:16" x14ac:dyDescent="0.25">
      <c r="A18" s="132">
        <v>42676</v>
      </c>
      <c r="B18" s="86">
        <v>23</v>
      </c>
      <c r="C18" s="86">
        <v>481</v>
      </c>
      <c r="D18" s="107" t="s">
        <v>666</v>
      </c>
      <c r="E18" s="121">
        <v>30701041476</v>
      </c>
      <c r="F18" s="108">
        <v>65.25</v>
      </c>
      <c r="G18" s="133">
        <f t="shared" si="0"/>
        <v>13.702499999999999</v>
      </c>
      <c r="H18" s="108"/>
      <c r="I18" s="110"/>
      <c r="J18" s="108">
        <v>1.01</v>
      </c>
      <c r="K18" s="90"/>
      <c r="L18" s="133">
        <f t="shared" si="1"/>
        <v>79.962500000000006</v>
      </c>
      <c r="M18" s="39"/>
      <c r="N18" s="83"/>
      <c r="O18" s="154"/>
      <c r="P18" s="154"/>
    </row>
    <row r="19" spans="1:16" x14ac:dyDescent="0.25">
      <c r="A19" s="132">
        <v>42674</v>
      </c>
      <c r="B19" s="86">
        <v>4</v>
      </c>
      <c r="C19" s="86">
        <v>53840</v>
      </c>
      <c r="D19" s="107" t="s">
        <v>667</v>
      </c>
      <c r="E19" s="86">
        <v>33710327349</v>
      </c>
      <c r="F19" s="108">
        <v>126.13</v>
      </c>
      <c r="G19" s="133">
        <f t="shared" si="0"/>
        <v>26.487299999999998</v>
      </c>
      <c r="H19" s="108"/>
      <c r="I19" s="110"/>
      <c r="J19" s="108">
        <v>7.38</v>
      </c>
      <c r="K19" s="90"/>
      <c r="L19" s="133">
        <f t="shared" si="1"/>
        <v>159.9973</v>
      </c>
      <c r="M19" s="39"/>
      <c r="N19" s="83"/>
      <c r="O19" s="120"/>
      <c r="P19" s="115"/>
    </row>
    <row r="20" spans="1:16" x14ac:dyDescent="0.25">
      <c r="A20" s="132">
        <v>42675</v>
      </c>
      <c r="B20" s="86">
        <v>15</v>
      </c>
      <c r="C20" s="86">
        <v>317423</v>
      </c>
      <c r="D20" s="107" t="s">
        <v>668</v>
      </c>
      <c r="E20" s="86">
        <v>30683939931</v>
      </c>
      <c r="F20" s="108">
        <v>146.49</v>
      </c>
      <c r="G20" s="133">
        <f t="shared" si="0"/>
        <v>30.762900000000002</v>
      </c>
      <c r="H20" s="108"/>
      <c r="I20" s="110"/>
      <c r="J20" s="108">
        <v>12.25</v>
      </c>
      <c r="K20" s="90"/>
      <c r="L20" s="133">
        <f t="shared" si="1"/>
        <v>189.50290000000001</v>
      </c>
      <c r="M20" s="39"/>
      <c r="N20" s="83"/>
      <c r="O20" s="120"/>
      <c r="P20" s="115"/>
    </row>
    <row r="21" spans="1:16" x14ac:dyDescent="0.25">
      <c r="A21" s="132">
        <v>42675</v>
      </c>
      <c r="B21" s="86">
        <v>1</v>
      </c>
      <c r="C21" s="86">
        <v>62768</v>
      </c>
      <c r="D21" s="86" t="s">
        <v>669</v>
      </c>
      <c r="E21" s="86">
        <v>27106213351</v>
      </c>
      <c r="F21" s="108">
        <v>61.64</v>
      </c>
      <c r="G21" s="133">
        <f t="shared" si="0"/>
        <v>12.9444</v>
      </c>
      <c r="H21" s="108"/>
      <c r="I21" s="110"/>
      <c r="J21" s="108">
        <v>25.41</v>
      </c>
      <c r="K21" s="90"/>
      <c r="L21" s="133">
        <f t="shared" si="1"/>
        <v>99.994399999999999</v>
      </c>
      <c r="M21" s="39"/>
      <c r="N21" s="83"/>
      <c r="O21" s="120"/>
      <c r="P21" s="115"/>
    </row>
    <row r="22" spans="1:16" x14ac:dyDescent="0.25">
      <c r="A22" s="132">
        <v>42675</v>
      </c>
      <c r="B22" s="86">
        <v>15</v>
      </c>
      <c r="C22" s="86">
        <v>359</v>
      </c>
      <c r="D22" s="86" t="s">
        <v>670</v>
      </c>
      <c r="E22" s="86">
        <v>30626169917</v>
      </c>
      <c r="F22" s="108">
        <v>140.96</v>
      </c>
      <c r="G22" s="133">
        <f t="shared" si="0"/>
        <v>29.601600000000001</v>
      </c>
      <c r="H22" s="108"/>
      <c r="I22" s="110"/>
      <c r="J22" s="108">
        <v>9.44</v>
      </c>
      <c r="K22" s="90"/>
      <c r="L22" s="133">
        <f t="shared" si="1"/>
        <v>180.0016</v>
      </c>
      <c r="M22" s="39"/>
      <c r="N22" s="83"/>
      <c r="O22" s="120"/>
      <c r="P22" s="115"/>
    </row>
    <row r="23" spans="1:16" x14ac:dyDescent="0.25">
      <c r="A23" s="132">
        <v>42678</v>
      </c>
      <c r="B23" s="86">
        <v>17</v>
      </c>
      <c r="C23" s="86">
        <v>64564</v>
      </c>
      <c r="D23" s="86" t="s">
        <v>511</v>
      </c>
      <c r="E23" s="86">
        <v>33677623239</v>
      </c>
      <c r="F23" s="108">
        <v>539.33000000000004</v>
      </c>
      <c r="G23" s="133">
        <f t="shared" si="0"/>
        <v>113.25930000000001</v>
      </c>
      <c r="H23" s="108"/>
      <c r="I23" s="110"/>
      <c r="J23" s="108">
        <v>147.44</v>
      </c>
      <c r="K23" s="90"/>
      <c r="L23" s="133">
        <f t="shared" si="1"/>
        <v>800.02930000000015</v>
      </c>
      <c r="M23" s="39"/>
      <c r="N23" s="83"/>
      <c r="O23" s="120"/>
      <c r="P23" s="115"/>
    </row>
    <row r="24" spans="1:16" x14ac:dyDescent="0.25">
      <c r="A24" s="132">
        <v>42677</v>
      </c>
      <c r="B24" s="86">
        <v>8</v>
      </c>
      <c r="C24" s="86">
        <v>54492</v>
      </c>
      <c r="D24" s="86" t="s">
        <v>633</v>
      </c>
      <c r="E24" s="86">
        <v>30707841415</v>
      </c>
      <c r="F24" s="108">
        <v>266.72000000000003</v>
      </c>
      <c r="G24" s="133">
        <f t="shared" si="0"/>
        <v>56.011200000000002</v>
      </c>
      <c r="H24" s="108"/>
      <c r="I24" s="110"/>
      <c r="J24" s="108">
        <v>77.239999999999995</v>
      </c>
      <c r="K24" s="90"/>
      <c r="L24" s="133">
        <f t="shared" si="1"/>
        <v>399.97120000000007</v>
      </c>
      <c r="M24" s="39"/>
      <c r="N24" s="83"/>
      <c r="O24" s="120"/>
      <c r="P24" s="115"/>
    </row>
    <row r="25" spans="1:16" x14ac:dyDescent="0.25">
      <c r="A25" s="132">
        <v>42674</v>
      </c>
      <c r="B25" s="86"/>
      <c r="C25" s="86"/>
      <c r="D25" s="107" t="s">
        <v>524</v>
      </c>
      <c r="E25" s="86">
        <v>30707017690</v>
      </c>
      <c r="F25" s="108">
        <f>L25-G25</f>
        <v>20.66</v>
      </c>
      <c r="G25" s="133">
        <f>L25*17.36%</f>
        <v>4.34</v>
      </c>
      <c r="H25" s="108"/>
      <c r="I25" s="110"/>
      <c r="J25" s="108"/>
      <c r="K25" s="90"/>
      <c r="L25" s="133">
        <v>25</v>
      </c>
      <c r="M25" s="39"/>
      <c r="N25" s="83"/>
      <c r="O25" s="120"/>
      <c r="P25" s="115"/>
    </row>
    <row r="26" spans="1:16" x14ac:dyDescent="0.25">
      <c r="A26" s="132">
        <v>42675</v>
      </c>
      <c r="B26" s="86"/>
      <c r="C26" s="86"/>
      <c r="D26" s="107" t="s">
        <v>524</v>
      </c>
      <c r="E26" s="86">
        <v>30707017690</v>
      </c>
      <c r="F26" s="108">
        <f>L26-G26</f>
        <v>20.66</v>
      </c>
      <c r="G26" s="133">
        <f>L26*17.36%</f>
        <v>4.34</v>
      </c>
      <c r="H26" s="108"/>
      <c r="I26" s="110"/>
      <c r="J26" s="108"/>
      <c r="K26" s="90"/>
      <c r="L26" s="133">
        <v>25</v>
      </c>
      <c r="M26" s="39"/>
      <c r="N26" s="83"/>
      <c r="O26" s="120"/>
      <c r="P26" s="115"/>
    </row>
    <row r="27" spans="1:16" x14ac:dyDescent="0.25">
      <c r="A27" s="132">
        <v>42606</v>
      </c>
      <c r="B27" s="119"/>
      <c r="C27" s="86"/>
      <c r="D27" s="107" t="s">
        <v>671</v>
      </c>
      <c r="E27" s="86">
        <v>30711343055</v>
      </c>
      <c r="F27" s="108">
        <f t="shared" ref="F27:F28" si="2">L27-G27</f>
        <v>28.923999999999999</v>
      </c>
      <c r="G27" s="133">
        <f t="shared" ref="G27:G28" si="3">L27*17.36%</f>
        <v>6.0760000000000005</v>
      </c>
      <c r="H27" s="108"/>
      <c r="I27" s="110"/>
      <c r="J27" s="108"/>
      <c r="K27" s="90"/>
      <c r="L27" s="133">
        <v>35</v>
      </c>
      <c r="M27" s="39"/>
      <c r="N27" s="39"/>
      <c r="O27" s="39"/>
      <c r="P27" s="39"/>
    </row>
    <row r="28" spans="1:16" x14ac:dyDescent="0.25">
      <c r="A28" s="132">
        <v>42606</v>
      </c>
      <c r="B28" s="86"/>
      <c r="C28" s="86"/>
      <c r="D28" s="107" t="s">
        <v>671</v>
      </c>
      <c r="E28" s="86">
        <v>30711343055</v>
      </c>
      <c r="F28" s="108">
        <f t="shared" si="2"/>
        <v>28.923999999999999</v>
      </c>
      <c r="G28" s="133">
        <f t="shared" si="3"/>
        <v>6.0760000000000005</v>
      </c>
      <c r="H28" s="108"/>
      <c r="I28" s="110"/>
      <c r="J28" s="108"/>
      <c r="K28" s="90"/>
      <c r="L28" s="133">
        <v>35</v>
      </c>
      <c r="M28" s="39"/>
      <c r="N28" s="39"/>
      <c r="O28" s="39"/>
      <c r="P28" s="39"/>
    </row>
    <row r="29" spans="1:16" x14ac:dyDescent="0.25">
      <c r="A29" s="132">
        <v>42674</v>
      </c>
      <c r="B29" s="86"/>
      <c r="C29" s="86"/>
      <c r="D29" s="107" t="s">
        <v>672</v>
      </c>
      <c r="E29" s="86">
        <v>30711344248</v>
      </c>
      <c r="F29" s="108">
        <f t="shared" ref="F29:F30" si="4">L29-G29</f>
        <v>16.527999999999999</v>
      </c>
      <c r="G29" s="133">
        <f t="shared" ref="G29:G30" si="5">L29*17.36%</f>
        <v>3.472</v>
      </c>
      <c r="H29" s="108"/>
      <c r="I29" s="110"/>
      <c r="J29" s="108"/>
      <c r="K29" s="90"/>
      <c r="L29" s="133">
        <v>20</v>
      </c>
      <c r="M29" s="39"/>
      <c r="N29" s="39"/>
      <c r="O29" s="39"/>
      <c r="P29" s="39"/>
    </row>
    <row r="30" spans="1:16" x14ac:dyDescent="0.25">
      <c r="A30" s="132">
        <v>42675</v>
      </c>
      <c r="B30" s="86"/>
      <c r="C30" s="86"/>
      <c r="D30" s="107" t="s">
        <v>672</v>
      </c>
      <c r="E30" s="86">
        <v>30711344248</v>
      </c>
      <c r="F30" s="108">
        <f t="shared" si="4"/>
        <v>16.527999999999999</v>
      </c>
      <c r="G30" s="133">
        <f t="shared" si="5"/>
        <v>3.472</v>
      </c>
      <c r="H30" s="108"/>
      <c r="I30" s="110"/>
      <c r="J30" s="108"/>
      <c r="K30" s="90"/>
      <c r="L30" s="133">
        <v>20</v>
      </c>
      <c r="M30" s="39"/>
      <c r="N30" s="39"/>
      <c r="O30" s="39"/>
      <c r="P30" s="39"/>
    </row>
    <row r="31" spans="1:16" x14ac:dyDescent="0.25">
      <c r="A31" s="132">
        <v>42678</v>
      </c>
      <c r="B31" s="86"/>
      <c r="C31" s="86"/>
      <c r="D31" s="107" t="s">
        <v>673</v>
      </c>
      <c r="E31" s="86">
        <v>30692975533</v>
      </c>
      <c r="F31" s="108">
        <f t="shared" ref="F31:F42" si="6">L31-G31</f>
        <v>33.055999999999997</v>
      </c>
      <c r="G31" s="133">
        <f t="shared" ref="G31:G42" si="7">L31*17.36%</f>
        <v>6.944</v>
      </c>
      <c r="H31" s="108"/>
      <c r="I31" s="110"/>
      <c r="J31" s="108"/>
      <c r="K31" s="90"/>
      <c r="L31" s="133">
        <v>40</v>
      </c>
      <c r="M31" s="39"/>
      <c r="N31" s="39"/>
      <c r="O31" s="39"/>
      <c r="P31" s="39"/>
    </row>
    <row r="32" spans="1:16" x14ac:dyDescent="0.25">
      <c r="A32" s="132">
        <v>42678</v>
      </c>
      <c r="B32" s="86"/>
      <c r="C32" s="86"/>
      <c r="D32" s="107" t="s">
        <v>673</v>
      </c>
      <c r="E32" s="86">
        <v>30692975533</v>
      </c>
      <c r="F32" s="108">
        <f t="shared" si="6"/>
        <v>33.055999999999997</v>
      </c>
      <c r="G32" s="133">
        <f t="shared" si="7"/>
        <v>6.944</v>
      </c>
      <c r="H32" s="108"/>
      <c r="I32" s="110"/>
      <c r="J32" s="108"/>
      <c r="K32" s="90"/>
      <c r="L32" s="133">
        <v>40</v>
      </c>
      <c r="M32" s="39"/>
      <c r="N32" s="39"/>
      <c r="O32" s="39"/>
      <c r="P32" s="39"/>
    </row>
    <row r="33" spans="1:16" x14ac:dyDescent="0.25">
      <c r="A33" s="132">
        <v>42606</v>
      </c>
      <c r="B33" s="86"/>
      <c r="C33" s="86"/>
      <c r="D33" s="107" t="s">
        <v>673</v>
      </c>
      <c r="E33" s="86">
        <v>30692975533</v>
      </c>
      <c r="F33" s="108">
        <f t="shared" si="6"/>
        <v>16.527999999999999</v>
      </c>
      <c r="G33" s="133">
        <f t="shared" si="7"/>
        <v>3.472</v>
      </c>
      <c r="H33" s="108"/>
      <c r="I33" s="110"/>
      <c r="J33" s="108"/>
      <c r="K33" s="90"/>
      <c r="L33" s="133">
        <v>20</v>
      </c>
      <c r="M33" s="39"/>
      <c r="N33" s="39"/>
      <c r="O33" s="39"/>
      <c r="P33" s="39"/>
    </row>
    <row r="34" spans="1:16" x14ac:dyDescent="0.25">
      <c r="A34" s="132">
        <v>42606</v>
      </c>
      <c r="B34" s="86"/>
      <c r="C34" s="86"/>
      <c r="D34" s="107" t="s">
        <v>673</v>
      </c>
      <c r="E34" s="86">
        <v>30692975533</v>
      </c>
      <c r="F34" s="108">
        <f t="shared" si="6"/>
        <v>8.2639999999999993</v>
      </c>
      <c r="G34" s="133">
        <f t="shared" si="7"/>
        <v>1.736</v>
      </c>
      <c r="H34" s="108"/>
      <c r="I34" s="110"/>
      <c r="J34" s="108"/>
      <c r="K34" s="90"/>
      <c r="L34" s="133">
        <v>10</v>
      </c>
      <c r="M34" s="39"/>
      <c r="N34" s="39"/>
      <c r="O34" s="39"/>
      <c r="P34" s="39"/>
    </row>
    <row r="35" spans="1:16" x14ac:dyDescent="0.25">
      <c r="A35" s="132">
        <v>42676</v>
      </c>
      <c r="B35" s="86"/>
      <c r="C35" s="86"/>
      <c r="D35" s="107" t="s">
        <v>673</v>
      </c>
      <c r="E35" s="86">
        <v>30692975533</v>
      </c>
      <c r="F35" s="108">
        <f t="shared" si="6"/>
        <v>8.2639999999999993</v>
      </c>
      <c r="G35" s="133">
        <f t="shared" si="7"/>
        <v>1.736</v>
      </c>
      <c r="H35" s="108"/>
      <c r="I35" s="110"/>
      <c r="J35" s="108"/>
      <c r="K35" s="90"/>
      <c r="L35" s="133">
        <v>10</v>
      </c>
      <c r="M35" s="39"/>
      <c r="N35" s="39"/>
      <c r="O35" s="39"/>
      <c r="P35" s="39"/>
    </row>
    <row r="36" spans="1:16" x14ac:dyDescent="0.25">
      <c r="A36" s="132">
        <v>42676</v>
      </c>
      <c r="B36" s="86"/>
      <c r="C36" s="86"/>
      <c r="D36" s="107" t="s">
        <v>673</v>
      </c>
      <c r="E36" s="86">
        <v>30692975533</v>
      </c>
      <c r="F36" s="108">
        <f t="shared" si="6"/>
        <v>8.2639999999999993</v>
      </c>
      <c r="G36" s="133">
        <f t="shared" si="7"/>
        <v>1.736</v>
      </c>
      <c r="H36" s="108"/>
      <c r="I36" s="110"/>
      <c r="J36" s="108"/>
      <c r="K36" s="90"/>
      <c r="L36" s="133">
        <v>10</v>
      </c>
      <c r="M36" s="39"/>
      <c r="N36" s="39"/>
      <c r="O36" s="39"/>
      <c r="P36" s="39"/>
    </row>
    <row r="37" spans="1:16" x14ac:dyDescent="0.25">
      <c r="A37" s="132">
        <v>42674</v>
      </c>
      <c r="B37" s="86"/>
      <c r="C37" s="86"/>
      <c r="D37" s="107" t="s">
        <v>673</v>
      </c>
      <c r="E37" s="86">
        <v>30692975533</v>
      </c>
      <c r="F37" s="108">
        <f t="shared" si="6"/>
        <v>12.396000000000001</v>
      </c>
      <c r="G37" s="133">
        <f t="shared" si="7"/>
        <v>2.6040000000000001</v>
      </c>
      <c r="H37" s="108"/>
      <c r="I37" s="110"/>
      <c r="J37" s="108"/>
      <c r="K37" s="90"/>
      <c r="L37" s="133">
        <v>15</v>
      </c>
      <c r="M37" s="39"/>
      <c r="N37" s="39"/>
      <c r="O37" s="39"/>
      <c r="P37" s="39"/>
    </row>
    <row r="38" spans="1:16" x14ac:dyDescent="0.25">
      <c r="A38" s="132">
        <v>42674</v>
      </c>
      <c r="B38" s="86"/>
      <c r="C38" s="86"/>
      <c r="D38" s="107" t="s">
        <v>673</v>
      </c>
      <c r="E38" s="86">
        <v>30692975533</v>
      </c>
      <c r="F38" s="108">
        <f t="shared" si="6"/>
        <v>12.396000000000001</v>
      </c>
      <c r="G38" s="133">
        <f t="shared" si="7"/>
        <v>2.6040000000000001</v>
      </c>
      <c r="H38" s="108"/>
      <c r="I38" s="110"/>
      <c r="J38" s="108"/>
      <c r="K38" s="90"/>
      <c r="L38" s="133">
        <v>15</v>
      </c>
      <c r="M38" s="39"/>
      <c r="N38" s="39"/>
      <c r="O38" s="39"/>
      <c r="P38" s="39"/>
    </row>
    <row r="39" spans="1:16" x14ac:dyDescent="0.25">
      <c r="A39" s="132">
        <v>42674</v>
      </c>
      <c r="B39" s="86"/>
      <c r="C39" s="86"/>
      <c r="D39" s="107" t="s">
        <v>673</v>
      </c>
      <c r="E39" s="86">
        <v>30692975533</v>
      </c>
      <c r="F39" s="108">
        <f t="shared" si="6"/>
        <v>12.396000000000001</v>
      </c>
      <c r="G39" s="133">
        <f t="shared" si="7"/>
        <v>2.6040000000000001</v>
      </c>
      <c r="H39" s="108"/>
      <c r="I39" s="110"/>
      <c r="J39" s="108"/>
      <c r="K39" s="90"/>
      <c r="L39" s="133">
        <v>15</v>
      </c>
      <c r="M39" s="39"/>
      <c r="N39" s="39"/>
      <c r="O39" s="39"/>
      <c r="P39" s="39"/>
    </row>
    <row r="40" spans="1:16" x14ac:dyDescent="0.25">
      <c r="A40" s="132">
        <v>42676</v>
      </c>
      <c r="B40" s="86"/>
      <c r="C40" s="86"/>
      <c r="D40" s="107" t="s">
        <v>673</v>
      </c>
      <c r="E40" s="86">
        <v>30692975533</v>
      </c>
      <c r="F40" s="108">
        <f t="shared" si="6"/>
        <v>12.396000000000001</v>
      </c>
      <c r="G40" s="133">
        <f t="shared" si="7"/>
        <v>2.6040000000000001</v>
      </c>
      <c r="H40" s="108"/>
      <c r="I40" s="110"/>
      <c r="J40" s="108"/>
      <c r="K40" s="90"/>
      <c r="L40" s="133">
        <v>15</v>
      </c>
      <c r="M40" s="39"/>
      <c r="N40" s="39"/>
      <c r="O40" s="39"/>
      <c r="P40" s="39"/>
    </row>
    <row r="41" spans="1:16" x14ac:dyDescent="0.25">
      <c r="A41" s="132">
        <v>42676</v>
      </c>
      <c r="B41" s="86"/>
      <c r="C41" s="86"/>
      <c r="D41" s="107" t="s">
        <v>673</v>
      </c>
      <c r="E41" s="86">
        <v>30692975533</v>
      </c>
      <c r="F41" s="108">
        <f t="shared" si="6"/>
        <v>12.396000000000001</v>
      </c>
      <c r="G41" s="133">
        <f t="shared" si="7"/>
        <v>2.6040000000000001</v>
      </c>
      <c r="H41" s="108"/>
      <c r="I41" s="110"/>
      <c r="J41" s="108"/>
      <c r="K41" s="90"/>
      <c r="L41" s="133">
        <v>15</v>
      </c>
      <c r="M41" s="39"/>
      <c r="N41" s="39"/>
      <c r="O41" s="39"/>
      <c r="P41" s="39"/>
    </row>
    <row r="42" spans="1:16" x14ac:dyDescent="0.25">
      <c r="A42" s="132">
        <v>42676</v>
      </c>
      <c r="B42" s="86"/>
      <c r="C42" s="86"/>
      <c r="D42" s="107" t="s">
        <v>673</v>
      </c>
      <c r="E42" s="86">
        <v>30692975533</v>
      </c>
      <c r="F42" s="108">
        <f t="shared" si="6"/>
        <v>12.396000000000001</v>
      </c>
      <c r="G42" s="133">
        <f t="shared" si="7"/>
        <v>2.6040000000000001</v>
      </c>
      <c r="H42" s="108"/>
      <c r="I42" s="110"/>
      <c r="J42" s="108"/>
      <c r="K42" s="90"/>
      <c r="L42" s="133">
        <v>15</v>
      </c>
      <c r="M42" s="39"/>
      <c r="N42" s="39"/>
      <c r="O42" s="39"/>
      <c r="P42" s="39"/>
    </row>
    <row r="43" spans="1:16" x14ac:dyDescent="0.25">
      <c r="A43" s="132">
        <v>42677</v>
      </c>
      <c r="B43" s="86">
        <v>8</v>
      </c>
      <c r="C43" s="86">
        <v>2446</v>
      </c>
      <c r="D43" s="107" t="s">
        <v>674</v>
      </c>
      <c r="E43" s="86">
        <v>30713669802</v>
      </c>
      <c r="F43" s="108">
        <v>125.99</v>
      </c>
      <c r="G43" s="133">
        <f t="shared" si="0"/>
        <v>26.457899999999999</v>
      </c>
      <c r="H43" s="108"/>
      <c r="I43" s="110"/>
      <c r="J43" s="108"/>
      <c r="K43" s="90"/>
      <c r="L43" s="133">
        <f t="shared" si="1"/>
        <v>152.4479</v>
      </c>
      <c r="M43" s="39"/>
      <c r="N43" s="39"/>
      <c r="O43" s="39"/>
      <c r="P43" s="39"/>
    </row>
    <row r="44" spans="1:16" x14ac:dyDescent="0.25">
      <c r="A44" s="132">
        <v>42516</v>
      </c>
      <c r="B44" s="86">
        <v>898</v>
      </c>
      <c r="C44" s="86">
        <v>1155632</v>
      </c>
      <c r="D44" s="107" t="s">
        <v>481</v>
      </c>
      <c r="E44" s="140">
        <v>30663288497</v>
      </c>
      <c r="F44" s="108">
        <f>L44-G44</f>
        <v>1998.1470000000002</v>
      </c>
      <c r="G44" s="133">
        <f>L44*21%</f>
        <v>531.15300000000002</v>
      </c>
      <c r="H44" s="108"/>
      <c r="I44" s="110"/>
      <c r="J44" s="108"/>
      <c r="K44" s="90"/>
      <c r="L44" s="133">
        <v>2529.3000000000002</v>
      </c>
      <c r="M44" s="39"/>
      <c r="N44" s="39"/>
      <c r="O44" s="39"/>
      <c r="P44" s="39"/>
    </row>
    <row r="45" spans="1:16" x14ac:dyDescent="0.25">
      <c r="A45" s="132">
        <v>42516</v>
      </c>
      <c r="B45" s="86">
        <v>898</v>
      </c>
      <c r="C45" s="86">
        <v>1155632</v>
      </c>
      <c r="D45" s="107" t="s">
        <v>481</v>
      </c>
      <c r="E45" s="140">
        <v>30663288497</v>
      </c>
      <c r="F45" s="108">
        <f>L45-G45</f>
        <v>3766.8700999999996</v>
      </c>
      <c r="G45" s="133">
        <f>L45*21%</f>
        <v>1001.3198999999998</v>
      </c>
      <c r="H45" s="108"/>
      <c r="I45" s="110"/>
      <c r="J45" s="108"/>
      <c r="K45" s="90"/>
      <c r="L45" s="133">
        <v>4768.1899999999996</v>
      </c>
      <c r="M45" s="39"/>
      <c r="N45" s="39"/>
      <c r="O45" s="39"/>
      <c r="P45" s="39"/>
    </row>
    <row r="46" spans="1:16" x14ac:dyDescent="0.25">
      <c r="A46" s="132">
        <v>42677</v>
      </c>
      <c r="B46" s="86">
        <v>5</v>
      </c>
      <c r="C46" s="86">
        <v>21721</v>
      </c>
      <c r="D46" s="107" t="s">
        <v>633</v>
      </c>
      <c r="E46" s="86">
        <v>30707841415</v>
      </c>
      <c r="F46" s="108">
        <v>71.98</v>
      </c>
      <c r="G46" s="133">
        <f t="shared" si="0"/>
        <v>15.1158</v>
      </c>
      <c r="H46" s="108"/>
      <c r="I46" s="110"/>
      <c r="J46" s="108">
        <v>12.88</v>
      </c>
      <c r="K46" s="90">
        <v>-0.02</v>
      </c>
      <c r="L46" s="133">
        <f t="shared" si="1"/>
        <v>99.955799999999996</v>
      </c>
      <c r="M46" s="39"/>
      <c r="N46" s="39"/>
      <c r="O46" s="39"/>
      <c r="P46" s="39"/>
    </row>
    <row r="47" spans="1:16" x14ac:dyDescent="0.25">
      <c r="A47" s="132">
        <v>42674</v>
      </c>
      <c r="B47" s="86">
        <v>2</v>
      </c>
      <c r="C47" s="86">
        <v>1612</v>
      </c>
      <c r="D47" s="107" t="s">
        <v>572</v>
      </c>
      <c r="E47" s="86">
        <v>30711855161</v>
      </c>
      <c r="F47" s="108">
        <v>23.14</v>
      </c>
      <c r="G47" s="133">
        <f t="shared" si="0"/>
        <v>4.8593999999999999</v>
      </c>
      <c r="H47" s="108"/>
      <c r="I47" s="110"/>
      <c r="J47" s="108"/>
      <c r="K47" s="90"/>
      <c r="L47" s="133">
        <f t="shared" si="1"/>
        <v>27.999400000000001</v>
      </c>
      <c r="M47" s="39"/>
      <c r="N47" s="39"/>
      <c r="O47" s="39"/>
      <c r="P47" s="39"/>
    </row>
    <row r="48" spans="1:16" x14ac:dyDescent="0.25">
      <c r="A48" s="132">
        <v>42678</v>
      </c>
      <c r="B48" s="86">
        <v>1</v>
      </c>
      <c r="C48" s="86">
        <v>428</v>
      </c>
      <c r="D48" s="107" t="s">
        <v>675</v>
      </c>
      <c r="E48" s="86">
        <v>20234101979</v>
      </c>
      <c r="F48" s="108">
        <v>9188.61</v>
      </c>
      <c r="G48" s="133">
        <f t="shared" si="0"/>
        <v>1929.6081000000001</v>
      </c>
      <c r="H48" s="108"/>
      <c r="I48" s="110"/>
      <c r="J48" s="108"/>
      <c r="K48" s="90"/>
      <c r="L48" s="133">
        <f t="shared" si="1"/>
        <v>11118.2181</v>
      </c>
      <c r="M48" s="39"/>
      <c r="N48" s="39"/>
      <c r="O48" s="39"/>
      <c r="P48" s="39"/>
    </row>
    <row r="49" spans="1:16" x14ac:dyDescent="0.25">
      <c r="A49" s="132">
        <v>42676</v>
      </c>
      <c r="B49" s="86">
        <v>2</v>
      </c>
      <c r="C49" s="86">
        <v>2</v>
      </c>
      <c r="D49" s="107" t="s">
        <v>676</v>
      </c>
      <c r="E49" s="86">
        <v>20184694981</v>
      </c>
      <c r="F49" s="108">
        <v>8774.42</v>
      </c>
      <c r="G49" s="133">
        <f t="shared" si="0"/>
        <v>1842.6281999999999</v>
      </c>
      <c r="H49" s="108"/>
      <c r="I49" s="110"/>
      <c r="J49" s="108"/>
      <c r="K49" s="90"/>
      <c r="L49" s="133">
        <f t="shared" si="1"/>
        <v>10617.048199999999</v>
      </c>
      <c r="M49" s="39"/>
      <c r="N49" s="39"/>
      <c r="O49" s="39"/>
      <c r="P49" s="39"/>
    </row>
    <row r="50" spans="1:16" x14ac:dyDescent="0.25">
      <c r="A50" s="132">
        <v>42675</v>
      </c>
      <c r="B50" s="86">
        <v>2</v>
      </c>
      <c r="C50" s="86">
        <v>116</v>
      </c>
      <c r="D50" s="107" t="s">
        <v>218</v>
      </c>
      <c r="E50" s="86">
        <v>20242807805</v>
      </c>
      <c r="F50" s="108">
        <v>530</v>
      </c>
      <c r="G50" s="133">
        <f t="shared" si="0"/>
        <v>111.3</v>
      </c>
      <c r="H50" s="108"/>
      <c r="I50" s="110"/>
      <c r="J50" s="108"/>
      <c r="K50" s="90"/>
      <c r="L50" s="133">
        <f t="shared" si="1"/>
        <v>641.29999999999995</v>
      </c>
      <c r="M50" s="39"/>
      <c r="N50" s="39"/>
      <c r="O50" s="39"/>
      <c r="P50" s="39"/>
    </row>
    <row r="51" spans="1:16" x14ac:dyDescent="0.25">
      <c r="A51" s="132">
        <v>42676</v>
      </c>
      <c r="B51" s="86">
        <v>3</v>
      </c>
      <c r="C51" s="86">
        <v>37</v>
      </c>
      <c r="D51" s="107" t="s">
        <v>677</v>
      </c>
      <c r="E51" s="86">
        <v>20271957212</v>
      </c>
      <c r="F51" s="108">
        <v>12808.73</v>
      </c>
      <c r="G51" s="133">
        <f t="shared" si="0"/>
        <v>2689.8332999999998</v>
      </c>
      <c r="H51" s="108"/>
      <c r="I51" s="110"/>
      <c r="J51" s="108"/>
      <c r="K51" s="90"/>
      <c r="L51" s="133">
        <f t="shared" si="1"/>
        <v>15498.5633</v>
      </c>
      <c r="M51" s="39"/>
      <c r="N51" s="39"/>
      <c r="O51" s="39"/>
      <c r="P51" s="39"/>
    </row>
    <row r="52" spans="1:16" x14ac:dyDescent="0.25">
      <c r="A52" s="132">
        <v>42671</v>
      </c>
      <c r="B52" s="86">
        <v>2</v>
      </c>
      <c r="C52" s="86">
        <v>82</v>
      </c>
      <c r="D52" s="107" t="s">
        <v>678</v>
      </c>
      <c r="E52" s="86">
        <v>30714692514</v>
      </c>
      <c r="F52" s="108">
        <v>22111.25</v>
      </c>
      <c r="G52" s="133">
        <f t="shared" si="0"/>
        <v>4643.3625000000002</v>
      </c>
      <c r="H52" s="108"/>
      <c r="I52" s="110"/>
      <c r="J52" s="108"/>
      <c r="K52" s="90"/>
      <c r="L52" s="133">
        <f t="shared" si="1"/>
        <v>26754.612499999999</v>
      </c>
      <c r="M52" s="39"/>
      <c r="N52" s="39"/>
      <c r="O52" s="39"/>
      <c r="P52" s="39"/>
    </row>
    <row r="53" spans="1:16" x14ac:dyDescent="0.25">
      <c r="A53" s="132">
        <v>42671</v>
      </c>
      <c r="B53" s="86">
        <v>2</v>
      </c>
      <c r="C53" s="86">
        <v>83</v>
      </c>
      <c r="D53" s="107" t="s">
        <v>678</v>
      </c>
      <c r="E53" s="86">
        <v>30714692514</v>
      </c>
      <c r="F53" s="108">
        <v>17548.84</v>
      </c>
      <c r="G53" s="133">
        <f t="shared" si="0"/>
        <v>3685.2563999999998</v>
      </c>
      <c r="H53" s="108"/>
      <c r="I53" s="110"/>
      <c r="J53" s="108"/>
      <c r="K53" s="90"/>
      <c r="L53" s="133">
        <f t="shared" si="1"/>
        <v>21234.096399999999</v>
      </c>
      <c r="M53" s="39"/>
      <c r="N53" s="39"/>
      <c r="O53" s="39"/>
      <c r="P53" s="39"/>
    </row>
    <row r="54" spans="1:16" x14ac:dyDescent="0.25">
      <c r="A54" s="132">
        <v>42671</v>
      </c>
      <c r="B54" s="86">
        <v>2</v>
      </c>
      <c r="C54" s="86">
        <v>85</v>
      </c>
      <c r="D54" s="107" t="s">
        <v>678</v>
      </c>
      <c r="E54" s="86">
        <v>30714692514</v>
      </c>
      <c r="F54" s="108">
        <v>4160.0200000000004</v>
      </c>
      <c r="G54" s="133">
        <f t="shared" si="0"/>
        <v>873.60420000000011</v>
      </c>
      <c r="H54" s="108"/>
      <c r="I54" s="110"/>
      <c r="J54" s="108"/>
      <c r="K54" s="90"/>
      <c r="L54" s="133">
        <f t="shared" si="1"/>
        <v>5033.6242000000002</v>
      </c>
      <c r="M54" s="39"/>
      <c r="N54" s="39"/>
      <c r="O54" s="39"/>
      <c r="P54" s="39"/>
    </row>
    <row r="55" spans="1:16" x14ac:dyDescent="0.25">
      <c r="A55" s="132">
        <v>42671</v>
      </c>
      <c r="B55" s="86">
        <v>2</v>
      </c>
      <c r="C55" s="86">
        <v>84</v>
      </c>
      <c r="D55" s="107" t="s">
        <v>678</v>
      </c>
      <c r="E55" s="86">
        <v>30714692514</v>
      </c>
      <c r="F55" s="108">
        <v>7166.73</v>
      </c>
      <c r="G55" s="133">
        <f t="shared" si="0"/>
        <v>1505.0132999999998</v>
      </c>
      <c r="H55" s="108"/>
      <c r="I55" s="110"/>
      <c r="J55" s="108"/>
      <c r="K55" s="90"/>
      <c r="L55" s="133">
        <f t="shared" si="1"/>
        <v>8671.7433000000001</v>
      </c>
      <c r="M55" s="39"/>
      <c r="N55" s="39"/>
      <c r="O55" s="39"/>
      <c r="P55" s="39"/>
    </row>
    <row r="56" spans="1:16" x14ac:dyDescent="0.25">
      <c r="A56" s="132">
        <v>42678</v>
      </c>
      <c r="B56" s="86">
        <v>1</v>
      </c>
      <c r="C56" s="86">
        <v>427</v>
      </c>
      <c r="D56" s="107" t="s">
        <v>675</v>
      </c>
      <c r="E56" s="86">
        <v>20234101979</v>
      </c>
      <c r="F56" s="108">
        <v>17548.849999999999</v>
      </c>
      <c r="G56" s="133">
        <f t="shared" si="0"/>
        <v>3685.2584999999995</v>
      </c>
      <c r="H56" s="108"/>
      <c r="I56" s="110"/>
      <c r="J56" s="108"/>
      <c r="K56" s="90"/>
      <c r="L56" s="133">
        <f t="shared" si="1"/>
        <v>21234.108499999998</v>
      </c>
      <c r="M56" s="39"/>
      <c r="N56" s="39"/>
      <c r="O56" s="39"/>
      <c r="P56" s="39"/>
    </row>
    <row r="57" spans="1:16" x14ac:dyDescent="0.25">
      <c r="A57" s="132">
        <v>42678</v>
      </c>
      <c r="B57" s="86">
        <v>1</v>
      </c>
      <c r="C57" s="86">
        <v>429</v>
      </c>
      <c r="D57" s="107" t="s">
        <v>675</v>
      </c>
      <c r="E57" s="86">
        <v>20234101979</v>
      </c>
      <c r="F57" s="108">
        <v>4896.46</v>
      </c>
      <c r="G57" s="133">
        <f t="shared" si="0"/>
        <v>1028.2565999999999</v>
      </c>
      <c r="H57" s="108"/>
      <c r="I57" s="110"/>
      <c r="J57" s="108"/>
      <c r="K57" s="90"/>
      <c r="L57" s="133">
        <f t="shared" si="1"/>
        <v>5924.7165999999997</v>
      </c>
      <c r="M57" s="39"/>
      <c r="N57" s="39"/>
      <c r="O57" s="39"/>
      <c r="P57" s="39"/>
    </row>
    <row r="58" spans="1:16" x14ac:dyDescent="0.25">
      <c r="A58" s="132">
        <v>42672</v>
      </c>
      <c r="B58" s="86">
        <v>3</v>
      </c>
      <c r="C58" s="86">
        <v>36</v>
      </c>
      <c r="D58" s="107" t="s">
        <v>677</v>
      </c>
      <c r="E58" s="86">
        <v>20271957212</v>
      </c>
      <c r="F58" s="108">
        <v>4524.2</v>
      </c>
      <c r="G58" s="133">
        <f t="shared" si="0"/>
        <v>950.08199999999988</v>
      </c>
      <c r="H58" s="108"/>
      <c r="I58" s="110"/>
      <c r="J58" s="108"/>
      <c r="K58" s="90"/>
      <c r="L58" s="133">
        <f t="shared" si="1"/>
        <v>5474.2819999999992</v>
      </c>
      <c r="M58" s="39"/>
      <c r="N58" s="39"/>
      <c r="O58" s="39"/>
      <c r="P58" s="39"/>
    </row>
    <row r="59" spans="1:16" x14ac:dyDescent="0.25">
      <c r="A59" s="132">
        <v>42672</v>
      </c>
      <c r="B59" s="86">
        <v>3</v>
      </c>
      <c r="C59" s="86">
        <v>34</v>
      </c>
      <c r="D59" s="107" t="s">
        <v>677</v>
      </c>
      <c r="E59" s="86">
        <v>20271957212</v>
      </c>
      <c r="F59" s="108">
        <v>15781.76</v>
      </c>
      <c r="G59" s="133">
        <f t="shared" si="0"/>
        <v>3314.1695999999997</v>
      </c>
      <c r="H59" s="108"/>
      <c r="I59" s="110"/>
      <c r="J59" s="108"/>
      <c r="K59" s="90"/>
      <c r="L59" s="133">
        <f t="shared" si="1"/>
        <v>19095.929599999999</v>
      </c>
      <c r="M59" s="39"/>
      <c r="N59" s="39"/>
      <c r="O59" s="39"/>
      <c r="P59" s="39"/>
    </row>
    <row r="60" spans="1:16" x14ac:dyDescent="0.25">
      <c r="A60" s="132">
        <v>42648</v>
      </c>
      <c r="B60" s="86">
        <v>3</v>
      </c>
      <c r="C60" s="86">
        <v>30</v>
      </c>
      <c r="D60" s="107" t="s">
        <v>677</v>
      </c>
      <c r="E60" s="86">
        <v>20271957212</v>
      </c>
      <c r="F60" s="108">
        <v>8539.15</v>
      </c>
      <c r="G60" s="133">
        <f t="shared" si="0"/>
        <v>1793.2214999999999</v>
      </c>
      <c r="H60" s="108"/>
      <c r="I60" s="110"/>
      <c r="J60" s="108"/>
      <c r="K60" s="90"/>
      <c r="L60" s="133">
        <f t="shared" si="1"/>
        <v>10332.371499999999</v>
      </c>
      <c r="M60" s="39"/>
      <c r="N60" s="39"/>
      <c r="O60" s="39"/>
      <c r="P60" s="39"/>
    </row>
    <row r="61" spans="1:16" ht="15.75" thickBot="1" x14ac:dyDescent="0.3">
      <c r="A61" s="132">
        <v>42646</v>
      </c>
      <c r="B61" s="86">
        <v>2</v>
      </c>
      <c r="C61" s="86">
        <v>142</v>
      </c>
      <c r="D61" s="107" t="s">
        <v>680</v>
      </c>
      <c r="E61" s="86">
        <v>20080157259</v>
      </c>
      <c r="F61" s="108">
        <v>1935</v>
      </c>
      <c r="G61" s="133">
        <f t="shared" si="0"/>
        <v>406.34999999999997</v>
      </c>
      <c r="H61" s="108"/>
      <c r="I61" s="110"/>
      <c r="J61" s="108"/>
      <c r="K61" s="90"/>
      <c r="L61" s="133">
        <f t="shared" si="1"/>
        <v>2341.35</v>
      </c>
      <c r="M61" s="39"/>
      <c r="N61" s="39"/>
      <c r="O61" s="39"/>
      <c r="P61" s="39"/>
    </row>
    <row r="62" spans="1:16" x14ac:dyDescent="0.25">
      <c r="A62" s="132">
        <v>42646</v>
      </c>
      <c r="B62" s="86">
        <v>3</v>
      </c>
      <c r="C62" s="86">
        <v>592</v>
      </c>
      <c r="D62" s="107" t="s">
        <v>681</v>
      </c>
      <c r="E62" s="121">
        <v>30714210463</v>
      </c>
      <c r="F62" s="108">
        <v>760</v>
      </c>
      <c r="G62" s="133">
        <f t="shared" si="0"/>
        <v>159.6</v>
      </c>
      <c r="H62" s="108"/>
      <c r="I62" s="110"/>
      <c r="J62" s="108"/>
      <c r="K62" s="90"/>
      <c r="L62" s="133">
        <f t="shared" si="1"/>
        <v>919.6</v>
      </c>
      <c r="M62" s="39"/>
      <c r="N62" s="39"/>
      <c r="O62" s="39"/>
      <c r="P62" s="39"/>
    </row>
    <row r="63" spans="1:16" x14ac:dyDescent="0.25">
      <c r="A63" s="132">
        <v>42664</v>
      </c>
      <c r="B63" s="86">
        <v>2</v>
      </c>
      <c r="C63" s="86">
        <v>17</v>
      </c>
      <c r="D63" s="107" t="s">
        <v>676</v>
      </c>
      <c r="E63" s="86">
        <v>20184694981</v>
      </c>
      <c r="F63" s="108">
        <v>4387.21</v>
      </c>
      <c r="G63" s="133">
        <f t="shared" si="0"/>
        <v>921.31409999999994</v>
      </c>
      <c r="H63" s="108"/>
      <c r="I63" s="110"/>
      <c r="J63" s="108"/>
      <c r="K63" s="90"/>
      <c r="L63" s="133">
        <f t="shared" si="1"/>
        <v>5308.5240999999996</v>
      </c>
      <c r="M63" s="39"/>
      <c r="N63" s="39"/>
      <c r="O63" s="39"/>
      <c r="P63" s="39"/>
    </row>
    <row r="64" spans="1:16" x14ac:dyDescent="0.25">
      <c r="A64" s="132">
        <v>42656</v>
      </c>
      <c r="B64" s="86">
        <v>1</v>
      </c>
      <c r="C64" s="86">
        <v>32</v>
      </c>
      <c r="D64" s="107" t="s">
        <v>682</v>
      </c>
      <c r="E64" s="86">
        <v>33715165649</v>
      </c>
      <c r="F64" s="108">
        <v>9741.74</v>
      </c>
      <c r="G64" s="133">
        <f t="shared" si="0"/>
        <v>2045.7653999999998</v>
      </c>
      <c r="H64" s="108"/>
      <c r="I64" s="110"/>
      <c r="J64" s="108"/>
      <c r="K64" s="90"/>
      <c r="L64" s="133">
        <f t="shared" si="1"/>
        <v>11787.5054</v>
      </c>
      <c r="M64" s="39"/>
      <c r="N64" s="39"/>
      <c r="O64" s="39"/>
      <c r="P64" s="39"/>
    </row>
    <row r="65" spans="1:16" x14ac:dyDescent="0.25">
      <c r="A65" s="132">
        <v>42646</v>
      </c>
      <c r="B65" s="86">
        <v>2</v>
      </c>
      <c r="C65" s="86">
        <v>131</v>
      </c>
      <c r="D65" s="107" t="s">
        <v>218</v>
      </c>
      <c r="E65" s="86">
        <v>20242807805</v>
      </c>
      <c r="F65" s="108">
        <v>440</v>
      </c>
      <c r="G65" s="133">
        <f t="shared" si="0"/>
        <v>92.399999999999991</v>
      </c>
      <c r="H65" s="108"/>
      <c r="I65" s="110"/>
      <c r="J65" s="108"/>
      <c r="K65" s="90"/>
      <c r="L65" s="133">
        <f t="shared" si="1"/>
        <v>532.4</v>
      </c>
      <c r="M65" s="39"/>
      <c r="N65" s="39"/>
      <c r="O65" s="39"/>
      <c r="P65" s="39"/>
    </row>
    <row r="66" spans="1:16" x14ac:dyDescent="0.25">
      <c r="A66" s="132">
        <v>42672</v>
      </c>
      <c r="B66" s="86">
        <v>3</v>
      </c>
      <c r="C66" s="86">
        <v>35</v>
      </c>
      <c r="D66" s="107" t="s">
        <v>677</v>
      </c>
      <c r="E66" s="86">
        <v>20271957212</v>
      </c>
      <c r="F66" s="108">
        <v>4494.37</v>
      </c>
      <c r="G66" s="133">
        <f t="shared" si="0"/>
        <v>943.81769999999995</v>
      </c>
      <c r="H66" s="108"/>
      <c r="I66" s="110"/>
      <c r="J66" s="108"/>
      <c r="K66" s="90"/>
      <c r="L66" s="133">
        <f t="shared" si="1"/>
        <v>5438.1876999999995</v>
      </c>
      <c r="M66" s="39"/>
      <c r="N66" s="39"/>
      <c r="O66" s="39"/>
      <c r="P66" s="39"/>
    </row>
    <row r="67" spans="1:16" x14ac:dyDescent="0.25">
      <c r="A67" s="132">
        <v>42670</v>
      </c>
      <c r="B67" s="86">
        <v>5</v>
      </c>
      <c r="C67" s="86">
        <v>77</v>
      </c>
      <c r="D67" s="107" t="s">
        <v>683</v>
      </c>
      <c r="E67" s="86">
        <v>30680986149</v>
      </c>
      <c r="F67" s="108">
        <v>6990</v>
      </c>
      <c r="G67" s="133">
        <f t="shared" si="0"/>
        <v>1467.8999999999999</v>
      </c>
      <c r="H67" s="108"/>
      <c r="I67" s="110"/>
      <c r="J67" s="108"/>
      <c r="K67" s="90"/>
      <c r="L67" s="133">
        <f t="shared" si="1"/>
        <v>8457.9</v>
      </c>
      <c r="M67" s="39"/>
      <c r="N67" s="39"/>
      <c r="O67" s="39"/>
      <c r="P67" s="39"/>
    </row>
    <row r="68" spans="1:16" x14ac:dyDescent="0.25">
      <c r="A68" s="132">
        <v>42682</v>
      </c>
      <c r="B68" s="86">
        <v>2</v>
      </c>
      <c r="C68" s="86">
        <v>17831</v>
      </c>
      <c r="D68" s="107" t="s">
        <v>684</v>
      </c>
      <c r="E68" s="86">
        <v>30714300128</v>
      </c>
      <c r="F68" s="108">
        <v>814.96</v>
      </c>
      <c r="G68" s="133">
        <f t="shared" si="0"/>
        <v>171.14160000000001</v>
      </c>
      <c r="H68" s="108"/>
      <c r="I68" s="110"/>
      <c r="J68" s="108">
        <v>228.94</v>
      </c>
      <c r="K68" s="90"/>
      <c r="L68" s="133">
        <f t="shared" si="1"/>
        <v>1215.0416</v>
      </c>
      <c r="M68" s="39"/>
      <c r="N68" s="39"/>
      <c r="O68" s="39"/>
      <c r="P68" s="39"/>
    </row>
    <row r="69" spans="1:16" x14ac:dyDescent="0.25">
      <c r="A69" s="132">
        <v>42679</v>
      </c>
      <c r="B69" s="86">
        <v>2</v>
      </c>
      <c r="C69" s="86">
        <v>17748</v>
      </c>
      <c r="D69" s="107" t="s">
        <v>684</v>
      </c>
      <c r="E69" s="86">
        <v>30714300128</v>
      </c>
      <c r="F69" s="108">
        <v>670.72</v>
      </c>
      <c r="G69" s="133">
        <f t="shared" si="0"/>
        <v>140.85120000000001</v>
      </c>
      <c r="H69" s="108"/>
      <c r="I69" s="110"/>
      <c r="J69" s="108">
        <v>188.43</v>
      </c>
      <c r="K69" s="90"/>
      <c r="L69" s="133">
        <f t="shared" si="1"/>
        <v>1000.0012000000002</v>
      </c>
      <c r="M69" s="39"/>
      <c r="N69" s="39"/>
      <c r="O69" s="39"/>
      <c r="P69" s="39"/>
    </row>
    <row r="70" spans="1:16" x14ac:dyDescent="0.25">
      <c r="A70" s="132">
        <v>42657</v>
      </c>
      <c r="B70" s="86">
        <v>3</v>
      </c>
      <c r="C70" s="86">
        <v>125</v>
      </c>
      <c r="D70" s="107" t="s">
        <v>685</v>
      </c>
      <c r="E70" s="86">
        <v>30714070254</v>
      </c>
      <c r="F70" s="108">
        <v>289.26</v>
      </c>
      <c r="G70" s="133">
        <f t="shared" si="0"/>
        <v>60.744599999999998</v>
      </c>
      <c r="H70" s="108"/>
      <c r="I70" s="110"/>
      <c r="J70" s="108"/>
      <c r="K70" s="90"/>
      <c r="L70" s="133">
        <f t="shared" si="1"/>
        <v>350.00459999999998</v>
      </c>
      <c r="M70" s="39"/>
      <c r="N70" s="39"/>
      <c r="O70" s="39"/>
      <c r="P70" s="39"/>
    </row>
    <row r="71" spans="1:16" x14ac:dyDescent="0.25">
      <c r="A71" s="132">
        <v>42682</v>
      </c>
      <c r="B71" s="86">
        <v>4</v>
      </c>
      <c r="C71" s="86">
        <v>46916</v>
      </c>
      <c r="D71" s="107" t="s">
        <v>686</v>
      </c>
      <c r="E71" s="86">
        <v>30541299536</v>
      </c>
      <c r="F71" s="108">
        <v>1292.0899999999999</v>
      </c>
      <c r="G71" s="133">
        <f t="shared" ref="G71:G198" si="8">F71*0.21</f>
        <v>271.33889999999997</v>
      </c>
      <c r="H71" s="108"/>
      <c r="I71" s="110"/>
      <c r="J71" s="108"/>
      <c r="K71" s="90"/>
      <c r="L71" s="133">
        <f t="shared" ref="L71:L198" si="9">SUM(F71:K71)</f>
        <v>1563.4288999999999</v>
      </c>
      <c r="M71" s="39"/>
      <c r="N71" s="39"/>
      <c r="O71" s="39"/>
      <c r="P71" s="39"/>
    </row>
    <row r="72" spans="1:16" x14ac:dyDescent="0.25">
      <c r="A72" s="132">
        <v>42682</v>
      </c>
      <c r="B72" s="86">
        <v>4</v>
      </c>
      <c r="C72" s="86">
        <v>71766</v>
      </c>
      <c r="D72" s="107" t="s">
        <v>687</v>
      </c>
      <c r="E72" s="86">
        <v>30552328813</v>
      </c>
      <c r="F72" s="108">
        <v>53</v>
      </c>
      <c r="G72" s="133">
        <f t="shared" si="8"/>
        <v>11.129999999999999</v>
      </c>
      <c r="H72" s="108"/>
      <c r="I72" s="110"/>
      <c r="J72" s="108"/>
      <c r="K72" s="90"/>
      <c r="L72" s="133">
        <f t="shared" si="9"/>
        <v>64.13</v>
      </c>
      <c r="M72" s="39"/>
      <c r="N72" s="39"/>
      <c r="O72" s="39"/>
      <c r="P72" s="39"/>
    </row>
    <row r="73" spans="1:16" x14ac:dyDescent="0.25">
      <c r="A73" s="132">
        <v>42681</v>
      </c>
      <c r="B73" s="86">
        <v>4</v>
      </c>
      <c r="C73" s="86">
        <v>49852</v>
      </c>
      <c r="D73" s="107" t="s">
        <v>688</v>
      </c>
      <c r="E73" s="86">
        <v>33558718779</v>
      </c>
      <c r="F73" s="108">
        <v>204.03</v>
      </c>
      <c r="G73" s="133">
        <f t="shared" si="8"/>
        <v>42.846299999999999</v>
      </c>
      <c r="H73" s="108"/>
      <c r="I73" s="110"/>
      <c r="J73" s="108">
        <v>53.11</v>
      </c>
      <c r="K73" s="90"/>
      <c r="L73" s="133">
        <f t="shared" si="9"/>
        <v>299.98630000000003</v>
      </c>
      <c r="M73" s="39"/>
      <c r="N73" s="39"/>
      <c r="O73" s="39"/>
      <c r="P73" s="39"/>
    </row>
    <row r="74" spans="1:16" x14ac:dyDescent="0.25">
      <c r="A74" s="132">
        <v>42682</v>
      </c>
      <c r="B74" s="86">
        <v>3</v>
      </c>
      <c r="C74" s="86">
        <v>333</v>
      </c>
      <c r="D74" s="107" t="s">
        <v>689</v>
      </c>
      <c r="E74" s="86">
        <v>23299432459</v>
      </c>
      <c r="F74" s="108">
        <v>1257.92</v>
      </c>
      <c r="G74" s="133"/>
      <c r="H74" s="108">
        <v>132.08000000000001</v>
      </c>
      <c r="I74" s="110"/>
      <c r="J74" s="108"/>
      <c r="K74" s="90"/>
      <c r="L74" s="133">
        <f t="shared" si="9"/>
        <v>1390</v>
      </c>
      <c r="M74" s="39"/>
      <c r="N74" s="39"/>
      <c r="O74" s="39"/>
      <c r="P74" s="39"/>
    </row>
    <row r="75" spans="1:16" x14ac:dyDescent="0.25">
      <c r="A75" s="132">
        <v>42681</v>
      </c>
      <c r="B75" s="86">
        <v>8</v>
      </c>
      <c r="C75" s="86">
        <v>355</v>
      </c>
      <c r="D75" s="107" t="s">
        <v>690</v>
      </c>
      <c r="E75" s="86">
        <v>20173838159</v>
      </c>
      <c r="F75" s="108">
        <v>344.12</v>
      </c>
      <c r="G75" s="133">
        <f t="shared" si="8"/>
        <v>72.265199999999993</v>
      </c>
      <c r="H75" s="108"/>
      <c r="I75" s="110"/>
      <c r="J75" s="108">
        <v>83.62</v>
      </c>
      <c r="K75" s="90"/>
      <c r="L75" s="133">
        <f t="shared" si="9"/>
        <v>500.0052</v>
      </c>
      <c r="M75" s="39"/>
      <c r="N75" s="39"/>
      <c r="O75" s="39"/>
      <c r="P75" s="39"/>
    </row>
    <row r="76" spans="1:16" x14ac:dyDescent="0.25">
      <c r="A76" s="132">
        <v>42682</v>
      </c>
      <c r="B76" s="86"/>
      <c r="C76" s="86"/>
      <c r="D76" s="107" t="s">
        <v>673</v>
      </c>
      <c r="E76" s="86">
        <v>30692975533</v>
      </c>
      <c r="F76" s="108">
        <f>L76-G76</f>
        <v>16.527999999999999</v>
      </c>
      <c r="G76" s="133">
        <f>L76*17.36%</f>
        <v>3.472</v>
      </c>
      <c r="H76" s="108"/>
      <c r="I76" s="110"/>
      <c r="J76" s="108"/>
      <c r="K76" s="90"/>
      <c r="L76" s="133">
        <v>20</v>
      </c>
      <c r="M76" s="39"/>
      <c r="N76" s="39"/>
      <c r="O76" s="39"/>
      <c r="P76" s="39"/>
    </row>
    <row r="77" spans="1:16" x14ac:dyDescent="0.25">
      <c r="A77" s="132">
        <v>42682</v>
      </c>
      <c r="B77" s="86"/>
      <c r="C77" s="86"/>
      <c r="D77" s="107" t="s">
        <v>673</v>
      </c>
      <c r="E77" s="86">
        <v>30692975533</v>
      </c>
      <c r="F77" s="108">
        <f t="shared" ref="F77:F78" si="10">L77-G77</f>
        <v>16.527999999999999</v>
      </c>
      <c r="G77" s="133">
        <f t="shared" ref="G77:G78" si="11">L77*17.36%</f>
        <v>3.472</v>
      </c>
      <c r="H77" s="108"/>
      <c r="I77" s="110"/>
      <c r="J77" s="108"/>
      <c r="K77" s="90"/>
      <c r="L77" s="133">
        <v>20</v>
      </c>
      <c r="M77" s="39"/>
      <c r="N77" s="39"/>
      <c r="O77" s="39"/>
      <c r="P77" s="39"/>
    </row>
    <row r="78" spans="1:16" x14ac:dyDescent="0.25">
      <c r="A78" s="132">
        <v>42682</v>
      </c>
      <c r="B78" s="86"/>
      <c r="C78" s="86"/>
      <c r="D78" s="107" t="s">
        <v>673</v>
      </c>
      <c r="E78" s="86">
        <v>30692975533</v>
      </c>
      <c r="F78" s="108">
        <f t="shared" si="10"/>
        <v>16.527999999999999</v>
      </c>
      <c r="G78" s="133">
        <f t="shared" si="11"/>
        <v>3.472</v>
      </c>
      <c r="H78" s="108"/>
      <c r="I78" s="110"/>
      <c r="J78" s="108"/>
      <c r="K78" s="90"/>
      <c r="L78" s="133">
        <v>20</v>
      </c>
      <c r="M78" s="39"/>
      <c r="N78" s="39"/>
      <c r="O78" s="39"/>
      <c r="P78" s="39"/>
    </row>
    <row r="79" spans="1:16" x14ac:dyDescent="0.25">
      <c r="A79" s="132">
        <v>42681</v>
      </c>
      <c r="B79" s="86"/>
      <c r="C79" s="86"/>
      <c r="D79" s="107" t="s">
        <v>673</v>
      </c>
      <c r="E79" s="86">
        <v>30692975533</v>
      </c>
      <c r="F79" s="108">
        <f t="shared" ref="F79:F84" si="12">L79-G79</f>
        <v>16.527999999999999</v>
      </c>
      <c r="G79" s="133">
        <f t="shared" ref="G79:G84" si="13">L79*17.36%</f>
        <v>3.472</v>
      </c>
      <c r="H79" s="108"/>
      <c r="I79" s="110"/>
      <c r="J79" s="108"/>
      <c r="K79" s="90"/>
      <c r="L79" s="133">
        <v>20</v>
      </c>
      <c r="M79" s="39"/>
      <c r="N79" s="39"/>
      <c r="O79" s="39"/>
      <c r="P79" s="39"/>
    </row>
    <row r="80" spans="1:16" x14ac:dyDescent="0.25">
      <c r="A80" s="132">
        <v>42681</v>
      </c>
      <c r="B80" s="86"/>
      <c r="C80" s="86"/>
      <c r="D80" s="107" t="s">
        <v>673</v>
      </c>
      <c r="E80" s="86">
        <v>30692975533</v>
      </c>
      <c r="F80" s="108">
        <f t="shared" si="12"/>
        <v>33.055999999999997</v>
      </c>
      <c r="G80" s="133">
        <f t="shared" si="13"/>
        <v>6.944</v>
      </c>
      <c r="H80" s="108"/>
      <c r="I80" s="110"/>
      <c r="J80" s="108"/>
      <c r="K80" s="90"/>
      <c r="L80" s="133">
        <v>40</v>
      </c>
      <c r="M80" s="39"/>
      <c r="N80" s="39"/>
      <c r="O80" s="39"/>
      <c r="P80" s="39"/>
    </row>
    <row r="81" spans="1:16" x14ac:dyDescent="0.25">
      <c r="A81" s="132">
        <v>42681</v>
      </c>
      <c r="B81" s="86"/>
      <c r="C81" s="86"/>
      <c r="D81" s="107" t="s">
        <v>673</v>
      </c>
      <c r="E81" s="86">
        <v>30692975533</v>
      </c>
      <c r="F81" s="108">
        <f t="shared" si="12"/>
        <v>33.055999999999997</v>
      </c>
      <c r="G81" s="133">
        <f t="shared" si="13"/>
        <v>6.944</v>
      </c>
      <c r="H81" s="108"/>
      <c r="I81" s="110"/>
      <c r="J81" s="108"/>
      <c r="K81" s="90"/>
      <c r="L81" s="133">
        <v>40</v>
      </c>
      <c r="M81" s="39"/>
      <c r="N81" s="39"/>
      <c r="O81" s="39"/>
      <c r="P81" s="39"/>
    </row>
    <row r="82" spans="1:16" x14ac:dyDescent="0.25">
      <c r="A82" s="132">
        <v>42681</v>
      </c>
      <c r="B82" s="86"/>
      <c r="C82" s="86"/>
      <c r="D82" s="107" t="s">
        <v>673</v>
      </c>
      <c r="E82" s="86">
        <v>30692975533</v>
      </c>
      <c r="F82" s="108">
        <f t="shared" si="12"/>
        <v>33.055999999999997</v>
      </c>
      <c r="G82" s="133">
        <f t="shared" si="13"/>
        <v>6.944</v>
      </c>
      <c r="H82" s="108"/>
      <c r="I82" s="110"/>
      <c r="J82" s="108"/>
      <c r="K82" s="90"/>
      <c r="L82" s="133">
        <v>40</v>
      </c>
      <c r="M82" s="39"/>
      <c r="N82" s="39"/>
      <c r="O82" s="39"/>
      <c r="P82" s="39"/>
    </row>
    <row r="83" spans="1:16" x14ac:dyDescent="0.25">
      <c r="A83" s="132">
        <v>42681</v>
      </c>
      <c r="B83" s="86"/>
      <c r="C83" s="86"/>
      <c r="D83" s="107" t="s">
        <v>673</v>
      </c>
      <c r="E83" s="86">
        <v>30692975533</v>
      </c>
      <c r="F83" s="108">
        <f t="shared" si="12"/>
        <v>33.055999999999997</v>
      </c>
      <c r="G83" s="133">
        <f t="shared" si="13"/>
        <v>6.944</v>
      </c>
      <c r="H83" s="108"/>
      <c r="I83" s="110"/>
      <c r="J83" s="108"/>
      <c r="K83" s="90"/>
      <c r="L83" s="133">
        <v>40</v>
      </c>
      <c r="M83" s="39"/>
      <c r="N83" s="39"/>
      <c r="O83" s="39"/>
      <c r="P83" s="39"/>
    </row>
    <row r="84" spans="1:16" x14ac:dyDescent="0.25">
      <c r="A84" s="132">
        <v>42682</v>
      </c>
      <c r="B84" s="86"/>
      <c r="C84" s="86"/>
      <c r="D84" s="107" t="s">
        <v>673</v>
      </c>
      <c r="E84" s="86">
        <v>30692975533</v>
      </c>
      <c r="F84" s="108">
        <f t="shared" si="12"/>
        <v>33.055999999999997</v>
      </c>
      <c r="G84" s="133">
        <f t="shared" si="13"/>
        <v>6.944</v>
      </c>
      <c r="H84" s="108"/>
      <c r="I84" s="110"/>
      <c r="J84" s="108"/>
      <c r="K84" s="90"/>
      <c r="L84" s="133">
        <v>40</v>
      </c>
      <c r="M84" s="39"/>
      <c r="N84" s="39"/>
      <c r="O84" s="39"/>
      <c r="P84" s="39"/>
    </row>
    <row r="85" spans="1:16" x14ac:dyDescent="0.25">
      <c r="A85" s="132">
        <v>42676</v>
      </c>
      <c r="B85" s="86">
        <v>1</v>
      </c>
      <c r="C85" s="86">
        <v>677</v>
      </c>
      <c r="D85" s="107" t="s">
        <v>507</v>
      </c>
      <c r="E85" s="86">
        <v>20079994864</v>
      </c>
      <c r="F85" s="108">
        <v>36.36</v>
      </c>
      <c r="G85" s="133">
        <f t="shared" si="8"/>
        <v>7.6355999999999993</v>
      </c>
      <c r="H85" s="108"/>
      <c r="I85" s="110"/>
      <c r="J85" s="108"/>
      <c r="K85" s="90"/>
      <c r="L85" s="133">
        <f t="shared" si="9"/>
        <v>43.995599999999996</v>
      </c>
      <c r="M85" s="39"/>
      <c r="N85" s="39"/>
      <c r="O85" s="39"/>
      <c r="P85" s="39"/>
    </row>
    <row r="86" spans="1:16" x14ac:dyDescent="0.25">
      <c r="A86" s="132">
        <v>42681</v>
      </c>
      <c r="B86" s="86">
        <v>5</v>
      </c>
      <c r="C86" s="86">
        <v>21782</v>
      </c>
      <c r="D86" s="107" t="s">
        <v>633</v>
      </c>
      <c r="E86" s="86">
        <v>30707841415</v>
      </c>
      <c r="F86" s="108">
        <v>71.98</v>
      </c>
      <c r="G86" s="133">
        <f t="shared" si="8"/>
        <v>15.1158</v>
      </c>
      <c r="H86" s="108"/>
      <c r="I86" s="110"/>
      <c r="J86" s="108">
        <v>12.88</v>
      </c>
      <c r="K86" s="90">
        <v>-0.02</v>
      </c>
      <c r="L86" s="133">
        <f t="shared" si="9"/>
        <v>99.955799999999996</v>
      </c>
      <c r="M86" s="39"/>
      <c r="N86" s="39"/>
      <c r="O86" s="39"/>
      <c r="P86" s="39"/>
    </row>
    <row r="87" spans="1:16" x14ac:dyDescent="0.25">
      <c r="A87" s="132">
        <v>42683</v>
      </c>
      <c r="B87" s="86">
        <v>6</v>
      </c>
      <c r="C87" s="86">
        <v>4178</v>
      </c>
      <c r="D87" s="107" t="s">
        <v>691</v>
      </c>
      <c r="E87" s="86">
        <v>30708189231</v>
      </c>
      <c r="F87" s="108">
        <v>4908</v>
      </c>
      <c r="G87" s="133">
        <f t="shared" si="8"/>
        <v>1030.68</v>
      </c>
      <c r="H87" s="108"/>
      <c r="I87" s="110"/>
      <c r="J87" s="108"/>
      <c r="K87" s="90"/>
      <c r="L87" s="133">
        <f t="shared" si="9"/>
        <v>5938.68</v>
      </c>
      <c r="M87" s="39"/>
      <c r="N87" s="39"/>
      <c r="O87" s="39"/>
      <c r="P87" s="39"/>
    </row>
    <row r="88" spans="1:16" x14ac:dyDescent="0.25">
      <c r="A88" s="132">
        <v>42683</v>
      </c>
      <c r="B88" s="86">
        <v>4</v>
      </c>
      <c r="C88" s="86">
        <v>113938</v>
      </c>
      <c r="D88" s="107" t="s">
        <v>692</v>
      </c>
      <c r="E88" s="86">
        <v>20223223665</v>
      </c>
      <c r="F88" s="108">
        <v>316.56</v>
      </c>
      <c r="G88" s="133">
        <f t="shared" si="8"/>
        <v>66.477599999999995</v>
      </c>
      <c r="H88" s="108"/>
      <c r="I88" s="110"/>
      <c r="J88" s="108"/>
      <c r="K88" s="90"/>
      <c r="L88" s="133">
        <f t="shared" si="9"/>
        <v>383.0376</v>
      </c>
      <c r="M88" s="39"/>
      <c r="N88" s="39"/>
      <c r="O88" s="39"/>
      <c r="P88" s="39"/>
    </row>
    <row r="89" spans="1:16" x14ac:dyDescent="0.25">
      <c r="A89" s="132">
        <v>42683</v>
      </c>
      <c r="B89" s="86">
        <v>12</v>
      </c>
      <c r="C89" s="86">
        <v>3852</v>
      </c>
      <c r="D89" s="107" t="s">
        <v>544</v>
      </c>
      <c r="E89" s="86">
        <v>30536244596</v>
      </c>
      <c r="F89" s="108">
        <v>1493.12</v>
      </c>
      <c r="G89" s="133">
        <f t="shared" si="8"/>
        <v>313.55519999999996</v>
      </c>
      <c r="H89" s="108"/>
      <c r="I89" s="110"/>
      <c r="J89" s="108"/>
      <c r="K89" s="90">
        <v>-0.01</v>
      </c>
      <c r="L89" s="133">
        <f t="shared" si="9"/>
        <v>1806.6651999999999</v>
      </c>
      <c r="M89" s="39"/>
      <c r="N89" s="39"/>
      <c r="O89" s="39"/>
      <c r="P89" s="39"/>
    </row>
    <row r="90" spans="1:16" x14ac:dyDescent="0.25">
      <c r="A90" s="132">
        <v>42682</v>
      </c>
      <c r="B90" s="86">
        <v>3</v>
      </c>
      <c r="C90" s="86">
        <v>5199</v>
      </c>
      <c r="D90" s="107" t="s">
        <v>693</v>
      </c>
      <c r="E90" s="86">
        <v>30707814264</v>
      </c>
      <c r="F90" s="108">
        <v>47.83</v>
      </c>
      <c r="G90" s="133">
        <f t="shared" si="8"/>
        <v>10.0443</v>
      </c>
      <c r="H90" s="108"/>
      <c r="I90" s="110"/>
      <c r="J90" s="108">
        <v>6.13</v>
      </c>
      <c r="K90" s="90"/>
      <c r="L90" s="133">
        <f t="shared" si="9"/>
        <v>64.004300000000001</v>
      </c>
      <c r="M90" s="39"/>
      <c r="N90" s="39"/>
      <c r="O90" s="39"/>
      <c r="P90" s="39"/>
    </row>
    <row r="91" spans="1:16" x14ac:dyDescent="0.25">
      <c r="A91" s="132">
        <v>42682</v>
      </c>
      <c r="B91" s="86">
        <v>3</v>
      </c>
      <c r="C91" s="86">
        <v>52181</v>
      </c>
      <c r="D91" s="107" t="s">
        <v>693</v>
      </c>
      <c r="E91" s="86">
        <v>30707814264</v>
      </c>
      <c r="F91" s="108">
        <v>94.16</v>
      </c>
      <c r="G91" s="133">
        <f t="shared" si="8"/>
        <v>19.773599999999998</v>
      </c>
      <c r="H91" s="108"/>
      <c r="I91" s="110"/>
      <c r="J91" s="108">
        <v>12.06</v>
      </c>
      <c r="K91" s="90">
        <v>0.01</v>
      </c>
      <c r="L91" s="133">
        <f t="shared" si="9"/>
        <v>126.00360000000001</v>
      </c>
      <c r="M91" s="39"/>
      <c r="N91" s="39"/>
      <c r="O91" s="39"/>
      <c r="P91" s="39"/>
    </row>
    <row r="92" spans="1:16" x14ac:dyDescent="0.25">
      <c r="A92" s="132">
        <v>42682</v>
      </c>
      <c r="B92" s="86">
        <v>22</v>
      </c>
      <c r="C92" s="86">
        <v>21992</v>
      </c>
      <c r="D92" s="107" t="s">
        <v>604</v>
      </c>
      <c r="E92" s="86">
        <v>30694271789</v>
      </c>
      <c r="F92" s="108">
        <v>143.55000000000001</v>
      </c>
      <c r="G92" s="133">
        <f t="shared" si="8"/>
        <v>30.145500000000002</v>
      </c>
      <c r="H92" s="108"/>
      <c r="I92" s="110"/>
      <c r="J92" s="108">
        <v>15.75</v>
      </c>
      <c r="K92" s="90">
        <v>2.87</v>
      </c>
      <c r="L92" s="133">
        <f t="shared" si="9"/>
        <v>192.31550000000001</v>
      </c>
      <c r="M92" s="39"/>
      <c r="N92" s="39"/>
      <c r="O92" s="39"/>
      <c r="P92" s="39"/>
    </row>
    <row r="93" spans="1:16" x14ac:dyDescent="0.25">
      <c r="A93" s="132">
        <v>42682</v>
      </c>
      <c r="B93" s="86">
        <v>27</v>
      </c>
      <c r="C93" s="86">
        <v>15155</v>
      </c>
      <c r="D93" s="107" t="s">
        <v>694</v>
      </c>
      <c r="E93" s="86">
        <v>30669041132</v>
      </c>
      <c r="F93" s="108">
        <v>140.57</v>
      </c>
      <c r="G93" s="133">
        <f t="shared" si="8"/>
        <v>29.519699999999997</v>
      </c>
      <c r="H93" s="108"/>
      <c r="I93" s="110"/>
      <c r="J93" s="108">
        <v>14.91</v>
      </c>
      <c r="K93" s="90"/>
      <c r="L93" s="133">
        <f t="shared" si="9"/>
        <v>184.99969999999999</v>
      </c>
      <c r="M93" s="39"/>
      <c r="N93" s="39"/>
      <c r="O93" s="39"/>
      <c r="P93" s="39"/>
    </row>
    <row r="94" spans="1:16" x14ac:dyDescent="0.25">
      <c r="A94" s="132">
        <v>42682</v>
      </c>
      <c r="B94" s="86">
        <v>2</v>
      </c>
      <c r="C94" s="86">
        <v>17824</v>
      </c>
      <c r="D94" s="107" t="s">
        <v>684</v>
      </c>
      <c r="E94" s="86">
        <v>30714300128</v>
      </c>
      <c r="F94" s="108">
        <v>226.96</v>
      </c>
      <c r="G94" s="133">
        <f t="shared" si="8"/>
        <v>47.6616</v>
      </c>
      <c r="H94" s="108"/>
      <c r="I94" s="110"/>
      <c r="J94" s="108">
        <v>57.38</v>
      </c>
      <c r="K94" s="90"/>
      <c r="L94" s="133">
        <f t="shared" si="9"/>
        <v>332.0016</v>
      </c>
      <c r="M94" s="39"/>
      <c r="N94" s="39"/>
      <c r="O94" s="39"/>
      <c r="P94" s="39"/>
    </row>
    <row r="95" spans="1:16" x14ac:dyDescent="0.25">
      <c r="A95" s="132">
        <v>42682</v>
      </c>
      <c r="B95" s="86">
        <v>9</v>
      </c>
      <c r="C95" s="86">
        <v>31809</v>
      </c>
      <c r="D95" s="107" t="s">
        <v>695</v>
      </c>
      <c r="E95" s="86">
        <v>33707510019</v>
      </c>
      <c r="F95" s="108">
        <v>236.69</v>
      </c>
      <c r="G95" s="133">
        <f t="shared" si="8"/>
        <v>49.704899999999995</v>
      </c>
      <c r="H95" s="108"/>
      <c r="I95" s="110"/>
      <c r="J95" s="108">
        <v>47.61</v>
      </c>
      <c r="K95" s="90"/>
      <c r="L95" s="133">
        <f t="shared" si="9"/>
        <v>334.00490000000002</v>
      </c>
      <c r="M95" s="39"/>
      <c r="N95" s="39"/>
      <c r="O95" s="39"/>
      <c r="P95" s="39"/>
    </row>
    <row r="96" spans="1:16" x14ac:dyDescent="0.25">
      <c r="A96" s="132">
        <v>42683</v>
      </c>
      <c r="B96" s="86">
        <v>4</v>
      </c>
      <c r="C96" s="86">
        <v>54178</v>
      </c>
      <c r="D96" s="107" t="s">
        <v>667</v>
      </c>
      <c r="E96" s="86">
        <v>33710327349</v>
      </c>
      <c r="F96" s="108">
        <v>80.400000000000006</v>
      </c>
      <c r="G96" s="133">
        <f t="shared" si="8"/>
        <v>16.884</v>
      </c>
      <c r="H96" s="108"/>
      <c r="I96" s="110"/>
      <c r="J96" s="108">
        <v>4.71</v>
      </c>
      <c r="K96" s="90"/>
      <c r="L96" s="133">
        <f t="shared" si="9"/>
        <v>101.994</v>
      </c>
      <c r="M96" s="39"/>
      <c r="N96" s="39"/>
      <c r="O96" s="39"/>
      <c r="P96" s="39"/>
    </row>
    <row r="97" spans="1:16" x14ac:dyDescent="0.25">
      <c r="A97" s="132">
        <v>42683</v>
      </c>
      <c r="B97" s="86">
        <v>22</v>
      </c>
      <c r="C97" s="86">
        <v>324</v>
      </c>
      <c r="D97" s="107" t="s">
        <v>696</v>
      </c>
      <c r="E97" s="86">
        <v>30689819431</v>
      </c>
      <c r="F97" s="108">
        <v>133.53</v>
      </c>
      <c r="G97" s="133">
        <f t="shared" si="8"/>
        <v>28.0413</v>
      </c>
      <c r="H97" s="108"/>
      <c r="I97" s="110"/>
      <c r="J97" s="108">
        <v>26.42</v>
      </c>
      <c r="K97" s="90"/>
      <c r="L97" s="133">
        <f t="shared" si="9"/>
        <v>187.99130000000002</v>
      </c>
      <c r="M97" s="39"/>
      <c r="N97" s="39"/>
      <c r="O97" s="39"/>
      <c r="P97" s="39"/>
    </row>
    <row r="98" spans="1:16" x14ac:dyDescent="0.25">
      <c r="A98" s="132">
        <v>42683</v>
      </c>
      <c r="B98" s="86">
        <v>3</v>
      </c>
      <c r="C98" s="86">
        <v>2995</v>
      </c>
      <c r="D98" s="107" t="s">
        <v>460</v>
      </c>
      <c r="E98" s="86">
        <v>20076301876</v>
      </c>
      <c r="F98" s="108">
        <v>958.68</v>
      </c>
      <c r="G98" s="133">
        <f t="shared" si="8"/>
        <v>201.32279999999997</v>
      </c>
      <c r="H98" s="108"/>
      <c r="I98" s="110"/>
      <c r="J98" s="108"/>
      <c r="K98" s="90"/>
      <c r="L98" s="133">
        <f t="shared" si="9"/>
        <v>1160.0028</v>
      </c>
      <c r="M98" s="39"/>
      <c r="N98" s="39"/>
      <c r="O98" s="39"/>
      <c r="P98" s="39"/>
    </row>
    <row r="99" spans="1:16" x14ac:dyDescent="0.25">
      <c r="A99" s="132">
        <v>42683</v>
      </c>
      <c r="B99" s="86"/>
      <c r="C99" s="86"/>
      <c r="D99" s="107" t="s">
        <v>673</v>
      </c>
      <c r="E99" s="86">
        <v>30692975533</v>
      </c>
      <c r="F99" s="108">
        <f>L99-G99</f>
        <v>16.527999999999999</v>
      </c>
      <c r="G99" s="133">
        <f>L99*17.36%</f>
        <v>3.472</v>
      </c>
      <c r="H99" s="108"/>
      <c r="I99" s="110"/>
      <c r="J99" s="108"/>
      <c r="K99" s="90"/>
      <c r="L99" s="133">
        <v>20</v>
      </c>
      <c r="M99" s="39"/>
      <c r="N99" s="39"/>
      <c r="O99" s="39"/>
      <c r="P99" s="39"/>
    </row>
    <row r="100" spans="1:16" x14ac:dyDescent="0.25">
      <c r="A100" s="132">
        <v>42683</v>
      </c>
      <c r="B100" s="86"/>
      <c r="C100" s="86"/>
      <c r="D100" s="107" t="s">
        <v>673</v>
      </c>
      <c r="E100" s="86">
        <v>30692975533</v>
      </c>
      <c r="F100" s="108">
        <f t="shared" ref="F100:F106" si="14">L100-G100</f>
        <v>33.055999999999997</v>
      </c>
      <c r="G100" s="133">
        <f t="shared" ref="G100:G106" si="15">L100*17.36%</f>
        <v>6.944</v>
      </c>
      <c r="H100" s="108"/>
      <c r="I100" s="110"/>
      <c r="J100" s="108"/>
      <c r="K100" s="90"/>
      <c r="L100" s="133">
        <v>40</v>
      </c>
      <c r="M100" s="39"/>
      <c r="N100" s="39"/>
      <c r="O100" s="39"/>
      <c r="P100" s="39"/>
    </row>
    <row r="101" spans="1:16" x14ac:dyDescent="0.25">
      <c r="A101" s="132">
        <v>42683</v>
      </c>
      <c r="B101" s="86"/>
      <c r="C101" s="86"/>
      <c r="D101" s="107" t="s">
        <v>673</v>
      </c>
      <c r="E101" s="86">
        <v>30692975533</v>
      </c>
      <c r="F101" s="108">
        <f t="shared" si="14"/>
        <v>12.396000000000001</v>
      </c>
      <c r="G101" s="133">
        <f t="shared" si="15"/>
        <v>2.6040000000000001</v>
      </c>
      <c r="H101" s="108"/>
      <c r="I101" s="110"/>
      <c r="J101" s="108"/>
      <c r="K101" s="90"/>
      <c r="L101" s="133">
        <v>15</v>
      </c>
      <c r="M101" s="39"/>
      <c r="N101" s="39"/>
      <c r="O101" s="39"/>
      <c r="P101" s="39"/>
    </row>
    <row r="102" spans="1:16" x14ac:dyDescent="0.25">
      <c r="A102" s="132">
        <v>42683</v>
      </c>
      <c r="B102" s="86"/>
      <c r="C102" s="86"/>
      <c r="D102" s="107" t="s">
        <v>673</v>
      </c>
      <c r="E102" s="86">
        <v>30692975533</v>
      </c>
      <c r="F102" s="108">
        <f t="shared" si="14"/>
        <v>12.396000000000001</v>
      </c>
      <c r="G102" s="133">
        <f t="shared" si="15"/>
        <v>2.6040000000000001</v>
      </c>
      <c r="H102" s="108"/>
      <c r="I102" s="110"/>
      <c r="J102" s="108"/>
      <c r="K102" s="90"/>
      <c r="L102" s="133">
        <v>15</v>
      </c>
      <c r="M102" s="39"/>
      <c r="N102" s="39"/>
      <c r="O102" s="39"/>
      <c r="P102" s="39"/>
    </row>
    <row r="103" spans="1:16" x14ac:dyDescent="0.25">
      <c r="A103" s="132">
        <v>42683</v>
      </c>
      <c r="B103" s="86"/>
      <c r="C103" s="86"/>
      <c r="D103" s="107" t="s">
        <v>673</v>
      </c>
      <c r="E103" s="86">
        <v>30692975533</v>
      </c>
      <c r="F103" s="108">
        <f t="shared" si="14"/>
        <v>12.396000000000001</v>
      </c>
      <c r="G103" s="133">
        <f t="shared" si="15"/>
        <v>2.6040000000000001</v>
      </c>
      <c r="H103" s="108"/>
      <c r="I103" s="110"/>
      <c r="J103" s="108"/>
      <c r="K103" s="90"/>
      <c r="L103" s="133">
        <v>15</v>
      </c>
      <c r="M103" s="39"/>
      <c r="N103" s="39"/>
      <c r="O103" s="39"/>
      <c r="P103" s="39"/>
    </row>
    <row r="104" spans="1:16" x14ac:dyDescent="0.25">
      <c r="A104" s="132">
        <v>42682</v>
      </c>
      <c r="B104" s="86"/>
      <c r="C104" s="86"/>
      <c r="D104" s="107" t="s">
        <v>673</v>
      </c>
      <c r="E104" s="86">
        <v>30692975533</v>
      </c>
      <c r="F104" s="108">
        <f t="shared" si="14"/>
        <v>12.396000000000001</v>
      </c>
      <c r="G104" s="133">
        <f t="shared" si="15"/>
        <v>2.6040000000000001</v>
      </c>
      <c r="H104" s="108"/>
      <c r="I104" s="110"/>
      <c r="J104" s="108"/>
      <c r="K104" s="90"/>
      <c r="L104" s="133">
        <v>15</v>
      </c>
      <c r="M104" s="39"/>
      <c r="N104" s="39"/>
      <c r="O104" s="39"/>
      <c r="P104" s="39"/>
    </row>
    <row r="105" spans="1:16" x14ac:dyDescent="0.25">
      <c r="A105" s="132">
        <v>42682</v>
      </c>
      <c r="B105" s="86"/>
      <c r="C105" s="86"/>
      <c r="D105" s="107" t="s">
        <v>673</v>
      </c>
      <c r="E105" s="86">
        <v>30692975533</v>
      </c>
      <c r="F105" s="108">
        <f t="shared" si="14"/>
        <v>12.396000000000001</v>
      </c>
      <c r="G105" s="133">
        <f t="shared" si="15"/>
        <v>2.6040000000000001</v>
      </c>
      <c r="H105" s="108"/>
      <c r="I105" s="110"/>
      <c r="J105" s="108"/>
      <c r="K105" s="90"/>
      <c r="L105" s="133">
        <v>15</v>
      </c>
      <c r="M105" s="39"/>
      <c r="N105" s="39"/>
      <c r="O105" s="39"/>
      <c r="P105" s="39"/>
    </row>
    <row r="106" spans="1:16" x14ac:dyDescent="0.25">
      <c r="A106" s="132">
        <v>42682</v>
      </c>
      <c r="B106" s="86"/>
      <c r="C106" s="86"/>
      <c r="D106" s="107" t="s">
        <v>673</v>
      </c>
      <c r="E106" s="86">
        <v>30692975533</v>
      </c>
      <c r="F106" s="108">
        <f t="shared" si="14"/>
        <v>12.396000000000001</v>
      </c>
      <c r="G106" s="133">
        <f t="shared" si="15"/>
        <v>2.6040000000000001</v>
      </c>
      <c r="H106" s="108"/>
      <c r="I106" s="110"/>
      <c r="J106" s="108"/>
      <c r="K106" s="90"/>
      <c r="L106" s="133">
        <v>15</v>
      </c>
      <c r="M106" s="39"/>
      <c r="N106" s="39"/>
      <c r="O106" s="39"/>
      <c r="P106" s="39"/>
    </row>
    <row r="107" spans="1:16" x14ac:dyDescent="0.25">
      <c r="A107" s="132">
        <v>42682</v>
      </c>
      <c r="B107" s="86"/>
      <c r="C107" s="86"/>
      <c r="D107" s="107" t="s">
        <v>524</v>
      </c>
      <c r="E107" s="86">
        <v>30707017690</v>
      </c>
      <c r="F107" s="108">
        <f t="shared" ref="F107:F112" si="16">L107-G107</f>
        <v>20.66</v>
      </c>
      <c r="G107" s="133">
        <f t="shared" ref="G107:G112" si="17">L107*17.36%</f>
        <v>4.34</v>
      </c>
      <c r="H107" s="108"/>
      <c r="I107" s="110"/>
      <c r="J107" s="108"/>
      <c r="K107" s="90"/>
      <c r="L107" s="133">
        <v>25</v>
      </c>
      <c r="M107" s="39"/>
      <c r="N107" s="39"/>
      <c r="O107" s="39"/>
      <c r="P107" s="39"/>
    </row>
    <row r="108" spans="1:16" x14ac:dyDescent="0.25">
      <c r="A108" s="132">
        <v>42682</v>
      </c>
      <c r="B108" s="86"/>
      <c r="C108" s="86"/>
      <c r="D108" s="107" t="s">
        <v>524</v>
      </c>
      <c r="E108" s="86">
        <v>30707017690</v>
      </c>
      <c r="F108" s="108">
        <f t="shared" si="16"/>
        <v>20.66</v>
      </c>
      <c r="G108" s="133">
        <f t="shared" si="17"/>
        <v>4.34</v>
      </c>
      <c r="H108" s="108"/>
      <c r="I108" s="110"/>
      <c r="J108" s="108"/>
      <c r="K108" s="90"/>
      <c r="L108" s="133">
        <v>25</v>
      </c>
      <c r="M108" s="39"/>
      <c r="N108" s="39"/>
      <c r="O108" s="39"/>
      <c r="P108" s="39"/>
    </row>
    <row r="109" spans="1:16" x14ac:dyDescent="0.25">
      <c r="A109" s="132">
        <v>42682</v>
      </c>
      <c r="B109" s="86"/>
      <c r="C109" s="86"/>
      <c r="D109" s="107" t="s">
        <v>524</v>
      </c>
      <c r="E109" s="86">
        <v>30707017690</v>
      </c>
      <c r="F109" s="108">
        <f t="shared" si="16"/>
        <v>20.66</v>
      </c>
      <c r="G109" s="133">
        <f t="shared" si="17"/>
        <v>4.34</v>
      </c>
      <c r="H109" s="108"/>
      <c r="I109" s="110"/>
      <c r="J109" s="108"/>
      <c r="K109" s="90"/>
      <c r="L109" s="133">
        <v>25</v>
      </c>
      <c r="M109" s="39"/>
      <c r="N109" s="39"/>
      <c r="O109" s="39"/>
      <c r="P109" s="39"/>
    </row>
    <row r="110" spans="1:16" x14ac:dyDescent="0.25">
      <c r="A110" s="132">
        <v>42682</v>
      </c>
      <c r="B110" s="86"/>
      <c r="C110" s="86"/>
      <c r="D110" s="107" t="s">
        <v>524</v>
      </c>
      <c r="E110" s="86">
        <v>30707017690</v>
      </c>
      <c r="F110" s="108">
        <f t="shared" si="16"/>
        <v>20.66</v>
      </c>
      <c r="G110" s="133">
        <f t="shared" si="17"/>
        <v>4.34</v>
      </c>
      <c r="H110" s="108"/>
      <c r="I110" s="110"/>
      <c r="J110" s="108"/>
      <c r="K110" s="90"/>
      <c r="L110" s="133">
        <v>25</v>
      </c>
      <c r="M110" s="39"/>
      <c r="N110" s="39"/>
      <c r="O110" s="39"/>
      <c r="P110" s="39"/>
    </row>
    <row r="111" spans="1:16" x14ac:dyDescent="0.25">
      <c r="A111" s="132">
        <v>42682</v>
      </c>
      <c r="B111" s="86"/>
      <c r="C111" s="86"/>
      <c r="D111" s="107" t="s">
        <v>524</v>
      </c>
      <c r="E111" s="86">
        <v>30707017690</v>
      </c>
      <c r="F111" s="108">
        <f t="shared" si="16"/>
        <v>16.527999999999999</v>
      </c>
      <c r="G111" s="133">
        <f t="shared" si="17"/>
        <v>3.472</v>
      </c>
      <c r="H111" s="108"/>
      <c r="I111" s="110"/>
      <c r="J111" s="108"/>
      <c r="K111" s="90"/>
      <c r="L111" s="133">
        <v>20</v>
      </c>
      <c r="M111" s="39"/>
      <c r="N111" s="39"/>
      <c r="O111" s="39"/>
      <c r="P111" s="39"/>
    </row>
    <row r="112" spans="1:16" x14ac:dyDescent="0.25">
      <c r="A112" s="132">
        <v>42683</v>
      </c>
      <c r="B112" s="86"/>
      <c r="C112" s="86"/>
      <c r="D112" s="107" t="s">
        <v>524</v>
      </c>
      <c r="E112" s="86">
        <v>30707017690</v>
      </c>
      <c r="F112" s="108">
        <f t="shared" si="16"/>
        <v>16.527999999999999</v>
      </c>
      <c r="G112" s="133">
        <f t="shared" si="17"/>
        <v>3.472</v>
      </c>
      <c r="H112" s="108"/>
      <c r="I112" s="110"/>
      <c r="J112" s="108"/>
      <c r="K112" s="90"/>
      <c r="L112" s="133">
        <v>20</v>
      </c>
      <c r="M112" s="39"/>
      <c r="N112" s="39"/>
      <c r="O112" s="39"/>
      <c r="P112" s="39"/>
    </row>
    <row r="113" spans="1:16" x14ac:dyDescent="0.25">
      <c r="A113" s="132">
        <v>42685</v>
      </c>
      <c r="B113" s="86">
        <v>4</v>
      </c>
      <c r="C113" s="86">
        <v>71927</v>
      </c>
      <c r="D113" s="107" t="s">
        <v>687</v>
      </c>
      <c r="E113" s="86">
        <v>30552328813</v>
      </c>
      <c r="F113" s="108">
        <v>117.58</v>
      </c>
      <c r="G113" s="133">
        <f t="shared" si="8"/>
        <v>24.691799999999997</v>
      </c>
      <c r="H113" s="108"/>
      <c r="I113" s="110"/>
      <c r="J113" s="108"/>
      <c r="K113" s="90"/>
      <c r="L113" s="133">
        <f t="shared" si="9"/>
        <v>142.27179999999998</v>
      </c>
      <c r="M113" s="39"/>
      <c r="N113" s="39"/>
      <c r="O113" s="39"/>
      <c r="P113" s="39"/>
    </row>
    <row r="114" spans="1:16" x14ac:dyDescent="0.25">
      <c r="A114" s="132">
        <v>42684</v>
      </c>
      <c r="B114" s="86">
        <v>6</v>
      </c>
      <c r="C114" s="86">
        <v>27833</v>
      </c>
      <c r="D114" s="107" t="s">
        <v>692</v>
      </c>
      <c r="E114" s="86">
        <v>20223223665</v>
      </c>
      <c r="F114" s="108">
        <v>133.43</v>
      </c>
      <c r="G114" s="133">
        <f t="shared" si="8"/>
        <v>28.020299999999999</v>
      </c>
      <c r="H114" s="108"/>
      <c r="I114" s="110"/>
      <c r="J114" s="108"/>
      <c r="K114" s="90"/>
      <c r="L114" s="133">
        <f t="shared" si="9"/>
        <v>161.4503</v>
      </c>
      <c r="M114" s="39"/>
      <c r="N114" s="39"/>
      <c r="O114" s="39"/>
      <c r="P114" s="39"/>
    </row>
    <row r="115" spans="1:16" x14ac:dyDescent="0.25">
      <c r="A115" s="132">
        <v>42685</v>
      </c>
      <c r="B115" s="86">
        <v>4</v>
      </c>
      <c r="C115" s="86">
        <v>11436</v>
      </c>
      <c r="D115" s="107" t="s">
        <v>692</v>
      </c>
      <c r="E115" s="86">
        <v>20223223665</v>
      </c>
      <c r="F115" s="108">
        <v>49.59</v>
      </c>
      <c r="G115" s="133">
        <f t="shared" si="8"/>
        <v>10.4139</v>
      </c>
      <c r="H115" s="108"/>
      <c r="I115" s="110"/>
      <c r="J115" s="108"/>
      <c r="K115" s="90"/>
      <c r="L115" s="133">
        <f t="shared" si="9"/>
        <v>60.003900000000002</v>
      </c>
      <c r="M115" s="39"/>
      <c r="N115" s="39"/>
      <c r="O115" s="39"/>
      <c r="P115" s="39"/>
    </row>
    <row r="116" spans="1:16" x14ac:dyDescent="0.25">
      <c r="A116" s="132">
        <v>42655</v>
      </c>
      <c r="B116" s="86">
        <v>2</v>
      </c>
      <c r="C116" s="86">
        <v>1433</v>
      </c>
      <c r="D116" s="107" t="s">
        <v>697</v>
      </c>
      <c r="E116" s="86">
        <v>30708297891</v>
      </c>
      <c r="F116" s="108">
        <v>371.9</v>
      </c>
      <c r="G116" s="133">
        <f t="shared" si="8"/>
        <v>78.09899999999999</v>
      </c>
      <c r="H116" s="108"/>
      <c r="I116" s="110"/>
      <c r="J116" s="108"/>
      <c r="K116" s="90"/>
      <c r="L116" s="133">
        <f t="shared" si="9"/>
        <v>449.99899999999997</v>
      </c>
      <c r="M116" s="39"/>
      <c r="N116" s="39"/>
      <c r="O116" s="39"/>
      <c r="P116" s="39"/>
    </row>
    <row r="117" spans="1:16" x14ac:dyDescent="0.25">
      <c r="A117" s="132">
        <v>42647</v>
      </c>
      <c r="B117" s="86">
        <v>11</v>
      </c>
      <c r="C117" s="86">
        <v>63510</v>
      </c>
      <c r="D117" s="107" t="s">
        <v>698</v>
      </c>
      <c r="E117" s="86">
        <v>30620636742</v>
      </c>
      <c r="F117" s="108">
        <v>150.94999999999999</v>
      </c>
      <c r="G117" s="133">
        <f t="shared" si="8"/>
        <v>31.699499999999997</v>
      </c>
      <c r="H117" s="108"/>
      <c r="I117" s="110"/>
      <c r="J117" s="108">
        <v>2.85</v>
      </c>
      <c r="K117" s="90">
        <v>-0.5</v>
      </c>
      <c r="L117" s="133">
        <f t="shared" si="9"/>
        <v>184.99949999999998</v>
      </c>
      <c r="M117" s="39"/>
      <c r="N117" s="39"/>
      <c r="O117" s="39"/>
      <c r="P117" s="39"/>
    </row>
    <row r="118" spans="1:16" x14ac:dyDescent="0.25">
      <c r="A118" s="132">
        <v>42670</v>
      </c>
      <c r="B118" s="86">
        <v>4</v>
      </c>
      <c r="C118" s="86">
        <v>2951</v>
      </c>
      <c r="D118" s="107" t="s">
        <v>699</v>
      </c>
      <c r="E118" s="86">
        <v>33519086749</v>
      </c>
      <c r="F118" s="108">
        <v>371.9</v>
      </c>
      <c r="G118" s="133">
        <f t="shared" si="8"/>
        <v>78.09899999999999</v>
      </c>
      <c r="H118" s="108"/>
      <c r="I118" s="110"/>
      <c r="J118" s="108"/>
      <c r="K118" s="90"/>
      <c r="L118" s="133">
        <f t="shared" si="9"/>
        <v>449.99899999999997</v>
      </c>
      <c r="M118" s="39"/>
      <c r="N118" s="39"/>
      <c r="O118" s="39"/>
      <c r="P118" s="39"/>
    </row>
    <row r="119" spans="1:16" x14ac:dyDescent="0.25">
      <c r="A119" s="132">
        <v>42669</v>
      </c>
      <c r="B119" s="86">
        <v>3</v>
      </c>
      <c r="C119" s="86">
        <v>14358</v>
      </c>
      <c r="D119" s="107" t="s">
        <v>700</v>
      </c>
      <c r="E119" s="86">
        <v>20079528588</v>
      </c>
      <c r="F119" s="108">
        <f>L119-G119</f>
        <v>160.37</v>
      </c>
      <c r="G119" s="133">
        <f>L119*21%</f>
        <v>42.629999999999995</v>
      </c>
      <c r="H119" s="108"/>
      <c r="I119" s="110"/>
      <c r="J119" s="108"/>
      <c r="K119" s="90"/>
      <c r="L119" s="133">
        <v>203</v>
      </c>
      <c r="M119" s="39"/>
      <c r="N119" s="39"/>
      <c r="O119" s="39"/>
      <c r="P119" s="39"/>
    </row>
    <row r="120" spans="1:16" x14ac:dyDescent="0.25">
      <c r="A120" s="132">
        <v>42650</v>
      </c>
      <c r="B120" s="86">
        <v>2</v>
      </c>
      <c r="C120" s="86">
        <v>1124</v>
      </c>
      <c r="D120" s="107" t="s">
        <v>701</v>
      </c>
      <c r="E120" s="86">
        <v>30541040869</v>
      </c>
      <c r="F120" s="108">
        <v>513.22</v>
      </c>
      <c r="G120" s="133">
        <f t="shared" si="8"/>
        <v>107.7762</v>
      </c>
      <c r="H120" s="108"/>
      <c r="I120" s="110"/>
      <c r="J120" s="108"/>
      <c r="K120" s="90"/>
      <c r="L120" s="133">
        <f t="shared" si="9"/>
        <v>620.99620000000004</v>
      </c>
      <c r="M120" s="39"/>
      <c r="N120" s="39"/>
      <c r="O120" s="39"/>
      <c r="P120" s="39"/>
    </row>
    <row r="121" spans="1:16" x14ac:dyDescent="0.25">
      <c r="A121" s="132">
        <v>42655</v>
      </c>
      <c r="B121" s="86">
        <v>2</v>
      </c>
      <c r="C121" s="86">
        <v>1131</v>
      </c>
      <c r="D121" s="107" t="s">
        <v>701</v>
      </c>
      <c r="E121" s="86">
        <v>30541040869</v>
      </c>
      <c r="F121" s="108">
        <v>431.4</v>
      </c>
      <c r="G121" s="133">
        <f t="shared" si="8"/>
        <v>90.593999999999994</v>
      </c>
      <c r="H121" s="108"/>
      <c r="I121" s="110"/>
      <c r="J121" s="108"/>
      <c r="K121" s="90"/>
      <c r="L121" s="133">
        <f t="shared" si="9"/>
        <v>521.99399999999991</v>
      </c>
      <c r="M121" s="39"/>
      <c r="N121" s="39"/>
      <c r="O121" s="39"/>
      <c r="P121" s="39"/>
    </row>
    <row r="122" spans="1:16" x14ac:dyDescent="0.25">
      <c r="A122" s="132">
        <v>42668</v>
      </c>
      <c r="B122" s="86">
        <v>5</v>
      </c>
      <c r="C122" s="86">
        <v>53427</v>
      </c>
      <c r="D122" s="107" t="s">
        <v>702</v>
      </c>
      <c r="E122" s="86">
        <v>30707782923</v>
      </c>
      <c r="F122" s="108">
        <v>139.97999999999999</v>
      </c>
      <c r="G122" s="133">
        <f t="shared" si="8"/>
        <v>29.395799999999998</v>
      </c>
      <c r="H122" s="108"/>
      <c r="I122" s="110"/>
      <c r="J122" s="108">
        <v>15</v>
      </c>
      <c r="K122" s="90"/>
      <c r="L122" s="133">
        <f t="shared" si="9"/>
        <v>184.3758</v>
      </c>
      <c r="M122" s="39"/>
      <c r="N122" s="39"/>
      <c r="O122" s="39"/>
      <c r="P122" s="39"/>
    </row>
    <row r="123" spans="1:16" x14ac:dyDescent="0.25">
      <c r="A123" s="132">
        <v>42671</v>
      </c>
      <c r="B123" s="86">
        <v>5</v>
      </c>
      <c r="C123" s="86">
        <v>53518</v>
      </c>
      <c r="D123" s="107" t="s">
        <v>702</v>
      </c>
      <c r="E123" s="86">
        <v>30707782923</v>
      </c>
      <c r="F123" s="108">
        <v>170.78</v>
      </c>
      <c r="G123" s="133">
        <f t="shared" si="8"/>
        <v>35.863799999999998</v>
      </c>
      <c r="H123" s="108"/>
      <c r="I123" s="110"/>
      <c r="J123" s="108">
        <v>18.3</v>
      </c>
      <c r="K123" s="90">
        <v>0.01</v>
      </c>
      <c r="L123" s="133">
        <f t="shared" si="9"/>
        <v>224.9538</v>
      </c>
      <c r="M123" s="39"/>
      <c r="N123" s="39"/>
      <c r="O123" s="39"/>
      <c r="P123" s="39"/>
    </row>
    <row r="124" spans="1:16" x14ac:dyDescent="0.25">
      <c r="A124" s="132">
        <v>42657</v>
      </c>
      <c r="B124" s="86">
        <v>5</v>
      </c>
      <c r="C124" s="86">
        <v>53173</v>
      </c>
      <c r="D124" s="107" t="s">
        <v>702</v>
      </c>
      <c r="E124" s="86">
        <v>30707782923</v>
      </c>
      <c r="F124" s="108">
        <v>155.62</v>
      </c>
      <c r="G124" s="133">
        <f t="shared" si="8"/>
        <v>32.680199999999999</v>
      </c>
      <c r="H124" s="108"/>
      <c r="I124" s="110"/>
      <c r="J124" s="108">
        <v>16.68</v>
      </c>
      <c r="K124" s="90"/>
      <c r="L124" s="133">
        <f t="shared" si="9"/>
        <v>204.98020000000002</v>
      </c>
      <c r="M124" s="39"/>
      <c r="N124" s="39"/>
      <c r="O124" s="39"/>
      <c r="P124" s="39"/>
    </row>
    <row r="125" spans="1:16" x14ac:dyDescent="0.25">
      <c r="A125" s="132">
        <v>42654</v>
      </c>
      <c r="B125" s="86">
        <v>5</v>
      </c>
      <c r="C125" s="86">
        <v>52807</v>
      </c>
      <c r="D125" s="107" t="s">
        <v>702</v>
      </c>
      <c r="E125" s="86">
        <v>30707782923</v>
      </c>
      <c r="F125" s="108">
        <v>148.85</v>
      </c>
      <c r="G125" s="133">
        <f t="shared" si="8"/>
        <v>31.258499999999998</v>
      </c>
      <c r="H125" s="108"/>
      <c r="I125" s="110"/>
      <c r="J125" s="108">
        <v>15.95</v>
      </c>
      <c r="K125" s="90"/>
      <c r="L125" s="133">
        <f t="shared" si="9"/>
        <v>196.05849999999998</v>
      </c>
      <c r="M125" s="39"/>
      <c r="N125" s="39"/>
      <c r="O125" s="39"/>
      <c r="P125" s="39"/>
    </row>
    <row r="126" spans="1:16" x14ac:dyDescent="0.25">
      <c r="A126" s="132">
        <v>42647</v>
      </c>
      <c r="B126" s="86">
        <v>5</v>
      </c>
      <c r="C126" s="86">
        <v>52487</v>
      </c>
      <c r="D126" s="107" t="s">
        <v>702</v>
      </c>
      <c r="E126" s="86">
        <v>30707782923</v>
      </c>
      <c r="F126" s="108">
        <v>165.82</v>
      </c>
      <c r="G126" s="133">
        <f t="shared" si="8"/>
        <v>34.822199999999995</v>
      </c>
      <c r="H126" s="108"/>
      <c r="I126" s="110"/>
      <c r="J126" s="108">
        <v>17.77</v>
      </c>
      <c r="K126" s="90">
        <v>0.01</v>
      </c>
      <c r="L126" s="133">
        <f>SUM(F126:K126)</f>
        <v>218.4222</v>
      </c>
      <c r="M126" s="39"/>
      <c r="N126" s="39"/>
      <c r="O126" s="39"/>
      <c r="P126" s="39"/>
    </row>
    <row r="127" spans="1:16" x14ac:dyDescent="0.25">
      <c r="A127" s="132">
        <v>42660</v>
      </c>
      <c r="B127" s="86">
        <v>5</v>
      </c>
      <c r="C127" s="86">
        <v>53065</v>
      </c>
      <c r="D127" s="107" t="s">
        <v>702</v>
      </c>
      <c r="E127" s="86">
        <v>30707782923</v>
      </c>
      <c r="F127" s="108">
        <v>141.97999999999999</v>
      </c>
      <c r="G127" s="133">
        <f t="shared" si="8"/>
        <v>29.815799999999996</v>
      </c>
      <c r="H127" s="108"/>
      <c r="I127" s="110"/>
      <c r="J127" s="108">
        <v>15.22</v>
      </c>
      <c r="K127" s="90"/>
      <c r="L127" s="133">
        <f t="shared" si="9"/>
        <v>187.01579999999998</v>
      </c>
      <c r="M127" s="39"/>
      <c r="N127" s="39"/>
      <c r="O127" s="39"/>
      <c r="P127" s="39"/>
    </row>
    <row r="128" spans="1:16" x14ac:dyDescent="0.25">
      <c r="A128" s="132">
        <v>42674</v>
      </c>
      <c r="B128" s="86">
        <v>5</v>
      </c>
      <c r="C128" s="86">
        <v>53616</v>
      </c>
      <c r="D128" s="107" t="s">
        <v>702</v>
      </c>
      <c r="E128" s="86">
        <v>30707782923</v>
      </c>
      <c r="F128" s="108">
        <v>139.69999999999999</v>
      </c>
      <c r="G128" s="133">
        <f t="shared" si="8"/>
        <v>29.336999999999996</v>
      </c>
      <c r="H128" s="108"/>
      <c r="I128" s="110"/>
      <c r="J128" s="108">
        <v>14.97</v>
      </c>
      <c r="K128" s="90">
        <v>-0.01</v>
      </c>
      <c r="L128" s="133">
        <f t="shared" si="9"/>
        <v>183.99699999999999</v>
      </c>
      <c r="M128" s="39"/>
      <c r="N128" s="39"/>
      <c r="O128" s="39"/>
      <c r="P128" s="39"/>
    </row>
    <row r="129" spans="1:16" x14ac:dyDescent="0.25">
      <c r="A129" s="132">
        <v>42655</v>
      </c>
      <c r="B129" s="86">
        <v>6</v>
      </c>
      <c r="C129" s="86">
        <v>26321</v>
      </c>
      <c r="D129" s="107" t="s">
        <v>703</v>
      </c>
      <c r="E129" s="86">
        <v>30686230895</v>
      </c>
      <c r="F129" s="108">
        <v>154.55000000000001</v>
      </c>
      <c r="G129" s="133">
        <f t="shared" si="8"/>
        <v>32.455500000000001</v>
      </c>
      <c r="H129" s="108"/>
      <c r="I129" s="110"/>
      <c r="J129" s="108"/>
      <c r="K129" s="90"/>
      <c r="L129" s="133">
        <f t="shared" si="9"/>
        <v>187.00550000000001</v>
      </c>
      <c r="M129" s="39"/>
      <c r="N129" s="39"/>
      <c r="O129" s="39"/>
      <c r="P129" s="39"/>
    </row>
    <row r="130" spans="1:16" x14ac:dyDescent="0.25">
      <c r="A130" s="132">
        <v>42655</v>
      </c>
      <c r="B130" s="86">
        <v>6</v>
      </c>
      <c r="C130" s="86">
        <v>26322</v>
      </c>
      <c r="D130" s="107" t="s">
        <v>703</v>
      </c>
      <c r="E130" s="86">
        <v>30686230895</v>
      </c>
      <c r="F130" s="108">
        <v>197.02</v>
      </c>
      <c r="G130" s="133">
        <f t="shared" si="8"/>
        <v>41.374200000000002</v>
      </c>
      <c r="H130" s="108"/>
      <c r="I130" s="110"/>
      <c r="J130" s="108">
        <v>61.6</v>
      </c>
      <c r="K130" s="90">
        <v>0.01</v>
      </c>
      <c r="L130" s="133">
        <f t="shared" si="9"/>
        <v>300.00420000000003</v>
      </c>
      <c r="M130" s="39"/>
      <c r="N130" s="39"/>
      <c r="O130" s="39"/>
      <c r="P130" s="39"/>
    </row>
    <row r="131" spans="1:16" x14ac:dyDescent="0.25">
      <c r="A131" s="132">
        <v>42655</v>
      </c>
      <c r="B131" s="86">
        <v>6</v>
      </c>
      <c r="C131" s="86">
        <v>33730</v>
      </c>
      <c r="D131" s="107" t="s">
        <v>703</v>
      </c>
      <c r="E131" s="86">
        <v>30686230895</v>
      </c>
      <c r="F131" s="108">
        <v>46.54</v>
      </c>
      <c r="G131" s="133">
        <f t="shared" si="8"/>
        <v>9.7733999999999988</v>
      </c>
      <c r="H131" s="108"/>
      <c r="I131" s="110"/>
      <c r="J131" s="108">
        <v>5.69</v>
      </c>
      <c r="K131" s="90"/>
      <c r="L131" s="133">
        <f t="shared" si="9"/>
        <v>62.003399999999999</v>
      </c>
      <c r="M131" s="39"/>
      <c r="N131" s="39"/>
      <c r="O131" s="39"/>
      <c r="P131" s="39"/>
    </row>
    <row r="132" spans="1:16" x14ac:dyDescent="0.25">
      <c r="A132" s="132">
        <v>42648</v>
      </c>
      <c r="B132" s="86">
        <v>6</v>
      </c>
      <c r="C132" s="86">
        <v>2566</v>
      </c>
      <c r="D132" s="107" t="s">
        <v>703</v>
      </c>
      <c r="E132" s="86">
        <v>30686230895</v>
      </c>
      <c r="F132" s="108">
        <v>154.55000000000001</v>
      </c>
      <c r="G132" s="133">
        <f t="shared" si="8"/>
        <v>32.455500000000001</v>
      </c>
      <c r="H132" s="108"/>
      <c r="I132" s="110"/>
      <c r="J132" s="108"/>
      <c r="K132" s="90"/>
      <c r="L132" s="133">
        <f t="shared" si="9"/>
        <v>187.00550000000001</v>
      </c>
      <c r="M132" s="39"/>
      <c r="N132" s="39"/>
      <c r="O132" s="39"/>
      <c r="P132" s="39"/>
    </row>
    <row r="133" spans="1:16" x14ac:dyDescent="0.25">
      <c r="A133" s="132">
        <v>42648</v>
      </c>
      <c r="B133" s="86">
        <v>6</v>
      </c>
      <c r="C133" s="86">
        <v>25643</v>
      </c>
      <c r="D133" s="107" t="s">
        <v>703</v>
      </c>
      <c r="E133" s="86">
        <v>30686230895</v>
      </c>
      <c r="F133" s="108">
        <v>188.43</v>
      </c>
      <c r="G133" s="133">
        <f t="shared" si="8"/>
        <v>39.570300000000003</v>
      </c>
      <c r="H133" s="108"/>
      <c r="I133" s="110"/>
      <c r="J133" s="108"/>
      <c r="K133" s="90"/>
      <c r="L133" s="133">
        <f t="shared" si="9"/>
        <v>228.00030000000001</v>
      </c>
      <c r="M133" s="39"/>
      <c r="N133" s="39"/>
      <c r="O133" s="39"/>
      <c r="P133" s="39"/>
    </row>
    <row r="134" spans="1:16" x14ac:dyDescent="0.25">
      <c r="A134" s="132">
        <v>42656</v>
      </c>
      <c r="B134" s="86">
        <v>6</v>
      </c>
      <c r="C134" s="86">
        <v>26396</v>
      </c>
      <c r="D134" s="107" t="s">
        <v>703</v>
      </c>
      <c r="E134" s="86">
        <v>30686230895</v>
      </c>
      <c r="F134" s="108">
        <v>145.44999999999999</v>
      </c>
      <c r="G134" s="133">
        <f t="shared" si="8"/>
        <v>30.544499999999996</v>
      </c>
      <c r="H134" s="108"/>
      <c r="I134" s="110"/>
      <c r="J134" s="108"/>
      <c r="K134" s="90"/>
      <c r="L134" s="133">
        <f t="shared" si="9"/>
        <v>175.99449999999999</v>
      </c>
      <c r="M134" s="39"/>
      <c r="N134" s="39"/>
      <c r="O134" s="39"/>
      <c r="P134" s="39"/>
    </row>
    <row r="135" spans="1:16" x14ac:dyDescent="0.25">
      <c r="A135" s="132">
        <v>42649</v>
      </c>
      <c r="B135" s="86">
        <v>6</v>
      </c>
      <c r="C135" s="86">
        <v>25759</v>
      </c>
      <c r="D135" s="107" t="s">
        <v>703</v>
      </c>
      <c r="E135" s="86">
        <v>30686230895</v>
      </c>
      <c r="F135" s="108">
        <v>131.35</v>
      </c>
      <c r="G135" s="133">
        <f t="shared" si="8"/>
        <v>27.583499999999997</v>
      </c>
      <c r="H135" s="108"/>
      <c r="I135" s="110"/>
      <c r="J135" s="108">
        <v>41.07</v>
      </c>
      <c r="K135" s="90">
        <v>0.01</v>
      </c>
      <c r="L135" s="133">
        <f t="shared" si="9"/>
        <v>200.01349999999996</v>
      </c>
      <c r="M135" s="39"/>
      <c r="N135" s="39"/>
      <c r="O135" s="39"/>
      <c r="P135" s="39"/>
    </row>
    <row r="136" spans="1:16" x14ac:dyDescent="0.25">
      <c r="A136" s="132">
        <v>42649</v>
      </c>
      <c r="B136" s="86">
        <v>6</v>
      </c>
      <c r="C136" s="86">
        <v>25750</v>
      </c>
      <c r="D136" s="107" t="s">
        <v>703</v>
      </c>
      <c r="E136" s="86">
        <v>30686230895</v>
      </c>
      <c r="F136" s="108">
        <v>163.63999999999999</v>
      </c>
      <c r="G136" s="133">
        <f t="shared" si="8"/>
        <v>34.364399999999996</v>
      </c>
      <c r="H136" s="108"/>
      <c r="I136" s="110"/>
      <c r="J136" s="108"/>
      <c r="K136" s="90"/>
      <c r="L136" s="133">
        <f t="shared" si="9"/>
        <v>198.00439999999998</v>
      </c>
      <c r="M136" s="39"/>
      <c r="N136" s="39"/>
      <c r="O136" s="39"/>
      <c r="P136" s="39"/>
    </row>
    <row r="137" spans="1:16" x14ac:dyDescent="0.25">
      <c r="A137" s="132">
        <v>42662</v>
      </c>
      <c r="B137" s="86">
        <v>1</v>
      </c>
      <c r="C137" s="86">
        <v>35510</v>
      </c>
      <c r="D137" s="107" t="s">
        <v>704</v>
      </c>
      <c r="E137" s="86">
        <v>30712317511</v>
      </c>
      <c r="F137" s="108">
        <v>184.18</v>
      </c>
      <c r="G137" s="133">
        <f t="shared" si="8"/>
        <v>38.677799999999998</v>
      </c>
      <c r="H137" s="108"/>
      <c r="I137" s="110"/>
      <c r="J137" s="108">
        <v>77.14</v>
      </c>
      <c r="K137" s="90"/>
      <c r="L137" s="133">
        <f t="shared" si="9"/>
        <v>299.99779999999998</v>
      </c>
      <c r="M137" s="39"/>
      <c r="N137" s="39"/>
      <c r="O137" s="39"/>
      <c r="P137" s="39"/>
    </row>
    <row r="138" spans="1:16" x14ac:dyDescent="0.25">
      <c r="A138" s="132">
        <v>42662</v>
      </c>
      <c r="B138" s="86">
        <v>1</v>
      </c>
      <c r="C138" s="86">
        <v>35509</v>
      </c>
      <c r="D138" s="107" t="s">
        <v>704</v>
      </c>
      <c r="E138" s="86">
        <v>30712317511</v>
      </c>
      <c r="F138" s="108">
        <v>143.63</v>
      </c>
      <c r="G138" s="133">
        <f t="shared" si="8"/>
        <v>30.162299999999998</v>
      </c>
      <c r="H138" s="108"/>
      <c r="I138" s="110"/>
      <c r="J138" s="108">
        <v>21.21</v>
      </c>
      <c r="K138" s="90"/>
      <c r="L138" s="133">
        <f t="shared" si="9"/>
        <v>195.00229999999999</v>
      </c>
      <c r="M138" s="39"/>
      <c r="N138" s="39"/>
      <c r="O138" s="39"/>
      <c r="P138" s="39"/>
    </row>
    <row r="139" spans="1:16" x14ac:dyDescent="0.25">
      <c r="A139" s="132">
        <v>42656</v>
      </c>
      <c r="B139" s="86">
        <v>1</v>
      </c>
      <c r="C139" s="86">
        <v>35242</v>
      </c>
      <c r="D139" s="107" t="s">
        <v>704</v>
      </c>
      <c r="E139" s="86">
        <v>30712317511</v>
      </c>
      <c r="F139" s="108">
        <v>134.06</v>
      </c>
      <c r="G139" s="133">
        <f t="shared" si="8"/>
        <v>28.1526</v>
      </c>
      <c r="H139" s="108"/>
      <c r="I139" s="110"/>
      <c r="J139" s="108">
        <v>19.79</v>
      </c>
      <c r="K139" s="90"/>
      <c r="L139" s="133">
        <f t="shared" si="9"/>
        <v>182.0026</v>
      </c>
      <c r="M139" s="39"/>
      <c r="N139" s="39"/>
      <c r="O139" s="39"/>
      <c r="P139" s="39"/>
    </row>
    <row r="140" spans="1:16" x14ac:dyDescent="0.25">
      <c r="A140" s="132">
        <v>42657</v>
      </c>
      <c r="B140" s="86">
        <v>1</v>
      </c>
      <c r="C140" s="86">
        <v>35306</v>
      </c>
      <c r="D140" s="107" t="s">
        <v>704</v>
      </c>
      <c r="E140" s="86">
        <v>30712317511</v>
      </c>
      <c r="F140" s="108">
        <v>245.57</v>
      </c>
      <c r="G140" s="133">
        <f t="shared" si="8"/>
        <v>51.569699999999997</v>
      </c>
      <c r="H140" s="108"/>
      <c r="I140" s="110"/>
      <c r="J140" s="108">
        <v>102.86</v>
      </c>
      <c r="K140" s="90"/>
      <c r="L140" s="133">
        <f t="shared" si="9"/>
        <v>399.99970000000002</v>
      </c>
      <c r="M140" s="39"/>
      <c r="N140" s="39"/>
      <c r="O140" s="39"/>
      <c r="P140" s="39"/>
    </row>
    <row r="141" spans="1:16" x14ac:dyDescent="0.25">
      <c r="A141" s="132">
        <v>42657</v>
      </c>
      <c r="B141" s="86">
        <v>1</v>
      </c>
      <c r="C141" s="86">
        <v>35305</v>
      </c>
      <c r="D141" s="107" t="s">
        <v>704</v>
      </c>
      <c r="E141" s="86">
        <v>30712317511</v>
      </c>
      <c r="F141" s="108">
        <v>138.47</v>
      </c>
      <c r="G141" s="133">
        <f t="shared" si="8"/>
        <v>29.078699999999998</v>
      </c>
      <c r="H141" s="108"/>
      <c r="I141" s="110"/>
      <c r="J141" s="108">
        <v>20.45</v>
      </c>
      <c r="K141" s="90"/>
      <c r="L141" s="133">
        <f t="shared" si="9"/>
        <v>187.99869999999999</v>
      </c>
      <c r="M141" s="39"/>
      <c r="N141" s="39"/>
      <c r="O141" s="39"/>
      <c r="P141" s="39"/>
    </row>
    <row r="142" spans="1:16" x14ac:dyDescent="0.25">
      <c r="A142" s="132">
        <v>42654</v>
      </c>
      <c r="B142" s="86">
        <v>11</v>
      </c>
      <c r="C142" s="86">
        <v>25498</v>
      </c>
      <c r="D142" s="107" t="s">
        <v>705</v>
      </c>
      <c r="E142" s="86">
        <v>30674831745</v>
      </c>
      <c r="F142" s="108">
        <v>165.67</v>
      </c>
      <c r="G142" s="133">
        <f t="shared" si="8"/>
        <v>34.790699999999994</v>
      </c>
      <c r="H142" s="108"/>
      <c r="I142" s="110"/>
      <c r="J142" s="108">
        <v>19.54</v>
      </c>
      <c r="K142" s="90"/>
      <c r="L142" s="133">
        <f t="shared" si="9"/>
        <v>220.00069999999997</v>
      </c>
      <c r="M142" s="39"/>
      <c r="N142" s="39"/>
      <c r="O142" s="39"/>
      <c r="P142" s="39"/>
    </row>
    <row r="143" spans="1:16" x14ac:dyDescent="0.25">
      <c r="A143" s="132">
        <v>42657</v>
      </c>
      <c r="B143" s="86">
        <v>11</v>
      </c>
      <c r="C143" s="86">
        <v>25714</v>
      </c>
      <c r="D143" s="107" t="s">
        <v>705</v>
      </c>
      <c r="E143" s="86">
        <v>30674831745</v>
      </c>
      <c r="F143" s="108">
        <v>133.29</v>
      </c>
      <c r="G143" s="133">
        <f t="shared" si="8"/>
        <v>27.990899999999996</v>
      </c>
      <c r="H143" s="108"/>
      <c r="I143" s="110"/>
      <c r="J143" s="108">
        <v>15.72</v>
      </c>
      <c r="K143" s="90"/>
      <c r="L143" s="133">
        <f t="shared" si="9"/>
        <v>177.00089999999997</v>
      </c>
      <c r="M143" s="39"/>
      <c r="N143" s="39"/>
      <c r="O143" s="39"/>
      <c r="P143" s="39"/>
    </row>
    <row r="144" spans="1:16" x14ac:dyDescent="0.25">
      <c r="A144" s="132">
        <v>42662</v>
      </c>
      <c r="B144" s="86">
        <v>11</v>
      </c>
      <c r="C144" s="86">
        <v>25947</v>
      </c>
      <c r="D144" s="107" t="s">
        <v>705</v>
      </c>
      <c r="E144" s="86">
        <v>30674831745</v>
      </c>
      <c r="F144" s="108">
        <v>149.1</v>
      </c>
      <c r="G144" s="133">
        <f t="shared" si="8"/>
        <v>31.310999999999996</v>
      </c>
      <c r="H144" s="108"/>
      <c r="I144" s="110"/>
      <c r="J144" s="108">
        <v>17.59</v>
      </c>
      <c r="K144" s="90"/>
      <c r="L144" s="133">
        <f t="shared" si="9"/>
        <v>198.001</v>
      </c>
      <c r="M144" s="39"/>
      <c r="N144" s="39"/>
      <c r="O144" s="39"/>
      <c r="P144" s="39"/>
    </row>
    <row r="145" spans="1:16" x14ac:dyDescent="0.25">
      <c r="A145" s="132">
        <v>42669</v>
      </c>
      <c r="B145" s="86">
        <v>3</v>
      </c>
      <c r="C145" s="86">
        <v>15874</v>
      </c>
      <c r="D145" s="107" t="s">
        <v>706</v>
      </c>
      <c r="E145" s="86">
        <v>30708453656</v>
      </c>
      <c r="F145" s="108">
        <v>110.33</v>
      </c>
      <c r="G145" s="133">
        <f t="shared" si="8"/>
        <v>23.1693</v>
      </c>
      <c r="H145" s="108"/>
      <c r="I145" s="110"/>
      <c r="J145" s="108">
        <v>1.73</v>
      </c>
      <c r="K145" s="90"/>
      <c r="L145" s="133">
        <f t="shared" si="9"/>
        <v>135.22929999999999</v>
      </c>
      <c r="M145" s="39"/>
      <c r="N145" s="39"/>
      <c r="O145" s="39"/>
      <c r="P145" s="39"/>
    </row>
    <row r="146" spans="1:16" x14ac:dyDescent="0.25">
      <c r="A146" s="132">
        <v>42661</v>
      </c>
      <c r="B146" s="86">
        <v>3</v>
      </c>
      <c r="C146" s="86">
        <v>15763</v>
      </c>
      <c r="D146" s="107" t="s">
        <v>706</v>
      </c>
      <c r="E146" s="86">
        <v>30708453656</v>
      </c>
      <c r="F146" s="108">
        <v>159.66999999999999</v>
      </c>
      <c r="G146" s="133">
        <f t="shared" si="8"/>
        <v>33.530699999999996</v>
      </c>
      <c r="H146" s="108"/>
      <c r="I146" s="110"/>
      <c r="J146" s="108">
        <v>2.5</v>
      </c>
      <c r="K146" s="90"/>
      <c r="L146" s="133">
        <f t="shared" si="9"/>
        <v>195.70069999999998</v>
      </c>
      <c r="M146" s="39"/>
      <c r="N146" s="39"/>
      <c r="O146" s="39"/>
      <c r="P146" s="39"/>
    </row>
    <row r="147" spans="1:16" x14ac:dyDescent="0.25">
      <c r="A147" s="132">
        <v>42661</v>
      </c>
      <c r="B147" s="86">
        <v>1761</v>
      </c>
      <c r="C147" s="86">
        <v>73</v>
      </c>
      <c r="D147" s="107" t="s">
        <v>707</v>
      </c>
      <c r="E147" s="86">
        <v>30506919009</v>
      </c>
      <c r="F147" s="108">
        <v>140.72999999999999</v>
      </c>
      <c r="G147" s="133">
        <f t="shared" si="8"/>
        <v>29.553299999999997</v>
      </c>
      <c r="H147" s="108"/>
      <c r="I147" s="110"/>
      <c r="J147" s="108">
        <v>2.25</v>
      </c>
      <c r="K147" s="90">
        <v>0.01</v>
      </c>
      <c r="L147" s="133">
        <f t="shared" si="9"/>
        <v>172.54329999999999</v>
      </c>
      <c r="M147" s="39"/>
      <c r="N147" s="39"/>
      <c r="O147" s="39"/>
      <c r="P147" s="39"/>
    </row>
    <row r="148" spans="1:16" x14ac:dyDescent="0.25">
      <c r="A148" s="132">
        <v>42669</v>
      </c>
      <c r="B148" s="86">
        <v>1761</v>
      </c>
      <c r="C148" s="86">
        <v>7442</v>
      </c>
      <c r="D148" s="107" t="s">
        <v>707</v>
      </c>
      <c r="E148" s="86">
        <v>30506919009</v>
      </c>
      <c r="F148" s="108">
        <v>144.68</v>
      </c>
      <c r="G148" s="133">
        <f t="shared" si="8"/>
        <v>30.3828</v>
      </c>
      <c r="H148" s="108"/>
      <c r="I148" s="110"/>
      <c r="J148" s="108">
        <v>2.3199999999999998</v>
      </c>
      <c r="K148" s="90"/>
      <c r="L148" s="133">
        <f t="shared" si="9"/>
        <v>177.3828</v>
      </c>
      <c r="M148" s="39"/>
      <c r="N148" s="39"/>
      <c r="O148" s="39"/>
      <c r="P148" s="39"/>
    </row>
    <row r="149" spans="1:16" x14ac:dyDescent="0.25">
      <c r="A149" s="132">
        <v>42649</v>
      </c>
      <c r="B149" s="86">
        <v>1</v>
      </c>
      <c r="C149" s="86">
        <v>26464</v>
      </c>
      <c r="D149" s="107" t="s">
        <v>708</v>
      </c>
      <c r="E149" s="86">
        <v>30709456527</v>
      </c>
      <c r="F149" s="108">
        <v>134.47</v>
      </c>
      <c r="G149" s="133">
        <f t="shared" si="8"/>
        <v>28.238699999999998</v>
      </c>
      <c r="H149" s="108"/>
      <c r="I149" s="110"/>
      <c r="J149" s="108">
        <v>2.2999999999999998</v>
      </c>
      <c r="K149" s="90">
        <v>-0.01</v>
      </c>
      <c r="L149" s="133">
        <f t="shared" si="9"/>
        <v>164.99870000000001</v>
      </c>
      <c r="M149" s="39"/>
      <c r="N149" s="39"/>
      <c r="O149" s="39"/>
      <c r="P149" s="39"/>
    </row>
    <row r="150" spans="1:16" x14ac:dyDescent="0.25">
      <c r="A150" s="132">
        <v>42648</v>
      </c>
      <c r="B150" s="86">
        <v>1</v>
      </c>
      <c r="C150" s="86">
        <v>26435</v>
      </c>
      <c r="D150" s="107" t="s">
        <v>708</v>
      </c>
      <c r="E150" s="86">
        <v>30709456527</v>
      </c>
      <c r="F150" s="108">
        <v>114.09</v>
      </c>
      <c r="G150" s="133">
        <f t="shared" si="8"/>
        <v>23.9589</v>
      </c>
      <c r="H150" s="108"/>
      <c r="I150" s="110"/>
      <c r="J150" s="108">
        <v>1.95</v>
      </c>
      <c r="K150" s="90"/>
      <c r="L150" s="133">
        <f t="shared" si="9"/>
        <v>139.99889999999999</v>
      </c>
      <c r="M150" s="39"/>
      <c r="N150" s="39"/>
      <c r="O150" s="39"/>
      <c r="P150" s="39"/>
    </row>
    <row r="151" spans="1:16" x14ac:dyDescent="0.25">
      <c r="A151" s="132">
        <v>42647</v>
      </c>
      <c r="B151" s="86">
        <v>1</v>
      </c>
      <c r="C151" s="86">
        <v>74828</v>
      </c>
      <c r="D151" s="107" t="s">
        <v>708</v>
      </c>
      <c r="E151" s="86">
        <v>30709456527</v>
      </c>
      <c r="F151" s="108">
        <v>48.84</v>
      </c>
      <c r="G151" s="133">
        <f t="shared" si="8"/>
        <v>10.256400000000001</v>
      </c>
      <c r="H151" s="108"/>
      <c r="I151" s="110"/>
      <c r="J151" s="108">
        <v>11.65</v>
      </c>
      <c r="K151" s="90"/>
      <c r="L151" s="133">
        <f t="shared" si="9"/>
        <v>70.746400000000008</v>
      </c>
      <c r="M151" s="39"/>
      <c r="N151" s="39"/>
      <c r="O151" s="39"/>
      <c r="P151" s="39"/>
    </row>
    <row r="152" spans="1:16" x14ac:dyDescent="0.25">
      <c r="A152" s="132">
        <v>42647</v>
      </c>
      <c r="B152" s="86">
        <v>1</v>
      </c>
      <c r="C152" s="86">
        <v>74828</v>
      </c>
      <c r="D152" s="107" t="s">
        <v>708</v>
      </c>
      <c r="E152" s="86">
        <v>30709456527</v>
      </c>
      <c r="F152" s="108">
        <v>74</v>
      </c>
      <c r="G152" s="133">
        <f t="shared" si="8"/>
        <v>15.54</v>
      </c>
      <c r="H152" s="108"/>
      <c r="I152" s="110"/>
      <c r="J152" s="108"/>
      <c r="K152" s="90"/>
      <c r="L152" s="133">
        <f t="shared" si="9"/>
        <v>89.539999999999992</v>
      </c>
      <c r="M152" s="39"/>
      <c r="N152" s="39"/>
      <c r="O152" s="39"/>
      <c r="P152" s="39"/>
    </row>
    <row r="153" spans="1:16" x14ac:dyDescent="0.25">
      <c r="A153" s="132">
        <v>42656</v>
      </c>
      <c r="B153" s="86">
        <v>1</v>
      </c>
      <c r="C153" s="86">
        <v>4396</v>
      </c>
      <c r="D153" s="107" t="s">
        <v>708</v>
      </c>
      <c r="E153" s="86">
        <v>30709456527</v>
      </c>
      <c r="F153" s="108">
        <v>74.16</v>
      </c>
      <c r="G153" s="133">
        <f t="shared" si="8"/>
        <v>15.573599999999999</v>
      </c>
      <c r="H153" s="108"/>
      <c r="I153" s="110"/>
      <c r="J153" s="108">
        <v>10.27</v>
      </c>
      <c r="K153" s="90"/>
      <c r="L153" s="133">
        <f t="shared" si="9"/>
        <v>100.00359999999999</v>
      </c>
      <c r="M153" s="39"/>
      <c r="N153" s="39"/>
      <c r="O153" s="39"/>
      <c r="P153" s="39"/>
    </row>
    <row r="154" spans="1:16" x14ac:dyDescent="0.25">
      <c r="A154" s="132">
        <v>42656</v>
      </c>
      <c r="B154" s="86">
        <v>19</v>
      </c>
      <c r="C154" s="86">
        <v>33752</v>
      </c>
      <c r="D154" s="107" t="s">
        <v>609</v>
      </c>
      <c r="E154" s="86">
        <v>30708478020</v>
      </c>
      <c r="F154" s="108">
        <v>42.78</v>
      </c>
      <c r="G154" s="133">
        <f t="shared" si="8"/>
        <v>8.9838000000000005</v>
      </c>
      <c r="H154" s="108"/>
      <c r="I154" s="110"/>
      <c r="J154" s="108">
        <v>5.24</v>
      </c>
      <c r="K154" s="90"/>
      <c r="L154" s="133">
        <f t="shared" si="9"/>
        <v>57.003800000000005</v>
      </c>
      <c r="M154" s="39"/>
      <c r="N154" s="39"/>
      <c r="O154" s="39"/>
      <c r="P154" s="39"/>
    </row>
    <row r="155" spans="1:16" x14ac:dyDescent="0.25">
      <c r="A155" s="132">
        <v>42655</v>
      </c>
      <c r="B155" s="86">
        <v>19</v>
      </c>
      <c r="C155" s="86">
        <v>33721</v>
      </c>
      <c r="D155" s="107" t="s">
        <v>609</v>
      </c>
      <c r="E155" s="86">
        <v>30708478020</v>
      </c>
      <c r="F155" s="108">
        <v>82.56</v>
      </c>
      <c r="G155" s="133">
        <f t="shared" si="8"/>
        <v>17.337599999999998</v>
      </c>
      <c r="H155" s="108"/>
      <c r="I155" s="110"/>
      <c r="J155" s="108">
        <v>10.1</v>
      </c>
      <c r="K155" s="90"/>
      <c r="L155" s="133">
        <f t="shared" si="9"/>
        <v>109.99759999999999</v>
      </c>
      <c r="M155" s="39"/>
      <c r="N155" s="39"/>
      <c r="O155" s="39"/>
      <c r="P155" s="39"/>
    </row>
    <row r="156" spans="1:16" x14ac:dyDescent="0.25">
      <c r="A156" s="132">
        <v>42662</v>
      </c>
      <c r="B156" s="86">
        <v>19</v>
      </c>
      <c r="C156" s="86">
        <v>33955</v>
      </c>
      <c r="D156" s="107" t="s">
        <v>609</v>
      </c>
      <c r="E156" s="86">
        <v>30708478020</v>
      </c>
      <c r="F156" s="108">
        <v>71.3</v>
      </c>
      <c r="G156" s="133">
        <f t="shared" si="8"/>
        <v>14.972999999999999</v>
      </c>
      <c r="H156" s="108"/>
      <c r="I156" s="110"/>
      <c r="J156" s="108">
        <v>8.73</v>
      </c>
      <c r="K156" s="90"/>
      <c r="L156" s="133">
        <f t="shared" si="9"/>
        <v>95.003</v>
      </c>
      <c r="M156" s="39"/>
      <c r="N156" s="39"/>
      <c r="O156" s="39"/>
      <c r="P156" s="39"/>
    </row>
    <row r="157" spans="1:16" x14ac:dyDescent="0.25">
      <c r="A157" s="132">
        <v>42650</v>
      </c>
      <c r="B157" s="86">
        <v>19</v>
      </c>
      <c r="C157" s="86">
        <v>33607</v>
      </c>
      <c r="D157" s="107" t="s">
        <v>609</v>
      </c>
      <c r="E157" s="86">
        <v>30708478020</v>
      </c>
      <c r="F157" s="108">
        <v>73.540000000000006</v>
      </c>
      <c r="G157" s="133">
        <f t="shared" si="8"/>
        <v>15.4434</v>
      </c>
      <c r="H157" s="108"/>
      <c r="I157" s="110"/>
      <c r="J157" s="108">
        <v>9.02</v>
      </c>
      <c r="K157" s="90"/>
      <c r="L157" s="133">
        <f t="shared" si="9"/>
        <v>98.003399999999999</v>
      </c>
      <c r="M157" s="39"/>
      <c r="N157" s="39"/>
      <c r="O157" s="39"/>
      <c r="P157" s="39"/>
    </row>
    <row r="158" spans="1:16" x14ac:dyDescent="0.25">
      <c r="A158" s="132">
        <v>42657</v>
      </c>
      <c r="B158" s="86">
        <v>19</v>
      </c>
      <c r="C158" s="86">
        <v>33811</v>
      </c>
      <c r="D158" s="107" t="s">
        <v>609</v>
      </c>
      <c r="E158" s="86">
        <v>30708478020</v>
      </c>
      <c r="F158" s="108">
        <v>61.55</v>
      </c>
      <c r="G158" s="133">
        <f t="shared" si="8"/>
        <v>12.9255</v>
      </c>
      <c r="H158" s="108"/>
      <c r="I158" s="110"/>
      <c r="J158" s="108">
        <v>7.53</v>
      </c>
      <c r="K158" s="90">
        <v>-0.01</v>
      </c>
      <c r="L158" s="133">
        <f t="shared" si="9"/>
        <v>81.995499999999993</v>
      </c>
      <c r="M158" s="39"/>
      <c r="N158" s="39"/>
      <c r="O158" s="39"/>
      <c r="P158" s="39"/>
    </row>
    <row r="159" spans="1:16" x14ac:dyDescent="0.25">
      <c r="A159" s="132">
        <v>42669</v>
      </c>
      <c r="B159" s="86">
        <v>14</v>
      </c>
      <c r="C159" s="86">
        <v>39038</v>
      </c>
      <c r="D159" s="107" t="s">
        <v>709</v>
      </c>
      <c r="E159" s="86">
        <v>33669376109</v>
      </c>
      <c r="F159" s="108">
        <v>130.71</v>
      </c>
      <c r="G159" s="133">
        <f t="shared" si="8"/>
        <v>27.449100000000001</v>
      </c>
      <c r="H159" s="108"/>
      <c r="I159" s="110"/>
      <c r="J159" s="108">
        <v>2.84</v>
      </c>
      <c r="K159" s="90"/>
      <c r="L159" s="133">
        <f t="shared" si="9"/>
        <v>160.99910000000003</v>
      </c>
      <c r="M159" s="39"/>
      <c r="N159" s="39"/>
      <c r="O159" s="39"/>
      <c r="P159" s="39"/>
    </row>
    <row r="160" spans="1:16" x14ac:dyDescent="0.25">
      <c r="A160" s="132">
        <v>42660</v>
      </c>
      <c r="B160" s="86">
        <v>14</v>
      </c>
      <c r="C160" s="86">
        <v>38175</v>
      </c>
      <c r="D160" s="107" t="s">
        <v>709</v>
      </c>
      <c r="E160" s="86">
        <v>33669376109</v>
      </c>
      <c r="F160" s="108">
        <v>132.34</v>
      </c>
      <c r="G160" s="133">
        <f t="shared" si="8"/>
        <v>27.791399999999999</v>
      </c>
      <c r="H160" s="108"/>
      <c r="I160" s="110"/>
      <c r="J160" s="108">
        <v>2.87</v>
      </c>
      <c r="K160" s="90"/>
      <c r="L160" s="133">
        <f t="shared" si="9"/>
        <v>163.00140000000002</v>
      </c>
      <c r="M160" s="39"/>
      <c r="N160" s="39"/>
      <c r="O160" s="39"/>
      <c r="P160" s="39"/>
    </row>
    <row r="161" spans="1:16" x14ac:dyDescent="0.25">
      <c r="A161" s="132">
        <v>42684</v>
      </c>
      <c r="B161" s="86">
        <v>22</v>
      </c>
      <c r="C161" s="86">
        <v>84336</v>
      </c>
      <c r="D161" s="107" t="s">
        <v>710</v>
      </c>
      <c r="E161" s="86">
        <v>30600106410</v>
      </c>
      <c r="F161" s="108">
        <v>342.32</v>
      </c>
      <c r="G161" s="133">
        <f t="shared" si="8"/>
        <v>71.887199999999993</v>
      </c>
      <c r="H161" s="108"/>
      <c r="I161" s="110"/>
      <c r="J161" s="108">
        <v>86.2</v>
      </c>
      <c r="K161" s="90"/>
      <c r="L161" s="133">
        <f t="shared" si="9"/>
        <v>500.40719999999999</v>
      </c>
      <c r="M161" s="39"/>
      <c r="N161" s="39"/>
      <c r="O161" s="39"/>
      <c r="P161" s="39"/>
    </row>
    <row r="162" spans="1:16" x14ac:dyDescent="0.25">
      <c r="A162" s="132">
        <v>42685</v>
      </c>
      <c r="B162" s="86">
        <v>22</v>
      </c>
      <c r="C162" s="86">
        <v>84441</v>
      </c>
      <c r="D162" s="107" t="s">
        <v>710</v>
      </c>
      <c r="E162" s="86">
        <v>30600106410</v>
      </c>
      <c r="F162" s="108">
        <v>205.32</v>
      </c>
      <c r="G162" s="133">
        <f t="shared" si="8"/>
        <v>43.117199999999997</v>
      </c>
      <c r="H162" s="108"/>
      <c r="I162" s="110"/>
      <c r="J162" s="108">
        <v>51.7</v>
      </c>
      <c r="K162" s="90"/>
      <c r="L162" s="133">
        <f t="shared" si="9"/>
        <v>300.13720000000001</v>
      </c>
      <c r="M162" s="39"/>
      <c r="N162" s="39"/>
      <c r="O162" s="39"/>
      <c r="P162" s="39"/>
    </row>
    <row r="163" spans="1:16" x14ac:dyDescent="0.25">
      <c r="A163" s="132">
        <v>42647</v>
      </c>
      <c r="B163" s="86">
        <v>3</v>
      </c>
      <c r="C163" s="86">
        <v>35645</v>
      </c>
      <c r="D163" s="107" t="s">
        <v>711</v>
      </c>
      <c r="E163" s="86">
        <v>33710631269</v>
      </c>
      <c r="F163" s="108">
        <v>89.84</v>
      </c>
      <c r="G163" s="133">
        <f t="shared" si="8"/>
        <v>18.866399999999999</v>
      </c>
      <c r="H163" s="108"/>
      <c r="I163" s="110"/>
      <c r="J163" s="108">
        <v>14.3</v>
      </c>
      <c r="K163" s="90">
        <v>-0.01</v>
      </c>
      <c r="L163" s="133">
        <f t="shared" si="9"/>
        <v>122.99639999999999</v>
      </c>
      <c r="M163" s="39"/>
      <c r="N163" s="39"/>
      <c r="O163" s="39"/>
      <c r="P163" s="39"/>
    </row>
    <row r="164" spans="1:16" x14ac:dyDescent="0.25">
      <c r="A164" s="132">
        <v>42647</v>
      </c>
      <c r="B164" s="86">
        <v>3</v>
      </c>
      <c r="C164" s="86">
        <v>35634</v>
      </c>
      <c r="D164" s="107" t="s">
        <v>711</v>
      </c>
      <c r="E164" s="86">
        <v>33710631269</v>
      </c>
      <c r="F164" s="108">
        <v>144.61000000000001</v>
      </c>
      <c r="G164" s="133">
        <f t="shared" si="8"/>
        <v>30.368100000000002</v>
      </c>
      <c r="H164" s="108"/>
      <c r="I164" s="110"/>
      <c r="J164" s="108">
        <v>23.02</v>
      </c>
      <c r="K164" s="90"/>
      <c r="L164" s="133">
        <f t="shared" si="9"/>
        <v>197.99810000000002</v>
      </c>
      <c r="M164" s="39"/>
      <c r="N164" s="39"/>
      <c r="O164" s="39"/>
      <c r="P164" s="39"/>
    </row>
    <row r="165" spans="1:16" x14ac:dyDescent="0.25">
      <c r="A165" s="132">
        <v>42647</v>
      </c>
      <c r="B165" s="86">
        <v>2</v>
      </c>
      <c r="C165" s="86">
        <v>64422</v>
      </c>
      <c r="D165" s="107" t="s">
        <v>712</v>
      </c>
      <c r="E165" s="86">
        <v>30620607122</v>
      </c>
      <c r="F165" s="108">
        <v>161.27000000000001</v>
      </c>
      <c r="G165" s="133">
        <f t="shared" si="8"/>
        <v>33.866700000000002</v>
      </c>
      <c r="H165" s="108"/>
      <c r="I165" s="110"/>
      <c r="J165" s="108">
        <v>19.86</v>
      </c>
      <c r="K165" s="90"/>
      <c r="L165" s="133">
        <f t="shared" si="9"/>
        <v>214.99670000000003</v>
      </c>
      <c r="M165" s="39"/>
      <c r="N165" s="39"/>
      <c r="O165" s="39"/>
      <c r="P165" s="39"/>
    </row>
    <row r="166" spans="1:16" x14ac:dyDescent="0.25">
      <c r="A166" s="132">
        <v>42674</v>
      </c>
      <c r="B166" s="86">
        <v>2</v>
      </c>
      <c r="C166" s="86">
        <v>65431</v>
      </c>
      <c r="D166" s="107" t="s">
        <v>712</v>
      </c>
      <c r="E166" s="86">
        <v>30620607122</v>
      </c>
      <c r="F166" s="108">
        <v>161.27000000000001</v>
      </c>
      <c r="G166" s="133">
        <f t="shared" si="8"/>
        <v>33.866700000000002</v>
      </c>
      <c r="H166" s="108"/>
      <c r="I166" s="110"/>
      <c r="J166" s="108">
        <v>27.87</v>
      </c>
      <c r="K166" s="90">
        <v>-0.01</v>
      </c>
      <c r="L166" s="133">
        <f t="shared" si="9"/>
        <v>222.99670000000003</v>
      </c>
      <c r="M166" s="39"/>
      <c r="N166" s="39"/>
      <c r="O166" s="39"/>
      <c r="P166" s="39"/>
    </row>
    <row r="167" spans="1:16" x14ac:dyDescent="0.25">
      <c r="A167" s="132">
        <v>42660</v>
      </c>
      <c r="B167" s="86">
        <v>3</v>
      </c>
      <c r="C167" s="86">
        <v>2329</v>
      </c>
      <c r="D167" s="107" t="s">
        <v>603</v>
      </c>
      <c r="E167" s="86">
        <v>30710142587</v>
      </c>
      <c r="F167" s="108">
        <v>248.92</v>
      </c>
      <c r="G167" s="133">
        <f t="shared" si="8"/>
        <v>52.273199999999996</v>
      </c>
      <c r="H167" s="108"/>
      <c r="I167" s="110"/>
      <c r="J167" s="108">
        <v>98.81</v>
      </c>
      <c r="K167" s="90"/>
      <c r="L167" s="133">
        <f t="shared" si="9"/>
        <v>400.00319999999999</v>
      </c>
      <c r="M167" s="39"/>
      <c r="N167" s="39"/>
      <c r="O167" s="39"/>
      <c r="P167" s="39"/>
    </row>
    <row r="168" spans="1:16" x14ac:dyDescent="0.25">
      <c r="A168" s="132">
        <v>42668</v>
      </c>
      <c r="B168" s="86">
        <v>3</v>
      </c>
      <c r="C168" s="86">
        <v>2533</v>
      </c>
      <c r="D168" s="107" t="s">
        <v>603</v>
      </c>
      <c r="E168" s="86">
        <v>30710142587</v>
      </c>
      <c r="F168" s="108">
        <v>248.92</v>
      </c>
      <c r="G168" s="133">
        <f t="shared" si="8"/>
        <v>52.273199999999996</v>
      </c>
      <c r="H168" s="108"/>
      <c r="I168" s="110"/>
      <c r="J168" s="108">
        <v>98.81</v>
      </c>
      <c r="K168" s="90"/>
      <c r="L168" s="133">
        <f t="shared" si="9"/>
        <v>400.00319999999999</v>
      </c>
      <c r="M168" s="39"/>
      <c r="N168" s="39"/>
      <c r="O168" s="39"/>
      <c r="P168" s="39"/>
    </row>
    <row r="169" spans="1:16" x14ac:dyDescent="0.25">
      <c r="A169" s="132">
        <v>42646</v>
      </c>
      <c r="B169" s="86">
        <v>3</v>
      </c>
      <c r="C169" s="86">
        <v>19952</v>
      </c>
      <c r="D169" s="107" t="s">
        <v>603</v>
      </c>
      <c r="E169" s="86">
        <v>30710142587</v>
      </c>
      <c r="F169" s="108">
        <v>248.92</v>
      </c>
      <c r="G169" s="133">
        <f t="shared" si="8"/>
        <v>52.273199999999996</v>
      </c>
      <c r="H169" s="108"/>
      <c r="I169" s="110"/>
      <c r="J169" s="108">
        <v>98.81</v>
      </c>
      <c r="K169" s="90"/>
      <c r="L169" s="133">
        <f t="shared" si="9"/>
        <v>400.00319999999999</v>
      </c>
      <c r="M169" s="39"/>
      <c r="N169" s="39"/>
      <c r="O169" s="39"/>
      <c r="P169" s="39"/>
    </row>
    <row r="170" spans="1:16" x14ac:dyDescent="0.25">
      <c r="A170" s="132">
        <v>42654</v>
      </c>
      <c r="B170" s="86">
        <v>3</v>
      </c>
      <c r="C170" s="86">
        <v>2171</v>
      </c>
      <c r="D170" s="107" t="s">
        <v>603</v>
      </c>
      <c r="E170" s="86">
        <v>30710142587</v>
      </c>
      <c r="F170" s="108">
        <v>248.92</v>
      </c>
      <c r="G170" s="133">
        <f t="shared" si="8"/>
        <v>52.273199999999996</v>
      </c>
      <c r="H170" s="108"/>
      <c r="I170" s="110"/>
      <c r="J170" s="108">
        <v>98.81</v>
      </c>
      <c r="K170" s="90"/>
      <c r="L170" s="133">
        <f t="shared" si="9"/>
        <v>400.00319999999999</v>
      </c>
      <c r="M170" s="39"/>
      <c r="N170" s="39"/>
      <c r="O170" s="39"/>
      <c r="P170" s="39"/>
    </row>
    <row r="171" spans="1:16" x14ac:dyDescent="0.25">
      <c r="A171" s="132">
        <v>42660</v>
      </c>
      <c r="B171" s="86">
        <v>2</v>
      </c>
      <c r="C171" s="86">
        <v>1671</v>
      </c>
      <c r="D171" s="107" t="s">
        <v>621</v>
      </c>
      <c r="E171" s="86">
        <v>30710966253</v>
      </c>
      <c r="F171" s="108">
        <v>388.43</v>
      </c>
      <c r="G171" s="133">
        <f t="shared" si="8"/>
        <v>81.570300000000003</v>
      </c>
      <c r="H171" s="108"/>
      <c r="I171" s="110"/>
      <c r="J171" s="108"/>
      <c r="K171" s="90"/>
      <c r="L171" s="133">
        <f t="shared" si="9"/>
        <v>470.00030000000004</v>
      </c>
      <c r="M171" s="39"/>
      <c r="N171" s="39"/>
      <c r="O171" s="39"/>
      <c r="P171" s="39"/>
    </row>
    <row r="172" spans="1:16" x14ac:dyDescent="0.25">
      <c r="A172" s="132">
        <v>42669</v>
      </c>
      <c r="B172" s="86">
        <v>2</v>
      </c>
      <c r="C172" s="86">
        <v>1679</v>
      </c>
      <c r="D172" s="107" t="s">
        <v>621</v>
      </c>
      <c r="E172" s="86">
        <v>30710966253</v>
      </c>
      <c r="F172" s="108">
        <v>388.43</v>
      </c>
      <c r="G172" s="133">
        <f t="shared" si="8"/>
        <v>81.570300000000003</v>
      </c>
      <c r="H172" s="108"/>
      <c r="I172" s="110"/>
      <c r="J172" s="108"/>
      <c r="K172" s="90"/>
      <c r="L172" s="133">
        <f t="shared" si="9"/>
        <v>470.00030000000004</v>
      </c>
      <c r="M172" s="39"/>
      <c r="N172" s="39"/>
      <c r="O172" s="39"/>
      <c r="P172" s="39"/>
    </row>
    <row r="173" spans="1:16" x14ac:dyDescent="0.25">
      <c r="A173" s="132">
        <v>42670</v>
      </c>
      <c r="B173" s="86">
        <v>15</v>
      </c>
      <c r="C173" s="86">
        <v>51153</v>
      </c>
      <c r="D173" s="107" t="s">
        <v>713</v>
      </c>
      <c r="E173" s="86">
        <v>30708954213</v>
      </c>
      <c r="F173" s="108">
        <v>66.88</v>
      </c>
      <c r="G173" s="133">
        <f t="shared" si="8"/>
        <v>14.044799999999999</v>
      </c>
      <c r="H173" s="108"/>
      <c r="I173" s="110"/>
      <c r="J173" s="108">
        <v>7.07</v>
      </c>
      <c r="K173" s="90"/>
      <c r="L173" s="133">
        <f t="shared" si="9"/>
        <v>87.994799999999998</v>
      </c>
      <c r="M173" s="39"/>
      <c r="N173" s="39"/>
      <c r="O173" s="39"/>
      <c r="P173" s="39"/>
    </row>
    <row r="174" spans="1:16" x14ac:dyDescent="0.25">
      <c r="A174" s="132">
        <v>42670</v>
      </c>
      <c r="B174" s="86">
        <v>15</v>
      </c>
      <c r="C174" s="86">
        <v>51133</v>
      </c>
      <c r="D174" s="107" t="s">
        <v>713</v>
      </c>
      <c r="E174" s="86">
        <v>30708954213</v>
      </c>
      <c r="F174" s="108">
        <v>113.24</v>
      </c>
      <c r="G174" s="133">
        <f t="shared" si="8"/>
        <v>23.780399999999997</v>
      </c>
      <c r="H174" s="108"/>
      <c r="I174" s="110"/>
      <c r="J174" s="108">
        <v>11.98</v>
      </c>
      <c r="K174" s="90"/>
      <c r="L174" s="133">
        <f t="shared" si="9"/>
        <v>149.00039999999998</v>
      </c>
      <c r="M174" s="39"/>
      <c r="N174" s="39"/>
      <c r="O174" s="39"/>
      <c r="P174" s="39"/>
    </row>
    <row r="175" spans="1:16" x14ac:dyDescent="0.25">
      <c r="A175" s="132">
        <v>42657</v>
      </c>
      <c r="B175" s="86">
        <v>8</v>
      </c>
      <c r="C175" s="86">
        <v>17788</v>
      </c>
      <c r="D175" s="107" t="s">
        <v>714</v>
      </c>
      <c r="E175" s="86">
        <v>3068623096</v>
      </c>
      <c r="F175" s="108">
        <v>67.459999999999994</v>
      </c>
      <c r="G175" s="133">
        <f t="shared" si="8"/>
        <v>14.166599999999999</v>
      </c>
      <c r="H175" s="108"/>
      <c r="I175" s="110"/>
      <c r="J175" s="108">
        <v>1.35</v>
      </c>
      <c r="K175" s="90"/>
      <c r="L175" s="133">
        <f t="shared" si="9"/>
        <v>82.976599999999991</v>
      </c>
      <c r="M175" s="39"/>
      <c r="N175" s="39"/>
      <c r="O175" s="39"/>
      <c r="P175" s="39"/>
    </row>
    <row r="176" spans="1:16" x14ac:dyDescent="0.25">
      <c r="A176" s="132">
        <v>42661</v>
      </c>
      <c r="B176" s="86">
        <v>8</v>
      </c>
      <c r="C176" s="86">
        <v>179</v>
      </c>
      <c r="D176" s="107" t="s">
        <v>714</v>
      </c>
      <c r="E176" s="86">
        <v>3068623096</v>
      </c>
      <c r="F176" s="108">
        <v>146.34</v>
      </c>
      <c r="G176" s="133">
        <f t="shared" si="8"/>
        <v>30.731400000000001</v>
      </c>
      <c r="H176" s="108"/>
      <c r="I176" s="110"/>
      <c r="J176" s="108">
        <v>2.93</v>
      </c>
      <c r="K176" s="90"/>
      <c r="L176" s="133">
        <f t="shared" si="9"/>
        <v>180.00140000000002</v>
      </c>
      <c r="M176" s="39"/>
      <c r="N176" s="39"/>
      <c r="O176" s="39"/>
      <c r="P176" s="39"/>
    </row>
    <row r="177" spans="1:16" x14ac:dyDescent="0.25">
      <c r="A177" s="132">
        <v>42650</v>
      </c>
      <c r="B177" s="86">
        <v>1</v>
      </c>
      <c r="C177" s="86">
        <v>16339</v>
      </c>
      <c r="D177" s="107" t="s">
        <v>608</v>
      </c>
      <c r="E177" s="86">
        <v>20061400983</v>
      </c>
      <c r="F177" s="108">
        <v>167.75</v>
      </c>
      <c r="G177" s="133">
        <f t="shared" si="8"/>
        <v>35.227499999999999</v>
      </c>
      <c r="H177" s="108"/>
      <c r="I177" s="110"/>
      <c r="J177" s="108">
        <v>97.08</v>
      </c>
      <c r="K177" s="90"/>
      <c r="L177" s="133">
        <f t="shared" si="9"/>
        <v>300.0575</v>
      </c>
      <c r="M177" s="39"/>
      <c r="N177" s="39"/>
      <c r="O177" s="39"/>
      <c r="P177" s="39"/>
    </row>
    <row r="178" spans="1:16" x14ac:dyDescent="0.25">
      <c r="A178" s="132">
        <v>42650</v>
      </c>
      <c r="B178" s="86">
        <v>1</v>
      </c>
      <c r="C178" s="86">
        <v>52788</v>
      </c>
      <c r="D178" s="107" t="s">
        <v>715</v>
      </c>
      <c r="E178" s="86">
        <v>30649911467</v>
      </c>
      <c r="F178" s="108">
        <v>104.4</v>
      </c>
      <c r="G178" s="133">
        <f t="shared" si="8"/>
        <v>21.923999999999999</v>
      </c>
      <c r="H178" s="108"/>
      <c r="I178" s="110"/>
      <c r="J178" s="108">
        <v>12.01</v>
      </c>
      <c r="K178" s="90"/>
      <c r="L178" s="133">
        <f t="shared" si="9"/>
        <v>138.334</v>
      </c>
      <c r="M178" s="39"/>
      <c r="N178" s="39"/>
      <c r="O178" s="39"/>
      <c r="P178" s="39"/>
    </row>
    <row r="179" spans="1:16" x14ac:dyDescent="0.25">
      <c r="A179" s="132">
        <v>42684</v>
      </c>
      <c r="B179" s="86">
        <v>2</v>
      </c>
      <c r="C179" s="86">
        <v>1853</v>
      </c>
      <c r="D179" s="107" t="s">
        <v>538</v>
      </c>
      <c r="E179" s="86">
        <v>30711424500</v>
      </c>
      <c r="F179" s="108">
        <v>161.34</v>
      </c>
      <c r="G179" s="133">
        <f t="shared" si="8"/>
        <v>33.881399999999999</v>
      </c>
      <c r="H179" s="108"/>
      <c r="I179" s="110"/>
      <c r="J179" s="108">
        <v>7.97</v>
      </c>
      <c r="K179" s="90"/>
      <c r="L179" s="133">
        <f t="shared" si="9"/>
        <v>203.19140000000002</v>
      </c>
      <c r="M179" s="39"/>
      <c r="N179" s="39"/>
      <c r="O179" s="39"/>
      <c r="P179" s="39"/>
    </row>
    <row r="180" spans="1:16" x14ac:dyDescent="0.25">
      <c r="A180" s="132">
        <v>42657</v>
      </c>
      <c r="B180" s="86">
        <v>59</v>
      </c>
      <c r="C180" s="86">
        <v>2664</v>
      </c>
      <c r="D180" s="107" t="s">
        <v>716</v>
      </c>
      <c r="E180" s="86">
        <v>30521137963</v>
      </c>
      <c r="F180" s="108">
        <v>107.64</v>
      </c>
      <c r="G180" s="133">
        <f t="shared" si="8"/>
        <v>22.604399999999998</v>
      </c>
      <c r="H180" s="108"/>
      <c r="I180" s="110"/>
      <c r="J180" s="108">
        <v>13.26</v>
      </c>
      <c r="K180" s="90"/>
      <c r="L180" s="133">
        <f t="shared" si="9"/>
        <v>143.50439999999998</v>
      </c>
      <c r="M180" s="39"/>
      <c r="N180" s="39"/>
      <c r="O180" s="39"/>
      <c r="P180" s="39"/>
    </row>
    <row r="181" spans="1:16" x14ac:dyDescent="0.25">
      <c r="A181" s="132">
        <v>42684</v>
      </c>
      <c r="B181" s="86">
        <v>8</v>
      </c>
      <c r="C181" s="86">
        <v>54917</v>
      </c>
      <c r="D181" s="107" t="s">
        <v>633</v>
      </c>
      <c r="E181" s="86">
        <v>30707841415</v>
      </c>
      <c r="F181" s="108">
        <v>200.22</v>
      </c>
      <c r="G181" s="133">
        <f t="shared" si="8"/>
        <v>42.046199999999999</v>
      </c>
      <c r="H181" s="108"/>
      <c r="I181" s="110"/>
      <c r="J181" s="108">
        <v>57.84</v>
      </c>
      <c r="K181" s="90">
        <v>-0.01</v>
      </c>
      <c r="L181" s="133">
        <f t="shared" si="9"/>
        <v>300.09620000000001</v>
      </c>
      <c r="M181" s="39"/>
      <c r="N181" s="39"/>
      <c r="O181" s="39"/>
      <c r="P181" s="39"/>
    </row>
    <row r="182" spans="1:16" x14ac:dyDescent="0.25">
      <c r="A182" s="132">
        <v>42684</v>
      </c>
      <c r="B182" s="86">
        <v>37</v>
      </c>
      <c r="C182" s="86">
        <v>1288</v>
      </c>
      <c r="D182" s="107" t="s">
        <v>537</v>
      </c>
      <c r="E182" s="86">
        <v>30647678889</v>
      </c>
      <c r="F182" s="108">
        <v>108.71</v>
      </c>
      <c r="G182" s="133">
        <f t="shared" si="8"/>
        <v>22.829099999999997</v>
      </c>
      <c r="H182" s="108"/>
      <c r="I182" s="110"/>
      <c r="J182" s="108">
        <v>68.599999999999994</v>
      </c>
      <c r="K182" s="90"/>
      <c r="L182" s="133">
        <f t="shared" si="9"/>
        <v>200.13909999999998</v>
      </c>
      <c r="M182" s="39"/>
      <c r="N182" s="39"/>
      <c r="O182" s="39"/>
      <c r="P182" s="39"/>
    </row>
    <row r="183" spans="1:16" x14ac:dyDescent="0.25">
      <c r="A183" s="132">
        <v>42684</v>
      </c>
      <c r="B183" s="86">
        <v>16</v>
      </c>
      <c r="C183" s="86">
        <v>19316</v>
      </c>
      <c r="D183" s="107" t="s">
        <v>717</v>
      </c>
      <c r="E183" s="86">
        <v>30533440300</v>
      </c>
      <c r="F183" s="108">
        <v>170.7</v>
      </c>
      <c r="G183" s="133">
        <f t="shared" si="8"/>
        <v>35.846999999999994</v>
      </c>
      <c r="H183" s="108"/>
      <c r="I183" s="110"/>
      <c r="J183" s="108">
        <v>2.46</v>
      </c>
      <c r="K183" s="90"/>
      <c r="L183" s="133">
        <f t="shared" si="9"/>
        <v>209.00699999999998</v>
      </c>
      <c r="M183" s="39"/>
      <c r="N183" s="39"/>
      <c r="O183" s="39"/>
      <c r="P183" s="39"/>
    </row>
    <row r="184" spans="1:16" x14ac:dyDescent="0.25">
      <c r="A184" s="132">
        <v>42674</v>
      </c>
      <c r="B184" s="86">
        <v>11</v>
      </c>
      <c r="C184" s="120">
        <v>16022</v>
      </c>
      <c r="D184" s="107" t="s">
        <v>718</v>
      </c>
      <c r="E184" s="86">
        <v>20253668831</v>
      </c>
      <c r="F184" s="108">
        <v>169.46</v>
      </c>
      <c r="G184" s="133">
        <f t="shared" si="8"/>
        <v>35.586599999999997</v>
      </c>
      <c r="H184" s="108"/>
      <c r="I184" s="110"/>
      <c r="J184" s="108">
        <v>24.96</v>
      </c>
      <c r="K184" s="90">
        <v>15.54</v>
      </c>
      <c r="L184" s="133">
        <f t="shared" si="9"/>
        <v>245.54660000000001</v>
      </c>
      <c r="M184" s="39"/>
      <c r="N184" s="39"/>
      <c r="O184" s="39"/>
      <c r="P184" s="39"/>
    </row>
    <row r="185" spans="1:16" x14ac:dyDescent="0.25">
      <c r="A185" s="132">
        <v>42655</v>
      </c>
      <c r="B185" s="86">
        <v>7</v>
      </c>
      <c r="C185" s="86">
        <v>46852</v>
      </c>
      <c r="D185" s="107" t="s">
        <v>719</v>
      </c>
      <c r="E185" s="86">
        <v>30682322256</v>
      </c>
      <c r="F185" s="108">
        <v>156.63</v>
      </c>
      <c r="G185" s="133">
        <f t="shared" si="8"/>
        <v>32.892299999999999</v>
      </c>
      <c r="H185" s="108"/>
      <c r="I185" s="110"/>
      <c r="J185" s="108">
        <v>2.48</v>
      </c>
      <c r="K185" s="90"/>
      <c r="L185" s="133">
        <f t="shared" si="9"/>
        <v>192.00229999999999</v>
      </c>
      <c r="M185" s="39"/>
      <c r="N185" s="39"/>
      <c r="O185" s="39"/>
      <c r="P185" s="39"/>
    </row>
    <row r="186" spans="1:16" x14ac:dyDescent="0.25">
      <c r="A186" s="132">
        <v>42670</v>
      </c>
      <c r="B186" s="86">
        <v>1</v>
      </c>
      <c r="C186" s="86">
        <v>47543</v>
      </c>
      <c r="D186" s="107" t="s">
        <v>720</v>
      </c>
      <c r="E186" s="86">
        <v>33714550719</v>
      </c>
      <c r="F186" s="108">
        <v>146.91</v>
      </c>
      <c r="G186" s="133">
        <f t="shared" si="8"/>
        <v>30.851099999999999</v>
      </c>
      <c r="H186" s="108"/>
      <c r="I186" s="110"/>
      <c r="J186" s="108">
        <v>17.239999999999998</v>
      </c>
      <c r="K186" s="90"/>
      <c r="L186" s="133">
        <f t="shared" si="9"/>
        <v>195.00110000000001</v>
      </c>
      <c r="M186" s="39"/>
      <c r="N186" s="39"/>
      <c r="O186" s="39"/>
      <c r="P186" s="39"/>
    </row>
    <row r="187" spans="1:16" x14ac:dyDescent="0.25">
      <c r="A187" s="132">
        <v>42667</v>
      </c>
      <c r="B187" s="86">
        <v>1</v>
      </c>
      <c r="C187" s="86">
        <v>21799</v>
      </c>
      <c r="D187" s="107" t="s">
        <v>721</v>
      </c>
      <c r="E187" s="86">
        <v>30713628804</v>
      </c>
      <c r="F187" s="108">
        <v>136.58000000000001</v>
      </c>
      <c r="G187" s="133">
        <f t="shared" si="8"/>
        <v>28.681800000000003</v>
      </c>
      <c r="H187" s="108"/>
      <c r="I187" s="110"/>
      <c r="J187" s="108">
        <v>14.74</v>
      </c>
      <c r="K187" s="90"/>
      <c r="L187" s="133">
        <f t="shared" si="9"/>
        <v>180.00180000000003</v>
      </c>
      <c r="M187" s="39"/>
      <c r="N187" s="39"/>
      <c r="O187" s="39"/>
      <c r="P187" s="39"/>
    </row>
    <row r="188" spans="1:16" x14ac:dyDescent="0.25">
      <c r="A188" s="132">
        <v>42668</v>
      </c>
      <c r="B188" s="86">
        <v>4</v>
      </c>
      <c r="C188" s="86">
        <v>5361</v>
      </c>
      <c r="D188" s="107" t="s">
        <v>667</v>
      </c>
      <c r="E188" s="86">
        <v>33710327349</v>
      </c>
      <c r="F188" s="108">
        <v>114.31</v>
      </c>
      <c r="G188" s="133">
        <f t="shared" si="8"/>
        <v>24.005099999999999</v>
      </c>
      <c r="H188" s="108"/>
      <c r="I188" s="110"/>
      <c r="J188" s="108">
        <v>6.69</v>
      </c>
      <c r="K188" s="90"/>
      <c r="L188" s="133">
        <f t="shared" si="9"/>
        <v>145.0051</v>
      </c>
      <c r="M188" s="39"/>
      <c r="N188" s="39"/>
      <c r="O188" s="39"/>
      <c r="P188" s="39"/>
    </row>
    <row r="189" spans="1:16" x14ac:dyDescent="0.25">
      <c r="A189" s="132">
        <v>42648</v>
      </c>
      <c r="B189" s="86">
        <v>1</v>
      </c>
      <c r="C189" s="86">
        <v>133</v>
      </c>
      <c r="D189" s="107" t="s">
        <v>722</v>
      </c>
      <c r="E189" s="86">
        <v>33708578199</v>
      </c>
      <c r="F189" s="108">
        <v>111.64</v>
      </c>
      <c r="G189" s="133">
        <f t="shared" si="8"/>
        <v>23.444399999999998</v>
      </c>
      <c r="H189" s="108"/>
      <c r="I189" s="110"/>
      <c r="J189" s="108">
        <v>27.91</v>
      </c>
      <c r="K189" s="90"/>
      <c r="L189" s="133">
        <f t="shared" si="9"/>
        <v>162.99439999999998</v>
      </c>
      <c r="M189" s="39"/>
      <c r="N189" s="39"/>
      <c r="O189" s="39"/>
      <c r="P189" s="39"/>
    </row>
    <row r="190" spans="1:16" x14ac:dyDescent="0.25">
      <c r="A190" s="132">
        <v>42674</v>
      </c>
      <c r="B190" s="86">
        <v>4</v>
      </c>
      <c r="C190" s="86">
        <v>3994</v>
      </c>
      <c r="D190" s="107" t="s">
        <v>723</v>
      </c>
      <c r="E190" s="86">
        <v>30708894970</v>
      </c>
      <c r="F190" s="108">
        <v>134.94999999999999</v>
      </c>
      <c r="G190" s="133">
        <f t="shared" si="8"/>
        <v>28.339499999999997</v>
      </c>
      <c r="H190" s="108"/>
      <c r="I190" s="110"/>
      <c r="J190" s="108">
        <v>1.76</v>
      </c>
      <c r="K190" s="90"/>
      <c r="L190" s="133">
        <f t="shared" si="9"/>
        <v>165.04949999999997</v>
      </c>
      <c r="M190" s="39"/>
      <c r="N190" s="39"/>
      <c r="O190" s="39"/>
      <c r="P190" s="39"/>
    </row>
    <row r="191" spans="1:16" x14ac:dyDescent="0.25">
      <c r="A191" s="132">
        <v>42671</v>
      </c>
      <c r="B191" s="86">
        <v>8</v>
      </c>
      <c r="C191" s="86">
        <v>366</v>
      </c>
      <c r="D191" s="107" t="s">
        <v>724</v>
      </c>
      <c r="E191" s="86">
        <v>30708578688</v>
      </c>
      <c r="F191" s="108">
        <v>59.45</v>
      </c>
      <c r="G191" s="133">
        <f t="shared" si="8"/>
        <v>12.484500000000001</v>
      </c>
      <c r="H191" s="108"/>
      <c r="I191" s="110"/>
      <c r="J191" s="108">
        <v>35.07</v>
      </c>
      <c r="K191" s="90"/>
      <c r="L191" s="133">
        <f t="shared" si="9"/>
        <v>107.00450000000001</v>
      </c>
      <c r="M191" s="39"/>
      <c r="N191" s="39"/>
      <c r="O191" s="39"/>
      <c r="P191" s="39"/>
    </row>
    <row r="192" spans="1:16" x14ac:dyDescent="0.25">
      <c r="A192" s="132">
        <v>42670</v>
      </c>
      <c r="B192" s="86">
        <v>13</v>
      </c>
      <c r="C192" s="86">
        <v>61140</v>
      </c>
      <c r="D192" s="107" t="s">
        <v>725</v>
      </c>
      <c r="E192" s="86">
        <v>30710702728</v>
      </c>
      <c r="F192" s="108">
        <v>250.11</v>
      </c>
      <c r="G192" s="133">
        <f t="shared" si="8"/>
        <v>52.523099999999999</v>
      </c>
      <c r="H192" s="108"/>
      <c r="I192" s="110"/>
      <c r="J192" s="108">
        <v>97.37</v>
      </c>
      <c r="K192" s="90"/>
      <c r="L192" s="133">
        <f t="shared" si="9"/>
        <v>400.00310000000002</v>
      </c>
      <c r="M192" s="39"/>
      <c r="N192" s="39"/>
      <c r="O192" s="39"/>
      <c r="P192" s="39"/>
    </row>
    <row r="193" spans="1:16" x14ac:dyDescent="0.25">
      <c r="A193" s="132">
        <v>42656</v>
      </c>
      <c r="B193" s="86">
        <v>9</v>
      </c>
      <c r="C193" s="86">
        <v>9746</v>
      </c>
      <c r="D193" s="107" t="s">
        <v>714</v>
      </c>
      <c r="E193" s="86">
        <v>30686230968</v>
      </c>
      <c r="F193" s="108">
        <v>99.17</v>
      </c>
      <c r="G193" s="133">
        <f t="shared" si="8"/>
        <v>20.825700000000001</v>
      </c>
      <c r="H193" s="108"/>
      <c r="I193" s="110"/>
      <c r="J193" s="108">
        <v>1.98</v>
      </c>
      <c r="K193" s="90"/>
      <c r="L193" s="133">
        <f t="shared" si="9"/>
        <v>121.9757</v>
      </c>
      <c r="M193" s="39"/>
      <c r="N193" s="39"/>
      <c r="O193" s="39"/>
      <c r="P193" s="39"/>
    </row>
    <row r="194" spans="1:16" x14ac:dyDescent="0.25">
      <c r="A194" s="132">
        <v>42648</v>
      </c>
      <c r="B194" s="86">
        <v>1</v>
      </c>
      <c r="C194" s="86">
        <v>627</v>
      </c>
      <c r="D194" s="107" t="s">
        <v>726</v>
      </c>
      <c r="E194" s="86">
        <v>30715000136</v>
      </c>
      <c r="F194" s="108">
        <v>545.45000000000005</v>
      </c>
      <c r="G194" s="133">
        <f t="shared" si="8"/>
        <v>114.5445</v>
      </c>
      <c r="H194" s="108"/>
      <c r="I194" s="110"/>
      <c r="J194" s="108">
        <v>0.01</v>
      </c>
      <c r="K194" s="90"/>
      <c r="L194" s="133">
        <f t="shared" si="9"/>
        <v>660.00450000000001</v>
      </c>
      <c r="M194" s="39"/>
      <c r="N194" s="39"/>
      <c r="O194" s="39"/>
      <c r="P194" s="39"/>
    </row>
    <row r="195" spans="1:16" ht="15.75" thickBot="1" x14ac:dyDescent="0.3">
      <c r="A195" s="132">
        <v>42647</v>
      </c>
      <c r="B195" s="86">
        <v>8</v>
      </c>
      <c r="C195" s="86">
        <v>2198</v>
      </c>
      <c r="D195" s="107" t="s">
        <v>727</v>
      </c>
      <c r="E195" s="86">
        <v>33709165289</v>
      </c>
      <c r="F195" s="108">
        <v>173.85</v>
      </c>
      <c r="G195" s="133">
        <f t="shared" si="8"/>
        <v>36.508499999999998</v>
      </c>
      <c r="H195" s="108"/>
      <c r="I195" s="110"/>
      <c r="J195" s="108">
        <v>2.64</v>
      </c>
      <c r="K195" s="90"/>
      <c r="L195" s="133">
        <f t="shared" si="9"/>
        <v>212.99849999999998</v>
      </c>
      <c r="M195" s="39"/>
      <c r="N195" s="39"/>
      <c r="O195" s="39"/>
      <c r="P195" s="39"/>
    </row>
    <row r="196" spans="1:16" x14ac:dyDescent="0.25">
      <c r="A196" s="132">
        <v>42674</v>
      </c>
      <c r="B196" s="86">
        <v>2</v>
      </c>
      <c r="C196" s="86">
        <v>12882</v>
      </c>
      <c r="D196" s="107" t="s">
        <v>728</v>
      </c>
      <c r="E196" s="121">
        <v>30705548672</v>
      </c>
      <c r="F196" s="108">
        <v>140.88</v>
      </c>
      <c r="G196" s="133">
        <f t="shared" si="8"/>
        <v>29.584799999999998</v>
      </c>
      <c r="H196" s="108"/>
      <c r="I196" s="110"/>
      <c r="J196" s="108">
        <v>6.63</v>
      </c>
      <c r="K196" s="90"/>
      <c r="L196" s="133">
        <f t="shared" si="9"/>
        <v>177.09479999999999</v>
      </c>
      <c r="M196" s="39"/>
      <c r="N196" s="39"/>
      <c r="O196" s="39"/>
      <c r="P196" s="39"/>
    </row>
    <row r="197" spans="1:16" x14ac:dyDescent="0.25">
      <c r="A197" s="132">
        <v>42660</v>
      </c>
      <c r="B197" s="86">
        <v>27</v>
      </c>
      <c r="C197" s="86">
        <v>14521</v>
      </c>
      <c r="D197" s="107" t="s">
        <v>694</v>
      </c>
      <c r="E197" s="86">
        <v>30669041132</v>
      </c>
      <c r="F197" s="108">
        <v>100.3</v>
      </c>
      <c r="G197" s="133">
        <f t="shared" si="8"/>
        <v>21.062999999999999</v>
      </c>
      <c r="H197" s="108"/>
      <c r="I197" s="110"/>
      <c r="J197" s="108">
        <v>10.64</v>
      </c>
      <c r="K197" s="90"/>
      <c r="L197" s="133">
        <f t="shared" si="9"/>
        <v>132.00299999999999</v>
      </c>
      <c r="M197" s="39"/>
      <c r="N197" s="39"/>
      <c r="O197" s="39"/>
      <c r="P197" s="39"/>
    </row>
    <row r="198" spans="1:16" x14ac:dyDescent="0.25">
      <c r="A198" s="132">
        <v>42649</v>
      </c>
      <c r="B198" s="86">
        <v>22</v>
      </c>
      <c r="C198" s="86">
        <v>6360</v>
      </c>
      <c r="D198" s="107" t="s">
        <v>729</v>
      </c>
      <c r="E198" s="86">
        <v>30551860104</v>
      </c>
      <c r="F198" s="108">
        <v>96.17</v>
      </c>
      <c r="G198" s="133">
        <f t="shared" si="8"/>
        <v>20.195699999999999</v>
      </c>
      <c r="H198" s="108"/>
      <c r="I198" s="110"/>
      <c r="J198" s="108">
        <v>11.63</v>
      </c>
      <c r="K198" s="90">
        <v>6.47</v>
      </c>
      <c r="L198" s="133">
        <f t="shared" si="9"/>
        <v>134.4657</v>
      </c>
      <c r="M198" s="39"/>
      <c r="N198" s="39"/>
      <c r="O198" s="39"/>
      <c r="P198" s="39"/>
    </row>
    <row r="199" spans="1:16" x14ac:dyDescent="0.25">
      <c r="A199" s="132">
        <v>42660</v>
      </c>
      <c r="B199" s="86"/>
      <c r="C199" s="86"/>
      <c r="D199" s="107" t="s">
        <v>673</v>
      </c>
      <c r="E199" s="86">
        <v>30692975533</v>
      </c>
      <c r="F199" s="108">
        <f>L199-G199</f>
        <v>12.396000000000001</v>
      </c>
      <c r="G199" s="133">
        <f>L199*17.36%</f>
        <v>2.6040000000000001</v>
      </c>
      <c r="H199" s="108"/>
      <c r="I199" s="110"/>
      <c r="J199" s="108"/>
      <c r="K199" s="90"/>
      <c r="L199" s="133">
        <v>15</v>
      </c>
      <c r="M199" s="39"/>
      <c r="N199" s="39"/>
      <c r="O199" s="39"/>
      <c r="P199" s="39"/>
    </row>
    <row r="200" spans="1:16" x14ac:dyDescent="0.25">
      <c r="A200" s="132">
        <v>42660</v>
      </c>
      <c r="B200" s="86"/>
      <c r="C200" s="86"/>
      <c r="D200" s="107" t="s">
        <v>673</v>
      </c>
      <c r="E200" s="86">
        <v>30692975533</v>
      </c>
      <c r="F200" s="108">
        <f t="shared" ref="F200:F206" si="18">L200-G200</f>
        <v>12.396000000000001</v>
      </c>
      <c r="G200" s="133">
        <f t="shared" ref="G200:G206" si="19">L200*17.36%</f>
        <v>2.6040000000000001</v>
      </c>
      <c r="H200" s="108"/>
      <c r="I200" s="110"/>
      <c r="J200" s="108"/>
      <c r="K200" s="90"/>
      <c r="L200" s="133">
        <v>15</v>
      </c>
      <c r="M200" s="39"/>
      <c r="N200" s="39"/>
      <c r="O200" s="39"/>
      <c r="P200" s="39"/>
    </row>
    <row r="201" spans="1:16" x14ac:dyDescent="0.25">
      <c r="A201" s="132">
        <v>42660</v>
      </c>
      <c r="B201" s="86"/>
      <c r="C201" s="86"/>
      <c r="D201" s="107" t="s">
        <v>673</v>
      </c>
      <c r="E201" s="86">
        <v>30692975533</v>
      </c>
      <c r="F201" s="108">
        <f t="shared" si="18"/>
        <v>12.396000000000001</v>
      </c>
      <c r="G201" s="133">
        <f t="shared" si="19"/>
        <v>2.6040000000000001</v>
      </c>
      <c r="H201" s="108"/>
      <c r="I201" s="110"/>
      <c r="J201" s="108"/>
      <c r="K201" s="90"/>
      <c r="L201" s="133">
        <v>15</v>
      </c>
      <c r="M201" s="39"/>
      <c r="N201" s="39"/>
      <c r="O201" s="39"/>
      <c r="P201" s="39"/>
    </row>
    <row r="202" spans="1:16" x14ac:dyDescent="0.25">
      <c r="A202" s="132">
        <v>42661</v>
      </c>
      <c r="B202" s="86"/>
      <c r="C202" s="86"/>
      <c r="D202" s="107" t="s">
        <v>673</v>
      </c>
      <c r="E202" s="86">
        <v>30692975533</v>
      </c>
      <c r="F202" s="108">
        <f t="shared" si="18"/>
        <v>12.396000000000001</v>
      </c>
      <c r="G202" s="133">
        <f t="shared" si="19"/>
        <v>2.6040000000000001</v>
      </c>
      <c r="H202" s="108"/>
      <c r="I202" s="110"/>
      <c r="J202" s="108"/>
      <c r="K202" s="90"/>
      <c r="L202" s="133">
        <v>15</v>
      </c>
      <c r="M202" s="39"/>
      <c r="N202" s="39"/>
      <c r="O202" s="39"/>
      <c r="P202" s="39"/>
    </row>
    <row r="203" spans="1:16" x14ac:dyDescent="0.25">
      <c r="A203" s="132">
        <v>42661</v>
      </c>
      <c r="B203" s="86"/>
      <c r="C203" s="86"/>
      <c r="D203" s="107" t="s">
        <v>673</v>
      </c>
      <c r="E203" s="86">
        <v>30692975533</v>
      </c>
      <c r="F203" s="108">
        <f t="shared" si="18"/>
        <v>12.396000000000001</v>
      </c>
      <c r="G203" s="133">
        <f t="shared" si="19"/>
        <v>2.6040000000000001</v>
      </c>
      <c r="H203" s="108"/>
      <c r="I203" s="110"/>
      <c r="J203" s="108"/>
      <c r="K203" s="90"/>
      <c r="L203" s="133">
        <v>15</v>
      </c>
      <c r="M203" s="39"/>
      <c r="N203" s="39"/>
      <c r="O203" s="39"/>
      <c r="P203" s="39"/>
    </row>
    <row r="204" spans="1:16" x14ac:dyDescent="0.25">
      <c r="A204" s="132">
        <v>42669</v>
      </c>
      <c r="B204" s="86"/>
      <c r="C204" s="86"/>
      <c r="D204" s="107" t="s">
        <v>673</v>
      </c>
      <c r="E204" s="86">
        <v>30692975533</v>
      </c>
      <c r="F204" s="108">
        <f t="shared" si="18"/>
        <v>12.396000000000001</v>
      </c>
      <c r="G204" s="133">
        <f t="shared" si="19"/>
        <v>2.6040000000000001</v>
      </c>
      <c r="H204" s="108"/>
      <c r="I204" s="110"/>
      <c r="J204" s="108"/>
      <c r="K204" s="90"/>
      <c r="L204" s="133">
        <v>15</v>
      </c>
      <c r="M204" s="39"/>
      <c r="N204" s="39"/>
      <c r="O204" s="39"/>
      <c r="P204" s="39"/>
    </row>
    <row r="205" spans="1:16" x14ac:dyDescent="0.25">
      <c r="A205" s="132">
        <v>42650</v>
      </c>
      <c r="B205" s="86"/>
      <c r="C205" s="86"/>
      <c r="D205" s="107" t="s">
        <v>673</v>
      </c>
      <c r="E205" s="86">
        <v>30692975533</v>
      </c>
      <c r="F205" s="108">
        <f t="shared" si="18"/>
        <v>12.396000000000001</v>
      </c>
      <c r="G205" s="133">
        <f t="shared" si="19"/>
        <v>2.6040000000000001</v>
      </c>
      <c r="H205" s="108"/>
      <c r="I205" s="110"/>
      <c r="J205" s="108"/>
      <c r="K205" s="90"/>
      <c r="L205" s="133">
        <v>15</v>
      </c>
      <c r="M205" s="39"/>
      <c r="N205" s="39"/>
      <c r="O205" s="39"/>
      <c r="P205" s="39"/>
    </row>
    <row r="206" spans="1:16" x14ac:dyDescent="0.25">
      <c r="A206" s="132">
        <v>42653</v>
      </c>
      <c r="B206" s="86"/>
      <c r="C206" s="86"/>
      <c r="D206" s="107" t="s">
        <v>673</v>
      </c>
      <c r="E206" s="86">
        <v>30692975533</v>
      </c>
      <c r="F206" s="108">
        <f t="shared" si="18"/>
        <v>12.396000000000001</v>
      </c>
      <c r="G206" s="133">
        <f t="shared" si="19"/>
        <v>2.6040000000000001</v>
      </c>
      <c r="H206" s="108"/>
      <c r="I206" s="110"/>
      <c r="J206" s="108"/>
      <c r="K206" s="90"/>
      <c r="L206" s="133">
        <v>15</v>
      </c>
      <c r="M206" s="39"/>
      <c r="N206" s="39"/>
      <c r="O206" s="39"/>
      <c r="P206" s="39"/>
    </row>
    <row r="207" spans="1:16" x14ac:dyDescent="0.25">
      <c r="A207" s="132">
        <v>42684</v>
      </c>
      <c r="B207" s="86"/>
      <c r="C207" s="86"/>
      <c r="D207" s="107" t="s">
        <v>673</v>
      </c>
      <c r="E207" s="86">
        <v>30692975533</v>
      </c>
      <c r="F207" s="108">
        <f t="shared" ref="F207:F219" si="20">L207-G207</f>
        <v>33.055999999999997</v>
      </c>
      <c r="G207" s="133">
        <f t="shared" ref="G207:G219" si="21">L207*17.36%</f>
        <v>6.944</v>
      </c>
      <c r="H207" s="108"/>
      <c r="I207" s="110"/>
      <c r="J207" s="108"/>
      <c r="K207" s="90"/>
      <c r="L207" s="133">
        <v>40</v>
      </c>
      <c r="M207" s="39"/>
      <c r="N207" s="39"/>
      <c r="O207" s="39"/>
      <c r="P207" s="39"/>
    </row>
    <row r="208" spans="1:16" x14ac:dyDescent="0.25">
      <c r="A208" s="132">
        <v>42684</v>
      </c>
      <c r="B208" s="86"/>
      <c r="C208" s="86"/>
      <c r="D208" s="107" t="s">
        <v>673</v>
      </c>
      <c r="E208" s="86">
        <v>30692975533</v>
      </c>
      <c r="F208" s="108">
        <f t="shared" si="20"/>
        <v>33.055999999999997</v>
      </c>
      <c r="G208" s="133">
        <f t="shared" si="21"/>
        <v>6.944</v>
      </c>
      <c r="H208" s="108"/>
      <c r="I208" s="110"/>
      <c r="J208" s="108"/>
      <c r="K208" s="90"/>
      <c r="L208" s="133">
        <v>40</v>
      </c>
      <c r="M208" s="39"/>
      <c r="N208" s="39"/>
      <c r="O208" s="39"/>
      <c r="P208" s="39"/>
    </row>
    <row r="209" spans="1:16" x14ac:dyDescent="0.25">
      <c r="A209" s="132">
        <v>42684</v>
      </c>
      <c r="B209" s="86"/>
      <c r="C209" s="86"/>
      <c r="D209" s="107" t="s">
        <v>673</v>
      </c>
      <c r="E209" s="86">
        <v>30692975533</v>
      </c>
      <c r="F209" s="108">
        <f t="shared" si="20"/>
        <v>33.055999999999997</v>
      </c>
      <c r="G209" s="133">
        <f t="shared" si="21"/>
        <v>6.944</v>
      </c>
      <c r="H209" s="108"/>
      <c r="I209" s="110"/>
      <c r="J209" s="108"/>
      <c r="K209" s="90"/>
      <c r="L209" s="133">
        <v>40</v>
      </c>
      <c r="M209" s="39"/>
      <c r="N209" s="39"/>
      <c r="O209" s="39"/>
      <c r="P209" s="39"/>
    </row>
    <row r="210" spans="1:16" x14ac:dyDescent="0.25">
      <c r="A210" s="132">
        <v>42684</v>
      </c>
      <c r="B210" s="86"/>
      <c r="C210" s="86"/>
      <c r="D210" s="107" t="s">
        <v>673</v>
      </c>
      <c r="E210" s="86">
        <v>30692975533</v>
      </c>
      <c r="F210" s="108">
        <f t="shared" si="20"/>
        <v>16.527999999999999</v>
      </c>
      <c r="G210" s="133">
        <f t="shared" si="21"/>
        <v>3.472</v>
      </c>
      <c r="H210" s="108"/>
      <c r="I210" s="110"/>
      <c r="J210" s="108"/>
      <c r="K210" s="90"/>
      <c r="L210" s="133">
        <v>20</v>
      </c>
      <c r="M210" s="39"/>
      <c r="N210" s="39"/>
      <c r="O210" s="39"/>
      <c r="P210" s="39"/>
    </row>
    <row r="211" spans="1:16" x14ac:dyDescent="0.25">
      <c r="A211" s="132">
        <v>42684</v>
      </c>
      <c r="B211" s="86"/>
      <c r="C211" s="86"/>
      <c r="D211" s="107" t="s">
        <v>673</v>
      </c>
      <c r="E211" s="86">
        <v>30692975533</v>
      </c>
      <c r="F211" s="108">
        <f t="shared" si="20"/>
        <v>16.527999999999999</v>
      </c>
      <c r="G211" s="133">
        <f t="shared" si="21"/>
        <v>3.472</v>
      </c>
      <c r="H211" s="108"/>
      <c r="I211" s="110"/>
      <c r="J211" s="108"/>
      <c r="K211" s="90"/>
      <c r="L211" s="133">
        <v>20</v>
      </c>
      <c r="M211" s="39"/>
      <c r="N211" s="39"/>
      <c r="O211" s="39"/>
      <c r="P211" s="39"/>
    </row>
    <row r="212" spans="1:16" x14ac:dyDescent="0.25">
      <c r="A212" s="132">
        <v>42684</v>
      </c>
      <c r="B212" s="86"/>
      <c r="C212" s="86"/>
      <c r="D212" s="107" t="s">
        <v>673</v>
      </c>
      <c r="E212" s="86">
        <v>30692975533</v>
      </c>
      <c r="F212" s="108">
        <f t="shared" si="20"/>
        <v>16.527999999999999</v>
      </c>
      <c r="G212" s="133">
        <f t="shared" si="21"/>
        <v>3.472</v>
      </c>
      <c r="H212" s="108"/>
      <c r="I212" s="110"/>
      <c r="J212" s="108"/>
      <c r="K212" s="90"/>
      <c r="L212" s="133">
        <v>20</v>
      </c>
      <c r="M212" s="39"/>
      <c r="N212" s="39"/>
      <c r="O212" s="39"/>
      <c r="P212" s="39"/>
    </row>
    <row r="213" spans="1:16" x14ac:dyDescent="0.25">
      <c r="A213" s="132">
        <v>42669</v>
      </c>
      <c r="B213" s="86"/>
      <c r="C213" s="86"/>
      <c r="D213" s="107" t="s">
        <v>673</v>
      </c>
      <c r="E213" s="86">
        <v>30692975533</v>
      </c>
      <c r="F213" s="108">
        <f t="shared" si="20"/>
        <v>16.527999999999999</v>
      </c>
      <c r="G213" s="133">
        <f t="shared" si="21"/>
        <v>3.472</v>
      </c>
      <c r="H213" s="108"/>
      <c r="I213" s="110"/>
      <c r="J213" s="108"/>
      <c r="K213" s="90"/>
      <c r="L213" s="133">
        <v>20</v>
      </c>
      <c r="M213" s="39"/>
      <c r="N213" s="39"/>
      <c r="O213" s="39"/>
      <c r="P213" s="39"/>
    </row>
    <row r="214" spans="1:16" x14ac:dyDescent="0.25">
      <c r="A214" s="132">
        <v>42661</v>
      </c>
      <c r="B214" s="86"/>
      <c r="C214" s="86"/>
      <c r="D214" s="107" t="s">
        <v>673</v>
      </c>
      <c r="E214" s="86">
        <v>30692975533</v>
      </c>
      <c r="F214" s="108">
        <f t="shared" si="20"/>
        <v>16.527999999999999</v>
      </c>
      <c r="G214" s="133">
        <f t="shared" si="21"/>
        <v>3.472</v>
      </c>
      <c r="H214" s="108"/>
      <c r="I214" s="110"/>
      <c r="J214" s="108"/>
      <c r="K214" s="90"/>
      <c r="L214" s="133">
        <v>20</v>
      </c>
      <c r="M214" s="39"/>
      <c r="N214" s="39"/>
      <c r="O214" s="39"/>
      <c r="P214" s="39"/>
    </row>
    <row r="215" spans="1:16" x14ac:dyDescent="0.25">
      <c r="A215" s="132">
        <v>42650</v>
      </c>
      <c r="B215" s="86"/>
      <c r="C215" s="86"/>
      <c r="D215" s="107" t="s">
        <v>673</v>
      </c>
      <c r="E215" s="86">
        <v>30692975533</v>
      </c>
      <c r="F215" s="108">
        <f t="shared" si="20"/>
        <v>16.527999999999999</v>
      </c>
      <c r="G215" s="133">
        <f t="shared" si="21"/>
        <v>3.472</v>
      </c>
      <c r="H215" s="108"/>
      <c r="I215" s="110"/>
      <c r="J215" s="108"/>
      <c r="K215" s="90"/>
      <c r="L215" s="133">
        <v>20</v>
      </c>
      <c r="M215" s="39"/>
      <c r="N215" s="39"/>
      <c r="O215" s="39"/>
      <c r="P215" s="39"/>
    </row>
    <row r="216" spans="1:16" x14ac:dyDescent="0.25">
      <c r="A216" s="132">
        <v>42684</v>
      </c>
      <c r="B216" s="86"/>
      <c r="C216" s="86"/>
      <c r="D216" s="107" t="s">
        <v>673</v>
      </c>
      <c r="E216" s="86">
        <v>30692975533</v>
      </c>
      <c r="F216" s="108">
        <f t="shared" si="20"/>
        <v>16.527999999999999</v>
      </c>
      <c r="G216" s="133">
        <f t="shared" si="21"/>
        <v>3.472</v>
      </c>
      <c r="H216" s="108"/>
      <c r="I216" s="110"/>
      <c r="J216" s="108"/>
      <c r="K216" s="90"/>
      <c r="L216" s="133">
        <v>20</v>
      </c>
      <c r="M216" s="39"/>
      <c r="N216" s="39"/>
      <c r="O216" s="39"/>
      <c r="P216" s="39"/>
    </row>
    <row r="217" spans="1:16" x14ac:dyDescent="0.25">
      <c r="A217" s="132">
        <v>42685</v>
      </c>
      <c r="B217" s="86"/>
      <c r="C217" s="86"/>
      <c r="D217" s="107" t="s">
        <v>673</v>
      </c>
      <c r="E217" s="86">
        <v>30692975533</v>
      </c>
      <c r="F217" s="108">
        <f t="shared" si="20"/>
        <v>8.2639999999999993</v>
      </c>
      <c r="G217" s="133">
        <f t="shared" si="21"/>
        <v>1.736</v>
      </c>
      <c r="H217" s="108"/>
      <c r="I217" s="110"/>
      <c r="J217" s="108"/>
      <c r="K217" s="90"/>
      <c r="L217" s="133">
        <v>10</v>
      </c>
      <c r="M217" s="39"/>
      <c r="N217" s="39"/>
      <c r="O217" s="39"/>
      <c r="P217" s="39"/>
    </row>
    <row r="218" spans="1:16" x14ac:dyDescent="0.25">
      <c r="A218" s="132">
        <v>42685</v>
      </c>
      <c r="B218" s="86"/>
      <c r="C218" s="86"/>
      <c r="D218" s="107" t="s">
        <v>673</v>
      </c>
      <c r="E218" s="86">
        <v>30692975533</v>
      </c>
      <c r="F218" s="108">
        <f t="shared" si="20"/>
        <v>8.2639999999999993</v>
      </c>
      <c r="G218" s="133">
        <f t="shared" si="21"/>
        <v>1.736</v>
      </c>
      <c r="H218" s="108"/>
      <c r="I218" s="110"/>
      <c r="J218" s="108"/>
      <c r="K218" s="90"/>
      <c r="L218" s="133">
        <v>10</v>
      </c>
      <c r="M218" s="39"/>
      <c r="N218" s="39"/>
      <c r="O218" s="39"/>
      <c r="P218" s="39"/>
    </row>
    <row r="219" spans="1:16" x14ac:dyDescent="0.25">
      <c r="A219" s="132">
        <v>42685</v>
      </c>
      <c r="B219" s="86"/>
      <c r="C219" s="86"/>
      <c r="D219" s="107" t="s">
        <v>673</v>
      </c>
      <c r="E219" s="86">
        <v>30692975533</v>
      </c>
      <c r="F219" s="108">
        <f t="shared" si="20"/>
        <v>28.923999999999999</v>
      </c>
      <c r="G219" s="133">
        <f t="shared" si="21"/>
        <v>6.0760000000000005</v>
      </c>
      <c r="H219" s="108"/>
      <c r="I219" s="110"/>
      <c r="J219" s="108"/>
      <c r="K219" s="90"/>
      <c r="L219" s="133">
        <v>35</v>
      </c>
      <c r="M219" s="39"/>
      <c r="N219" s="39"/>
      <c r="O219" s="39"/>
      <c r="P219" s="39"/>
    </row>
    <row r="220" spans="1:16" x14ac:dyDescent="0.25">
      <c r="A220" s="132">
        <v>42684</v>
      </c>
      <c r="B220" s="86"/>
      <c r="C220" s="86"/>
      <c r="D220" s="107" t="s">
        <v>673</v>
      </c>
      <c r="E220" s="86">
        <v>30692975533</v>
      </c>
      <c r="F220" s="108">
        <f t="shared" ref="F220:F228" si="22">L220-G220</f>
        <v>16.527999999999999</v>
      </c>
      <c r="G220" s="133">
        <f t="shared" ref="G220:G228" si="23">L220*17.36%</f>
        <v>3.472</v>
      </c>
      <c r="H220" s="108"/>
      <c r="I220" s="110"/>
      <c r="J220" s="108"/>
      <c r="K220" s="90"/>
      <c r="L220" s="133">
        <v>20</v>
      </c>
      <c r="M220" s="39"/>
      <c r="N220" s="39"/>
      <c r="O220" s="39"/>
      <c r="P220" s="39"/>
    </row>
    <row r="221" spans="1:16" x14ac:dyDescent="0.25">
      <c r="A221" s="132">
        <v>42684</v>
      </c>
      <c r="B221" s="86"/>
      <c r="C221" s="86"/>
      <c r="D221" s="107" t="s">
        <v>673</v>
      </c>
      <c r="E221" s="86">
        <v>30692975533</v>
      </c>
      <c r="F221" s="108">
        <f t="shared" si="22"/>
        <v>16.527999999999999</v>
      </c>
      <c r="G221" s="133">
        <f t="shared" si="23"/>
        <v>3.472</v>
      </c>
      <c r="H221" s="108"/>
      <c r="I221" s="110"/>
      <c r="J221" s="108"/>
      <c r="K221" s="90"/>
      <c r="L221" s="133">
        <v>20</v>
      </c>
      <c r="M221" s="39"/>
      <c r="N221" s="39"/>
      <c r="O221" s="39"/>
      <c r="P221" s="39"/>
    </row>
    <row r="222" spans="1:16" x14ac:dyDescent="0.25">
      <c r="A222" s="132">
        <v>42684</v>
      </c>
      <c r="B222" s="86"/>
      <c r="C222" s="86"/>
      <c r="D222" s="107" t="s">
        <v>673</v>
      </c>
      <c r="E222" s="86">
        <v>30692975533</v>
      </c>
      <c r="F222" s="108">
        <f t="shared" si="22"/>
        <v>12.396000000000001</v>
      </c>
      <c r="G222" s="133">
        <f t="shared" si="23"/>
        <v>2.6040000000000001</v>
      </c>
      <c r="H222" s="108"/>
      <c r="I222" s="110"/>
      <c r="J222" s="108"/>
      <c r="K222" s="90"/>
      <c r="L222" s="133">
        <v>15</v>
      </c>
      <c r="M222" s="39"/>
      <c r="N222" s="39"/>
      <c r="O222" s="39"/>
      <c r="P222" s="39"/>
    </row>
    <row r="223" spans="1:16" x14ac:dyDescent="0.25">
      <c r="A223" s="132">
        <v>42686</v>
      </c>
      <c r="B223" s="86"/>
      <c r="C223" s="86"/>
      <c r="D223" s="107" t="s">
        <v>673</v>
      </c>
      <c r="E223" s="86">
        <v>30692975533</v>
      </c>
      <c r="F223" s="108">
        <f t="shared" si="22"/>
        <v>12.396000000000001</v>
      </c>
      <c r="G223" s="133">
        <f t="shared" si="23"/>
        <v>2.6040000000000001</v>
      </c>
      <c r="H223" s="108"/>
      <c r="I223" s="110"/>
      <c r="J223" s="108"/>
      <c r="K223" s="90"/>
      <c r="L223" s="133">
        <v>15</v>
      </c>
      <c r="M223" s="39"/>
      <c r="N223" s="39"/>
      <c r="O223" s="39"/>
      <c r="P223" s="39"/>
    </row>
    <row r="224" spans="1:16" x14ac:dyDescent="0.25">
      <c r="A224" s="132">
        <v>42686</v>
      </c>
      <c r="B224" s="86"/>
      <c r="C224" s="86"/>
      <c r="D224" s="107" t="s">
        <v>673</v>
      </c>
      <c r="E224" s="86">
        <v>30692975533</v>
      </c>
      <c r="F224" s="108">
        <f t="shared" si="22"/>
        <v>12.396000000000001</v>
      </c>
      <c r="G224" s="133">
        <f t="shared" si="23"/>
        <v>2.6040000000000001</v>
      </c>
      <c r="H224" s="108"/>
      <c r="I224" s="110"/>
      <c r="J224" s="108"/>
      <c r="K224" s="90"/>
      <c r="L224" s="133">
        <v>15</v>
      </c>
      <c r="M224" s="39"/>
      <c r="N224" s="39"/>
      <c r="O224" s="39"/>
      <c r="P224" s="39"/>
    </row>
    <row r="225" spans="1:16" x14ac:dyDescent="0.25">
      <c r="A225" s="132">
        <v>42685</v>
      </c>
      <c r="B225" s="86"/>
      <c r="C225" s="86"/>
      <c r="D225" s="107" t="s">
        <v>673</v>
      </c>
      <c r="E225" s="86">
        <v>30692975533</v>
      </c>
      <c r="F225" s="108">
        <f t="shared" si="22"/>
        <v>12.396000000000001</v>
      </c>
      <c r="G225" s="133">
        <f t="shared" si="23"/>
        <v>2.6040000000000001</v>
      </c>
      <c r="H225" s="108"/>
      <c r="I225" s="110"/>
      <c r="J225" s="108"/>
      <c r="K225" s="90"/>
      <c r="L225" s="133">
        <v>15</v>
      </c>
      <c r="M225" s="39"/>
      <c r="N225" s="39"/>
      <c r="O225" s="39"/>
      <c r="P225" s="39"/>
    </row>
    <row r="226" spans="1:16" x14ac:dyDescent="0.25">
      <c r="A226" s="132">
        <v>42683</v>
      </c>
      <c r="B226" s="86"/>
      <c r="C226" s="173"/>
      <c r="D226" s="107" t="s">
        <v>673</v>
      </c>
      <c r="E226" s="86">
        <v>30692975533</v>
      </c>
      <c r="F226" s="108">
        <f t="shared" si="22"/>
        <v>12.396000000000001</v>
      </c>
      <c r="G226" s="133">
        <f t="shared" si="23"/>
        <v>2.6040000000000001</v>
      </c>
      <c r="H226" s="108"/>
      <c r="I226" s="110"/>
      <c r="J226" s="108"/>
      <c r="K226" s="90"/>
      <c r="L226" s="133">
        <v>15</v>
      </c>
      <c r="M226" s="39"/>
      <c r="N226" s="39"/>
      <c r="O226" s="39"/>
      <c r="P226" s="39"/>
    </row>
    <row r="227" spans="1:16" x14ac:dyDescent="0.25">
      <c r="A227" s="132">
        <v>42683</v>
      </c>
      <c r="B227" s="86"/>
      <c r="C227" s="86"/>
      <c r="D227" s="107" t="s">
        <v>673</v>
      </c>
      <c r="E227" s="86">
        <v>30692975533</v>
      </c>
      <c r="F227" s="108">
        <f t="shared" si="22"/>
        <v>12.396000000000001</v>
      </c>
      <c r="G227" s="133">
        <f t="shared" si="23"/>
        <v>2.6040000000000001</v>
      </c>
      <c r="H227" s="108"/>
      <c r="I227" s="110"/>
      <c r="J227" s="108"/>
      <c r="K227" s="90"/>
      <c r="L227" s="133">
        <v>15</v>
      </c>
      <c r="M227" s="39"/>
      <c r="N227" s="39"/>
      <c r="O227" s="39"/>
      <c r="P227" s="39"/>
    </row>
    <row r="228" spans="1:16" x14ac:dyDescent="0.25">
      <c r="A228" s="132">
        <v>42686</v>
      </c>
      <c r="B228" s="86"/>
      <c r="C228" s="86"/>
      <c r="D228" s="107" t="s">
        <v>673</v>
      </c>
      <c r="E228" s="86">
        <v>30692975533</v>
      </c>
      <c r="F228" s="108">
        <f t="shared" si="22"/>
        <v>12.396000000000001</v>
      </c>
      <c r="G228" s="133">
        <f t="shared" si="23"/>
        <v>2.6040000000000001</v>
      </c>
      <c r="H228" s="108"/>
      <c r="I228" s="110"/>
      <c r="J228" s="108"/>
      <c r="K228" s="90"/>
      <c r="L228" s="133">
        <v>15</v>
      </c>
      <c r="M228" s="39"/>
      <c r="N228" s="39"/>
      <c r="O228" s="39"/>
      <c r="P228" s="39"/>
    </row>
    <row r="229" spans="1:16" x14ac:dyDescent="0.25">
      <c r="A229" s="132">
        <v>42685</v>
      </c>
      <c r="B229" s="86"/>
      <c r="C229" s="86"/>
      <c r="D229" s="107" t="s">
        <v>557</v>
      </c>
      <c r="E229" s="86">
        <v>30711032637</v>
      </c>
      <c r="F229" s="108">
        <f t="shared" ref="F229:F231" si="24">L229-G229</f>
        <v>4.1319999999999997</v>
      </c>
      <c r="G229" s="133">
        <f t="shared" ref="G229:G231" si="25">L229*17.36%</f>
        <v>0.86799999999999999</v>
      </c>
      <c r="H229" s="108"/>
      <c r="I229" s="110"/>
      <c r="J229" s="108"/>
      <c r="K229" s="90"/>
      <c r="L229" s="133">
        <v>5</v>
      </c>
      <c r="M229" s="39"/>
      <c r="N229" s="39"/>
      <c r="O229" s="39"/>
      <c r="P229" s="39"/>
    </row>
    <row r="230" spans="1:16" x14ac:dyDescent="0.25">
      <c r="A230" s="132">
        <v>42685</v>
      </c>
      <c r="B230" s="86"/>
      <c r="C230" s="86"/>
      <c r="D230" s="107" t="s">
        <v>557</v>
      </c>
      <c r="E230" s="86">
        <v>30711032637</v>
      </c>
      <c r="F230" s="108">
        <f t="shared" si="24"/>
        <v>4.1319999999999997</v>
      </c>
      <c r="G230" s="133">
        <f t="shared" si="25"/>
        <v>0.86799999999999999</v>
      </c>
      <c r="H230" s="108"/>
      <c r="I230" s="110"/>
      <c r="J230" s="108"/>
      <c r="K230" s="90"/>
      <c r="L230" s="133">
        <v>5</v>
      </c>
      <c r="M230" s="39"/>
      <c r="N230" s="39"/>
      <c r="O230" s="39"/>
      <c r="P230" s="39"/>
    </row>
    <row r="231" spans="1:16" x14ac:dyDescent="0.25">
      <c r="A231" s="132">
        <v>42685</v>
      </c>
      <c r="B231" s="86"/>
      <c r="C231" s="86"/>
      <c r="D231" s="107" t="s">
        <v>557</v>
      </c>
      <c r="E231" s="86">
        <v>30711032637</v>
      </c>
      <c r="F231" s="108">
        <f t="shared" si="24"/>
        <v>4.1319999999999997</v>
      </c>
      <c r="G231" s="133">
        <f t="shared" si="25"/>
        <v>0.86799999999999999</v>
      </c>
      <c r="H231" s="108"/>
      <c r="I231" s="110"/>
      <c r="J231" s="108"/>
      <c r="K231" s="90"/>
      <c r="L231" s="133">
        <v>5</v>
      </c>
      <c r="M231" s="39"/>
      <c r="N231" s="39"/>
      <c r="O231" s="39"/>
      <c r="P231" s="39"/>
    </row>
    <row r="232" spans="1:16" x14ac:dyDescent="0.25">
      <c r="A232" s="132">
        <v>42674</v>
      </c>
      <c r="B232" s="86"/>
      <c r="C232" s="86"/>
      <c r="D232" s="107" t="s">
        <v>587</v>
      </c>
      <c r="E232" s="86">
        <v>30711346801</v>
      </c>
      <c r="F232" s="108">
        <f t="shared" ref="F232:F233" si="26">L232-G232</f>
        <v>16.527999999999999</v>
      </c>
      <c r="G232" s="133">
        <f t="shared" ref="G232:G233" si="27">L232*17.36%</f>
        <v>3.472</v>
      </c>
      <c r="H232" s="108"/>
      <c r="I232" s="110"/>
      <c r="J232" s="108"/>
      <c r="K232" s="90"/>
      <c r="L232" s="133">
        <v>20</v>
      </c>
      <c r="M232" s="39"/>
      <c r="N232" s="39"/>
      <c r="O232" s="39"/>
      <c r="P232" s="39"/>
    </row>
    <row r="233" spans="1:16" x14ac:dyDescent="0.25">
      <c r="A233" s="132">
        <v>42647</v>
      </c>
      <c r="B233" s="86"/>
      <c r="C233" s="86"/>
      <c r="D233" s="107" t="s">
        <v>587</v>
      </c>
      <c r="E233" s="86">
        <v>30711346801</v>
      </c>
      <c r="F233" s="108">
        <f t="shared" si="26"/>
        <v>16.527999999999999</v>
      </c>
      <c r="G233" s="133">
        <f t="shared" si="27"/>
        <v>3.472</v>
      </c>
      <c r="H233" s="108"/>
      <c r="I233" s="110"/>
      <c r="J233" s="108"/>
      <c r="K233" s="90"/>
      <c r="L233" s="133">
        <v>20</v>
      </c>
      <c r="M233" s="39"/>
      <c r="N233" s="39"/>
      <c r="O233" s="39"/>
      <c r="P233" s="39"/>
    </row>
    <row r="234" spans="1:16" x14ac:dyDescent="0.25">
      <c r="A234" s="132">
        <v>42684</v>
      </c>
      <c r="B234" s="86"/>
      <c r="C234" s="86"/>
      <c r="D234" s="107" t="s">
        <v>524</v>
      </c>
      <c r="E234" s="86">
        <v>30707017690</v>
      </c>
      <c r="F234" s="108">
        <f t="shared" ref="F234:F237" si="28">L234-G234</f>
        <v>20.66</v>
      </c>
      <c r="G234" s="133">
        <f t="shared" ref="G234:G237" si="29">L234*17.36%</f>
        <v>4.34</v>
      </c>
      <c r="H234" s="108"/>
      <c r="I234" s="110"/>
      <c r="J234" s="108"/>
      <c r="K234" s="90"/>
      <c r="L234" s="133">
        <v>25</v>
      </c>
      <c r="M234" s="39"/>
      <c r="N234" s="39"/>
      <c r="O234" s="39"/>
      <c r="P234" s="39"/>
    </row>
    <row r="235" spans="1:16" x14ac:dyDescent="0.25">
      <c r="A235" s="132">
        <v>42684</v>
      </c>
      <c r="B235" s="86"/>
      <c r="C235" s="86"/>
      <c r="D235" s="107" t="s">
        <v>524</v>
      </c>
      <c r="E235" s="86">
        <v>30707017690</v>
      </c>
      <c r="F235" s="108">
        <f t="shared" si="28"/>
        <v>20.66</v>
      </c>
      <c r="G235" s="133">
        <f t="shared" si="29"/>
        <v>4.34</v>
      </c>
      <c r="H235" s="108"/>
      <c r="I235" s="110"/>
      <c r="J235" s="108"/>
      <c r="K235" s="90"/>
      <c r="L235" s="133">
        <v>25</v>
      </c>
      <c r="M235" s="39"/>
      <c r="N235" s="39"/>
      <c r="O235" s="39"/>
      <c r="P235" s="39"/>
    </row>
    <row r="236" spans="1:16" x14ac:dyDescent="0.25">
      <c r="A236" s="132">
        <v>42684</v>
      </c>
      <c r="B236" s="86"/>
      <c r="C236" s="86"/>
      <c r="D236" s="107" t="s">
        <v>524</v>
      </c>
      <c r="E236" s="86">
        <v>30707017690</v>
      </c>
      <c r="F236" s="108">
        <f t="shared" si="28"/>
        <v>20.66</v>
      </c>
      <c r="G236" s="133">
        <f t="shared" si="29"/>
        <v>4.34</v>
      </c>
      <c r="H236" s="108"/>
      <c r="I236" s="110"/>
      <c r="J236" s="108"/>
      <c r="K236" s="90"/>
      <c r="L236" s="133">
        <v>25</v>
      </c>
      <c r="M236" s="39"/>
      <c r="N236" s="39"/>
      <c r="O236" s="39"/>
      <c r="P236" s="39"/>
    </row>
    <row r="237" spans="1:16" x14ac:dyDescent="0.25">
      <c r="A237" s="132">
        <v>42685</v>
      </c>
      <c r="B237" s="86"/>
      <c r="C237" s="86"/>
      <c r="D237" s="107" t="s">
        <v>524</v>
      </c>
      <c r="E237" s="86">
        <v>30707017690</v>
      </c>
      <c r="F237" s="108">
        <f t="shared" si="28"/>
        <v>20.66</v>
      </c>
      <c r="G237" s="133">
        <f t="shared" si="29"/>
        <v>4.34</v>
      </c>
      <c r="H237" s="108"/>
      <c r="I237" s="110"/>
      <c r="J237" s="108"/>
      <c r="K237" s="90"/>
      <c r="L237" s="133">
        <v>25</v>
      </c>
      <c r="M237" s="39"/>
      <c r="N237" s="39"/>
      <c r="O237" s="39"/>
      <c r="P237" s="39"/>
    </row>
    <row r="238" spans="1:16" x14ac:dyDescent="0.25">
      <c r="A238" s="132">
        <v>42648</v>
      </c>
      <c r="B238" s="86"/>
      <c r="C238" s="86"/>
      <c r="D238" s="107" t="s">
        <v>671</v>
      </c>
      <c r="E238" s="86">
        <v>30711343055</v>
      </c>
      <c r="F238" s="108">
        <f t="shared" ref="F238:F244" si="30">L238-G238</f>
        <v>24.792000000000002</v>
      </c>
      <c r="G238" s="133">
        <f t="shared" ref="G238:G244" si="31">L238*17.36%</f>
        <v>5.2080000000000002</v>
      </c>
      <c r="H238" s="108"/>
      <c r="I238" s="110"/>
      <c r="J238" s="108"/>
      <c r="K238" s="90"/>
      <c r="L238" s="133">
        <v>30</v>
      </c>
      <c r="M238" s="39"/>
      <c r="N238" s="39"/>
      <c r="O238" s="39"/>
      <c r="P238" s="39"/>
    </row>
    <row r="239" spans="1:16" x14ac:dyDescent="0.25">
      <c r="A239" s="132">
        <v>42649</v>
      </c>
      <c r="B239" s="86"/>
      <c r="C239" s="86"/>
      <c r="D239" s="107" t="s">
        <v>671</v>
      </c>
      <c r="E239" s="86">
        <v>30711343055</v>
      </c>
      <c r="F239" s="108">
        <f t="shared" si="30"/>
        <v>24.792000000000002</v>
      </c>
      <c r="G239" s="133">
        <f t="shared" si="31"/>
        <v>5.2080000000000002</v>
      </c>
      <c r="H239" s="108"/>
      <c r="I239" s="110"/>
      <c r="J239" s="108"/>
      <c r="K239" s="90"/>
      <c r="L239" s="133">
        <v>30</v>
      </c>
      <c r="M239" s="39"/>
      <c r="N239" s="39"/>
      <c r="O239" s="39"/>
      <c r="P239" s="39"/>
    </row>
    <row r="240" spans="1:16" x14ac:dyDescent="0.25">
      <c r="A240" s="132">
        <v>42656</v>
      </c>
      <c r="B240" s="86"/>
      <c r="C240" s="86"/>
      <c r="D240" s="107" t="s">
        <v>671</v>
      </c>
      <c r="E240" s="86">
        <v>30711343055</v>
      </c>
      <c r="F240" s="108">
        <f t="shared" si="30"/>
        <v>24.792000000000002</v>
      </c>
      <c r="G240" s="133">
        <f t="shared" si="31"/>
        <v>5.2080000000000002</v>
      </c>
      <c r="H240" s="108"/>
      <c r="I240" s="110"/>
      <c r="J240" s="108"/>
      <c r="K240" s="90"/>
      <c r="L240" s="133">
        <v>30</v>
      </c>
      <c r="M240" s="39"/>
      <c r="N240" s="39"/>
      <c r="O240" s="39"/>
      <c r="P240" s="39"/>
    </row>
    <row r="241" spans="1:16" x14ac:dyDescent="0.25">
      <c r="A241" s="132">
        <v>42655</v>
      </c>
      <c r="B241" s="86"/>
      <c r="C241" s="86"/>
      <c r="D241" s="107" t="s">
        <v>671</v>
      </c>
      <c r="E241" s="86">
        <v>30711343055</v>
      </c>
      <c r="F241" s="108">
        <f t="shared" si="30"/>
        <v>24.792000000000002</v>
      </c>
      <c r="G241" s="133">
        <f t="shared" si="31"/>
        <v>5.2080000000000002</v>
      </c>
      <c r="H241" s="108"/>
      <c r="I241" s="110"/>
      <c r="J241" s="108"/>
      <c r="K241" s="90"/>
      <c r="L241" s="133">
        <v>30</v>
      </c>
      <c r="M241" s="39"/>
      <c r="N241" s="39"/>
      <c r="O241" s="39"/>
      <c r="P241" s="39"/>
    </row>
    <row r="242" spans="1:16" x14ac:dyDescent="0.25">
      <c r="A242" s="132">
        <v>42648</v>
      </c>
      <c r="B242" s="86"/>
      <c r="C242" s="86"/>
      <c r="D242" s="107" t="s">
        <v>671</v>
      </c>
      <c r="E242" s="86">
        <v>30711343055</v>
      </c>
      <c r="F242" s="108">
        <f t="shared" si="30"/>
        <v>24.792000000000002</v>
      </c>
      <c r="G242" s="133">
        <f t="shared" si="31"/>
        <v>5.2080000000000002</v>
      </c>
      <c r="H242" s="108"/>
      <c r="I242" s="110"/>
      <c r="J242" s="108"/>
      <c r="K242" s="90"/>
      <c r="L242" s="133">
        <v>30</v>
      </c>
      <c r="M242" s="39"/>
      <c r="N242" s="39"/>
      <c r="O242" s="39"/>
      <c r="P242" s="39"/>
    </row>
    <row r="243" spans="1:16" x14ac:dyDescent="0.25">
      <c r="A243" s="132">
        <v>42684</v>
      </c>
      <c r="B243" s="86"/>
      <c r="C243" s="86"/>
      <c r="D243" s="107" t="s">
        <v>671</v>
      </c>
      <c r="E243" s="86">
        <v>30711343055</v>
      </c>
      <c r="F243" s="108">
        <f t="shared" si="30"/>
        <v>28.923999999999999</v>
      </c>
      <c r="G243" s="133">
        <f t="shared" si="31"/>
        <v>6.0760000000000005</v>
      </c>
      <c r="H243" s="108"/>
      <c r="I243" s="110"/>
      <c r="J243" s="108"/>
      <c r="K243" s="90"/>
      <c r="L243" s="133">
        <v>35</v>
      </c>
      <c r="M243" s="39"/>
      <c r="N243" s="39"/>
      <c r="O243" s="39"/>
      <c r="P243" s="39"/>
    </row>
    <row r="244" spans="1:16" ht="14.25" customHeight="1" x14ac:dyDescent="0.25">
      <c r="A244" s="132">
        <v>42655</v>
      </c>
      <c r="B244" s="86"/>
      <c r="C244" s="86"/>
      <c r="D244" s="107" t="s">
        <v>671</v>
      </c>
      <c r="E244" s="86">
        <v>30711343055</v>
      </c>
      <c r="F244" s="108">
        <f t="shared" si="30"/>
        <v>28.923999999999999</v>
      </c>
      <c r="G244" s="133">
        <f t="shared" si="31"/>
        <v>6.0760000000000005</v>
      </c>
      <c r="H244" s="108"/>
      <c r="I244" s="110"/>
      <c r="J244" s="108"/>
      <c r="K244" s="90"/>
      <c r="L244" s="133">
        <v>35</v>
      </c>
      <c r="M244" s="39"/>
      <c r="N244" s="39"/>
      <c r="O244" s="39"/>
      <c r="P244" s="39"/>
    </row>
    <row r="245" spans="1:16" x14ac:dyDescent="0.25">
      <c r="A245" s="132">
        <v>42669</v>
      </c>
      <c r="B245" s="86"/>
      <c r="C245" s="86"/>
      <c r="D245" s="107" t="s">
        <v>557</v>
      </c>
      <c r="E245" s="86">
        <v>30711032637</v>
      </c>
      <c r="F245" s="108">
        <f t="shared" ref="F245:F249" si="32">L245-G245</f>
        <v>24.792000000000002</v>
      </c>
      <c r="G245" s="133">
        <f t="shared" ref="G245:G249" si="33">L245*17.36%</f>
        <v>5.2080000000000002</v>
      </c>
      <c r="H245" s="108"/>
      <c r="I245" s="110"/>
      <c r="J245" s="108"/>
      <c r="K245" s="90"/>
      <c r="L245" s="133">
        <v>30</v>
      </c>
      <c r="M245" s="39"/>
      <c r="N245" s="39"/>
      <c r="O245" s="39"/>
      <c r="P245" s="39"/>
    </row>
    <row r="246" spans="1:16" x14ac:dyDescent="0.25">
      <c r="A246" s="132">
        <v>42661</v>
      </c>
      <c r="B246" s="86"/>
      <c r="C246" s="86"/>
      <c r="D246" s="107" t="s">
        <v>557</v>
      </c>
      <c r="E246" s="86">
        <v>30711032637</v>
      </c>
      <c r="F246" s="108">
        <f t="shared" si="32"/>
        <v>24.792000000000002</v>
      </c>
      <c r="G246" s="133">
        <f t="shared" si="33"/>
        <v>5.2080000000000002</v>
      </c>
      <c r="H246" s="108"/>
      <c r="I246" s="110"/>
      <c r="J246" s="108"/>
      <c r="K246" s="90"/>
      <c r="L246" s="133">
        <v>30</v>
      </c>
      <c r="M246" s="39"/>
      <c r="N246" s="39"/>
      <c r="O246" s="39"/>
      <c r="P246" s="39"/>
    </row>
    <row r="247" spans="1:16" x14ac:dyDescent="0.25">
      <c r="A247" s="132">
        <v>42670</v>
      </c>
      <c r="B247" s="86"/>
      <c r="C247" s="86"/>
      <c r="D247" s="107" t="s">
        <v>557</v>
      </c>
      <c r="E247" s="86">
        <v>30711032637</v>
      </c>
      <c r="F247" s="108">
        <f t="shared" si="32"/>
        <v>24.792000000000002</v>
      </c>
      <c r="G247" s="133">
        <f t="shared" si="33"/>
        <v>5.2080000000000002</v>
      </c>
      <c r="H247" s="108"/>
      <c r="I247" s="110"/>
      <c r="J247" s="108"/>
      <c r="K247" s="90"/>
      <c r="L247" s="133">
        <v>30</v>
      </c>
      <c r="M247" s="39"/>
      <c r="N247" s="39"/>
      <c r="O247" s="39"/>
      <c r="P247" s="39"/>
    </row>
    <row r="248" spans="1:16" x14ac:dyDescent="0.25">
      <c r="A248" s="132">
        <v>42670</v>
      </c>
      <c r="B248" s="86"/>
      <c r="C248" s="86"/>
      <c r="D248" s="107" t="s">
        <v>557</v>
      </c>
      <c r="E248" s="86">
        <v>30711032637</v>
      </c>
      <c r="F248" s="108">
        <f t="shared" si="32"/>
        <v>16.527999999999999</v>
      </c>
      <c r="G248" s="133">
        <f t="shared" si="33"/>
        <v>3.472</v>
      </c>
      <c r="H248" s="108"/>
      <c r="I248" s="110"/>
      <c r="J248" s="108"/>
      <c r="K248" s="90"/>
      <c r="L248" s="133">
        <v>20</v>
      </c>
      <c r="M248" s="39"/>
      <c r="N248" s="39"/>
      <c r="O248" s="39"/>
      <c r="P248" s="39"/>
    </row>
    <row r="249" spans="1:16" x14ac:dyDescent="0.25">
      <c r="A249" s="132">
        <v>42661</v>
      </c>
      <c r="B249" s="86"/>
      <c r="C249" s="86"/>
      <c r="D249" s="107" t="s">
        <v>557</v>
      </c>
      <c r="E249" s="86">
        <v>30711032637</v>
      </c>
      <c r="F249" s="108">
        <f t="shared" si="32"/>
        <v>16.527999999999999</v>
      </c>
      <c r="G249" s="133">
        <f t="shared" si="33"/>
        <v>3.472</v>
      </c>
      <c r="H249" s="108"/>
      <c r="I249" s="110"/>
      <c r="J249" s="108"/>
      <c r="K249" s="90"/>
      <c r="L249" s="133">
        <v>20</v>
      </c>
      <c r="M249" s="39"/>
      <c r="N249" s="39"/>
      <c r="O249" s="39"/>
      <c r="P249" s="39"/>
    </row>
    <row r="250" spans="1:16" x14ac:dyDescent="0.25">
      <c r="A250" s="132">
        <v>42674</v>
      </c>
      <c r="B250" s="86"/>
      <c r="C250" s="86"/>
      <c r="D250" s="107" t="s">
        <v>730</v>
      </c>
      <c r="E250" s="86">
        <v>30711343802</v>
      </c>
      <c r="F250" s="108">
        <f t="shared" ref="F250:F253" si="34">L250-G250</f>
        <v>16.527999999999999</v>
      </c>
      <c r="G250" s="133">
        <f t="shared" ref="G250:G253" si="35">L250*17.36%</f>
        <v>3.472</v>
      </c>
      <c r="H250" s="108"/>
      <c r="I250" s="110"/>
      <c r="J250" s="108"/>
      <c r="K250" s="90"/>
      <c r="L250" s="133">
        <v>20</v>
      </c>
      <c r="M250" s="39"/>
      <c r="N250" s="39"/>
      <c r="O250" s="39"/>
      <c r="P250" s="39"/>
    </row>
    <row r="251" spans="1:16" x14ac:dyDescent="0.25">
      <c r="A251" s="132">
        <v>42647</v>
      </c>
      <c r="B251" s="86"/>
      <c r="C251" s="86"/>
      <c r="D251" s="107" t="s">
        <v>730</v>
      </c>
      <c r="E251" s="86">
        <v>30711343802</v>
      </c>
      <c r="F251" s="108">
        <f t="shared" si="34"/>
        <v>16.527999999999999</v>
      </c>
      <c r="G251" s="133">
        <f t="shared" si="35"/>
        <v>3.472</v>
      </c>
      <c r="H251" s="108"/>
      <c r="I251" s="110"/>
      <c r="J251" s="108"/>
      <c r="K251" s="90"/>
      <c r="L251" s="133">
        <v>20</v>
      </c>
      <c r="M251" s="39"/>
      <c r="N251" s="39"/>
      <c r="O251" s="39"/>
      <c r="P251" s="39"/>
    </row>
    <row r="252" spans="1:16" x14ac:dyDescent="0.25">
      <c r="A252" s="132">
        <v>42647</v>
      </c>
      <c r="B252" s="86"/>
      <c r="C252" s="86"/>
      <c r="D252" s="107" t="s">
        <v>730</v>
      </c>
      <c r="E252" s="86">
        <v>30711343802</v>
      </c>
      <c r="F252" s="108">
        <f t="shared" si="34"/>
        <v>24.792000000000002</v>
      </c>
      <c r="G252" s="133">
        <f t="shared" si="35"/>
        <v>5.2080000000000002</v>
      </c>
      <c r="H252" s="108"/>
      <c r="I252" s="110"/>
      <c r="J252" s="108"/>
      <c r="K252" s="90"/>
      <c r="L252" s="133">
        <v>30</v>
      </c>
      <c r="M252" s="39"/>
      <c r="N252" s="39"/>
      <c r="O252" s="39"/>
      <c r="P252" s="39"/>
    </row>
    <row r="253" spans="1:16" x14ac:dyDescent="0.25">
      <c r="A253" s="132">
        <v>42647</v>
      </c>
      <c r="B253" s="86"/>
      <c r="C253" s="86"/>
      <c r="D253" s="107" t="s">
        <v>730</v>
      </c>
      <c r="E253" s="86">
        <v>30711343802</v>
      </c>
      <c r="F253" s="108">
        <f t="shared" si="34"/>
        <v>24.792000000000002</v>
      </c>
      <c r="G253" s="133">
        <f t="shared" si="35"/>
        <v>5.2080000000000002</v>
      </c>
      <c r="H253" s="108"/>
      <c r="I253" s="110"/>
      <c r="J253" s="108"/>
      <c r="K253" s="90"/>
      <c r="L253" s="133">
        <v>30</v>
      </c>
      <c r="M253" s="39"/>
      <c r="N253" s="39"/>
      <c r="O253" s="39"/>
      <c r="P253" s="39"/>
    </row>
    <row r="254" spans="1:16" x14ac:dyDescent="0.25">
      <c r="A254" s="132">
        <v>42647</v>
      </c>
      <c r="B254" s="86"/>
      <c r="C254" s="86"/>
      <c r="D254" s="107" t="s">
        <v>730</v>
      </c>
      <c r="E254" s="86">
        <v>30711343802</v>
      </c>
      <c r="F254" s="108">
        <f>L254-G254</f>
        <v>20.66</v>
      </c>
      <c r="G254" s="133">
        <f>L254*17.36%</f>
        <v>4.34</v>
      </c>
      <c r="H254" s="108"/>
      <c r="I254" s="110"/>
      <c r="J254" s="108"/>
      <c r="K254" s="90"/>
      <c r="L254" s="133">
        <v>25</v>
      </c>
      <c r="M254" s="39"/>
      <c r="N254" s="39"/>
      <c r="O254" s="39"/>
      <c r="P254" s="39"/>
    </row>
    <row r="255" spans="1:16" x14ac:dyDescent="0.25">
      <c r="A255" s="132">
        <v>42650</v>
      </c>
      <c r="B255" s="86"/>
      <c r="C255" s="86"/>
      <c r="D255" s="107" t="s">
        <v>672</v>
      </c>
      <c r="E255" s="86">
        <v>30711344248</v>
      </c>
      <c r="F255" s="108">
        <f t="shared" ref="F255:F263" si="36">L255-G255</f>
        <v>20.66</v>
      </c>
      <c r="G255" s="133">
        <f t="shared" ref="G255:G263" si="37">L255*17.36%</f>
        <v>4.34</v>
      </c>
      <c r="H255" s="108"/>
      <c r="I255" s="110"/>
      <c r="J255" s="108"/>
      <c r="K255" s="90"/>
      <c r="L255" s="133">
        <v>25</v>
      </c>
      <c r="M255" s="39"/>
      <c r="N255" s="39"/>
      <c r="O255" s="39"/>
      <c r="P255" s="39"/>
    </row>
    <row r="256" spans="1:16" x14ac:dyDescent="0.25">
      <c r="A256" s="132">
        <v>42655</v>
      </c>
      <c r="B256" s="86"/>
      <c r="C256" s="86"/>
      <c r="D256" s="107" t="s">
        <v>672</v>
      </c>
      <c r="E256" s="86">
        <v>30711344248</v>
      </c>
      <c r="F256" s="108">
        <f t="shared" si="36"/>
        <v>20.66</v>
      </c>
      <c r="G256" s="133">
        <f t="shared" si="37"/>
        <v>4.34</v>
      </c>
      <c r="H256" s="108"/>
      <c r="I256" s="110"/>
      <c r="J256" s="108"/>
      <c r="K256" s="90"/>
      <c r="L256" s="133">
        <v>25</v>
      </c>
      <c r="M256" s="39"/>
      <c r="N256" s="39"/>
      <c r="O256" s="39"/>
      <c r="P256" s="39"/>
    </row>
    <row r="257" spans="1:16" x14ac:dyDescent="0.25">
      <c r="A257" s="132">
        <v>42662</v>
      </c>
      <c r="B257" s="86"/>
      <c r="C257" s="86"/>
      <c r="D257" s="107" t="s">
        <v>672</v>
      </c>
      <c r="E257" s="86">
        <v>30711344248</v>
      </c>
      <c r="F257" s="108">
        <f t="shared" si="36"/>
        <v>20.66</v>
      </c>
      <c r="G257" s="133">
        <f t="shared" si="37"/>
        <v>4.34</v>
      </c>
      <c r="H257" s="108"/>
      <c r="I257" s="110"/>
      <c r="J257" s="108"/>
      <c r="K257" s="90"/>
      <c r="L257" s="133">
        <v>25</v>
      </c>
      <c r="M257" s="39"/>
      <c r="N257" s="39"/>
      <c r="O257" s="39"/>
      <c r="P257" s="39"/>
    </row>
    <row r="258" spans="1:16" x14ac:dyDescent="0.25">
      <c r="A258" s="132">
        <v>42657</v>
      </c>
      <c r="B258" s="86"/>
      <c r="C258" s="86"/>
      <c r="D258" s="107" t="s">
        <v>672</v>
      </c>
      <c r="E258" s="86">
        <v>30711344248</v>
      </c>
      <c r="F258" s="108">
        <f t="shared" si="36"/>
        <v>20.66</v>
      </c>
      <c r="G258" s="133">
        <f t="shared" si="37"/>
        <v>4.34</v>
      </c>
      <c r="H258" s="108"/>
      <c r="I258" s="110"/>
      <c r="J258" s="108"/>
      <c r="K258" s="90"/>
      <c r="L258" s="133">
        <v>25</v>
      </c>
      <c r="M258" s="39"/>
      <c r="N258" s="39"/>
      <c r="O258" s="39"/>
      <c r="P258" s="39"/>
    </row>
    <row r="259" spans="1:16" x14ac:dyDescent="0.25">
      <c r="A259" s="132">
        <v>42657</v>
      </c>
      <c r="B259" s="86"/>
      <c r="C259" s="86"/>
      <c r="D259" s="107" t="s">
        <v>672</v>
      </c>
      <c r="E259" s="86">
        <v>30711344248</v>
      </c>
      <c r="F259" s="108">
        <f t="shared" si="36"/>
        <v>16.527999999999999</v>
      </c>
      <c r="G259" s="133">
        <f t="shared" si="37"/>
        <v>3.472</v>
      </c>
      <c r="H259" s="108"/>
      <c r="I259" s="110"/>
      <c r="J259" s="108"/>
      <c r="K259" s="90"/>
      <c r="L259" s="133">
        <v>20</v>
      </c>
      <c r="M259" s="39"/>
      <c r="N259" s="39"/>
      <c r="O259" s="39"/>
      <c r="P259" s="39"/>
    </row>
    <row r="260" spans="1:16" x14ac:dyDescent="0.25">
      <c r="A260" s="132">
        <v>42650</v>
      </c>
      <c r="B260" s="86"/>
      <c r="C260" s="86"/>
      <c r="D260" s="107" t="s">
        <v>672</v>
      </c>
      <c r="E260" s="86">
        <v>30711344248</v>
      </c>
      <c r="F260" s="108">
        <f t="shared" si="36"/>
        <v>16.527999999999999</v>
      </c>
      <c r="G260" s="133">
        <f t="shared" si="37"/>
        <v>3.472</v>
      </c>
      <c r="H260" s="108"/>
      <c r="I260" s="110"/>
      <c r="J260" s="108"/>
      <c r="K260" s="90"/>
      <c r="L260" s="133">
        <v>20</v>
      </c>
      <c r="M260" s="39"/>
      <c r="N260" s="39"/>
      <c r="O260" s="39"/>
      <c r="P260" s="39"/>
    </row>
    <row r="261" spans="1:16" x14ac:dyDescent="0.25">
      <c r="A261" s="132">
        <v>42686</v>
      </c>
      <c r="B261" s="86"/>
      <c r="C261" s="86"/>
      <c r="D261" s="107" t="s">
        <v>672</v>
      </c>
      <c r="E261" s="86">
        <v>30711344248</v>
      </c>
      <c r="F261" s="108">
        <f t="shared" si="36"/>
        <v>16.527999999999999</v>
      </c>
      <c r="G261" s="133">
        <f t="shared" si="37"/>
        <v>3.472</v>
      </c>
      <c r="H261" s="108"/>
      <c r="I261" s="110"/>
      <c r="J261" s="108"/>
      <c r="K261" s="90"/>
      <c r="L261" s="133">
        <v>20</v>
      </c>
      <c r="M261" s="39"/>
      <c r="N261" s="39"/>
      <c r="O261" s="39"/>
      <c r="P261" s="39"/>
    </row>
    <row r="262" spans="1:16" x14ac:dyDescent="0.25">
      <c r="A262" s="132">
        <v>42654</v>
      </c>
      <c r="B262" s="86"/>
      <c r="C262" s="86"/>
      <c r="D262" s="107" t="s">
        <v>672</v>
      </c>
      <c r="E262" s="86">
        <v>30711344248</v>
      </c>
      <c r="F262" s="108">
        <f t="shared" si="36"/>
        <v>16.527999999999999</v>
      </c>
      <c r="G262" s="133">
        <f t="shared" si="37"/>
        <v>3.472</v>
      </c>
      <c r="H262" s="108"/>
      <c r="I262" s="110"/>
      <c r="J262" s="108"/>
      <c r="K262" s="90"/>
      <c r="L262" s="133">
        <v>20</v>
      </c>
      <c r="M262" s="39"/>
      <c r="N262" s="39"/>
      <c r="O262" s="39"/>
      <c r="P262" s="39"/>
    </row>
    <row r="263" spans="1:16" x14ac:dyDescent="0.25">
      <c r="A263" s="132">
        <v>42686</v>
      </c>
      <c r="B263" s="86"/>
      <c r="C263" s="86"/>
      <c r="D263" s="107" t="s">
        <v>672</v>
      </c>
      <c r="E263" s="86">
        <v>30711344248</v>
      </c>
      <c r="F263" s="108">
        <f t="shared" si="36"/>
        <v>16.527999999999999</v>
      </c>
      <c r="G263" s="133">
        <f t="shared" si="37"/>
        <v>3.472</v>
      </c>
      <c r="H263" s="108"/>
      <c r="I263" s="110"/>
      <c r="J263" s="108"/>
      <c r="K263" s="90"/>
      <c r="L263" s="133">
        <v>20</v>
      </c>
      <c r="M263" s="39"/>
      <c r="N263" s="39"/>
      <c r="O263" s="39"/>
      <c r="P263" s="39"/>
    </row>
    <row r="264" spans="1:16" x14ac:dyDescent="0.25">
      <c r="A264" s="132">
        <v>42657</v>
      </c>
      <c r="B264" s="86"/>
      <c r="C264" s="86"/>
      <c r="D264" s="107" t="s">
        <v>731</v>
      </c>
      <c r="E264" s="86">
        <v>30571908200</v>
      </c>
      <c r="F264" s="108">
        <f t="shared" ref="F264:F265" si="38">L264-G264</f>
        <v>20.66</v>
      </c>
      <c r="G264" s="133">
        <f t="shared" ref="G264:G265" si="39">L264*17.36%</f>
        <v>4.34</v>
      </c>
      <c r="H264" s="108"/>
      <c r="I264" s="110"/>
      <c r="J264" s="108"/>
      <c r="K264" s="90"/>
      <c r="L264" s="133">
        <v>25</v>
      </c>
      <c r="M264" s="39"/>
      <c r="N264" s="39"/>
      <c r="O264" s="39"/>
      <c r="P264" s="39"/>
    </row>
    <row r="265" spans="1:16" ht="14.25" customHeight="1" x14ac:dyDescent="0.25">
      <c r="A265" s="132">
        <v>42657</v>
      </c>
      <c r="B265" s="86"/>
      <c r="C265" s="86"/>
      <c r="D265" s="107" t="s">
        <v>731</v>
      </c>
      <c r="E265" s="86">
        <v>30571908200</v>
      </c>
      <c r="F265" s="108">
        <f t="shared" si="38"/>
        <v>20.66</v>
      </c>
      <c r="G265" s="133">
        <f t="shared" si="39"/>
        <v>4.34</v>
      </c>
      <c r="H265" s="108"/>
      <c r="I265" s="110"/>
      <c r="J265" s="108"/>
      <c r="K265" s="90"/>
      <c r="L265" s="133">
        <v>25</v>
      </c>
      <c r="M265" s="39"/>
      <c r="N265" s="39"/>
      <c r="O265" s="39"/>
      <c r="P265" s="39"/>
    </row>
    <row r="266" spans="1:16" ht="14.25" customHeight="1" x14ac:dyDescent="0.25">
      <c r="A266" s="132">
        <v>42647</v>
      </c>
      <c r="B266" s="86"/>
      <c r="C266" s="86"/>
      <c r="D266" s="107" t="s">
        <v>732</v>
      </c>
      <c r="E266" s="86">
        <v>30710254075</v>
      </c>
      <c r="F266" s="108">
        <f t="shared" ref="F266" si="40">L266-G266</f>
        <v>8.2639999999999993</v>
      </c>
      <c r="G266" s="133">
        <f t="shared" ref="G266" si="41">L266*17.36%</f>
        <v>1.736</v>
      </c>
      <c r="H266" s="108"/>
      <c r="I266" s="110"/>
      <c r="J266" s="108"/>
      <c r="K266" s="90"/>
      <c r="L266" s="133">
        <v>10</v>
      </c>
      <c r="M266" s="39"/>
      <c r="N266" s="39"/>
      <c r="O266" s="39"/>
      <c r="P266" s="39"/>
    </row>
    <row r="267" spans="1:16" ht="14.25" customHeight="1" x14ac:dyDescent="0.25">
      <c r="A267" s="132">
        <v>42649</v>
      </c>
      <c r="B267" s="86"/>
      <c r="C267" s="86"/>
      <c r="D267" s="107" t="s">
        <v>626</v>
      </c>
      <c r="E267" s="86">
        <v>30711347743</v>
      </c>
      <c r="F267" s="108">
        <f t="shared" ref="F267:F268" si="42">L267-G267</f>
        <v>12.396000000000001</v>
      </c>
      <c r="G267" s="133">
        <f t="shared" ref="G267:G268" si="43">L267*17.36%</f>
        <v>2.6040000000000001</v>
      </c>
      <c r="H267" s="108"/>
      <c r="I267" s="110"/>
      <c r="J267" s="108"/>
      <c r="K267" s="90"/>
      <c r="L267" s="133">
        <v>15</v>
      </c>
      <c r="M267" s="39"/>
      <c r="N267" s="39"/>
      <c r="O267" s="39"/>
      <c r="P267" s="39"/>
    </row>
    <row r="268" spans="1:16" ht="14.25" customHeight="1" x14ac:dyDescent="0.25">
      <c r="A268" s="132">
        <v>42648</v>
      </c>
      <c r="B268" s="86"/>
      <c r="C268" s="86"/>
      <c r="D268" s="107" t="s">
        <v>626</v>
      </c>
      <c r="E268" s="86">
        <v>30711347743</v>
      </c>
      <c r="F268" s="108">
        <f t="shared" si="42"/>
        <v>12.396000000000001</v>
      </c>
      <c r="G268" s="133">
        <f t="shared" si="43"/>
        <v>2.6040000000000001</v>
      </c>
      <c r="H268" s="108"/>
      <c r="I268" s="110"/>
      <c r="J268" s="108"/>
      <c r="K268" s="90"/>
      <c r="L268" s="133">
        <v>15</v>
      </c>
      <c r="M268" s="39"/>
      <c r="N268" s="39"/>
      <c r="O268" s="39"/>
      <c r="P268" s="39"/>
    </row>
    <row r="269" spans="1:16" ht="14.25" customHeight="1" x14ac:dyDescent="0.25">
      <c r="A269" s="132">
        <v>42655</v>
      </c>
      <c r="B269" s="86"/>
      <c r="C269" s="86"/>
      <c r="D269" s="107" t="s">
        <v>559</v>
      </c>
      <c r="E269" s="86">
        <v>30711633053</v>
      </c>
      <c r="F269" s="108">
        <f t="shared" ref="F269:F273" si="44">L269-G269</f>
        <v>4.1319999999999997</v>
      </c>
      <c r="G269" s="133">
        <f t="shared" ref="G269:G273" si="45">L269*17.36%</f>
        <v>0.86799999999999999</v>
      </c>
      <c r="H269" s="108"/>
      <c r="I269" s="110"/>
      <c r="J269" s="108"/>
      <c r="K269" s="90"/>
      <c r="L269" s="133">
        <v>5</v>
      </c>
      <c r="M269" s="39"/>
      <c r="N269" s="39"/>
      <c r="O269" s="39"/>
      <c r="P269" s="39"/>
    </row>
    <row r="270" spans="1:16" ht="14.25" customHeight="1" x14ac:dyDescent="0.25">
      <c r="A270" s="132">
        <v>42657</v>
      </c>
      <c r="B270" s="86"/>
      <c r="C270" s="86"/>
      <c r="D270" s="107" t="s">
        <v>559</v>
      </c>
      <c r="E270" s="86">
        <v>30711633053</v>
      </c>
      <c r="F270" s="108">
        <f t="shared" si="44"/>
        <v>4.1319999999999997</v>
      </c>
      <c r="G270" s="133">
        <f t="shared" si="45"/>
        <v>0.86799999999999999</v>
      </c>
      <c r="H270" s="108"/>
      <c r="I270" s="110"/>
      <c r="J270" s="108"/>
      <c r="K270" s="90"/>
      <c r="L270" s="133">
        <v>5</v>
      </c>
      <c r="M270" s="39"/>
      <c r="N270" s="39"/>
      <c r="O270" s="39"/>
      <c r="P270" s="39"/>
    </row>
    <row r="271" spans="1:16" ht="14.25" customHeight="1" x14ac:dyDescent="0.25">
      <c r="A271" s="132">
        <v>42657</v>
      </c>
      <c r="B271" s="86"/>
      <c r="C271" s="86"/>
      <c r="D271" s="107" t="s">
        <v>559</v>
      </c>
      <c r="E271" s="86">
        <v>30711633053</v>
      </c>
      <c r="F271" s="108">
        <f t="shared" si="44"/>
        <v>4.1319999999999997</v>
      </c>
      <c r="G271" s="133">
        <f t="shared" si="45"/>
        <v>0.86799999999999999</v>
      </c>
      <c r="H271" s="108"/>
      <c r="I271" s="110"/>
      <c r="J271" s="108"/>
      <c r="K271" s="90"/>
      <c r="L271" s="133">
        <v>5</v>
      </c>
      <c r="M271" s="39"/>
      <c r="N271" s="39"/>
      <c r="O271" s="39"/>
      <c r="P271" s="39"/>
    </row>
    <row r="272" spans="1:16" ht="14.25" customHeight="1" x14ac:dyDescent="0.25">
      <c r="A272" s="132">
        <v>42662</v>
      </c>
      <c r="B272" s="86"/>
      <c r="C272" s="86"/>
      <c r="D272" s="107" t="s">
        <v>559</v>
      </c>
      <c r="E272" s="86">
        <v>30711633053</v>
      </c>
      <c r="F272" s="108">
        <f t="shared" si="44"/>
        <v>4.1319999999999997</v>
      </c>
      <c r="G272" s="133">
        <f t="shared" si="45"/>
        <v>0.86799999999999999</v>
      </c>
      <c r="H272" s="108"/>
      <c r="I272" s="110"/>
      <c r="J272" s="108"/>
      <c r="K272" s="90"/>
      <c r="L272" s="133">
        <v>5</v>
      </c>
      <c r="M272" s="39"/>
      <c r="N272" s="39"/>
      <c r="O272" s="39"/>
      <c r="P272" s="39"/>
    </row>
    <row r="273" spans="1:16" ht="14.25" customHeight="1" x14ac:dyDescent="0.25">
      <c r="A273" s="132">
        <v>42656</v>
      </c>
      <c r="B273" s="86"/>
      <c r="C273" s="86"/>
      <c r="D273" s="107" t="s">
        <v>559</v>
      </c>
      <c r="E273" s="86">
        <v>30711633053</v>
      </c>
      <c r="F273" s="108">
        <f t="shared" si="44"/>
        <v>4.1319999999999997</v>
      </c>
      <c r="G273" s="133">
        <f t="shared" si="45"/>
        <v>0.86799999999999999</v>
      </c>
      <c r="H273" s="108"/>
      <c r="I273" s="110"/>
      <c r="J273" s="108"/>
      <c r="K273" s="90"/>
      <c r="L273" s="133">
        <v>5</v>
      </c>
      <c r="M273" s="39"/>
      <c r="N273" s="39"/>
      <c r="O273" s="39"/>
      <c r="P273" s="39"/>
    </row>
    <row r="274" spans="1:16" ht="14.25" customHeight="1" x14ac:dyDescent="0.25">
      <c r="A274" s="132">
        <v>42656</v>
      </c>
      <c r="B274" s="86"/>
      <c r="C274" s="86"/>
      <c r="D274" s="107" t="s">
        <v>559</v>
      </c>
      <c r="E274" s="86">
        <v>30711633053</v>
      </c>
      <c r="F274" s="108">
        <f t="shared" ref="F274:F280" si="46">L274-G274</f>
        <v>16.527999999999999</v>
      </c>
      <c r="G274" s="133">
        <f t="shared" ref="G274:G280" si="47">L274*17.36%</f>
        <v>3.472</v>
      </c>
      <c r="H274" s="108"/>
      <c r="I274" s="110"/>
      <c r="J274" s="108"/>
      <c r="K274" s="90"/>
      <c r="L274" s="133">
        <v>20</v>
      </c>
      <c r="M274" s="39"/>
      <c r="N274" s="39"/>
      <c r="O274" s="39"/>
      <c r="P274" s="39"/>
    </row>
    <row r="275" spans="1:16" ht="14.25" customHeight="1" x14ac:dyDescent="0.25">
      <c r="A275" s="132">
        <v>42656</v>
      </c>
      <c r="B275" s="86"/>
      <c r="C275" s="86"/>
      <c r="D275" s="107" t="s">
        <v>559</v>
      </c>
      <c r="E275" s="86">
        <v>30711633053</v>
      </c>
      <c r="F275" s="108">
        <f t="shared" si="46"/>
        <v>16.527999999999999</v>
      </c>
      <c r="G275" s="133">
        <f t="shared" si="47"/>
        <v>3.472</v>
      </c>
      <c r="H275" s="108"/>
      <c r="I275" s="110"/>
      <c r="J275" s="108"/>
      <c r="K275" s="90"/>
      <c r="L275" s="133">
        <v>20</v>
      </c>
      <c r="M275" s="39"/>
      <c r="N275" s="39"/>
      <c r="O275" s="39"/>
      <c r="P275" s="39"/>
    </row>
    <row r="276" spans="1:16" ht="14.25" customHeight="1" x14ac:dyDescent="0.25">
      <c r="A276" s="132">
        <v>42657</v>
      </c>
      <c r="B276" s="86"/>
      <c r="C276" s="86"/>
      <c r="D276" s="107" t="s">
        <v>559</v>
      </c>
      <c r="E276" s="86">
        <v>30711633053</v>
      </c>
      <c r="F276" s="108">
        <f t="shared" si="46"/>
        <v>16.527999999999999</v>
      </c>
      <c r="G276" s="133">
        <f t="shared" si="47"/>
        <v>3.472</v>
      </c>
      <c r="H276" s="108"/>
      <c r="I276" s="110"/>
      <c r="J276" s="108"/>
      <c r="K276" s="90"/>
      <c r="L276" s="133">
        <v>20</v>
      </c>
      <c r="M276" s="39"/>
      <c r="N276" s="39"/>
      <c r="O276" s="39"/>
      <c r="P276" s="39"/>
    </row>
    <row r="277" spans="1:16" ht="14.25" customHeight="1" x14ac:dyDescent="0.25">
      <c r="A277" s="132">
        <v>42662</v>
      </c>
      <c r="B277" s="86"/>
      <c r="C277" s="86"/>
      <c r="D277" s="107" t="s">
        <v>559</v>
      </c>
      <c r="E277" s="86">
        <v>30711633053</v>
      </c>
      <c r="F277" s="108">
        <f t="shared" si="46"/>
        <v>16.527999999999999</v>
      </c>
      <c r="G277" s="133">
        <f t="shared" si="47"/>
        <v>3.472</v>
      </c>
      <c r="H277" s="108"/>
      <c r="I277" s="110"/>
      <c r="J277" s="108"/>
      <c r="K277" s="90"/>
      <c r="L277" s="133">
        <v>20</v>
      </c>
      <c r="M277" s="39"/>
      <c r="N277" s="39"/>
      <c r="O277" s="39"/>
      <c r="P277" s="39"/>
    </row>
    <row r="278" spans="1:16" ht="14.25" customHeight="1" x14ac:dyDescent="0.25">
      <c r="A278" s="132">
        <v>42662</v>
      </c>
      <c r="B278" s="86"/>
      <c r="C278" s="86"/>
      <c r="D278" s="107" t="s">
        <v>559</v>
      </c>
      <c r="E278" s="86">
        <v>30711633053</v>
      </c>
      <c r="F278" s="108">
        <f t="shared" si="46"/>
        <v>16.527999999999999</v>
      </c>
      <c r="G278" s="133">
        <f t="shared" si="47"/>
        <v>3.472</v>
      </c>
      <c r="H278" s="108"/>
      <c r="I278" s="110"/>
      <c r="J278" s="108"/>
      <c r="K278" s="90"/>
      <c r="L278" s="133">
        <v>20</v>
      </c>
      <c r="M278" s="39"/>
      <c r="N278" s="39"/>
      <c r="O278" s="39"/>
      <c r="P278" s="39"/>
    </row>
    <row r="279" spans="1:16" ht="14.25" customHeight="1" x14ac:dyDescent="0.25">
      <c r="A279" s="132">
        <v>42655</v>
      </c>
      <c r="B279" s="86"/>
      <c r="C279" s="86"/>
      <c r="D279" s="107" t="s">
        <v>559</v>
      </c>
      <c r="E279" s="86">
        <v>30711633053</v>
      </c>
      <c r="F279" s="108">
        <f t="shared" si="46"/>
        <v>16.527999999999999</v>
      </c>
      <c r="G279" s="133">
        <f t="shared" si="47"/>
        <v>3.472</v>
      </c>
      <c r="H279" s="108"/>
      <c r="I279" s="110"/>
      <c r="J279" s="108"/>
      <c r="K279" s="90"/>
      <c r="L279" s="133">
        <v>20</v>
      </c>
      <c r="M279" s="39"/>
      <c r="N279" s="39"/>
      <c r="O279" s="39"/>
      <c r="P279" s="39"/>
    </row>
    <row r="280" spans="1:16" ht="14.25" customHeight="1" x14ac:dyDescent="0.25">
      <c r="A280" s="132">
        <v>42662</v>
      </c>
      <c r="B280" s="86"/>
      <c r="C280" s="86"/>
      <c r="D280" s="107" t="s">
        <v>559</v>
      </c>
      <c r="E280" s="86">
        <v>30711633053</v>
      </c>
      <c r="F280" s="108">
        <f t="shared" si="46"/>
        <v>16.527999999999999</v>
      </c>
      <c r="G280" s="133">
        <f t="shared" si="47"/>
        <v>3.472</v>
      </c>
      <c r="H280" s="108"/>
      <c r="I280" s="110"/>
      <c r="J280" s="108"/>
      <c r="K280" s="90"/>
      <c r="L280" s="133">
        <v>20</v>
      </c>
      <c r="M280" s="39"/>
      <c r="N280" s="39"/>
      <c r="O280" s="39"/>
      <c r="P280" s="39"/>
    </row>
    <row r="281" spans="1:16" ht="14.25" customHeight="1" x14ac:dyDescent="0.25">
      <c r="A281" s="132">
        <v>42654</v>
      </c>
      <c r="B281" s="86">
        <v>8</v>
      </c>
      <c r="C281" s="86">
        <v>59</v>
      </c>
      <c r="D281" s="86" t="s">
        <v>604</v>
      </c>
      <c r="E281" s="86">
        <v>30694271789</v>
      </c>
      <c r="F281" s="108">
        <v>76.989999999999995</v>
      </c>
      <c r="G281" s="133">
        <f t="shared" ref="G281:G331" si="48">F281*0.21</f>
        <v>16.167899999999999</v>
      </c>
      <c r="H281" s="108"/>
      <c r="I281" s="110"/>
      <c r="J281" s="108">
        <v>8.44</v>
      </c>
      <c r="K281" s="90">
        <v>1.54</v>
      </c>
      <c r="L281" s="133">
        <f t="shared" ref="L281:L331" si="49">SUM(F281:K281)</f>
        <v>103.1379</v>
      </c>
      <c r="M281" s="39"/>
      <c r="N281" s="39"/>
      <c r="O281" s="39"/>
      <c r="P281" s="39"/>
    </row>
    <row r="282" spans="1:16" ht="14.25" customHeight="1" x14ac:dyDescent="0.25">
      <c r="A282" s="132">
        <v>42684</v>
      </c>
      <c r="B282" s="86">
        <v>8</v>
      </c>
      <c r="C282" s="86">
        <v>5</v>
      </c>
      <c r="D282" s="86" t="s">
        <v>604</v>
      </c>
      <c r="E282" s="86">
        <v>30694271789</v>
      </c>
      <c r="F282" s="108">
        <v>47.66</v>
      </c>
      <c r="G282" s="133">
        <f t="shared" si="48"/>
        <v>10.008599999999999</v>
      </c>
      <c r="H282" s="108"/>
      <c r="I282" s="110"/>
      <c r="J282" s="108">
        <v>5.23</v>
      </c>
      <c r="K282" s="90">
        <v>0.94</v>
      </c>
      <c r="L282" s="133">
        <f t="shared" si="49"/>
        <v>63.8386</v>
      </c>
      <c r="M282" s="39"/>
      <c r="N282" s="39"/>
      <c r="O282" s="39"/>
      <c r="P282" s="39"/>
    </row>
    <row r="283" spans="1:16" ht="14.25" customHeight="1" x14ac:dyDescent="0.25">
      <c r="A283" s="132">
        <v>42683</v>
      </c>
      <c r="B283" s="86">
        <v>15</v>
      </c>
      <c r="C283" s="86">
        <v>158469</v>
      </c>
      <c r="D283" s="86" t="s">
        <v>733</v>
      </c>
      <c r="E283" s="86">
        <v>30540735197</v>
      </c>
      <c r="F283" s="108">
        <v>185.98</v>
      </c>
      <c r="G283" s="133">
        <f t="shared" si="48"/>
        <v>39.055799999999998</v>
      </c>
      <c r="H283" s="108"/>
      <c r="I283" s="110"/>
      <c r="J283" s="108">
        <v>74.97</v>
      </c>
      <c r="K283" s="90"/>
      <c r="L283" s="133">
        <f t="shared" si="49"/>
        <v>300.00580000000002</v>
      </c>
      <c r="M283" s="39"/>
      <c r="N283" s="39"/>
      <c r="O283" s="39"/>
      <c r="P283" s="39"/>
    </row>
    <row r="284" spans="1:16" ht="14.25" customHeight="1" x14ac:dyDescent="0.25">
      <c r="A284" s="132">
        <v>42683</v>
      </c>
      <c r="B284" s="86">
        <v>17</v>
      </c>
      <c r="C284" s="86">
        <v>69424</v>
      </c>
      <c r="D284" s="86" t="s">
        <v>733</v>
      </c>
      <c r="E284" s="86">
        <v>30540735197</v>
      </c>
      <c r="F284" s="108">
        <v>59.49</v>
      </c>
      <c r="G284" s="133">
        <f t="shared" si="48"/>
        <v>12.492900000000001</v>
      </c>
      <c r="H284" s="108"/>
      <c r="I284" s="110"/>
      <c r="J284" s="108">
        <v>32.99</v>
      </c>
      <c r="K284" s="90"/>
      <c r="L284" s="133">
        <f t="shared" si="49"/>
        <v>104.97290000000001</v>
      </c>
      <c r="M284" s="39"/>
      <c r="N284" s="39"/>
      <c r="O284" s="39"/>
      <c r="P284" s="39"/>
    </row>
    <row r="285" spans="1:16" ht="14.25" customHeight="1" x14ac:dyDescent="0.25">
      <c r="A285" s="132">
        <v>42682</v>
      </c>
      <c r="B285" s="86">
        <v>21</v>
      </c>
      <c r="C285" s="86">
        <v>5655</v>
      </c>
      <c r="D285" s="86" t="s">
        <v>511</v>
      </c>
      <c r="E285" s="86">
        <v>33677623239</v>
      </c>
      <c r="F285" s="108">
        <v>69.2</v>
      </c>
      <c r="G285" s="133">
        <f t="shared" si="48"/>
        <v>14.532</v>
      </c>
      <c r="H285" s="108"/>
      <c r="I285" s="110"/>
      <c r="J285" s="108">
        <v>11.3</v>
      </c>
      <c r="K285" s="90"/>
      <c r="L285" s="133">
        <f t="shared" si="49"/>
        <v>95.031999999999996</v>
      </c>
      <c r="M285" s="39"/>
      <c r="N285" s="39"/>
      <c r="O285" s="39"/>
      <c r="P285" s="39"/>
    </row>
    <row r="286" spans="1:16" ht="14.25" customHeight="1" x14ac:dyDescent="0.25">
      <c r="A286" s="132">
        <v>42684</v>
      </c>
      <c r="B286" s="86">
        <v>19</v>
      </c>
      <c r="C286" s="86">
        <v>17973</v>
      </c>
      <c r="D286" s="86" t="s">
        <v>511</v>
      </c>
      <c r="E286" s="86">
        <v>33677623239</v>
      </c>
      <c r="F286" s="108">
        <v>91.42</v>
      </c>
      <c r="G286" s="133">
        <f t="shared" si="48"/>
        <v>19.1982</v>
      </c>
      <c r="H286" s="108"/>
      <c r="I286" s="110"/>
      <c r="J286" s="108">
        <v>14.38</v>
      </c>
      <c r="K286" s="90"/>
      <c r="L286" s="133">
        <f t="shared" si="49"/>
        <v>124.9982</v>
      </c>
      <c r="M286" s="39"/>
      <c r="N286" s="39"/>
      <c r="O286" s="39"/>
      <c r="P286" s="39"/>
    </row>
    <row r="287" spans="1:16" ht="14.25" customHeight="1" x14ac:dyDescent="0.25">
      <c r="A287" s="132">
        <v>42687</v>
      </c>
      <c r="B287" s="86">
        <v>21</v>
      </c>
      <c r="C287" s="86">
        <v>5757</v>
      </c>
      <c r="D287" s="86" t="s">
        <v>511</v>
      </c>
      <c r="E287" s="86">
        <v>33677623239</v>
      </c>
      <c r="F287" s="108">
        <v>85.37</v>
      </c>
      <c r="G287" s="133">
        <f t="shared" si="48"/>
        <v>17.927700000000002</v>
      </c>
      <c r="H287" s="108"/>
      <c r="I287" s="110"/>
      <c r="J287" s="108">
        <v>13.94</v>
      </c>
      <c r="K287" s="90"/>
      <c r="L287" s="133">
        <f t="shared" si="49"/>
        <v>117.2377</v>
      </c>
      <c r="M287" s="39"/>
      <c r="N287" s="39"/>
      <c r="O287" s="39"/>
      <c r="P287" s="39"/>
    </row>
    <row r="288" spans="1:16" ht="14.25" customHeight="1" x14ac:dyDescent="0.25">
      <c r="A288" s="132">
        <v>42686</v>
      </c>
      <c r="B288" s="86">
        <v>15</v>
      </c>
      <c r="C288" s="86">
        <v>11753</v>
      </c>
      <c r="D288" s="86" t="s">
        <v>734</v>
      </c>
      <c r="E288" s="86">
        <v>30669063004</v>
      </c>
      <c r="F288" s="108">
        <v>160.01</v>
      </c>
      <c r="G288" s="133">
        <f t="shared" si="48"/>
        <v>33.6021</v>
      </c>
      <c r="H288" s="108"/>
      <c r="I288" s="110"/>
      <c r="J288" s="108">
        <v>2.27</v>
      </c>
      <c r="K288" s="90"/>
      <c r="L288" s="133">
        <f t="shared" si="49"/>
        <v>195.88210000000001</v>
      </c>
      <c r="M288" s="39"/>
      <c r="N288" s="39"/>
      <c r="O288" s="39"/>
      <c r="P288" s="39"/>
    </row>
    <row r="289" spans="1:16" ht="14.25" customHeight="1" x14ac:dyDescent="0.25">
      <c r="A289" s="132">
        <v>42684</v>
      </c>
      <c r="B289" s="86">
        <v>15</v>
      </c>
      <c r="C289" s="86">
        <v>1548</v>
      </c>
      <c r="D289" s="86" t="s">
        <v>734</v>
      </c>
      <c r="E289" s="86">
        <v>30669063004</v>
      </c>
      <c r="F289" s="108">
        <v>80.650000000000006</v>
      </c>
      <c r="G289" s="133">
        <f t="shared" si="48"/>
        <v>16.936500000000002</v>
      </c>
      <c r="H289" s="108"/>
      <c r="I289" s="110"/>
      <c r="J289" s="108">
        <v>1.41</v>
      </c>
      <c r="K289" s="90"/>
      <c r="L289" s="133">
        <f t="shared" si="49"/>
        <v>98.996499999999997</v>
      </c>
      <c r="M289" s="39"/>
      <c r="N289" s="39"/>
      <c r="O289" s="39"/>
      <c r="P289" s="39"/>
    </row>
    <row r="290" spans="1:16" ht="14.25" customHeight="1" x14ac:dyDescent="0.25">
      <c r="A290" s="132">
        <v>42686</v>
      </c>
      <c r="B290" s="86">
        <v>15</v>
      </c>
      <c r="C290" s="86">
        <v>11752</v>
      </c>
      <c r="D290" s="86" t="s">
        <v>734</v>
      </c>
      <c r="E290" s="86">
        <v>30669063004</v>
      </c>
      <c r="F290" s="108">
        <v>114.06</v>
      </c>
      <c r="G290" s="133">
        <f t="shared" si="48"/>
        <v>23.9526</v>
      </c>
      <c r="H290" s="108"/>
      <c r="I290" s="110"/>
      <c r="J290" s="108">
        <v>1.99</v>
      </c>
      <c r="K290" s="90"/>
      <c r="L290" s="133">
        <f t="shared" si="49"/>
        <v>140.0026</v>
      </c>
      <c r="M290" s="39"/>
      <c r="N290" s="39"/>
      <c r="O290" s="39"/>
      <c r="P290" s="39"/>
    </row>
    <row r="291" spans="1:16" ht="14.25" customHeight="1" x14ac:dyDescent="0.25">
      <c r="A291" s="132">
        <v>42685</v>
      </c>
      <c r="B291" s="86">
        <v>3</v>
      </c>
      <c r="C291" s="86">
        <v>596</v>
      </c>
      <c r="D291" s="107" t="s">
        <v>402</v>
      </c>
      <c r="E291" s="86">
        <v>23281993119</v>
      </c>
      <c r="F291" s="108">
        <v>468.59</v>
      </c>
      <c r="G291" s="133">
        <f t="shared" si="48"/>
        <v>98.403899999999993</v>
      </c>
      <c r="H291" s="108"/>
      <c r="I291" s="110"/>
      <c r="J291" s="108"/>
      <c r="K291" s="90"/>
      <c r="L291" s="133">
        <f t="shared" si="49"/>
        <v>566.99389999999994</v>
      </c>
      <c r="M291" s="39"/>
      <c r="N291" s="39"/>
      <c r="O291" s="39"/>
      <c r="P291" s="39"/>
    </row>
    <row r="292" spans="1:16" ht="14.25" customHeight="1" x14ac:dyDescent="0.25">
      <c r="A292" s="132">
        <v>42685</v>
      </c>
      <c r="B292" s="86">
        <v>3</v>
      </c>
      <c r="C292" s="86">
        <v>128</v>
      </c>
      <c r="D292" s="86" t="s">
        <v>735</v>
      </c>
      <c r="E292" s="86">
        <v>20129235986</v>
      </c>
      <c r="F292" s="108">
        <v>322.31</v>
      </c>
      <c r="G292" s="133">
        <f t="shared" si="48"/>
        <v>67.685099999999991</v>
      </c>
      <c r="H292" s="108"/>
      <c r="I292" s="110"/>
      <c r="J292" s="108"/>
      <c r="K292" s="90"/>
      <c r="L292" s="133">
        <f t="shared" si="49"/>
        <v>389.99509999999998</v>
      </c>
      <c r="M292" s="39"/>
      <c r="N292" s="39"/>
      <c r="O292" s="39"/>
      <c r="P292" s="39"/>
    </row>
    <row r="293" spans="1:16" ht="14.25" customHeight="1" x14ac:dyDescent="0.25">
      <c r="A293" s="132">
        <v>42685</v>
      </c>
      <c r="B293" s="86">
        <v>3</v>
      </c>
      <c r="C293" s="86">
        <v>1756</v>
      </c>
      <c r="D293" s="86" t="s">
        <v>736</v>
      </c>
      <c r="E293" s="86">
        <v>30711969310</v>
      </c>
      <c r="F293" s="108">
        <v>351.22</v>
      </c>
      <c r="G293" s="133">
        <f t="shared" si="48"/>
        <v>73.756200000000007</v>
      </c>
      <c r="H293" s="108"/>
      <c r="I293" s="110"/>
      <c r="J293" s="108"/>
      <c r="K293" s="90"/>
      <c r="L293" s="133">
        <f t="shared" si="49"/>
        <v>424.97620000000006</v>
      </c>
      <c r="M293" s="39"/>
      <c r="N293" s="39"/>
      <c r="O293" s="39"/>
      <c r="P293" s="39"/>
    </row>
    <row r="294" spans="1:16" ht="14.25" customHeight="1" x14ac:dyDescent="0.25">
      <c r="A294" s="132">
        <v>42688</v>
      </c>
      <c r="B294" s="86">
        <v>49</v>
      </c>
      <c r="C294" s="86">
        <v>3652</v>
      </c>
      <c r="D294" s="86" t="s">
        <v>737</v>
      </c>
      <c r="E294" s="86">
        <v>30692974235</v>
      </c>
      <c r="F294" s="108">
        <v>47.11</v>
      </c>
      <c r="G294" s="133">
        <f t="shared" si="48"/>
        <v>9.8930999999999987</v>
      </c>
      <c r="H294" s="108"/>
      <c r="I294" s="110"/>
      <c r="J294" s="108"/>
      <c r="K294" s="90"/>
      <c r="L294" s="133">
        <f t="shared" si="49"/>
        <v>57.003099999999996</v>
      </c>
      <c r="M294" s="39"/>
      <c r="N294" s="39"/>
      <c r="O294" s="39"/>
      <c r="P294" s="39"/>
    </row>
    <row r="295" spans="1:16" ht="14.25" customHeight="1" x14ac:dyDescent="0.25">
      <c r="A295" s="132">
        <v>42686</v>
      </c>
      <c r="B295" s="86">
        <v>2</v>
      </c>
      <c r="C295" s="86">
        <v>22712</v>
      </c>
      <c r="D295" s="86" t="s">
        <v>738</v>
      </c>
      <c r="E295" s="86">
        <v>30707462228</v>
      </c>
      <c r="F295" s="108">
        <v>105.97</v>
      </c>
      <c r="G295" s="133">
        <f t="shared" si="48"/>
        <v>22.253699999999998</v>
      </c>
      <c r="H295" s="108"/>
      <c r="I295" s="110"/>
      <c r="J295" s="108">
        <v>12.18</v>
      </c>
      <c r="K295" s="90"/>
      <c r="L295" s="133">
        <f t="shared" si="49"/>
        <v>140.40370000000001</v>
      </c>
      <c r="M295" s="39"/>
      <c r="N295" s="39"/>
      <c r="O295" s="39"/>
      <c r="P295" s="39"/>
    </row>
    <row r="296" spans="1:16" ht="14.25" customHeight="1" x14ac:dyDescent="0.25">
      <c r="A296" s="132">
        <v>42685</v>
      </c>
      <c r="B296" s="86">
        <v>2</v>
      </c>
      <c r="C296" s="86">
        <v>128</v>
      </c>
      <c r="D296" s="86" t="s">
        <v>739</v>
      </c>
      <c r="E296" s="86">
        <v>30712316817</v>
      </c>
      <c r="F296" s="108">
        <v>289.26</v>
      </c>
      <c r="G296" s="133">
        <f t="shared" si="48"/>
        <v>60.744599999999998</v>
      </c>
      <c r="H296" s="108"/>
      <c r="I296" s="110"/>
      <c r="J296" s="108"/>
      <c r="K296" s="90"/>
      <c r="L296" s="133">
        <f t="shared" si="49"/>
        <v>350.00459999999998</v>
      </c>
      <c r="M296" s="39"/>
      <c r="N296" s="39"/>
      <c r="O296" s="39"/>
      <c r="P296" s="39"/>
    </row>
    <row r="297" spans="1:16" ht="14.25" customHeight="1" x14ac:dyDescent="0.25">
      <c r="A297" s="132">
        <v>42682</v>
      </c>
      <c r="B297" s="86">
        <v>3</v>
      </c>
      <c r="C297" s="86">
        <v>156</v>
      </c>
      <c r="D297" s="86" t="s">
        <v>472</v>
      </c>
      <c r="E297" s="86">
        <v>30711331332</v>
      </c>
      <c r="F297" s="108">
        <v>93.39</v>
      </c>
      <c r="G297" s="133">
        <f t="shared" si="48"/>
        <v>19.611899999999999</v>
      </c>
      <c r="H297" s="108"/>
      <c r="I297" s="110"/>
      <c r="J297" s="108"/>
      <c r="K297" s="90"/>
      <c r="L297" s="133">
        <f t="shared" si="49"/>
        <v>113.00190000000001</v>
      </c>
      <c r="M297" s="39"/>
      <c r="N297" s="39"/>
      <c r="O297" s="39"/>
      <c r="P297" s="39"/>
    </row>
    <row r="298" spans="1:16" ht="14.25" customHeight="1" x14ac:dyDescent="0.25">
      <c r="A298" s="132">
        <v>42685</v>
      </c>
      <c r="B298" s="86">
        <v>9</v>
      </c>
      <c r="C298" s="86">
        <v>53699</v>
      </c>
      <c r="D298" s="86" t="s">
        <v>740</v>
      </c>
      <c r="E298" s="86">
        <v>30668563771</v>
      </c>
      <c r="F298" s="108">
        <v>131.32</v>
      </c>
      <c r="G298" s="133">
        <f t="shared" si="48"/>
        <v>27.577199999999998</v>
      </c>
      <c r="H298" s="108"/>
      <c r="I298" s="110"/>
      <c r="J298" s="108">
        <v>16.649999999999999</v>
      </c>
      <c r="K298" s="90"/>
      <c r="L298" s="133">
        <f t="shared" si="49"/>
        <v>175.5472</v>
      </c>
      <c r="M298" s="39"/>
      <c r="N298" s="39"/>
      <c r="O298" s="39"/>
      <c r="P298" s="39"/>
    </row>
    <row r="299" spans="1:16" ht="14.25" customHeight="1" x14ac:dyDescent="0.25">
      <c r="A299" s="132">
        <v>42688</v>
      </c>
      <c r="B299" s="86">
        <v>8</v>
      </c>
      <c r="C299" s="86">
        <v>55124</v>
      </c>
      <c r="D299" s="86" t="s">
        <v>633</v>
      </c>
      <c r="E299" s="86">
        <v>30707841415</v>
      </c>
      <c r="F299" s="108">
        <v>53.43</v>
      </c>
      <c r="G299" s="133">
        <f t="shared" si="48"/>
        <v>11.2203</v>
      </c>
      <c r="H299" s="108"/>
      <c r="I299" s="110"/>
      <c r="J299" s="108">
        <v>15.44</v>
      </c>
      <c r="K299" s="90"/>
      <c r="L299" s="133">
        <f t="shared" si="49"/>
        <v>80.090299999999999</v>
      </c>
      <c r="M299" s="39"/>
      <c r="N299" s="39"/>
      <c r="O299" s="39"/>
      <c r="P299" s="39"/>
    </row>
    <row r="300" spans="1:16" ht="14.25" customHeight="1" x14ac:dyDescent="0.25">
      <c r="A300" s="132">
        <v>42685</v>
      </c>
      <c r="B300" s="86">
        <v>7</v>
      </c>
      <c r="C300" s="86">
        <v>19829</v>
      </c>
      <c r="D300" s="86" t="s">
        <v>741</v>
      </c>
      <c r="E300" s="86">
        <v>30650037571</v>
      </c>
      <c r="F300" s="108">
        <v>134.88999999999999</v>
      </c>
      <c r="G300" s="133">
        <f t="shared" si="48"/>
        <v>28.326899999999995</v>
      </c>
      <c r="H300" s="108"/>
      <c r="I300" s="110"/>
      <c r="J300" s="108">
        <v>1.9</v>
      </c>
      <c r="K300" s="90">
        <v>-0.09</v>
      </c>
      <c r="L300" s="133">
        <f t="shared" si="49"/>
        <v>165.02689999999998</v>
      </c>
      <c r="M300" s="39"/>
      <c r="N300" s="39"/>
      <c r="O300" s="39"/>
      <c r="P300" s="39"/>
    </row>
    <row r="301" spans="1:16" ht="14.25" customHeight="1" x14ac:dyDescent="0.25">
      <c r="A301" s="132">
        <v>42691</v>
      </c>
      <c r="B301" s="86">
        <v>5</v>
      </c>
      <c r="C301" s="86">
        <v>24168</v>
      </c>
      <c r="D301" s="86" t="s">
        <v>742</v>
      </c>
      <c r="E301" s="86">
        <v>30704551777</v>
      </c>
      <c r="F301" s="108">
        <v>5074.3500000000004</v>
      </c>
      <c r="G301" s="133">
        <f t="shared" si="48"/>
        <v>1065.6134999999999</v>
      </c>
      <c r="H301" s="108"/>
      <c r="I301" s="110"/>
      <c r="J301" s="108">
        <v>202.97</v>
      </c>
      <c r="K301" s="90"/>
      <c r="L301" s="133">
        <f t="shared" si="49"/>
        <v>6342.9335000000001</v>
      </c>
      <c r="M301" s="39"/>
      <c r="N301" s="39"/>
      <c r="O301" s="39"/>
      <c r="P301" s="39"/>
    </row>
    <row r="302" spans="1:16" ht="14.25" customHeight="1" x14ac:dyDescent="0.25">
      <c r="A302" s="132">
        <v>42685</v>
      </c>
      <c r="B302" s="86">
        <v>2</v>
      </c>
      <c r="C302" s="86">
        <v>283</v>
      </c>
      <c r="D302" s="86" t="s">
        <v>743</v>
      </c>
      <c r="E302" s="86">
        <v>20286442340</v>
      </c>
      <c r="F302" s="108">
        <v>10359</v>
      </c>
      <c r="G302" s="133">
        <f t="shared" si="48"/>
        <v>2175.39</v>
      </c>
      <c r="H302" s="108"/>
      <c r="I302" s="110"/>
      <c r="J302" s="108"/>
      <c r="K302" s="90"/>
      <c r="L302" s="133">
        <f t="shared" si="49"/>
        <v>12534.39</v>
      </c>
      <c r="M302" s="39"/>
      <c r="N302" s="39"/>
      <c r="O302" s="39"/>
      <c r="P302" s="39"/>
    </row>
    <row r="303" spans="1:16" ht="14.25" customHeight="1" x14ac:dyDescent="0.25">
      <c r="A303" s="132">
        <v>42689</v>
      </c>
      <c r="B303" s="86">
        <v>3</v>
      </c>
      <c r="C303" s="86">
        <v>2829</v>
      </c>
      <c r="D303" s="86" t="s">
        <v>744</v>
      </c>
      <c r="E303" s="86">
        <v>20173532173</v>
      </c>
      <c r="F303" s="108">
        <v>42</v>
      </c>
      <c r="G303" s="133">
        <f t="shared" si="48"/>
        <v>8.82</v>
      </c>
      <c r="H303" s="108"/>
      <c r="I303" s="110"/>
      <c r="J303" s="108"/>
      <c r="K303" s="90"/>
      <c r="L303" s="133">
        <f t="shared" si="49"/>
        <v>50.82</v>
      </c>
      <c r="M303" s="39"/>
      <c r="N303" s="39"/>
      <c r="O303" s="39"/>
      <c r="P303" s="39"/>
    </row>
    <row r="304" spans="1:16" ht="14.25" customHeight="1" x14ac:dyDescent="0.25">
      <c r="A304" s="132">
        <v>42688</v>
      </c>
      <c r="B304" s="86">
        <v>9</v>
      </c>
      <c r="C304" s="86">
        <v>59</v>
      </c>
      <c r="D304" s="86" t="s">
        <v>745</v>
      </c>
      <c r="E304" s="86">
        <v>20272476528</v>
      </c>
      <c r="F304" s="108">
        <f>L304-G304</f>
        <v>158</v>
      </c>
      <c r="G304" s="133">
        <f>L304*21%</f>
        <v>42</v>
      </c>
      <c r="H304" s="108"/>
      <c r="I304" s="110"/>
      <c r="J304" s="108"/>
      <c r="K304" s="90"/>
      <c r="L304" s="133">
        <v>200</v>
      </c>
      <c r="M304" s="39"/>
      <c r="N304" s="39"/>
      <c r="O304" s="39"/>
      <c r="P304" s="39"/>
    </row>
    <row r="305" spans="1:16" ht="14.25" customHeight="1" x14ac:dyDescent="0.25">
      <c r="A305" s="119">
        <v>42690</v>
      </c>
      <c r="B305" s="86">
        <v>5</v>
      </c>
      <c r="C305" s="86">
        <v>14386</v>
      </c>
      <c r="D305" s="86" t="s">
        <v>640</v>
      </c>
      <c r="E305" s="86">
        <v>30615770481</v>
      </c>
      <c r="F305" s="108">
        <v>52.89</v>
      </c>
      <c r="G305" s="133">
        <f t="shared" si="48"/>
        <v>11.1069</v>
      </c>
      <c r="H305" s="108"/>
      <c r="I305" s="110"/>
      <c r="J305" s="108"/>
      <c r="K305" s="90"/>
      <c r="L305" s="133">
        <f t="shared" si="49"/>
        <v>63.996899999999997</v>
      </c>
      <c r="M305" s="39"/>
      <c r="N305" s="39"/>
      <c r="O305" s="39"/>
      <c r="P305" s="39"/>
    </row>
    <row r="306" spans="1:16" ht="14.25" customHeight="1" x14ac:dyDescent="0.25">
      <c r="A306" s="119">
        <v>42690</v>
      </c>
      <c r="B306" s="86">
        <v>5</v>
      </c>
      <c r="C306" s="86">
        <v>14385</v>
      </c>
      <c r="D306" s="86" t="s">
        <v>640</v>
      </c>
      <c r="E306" s="86">
        <v>30615770481</v>
      </c>
      <c r="F306" s="108">
        <v>181.82</v>
      </c>
      <c r="G306" s="133">
        <f t="shared" si="48"/>
        <v>38.182199999999995</v>
      </c>
      <c r="H306" s="108"/>
      <c r="I306" s="110"/>
      <c r="J306" s="108"/>
      <c r="K306" s="90"/>
      <c r="L306" s="133">
        <f t="shared" si="49"/>
        <v>220.00219999999999</v>
      </c>
      <c r="M306" s="39"/>
      <c r="N306" s="39"/>
      <c r="O306" s="39"/>
      <c r="P306" s="39"/>
    </row>
    <row r="307" spans="1:16" ht="14.25" customHeight="1" x14ac:dyDescent="0.25">
      <c r="A307" s="119">
        <v>42690</v>
      </c>
      <c r="B307" s="86">
        <v>25</v>
      </c>
      <c r="C307" s="86">
        <v>64578</v>
      </c>
      <c r="D307" s="86" t="s">
        <v>553</v>
      </c>
      <c r="E307" s="86">
        <v>30698548289</v>
      </c>
      <c r="F307" s="108">
        <v>112.7</v>
      </c>
      <c r="G307" s="133">
        <f t="shared" si="48"/>
        <v>23.666999999999998</v>
      </c>
      <c r="H307" s="108"/>
      <c r="I307" s="110"/>
      <c r="J307" s="108">
        <v>13.63</v>
      </c>
      <c r="K307" s="90"/>
      <c r="L307" s="133">
        <f t="shared" si="49"/>
        <v>149.99699999999999</v>
      </c>
      <c r="M307" s="39"/>
      <c r="N307" s="39"/>
      <c r="O307" s="39"/>
      <c r="P307" s="39"/>
    </row>
    <row r="308" spans="1:16" ht="14.25" customHeight="1" x14ac:dyDescent="0.25">
      <c r="A308" s="119">
        <v>42688</v>
      </c>
      <c r="B308" s="86">
        <v>19</v>
      </c>
      <c r="C308" s="86">
        <v>18760</v>
      </c>
      <c r="D308" s="86" t="s">
        <v>553</v>
      </c>
      <c r="E308" s="86">
        <v>30698548289</v>
      </c>
      <c r="F308" s="108">
        <v>114.6</v>
      </c>
      <c r="G308" s="133">
        <f t="shared" si="48"/>
        <v>24.065999999999999</v>
      </c>
      <c r="H308" s="108"/>
      <c r="I308" s="110"/>
      <c r="J308" s="108">
        <v>13.33</v>
      </c>
      <c r="K308" s="90"/>
      <c r="L308" s="133">
        <f t="shared" si="49"/>
        <v>151.99600000000001</v>
      </c>
      <c r="M308" s="39"/>
      <c r="N308" s="39"/>
      <c r="O308" s="39"/>
      <c r="P308" s="39"/>
    </row>
    <row r="309" spans="1:16" ht="14.25" customHeight="1" x14ac:dyDescent="0.25">
      <c r="A309" s="119">
        <v>42688</v>
      </c>
      <c r="B309" s="86">
        <v>5</v>
      </c>
      <c r="C309" s="86">
        <v>31242</v>
      </c>
      <c r="D309" s="86" t="s">
        <v>746</v>
      </c>
      <c r="E309" s="86">
        <v>33525935189</v>
      </c>
      <c r="F309" s="108">
        <v>125.58</v>
      </c>
      <c r="G309" s="133">
        <f t="shared" si="48"/>
        <v>26.3718</v>
      </c>
      <c r="H309" s="108"/>
      <c r="I309" s="110"/>
      <c r="J309" s="108">
        <v>48.3</v>
      </c>
      <c r="K309" s="90"/>
      <c r="L309" s="133">
        <f t="shared" si="49"/>
        <v>200.2518</v>
      </c>
      <c r="M309" s="39"/>
      <c r="N309" s="39"/>
      <c r="O309" s="39"/>
      <c r="P309" s="39"/>
    </row>
    <row r="310" spans="1:16" ht="14.25" customHeight="1" x14ac:dyDescent="0.25">
      <c r="A310" s="119">
        <v>42690</v>
      </c>
      <c r="B310" s="86">
        <v>5</v>
      </c>
      <c r="C310" s="86">
        <v>312723</v>
      </c>
      <c r="D310" s="86" t="s">
        <v>746</v>
      </c>
      <c r="E310" s="86">
        <v>33525935189</v>
      </c>
      <c r="F310" s="108">
        <v>188.25</v>
      </c>
      <c r="G310" s="133">
        <f t="shared" si="48"/>
        <v>39.532499999999999</v>
      </c>
      <c r="H310" s="108"/>
      <c r="I310" s="110"/>
      <c r="J310" s="108">
        <v>72.41</v>
      </c>
      <c r="K310" s="90"/>
      <c r="L310" s="133">
        <f t="shared" si="49"/>
        <v>300.1925</v>
      </c>
      <c r="M310" s="39"/>
      <c r="N310" s="39"/>
      <c r="O310" s="39"/>
      <c r="P310" s="39"/>
    </row>
    <row r="311" spans="1:16" ht="14.25" customHeight="1" x14ac:dyDescent="0.25">
      <c r="A311" s="119">
        <v>42688</v>
      </c>
      <c r="B311" s="86">
        <v>6</v>
      </c>
      <c r="C311" s="86">
        <v>13278</v>
      </c>
      <c r="D311" s="86" t="s">
        <v>542</v>
      </c>
      <c r="E311" s="86">
        <v>30712445005</v>
      </c>
      <c r="F311" s="108">
        <v>133.56</v>
      </c>
      <c r="G311" s="133">
        <f t="shared" si="48"/>
        <v>28.047599999999999</v>
      </c>
      <c r="H311" s="108"/>
      <c r="I311" s="110"/>
      <c r="J311" s="108">
        <v>18.41</v>
      </c>
      <c r="K311" s="90">
        <v>-0.01</v>
      </c>
      <c r="L311" s="133">
        <f t="shared" si="49"/>
        <v>180.0076</v>
      </c>
      <c r="M311" s="39"/>
      <c r="N311" s="39"/>
      <c r="O311" s="39"/>
      <c r="P311" s="39"/>
    </row>
    <row r="312" spans="1:16" ht="14.25" customHeight="1" x14ac:dyDescent="0.25">
      <c r="A312" s="119">
        <v>42690</v>
      </c>
      <c r="B312" s="86">
        <v>5</v>
      </c>
      <c r="C312" s="86">
        <v>54359</v>
      </c>
      <c r="D312" s="86" t="s">
        <v>702</v>
      </c>
      <c r="E312" s="86">
        <v>30707782923</v>
      </c>
      <c r="F312" s="108">
        <v>167.06</v>
      </c>
      <c r="G312" s="133">
        <f t="shared" si="48"/>
        <v>35.082599999999999</v>
      </c>
      <c r="H312" s="108"/>
      <c r="I312" s="110"/>
      <c r="J312" s="108">
        <v>17.899999999999999</v>
      </c>
      <c r="K312" s="90">
        <v>0.01</v>
      </c>
      <c r="L312" s="133">
        <f t="shared" si="49"/>
        <v>220.05260000000001</v>
      </c>
      <c r="M312" s="39"/>
      <c r="N312" s="39"/>
      <c r="O312" s="39"/>
      <c r="P312" s="39"/>
    </row>
    <row r="313" spans="1:16" ht="14.25" customHeight="1" x14ac:dyDescent="0.25">
      <c r="A313" s="119">
        <v>42690</v>
      </c>
      <c r="B313" s="86">
        <v>21</v>
      </c>
      <c r="C313" s="86">
        <v>5831</v>
      </c>
      <c r="D313" s="86" t="s">
        <v>511</v>
      </c>
      <c r="E313" s="86">
        <v>33677623239</v>
      </c>
      <c r="F313" s="108">
        <v>99.24</v>
      </c>
      <c r="G313" s="133">
        <f t="shared" si="48"/>
        <v>20.840399999999999</v>
      </c>
      <c r="H313" s="108"/>
      <c r="I313" s="110"/>
      <c r="J313" s="108">
        <v>16.2</v>
      </c>
      <c r="K313" s="90"/>
      <c r="L313" s="133">
        <f t="shared" si="49"/>
        <v>136.28039999999999</v>
      </c>
      <c r="M313" s="39"/>
      <c r="N313" s="39"/>
      <c r="O313" s="39"/>
      <c r="P313" s="39"/>
    </row>
    <row r="314" spans="1:16" ht="14.25" customHeight="1" x14ac:dyDescent="0.25">
      <c r="A314" s="119">
        <v>42688</v>
      </c>
      <c r="B314" s="86">
        <v>8</v>
      </c>
      <c r="C314" s="86">
        <v>55183</v>
      </c>
      <c r="D314" s="86" t="s">
        <v>633</v>
      </c>
      <c r="E314" s="86">
        <v>30707841415</v>
      </c>
      <c r="F314" s="108">
        <v>266.83999999999997</v>
      </c>
      <c r="G314" s="133">
        <f t="shared" si="48"/>
        <v>56.036399999999993</v>
      </c>
      <c r="H314" s="108"/>
      <c r="I314" s="110"/>
      <c r="J314" s="108">
        <v>77.09</v>
      </c>
      <c r="K314" s="90"/>
      <c r="L314" s="133">
        <f t="shared" si="49"/>
        <v>399.96640000000002</v>
      </c>
      <c r="M314" s="39"/>
      <c r="N314" s="39"/>
      <c r="O314" s="39"/>
      <c r="P314" s="39"/>
    </row>
    <row r="315" spans="1:16" ht="14.25" customHeight="1" x14ac:dyDescent="0.25">
      <c r="A315" s="119">
        <v>42690</v>
      </c>
      <c r="B315" s="86">
        <v>1</v>
      </c>
      <c r="C315" s="86">
        <v>28430</v>
      </c>
      <c r="D315" s="86" t="s">
        <v>696</v>
      </c>
      <c r="E315" s="86">
        <v>30689819431</v>
      </c>
      <c r="F315" s="108">
        <v>132.58000000000001</v>
      </c>
      <c r="G315" s="133">
        <f t="shared" si="48"/>
        <v>27.841800000000003</v>
      </c>
      <c r="H315" s="108"/>
      <c r="I315" s="110"/>
      <c r="J315" s="108">
        <v>39.58</v>
      </c>
      <c r="K315" s="90"/>
      <c r="L315" s="133">
        <f t="shared" si="49"/>
        <v>200.0018</v>
      </c>
      <c r="M315" s="39"/>
      <c r="N315" s="39"/>
      <c r="O315" s="39"/>
      <c r="P315" s="39"/>
    </row>
    <row r="316" spans="1:16" ht="14.25" customHeight="1" x14ac:dyDescent="0.25">
      <c r="A316" s="119">
        <v>42691</v>
      </c>
      <c r="B316" s="86">
        <v>2</v>
      </c>
      <c r="C316" s="86">
        <v>4368</v>
      </c>
      <c r="D316" s="86" t="s">
        <v>747</v>
      </c>
      <c r="E316" s="86">
        <v>30707481184</v>
      </c>
      <c r="F316" s="108">
        <v>133.85</v>
      </c>
      <c r="G316" s="133">
        <f t="shared" si="48"/>
        <v>28.108499999999999</v>
      </c>
      <c r="H316" s="108"/>
      <c r="I316" s="110"/>
      <c r="J316" s="108">
        <v>21.05</v>
      </c>
      <c r="K316" s="90"/>
      <c r="L316" s="133">
        <f t="shared" si="49"/>
        <v>183.0085</v>
      </c>
      <c r="M316" s="39"/>
      <c r="N316" s="39"/>
      <c r="O316" s="39"/>
      <c r="P316" s="39"/>
    </row>
    <row r="317" spans="1:16" ht="14.25" customHeight="1" x14ac:dyDescent="0.25">
      <c r="A317" s="119">
        <v>42688</v>
      </c>
      <c r="B317" s="86">
        <v>2</v>
      </c>
      <c r="C317" s="86">
        <v>1873</v>
      </c>
      <c r="D317" s="86" t="s">
        <v>684</v>
      </c>
      <c r="E317" s="86">
        <v>30714300128</v>
      </c>
      <c r="F317" s="108">
        <v>326.52999999999997</v>
      </c>
      <c r="G317" s="133">
        <f t="shared" si="48"/>
        <v>68.571299999999994</v>
      </c>
      <c r="H317" s="108"/>
      <c r="I317" s="110"/>
      <c r="J317" s="108">
        <v>104.9</v>
      </c>
      <c r="K317" s="90"/>
      <c r="L317" s="133">
        <f t="shared" si="49"/>
        <v>500.00130000000001</v>
      </c>
      <c r="M317" s="39"/>
      <c r="N317" s="39"/>
      <c r="O317" s="39"/>
      <c r="P317" s="39"/>
    </row>
    <row r="318" spans="1:16" ht="14.25" customHeight="1" x14ac:dyDescent="0.25">
      <c r="A318" s="119">
        <v>42688</v>
      </c>
      <c r="B318" s="86"/>
      <c r="C318" s="86"/>
      <c r="D318" s="86" t="s">
        <v>673</v>
      </c>
      <c r="E318" s="86">
        <v>30692975533</v>
      </c>
      <c r="F318" s="108">
        <f>L318-G318</f>
        <v>16.527999999999999</v>
      </c>
      <c r="G318" s="133">
        <f>L318*17.36%</f>
        <v>3.472</v>
      </c>
      <c r="H318" s="108"/>
      <c r="I318" s="110"/>
      <c r="J318" s="108"/>
      <c r="K318" s="90"/>
      <c r="L318" s="133">
        <v>20</v>
      </c>
      <c r="M318" s="39"/>
      <c r="N318" s="39"/>
      <c r="O318" s="39"/>
      <c r="P318" s="39"/>
    </row>
    <row r="319" spans="1:16" ht="14.25" customHeight="1" x14ac:dyDescent="0.25">
      <c r="A319" s="119">
        <v>42688</v>
      </c>
      <c r="B319" s="86"/>
      <c r="C319" s="86"/>
      <c r="D319" s="86" t="s">
        <v>673</v>
      </c>
      <c r="E319" s="86">
        <v>30692975533</v>
      </c>
      <c r="F319" s="108">
        <f t="shared" ref="F319:F324" si="50">L319-G319</f>
        <v>16.527999999999999</v>
      </c>
      <c r="G319" s="133">
        <f t="shared" ref="G319:G324" si="51">L319*17.36%</f>
        <v>3.472</v>
      </c>
      <c r="H319" s="108"/>
      <c r="I319" s="110"/>
      <c r="J319" s="108"/>
      <c r="K319" s="90"/>
      <c r="L319" s="133">
        <v>20</v>
      </c>
      <c r="M319" s="39"/>
      <c r="N319" s="39"/>
      <c r="O319" s="39"/>
      <c r="P319" s="39"/>
    </row>
    <row r="320" spans="1:16" ht="14.25" customHeight="1" x14ac:dyDescent="0.25">
      <c r="A320" s="119">
        <v>42688</v>
      </c>
      <c r="B320" s="86"/>
      <c r="C320" s="86"/>
      <c r="D320" s="86" t="s">
        <v>673</v>
      </c>
      <c r="E320" s="86">
        <v>30692975533</v>
      </c>
      <c r="F320" s="108">
        <f t="shared" si="50"/>
        <v>12.396000000000001</v>
      </c>
      <c r="G320" s="133">
        <f t="shared" si="51"/>
        <v>2.6040000000000001</v>
      </c>
      <c r="H320" s="108"/>
      <c r="I320" s="110"/>
      <c r="J320" s="108"/>
      <c r="K320" s="90"/>
      <c r="L320" s="133">
        <v>15</v>
      </c>
      <c r="M320" s="39"/>
      <c r="N320" s="39"/>
      <c r="O320" s="39"/>
      <c r="P320" s="39"/>
    </row>
    <row r="321" spans="1:16" ht="14.25" customHeight="1" x14ac:dyDescent="0.25">
      <c r="A321" s="119">
        <v>42688</v>
      </c>
      <c r="B321" s="86"/>
      <c r="C321" s="86"/>
      <c r="D321" s="86" t="s">
        <v>673</v>
      </c>
      <c r="E321" s="86">
        <v>30692975533</v>
      </c>
      <c r="F321" s="108">
        <f t="shared" si="50"/>
        <v>12.396000000000001</v>
      </c>
      <c r="G321" s="133">
        <f t="shared" si="51"/>
        <v>2.6040000000000001</v>
      </c>
      <c r="H321" s="108"/>
      <c r="I321" s="110"/>
      <c r="J321" s="108"/>
      <c r="K321" s="90"/>
      <c r="L321" s="133">
        <v>15</v>
      </c>
      <c r="M321" s="39"/>
      <c r="N321" s="39"/>
      <c r="O321" s="39"/>
      <c r="P321" s="39"/>
    </row>
    <row r="322" spans="1:16" ht="14.25" customHeight="1" x14ac:dyDescent="0.25">
      <c r="A322" s="119">
        <v>42688</v>
      </c>
      <c r="B322" s="86"/>
      <c r="C322" s="86"/>
      <c r="D322" s="86" t="s">
        <v>673</v>
      </c>
      <c r="E322" s="86">
        <v>30692975533</v>
      </c>
      <c r="F322" s="108">
        <f t="shared" si="50"/>
        <v>12.396000000000001</v>
      </c>
      <c r="G322" s="133">
        <f t="shared" si="51"/>
        <v>2.6040000000000001</v>
      </c>
      <c r="H322" s="108"/>
      <c r="I322" s="110"/>
      <c r="J322" s="108"/>
      <c r="K322" s="90"/>
      <c r="L322" s="133">
        <v>15</v>
      </c>
      <c r="M322" s="39"/>
      <c r="N322" s="39"/>
      <c r="O322" s="39"/>
      <c r="P322" s="39"/>
    </row>
    <row r="323" spans="1:16" ht="14.25" customHeight="1" x14ac:dyDescent="0.25">
      <c r="A323" s="119">
        <v>42691</v>
      </c>
      <c r="B323" s="86"/>
      <c r="C323" s="86"/>
      <c r="D323" s="86" t="s">
        <v>673</v>
      </c>
      <c r="E323" s="86">
        <v>30692975533</v>
      </c>
      <c r="F323" s="108">
        <f t="shared" si="50"/>
        <v>12.396000000000001</v>
      </c>
      <c r="G323" s="133">
        <f t="shared" si="51"/>
        <v>2.6040000000000001</v>
      </c>
      <c r="H323" s="108"/>
      <c r="I323" s="110"/>
      <c r="J323" s="108"/>
      <c r="K323" s="90"/>
      <c r="L323" s="133">
        <v>15</v>
      </c>
      <c r="M323" s="39"/>
      <c r="N323" s="39"/>
      <c r="O323" s="39"/>
      <c r="P323" s="39"/>
    </row>
    <row r="324" spans="1:16" ht="14.25" customHeight="1" x14ac:dyDescent="0.25">
      <c r="A324" s="119">
        <v>42690</v>
      </c>
      <c r="B324" s="86"/>
      <c r="C324" s="86"/>
      <c r="D324" s="86" t="s">
        <v>673</v>
      </c>
      <c r="E324" s="86">
        <v>30692975533</v>
      </c>
      <c r="F324" s="108">
        <f t="shared" si="50"/>
        <v>12.396000000000001</v>
      </c>
      <c r="G324" s="133">
        <f t="shared" si="51"/>
        <v>2.6040000000000001</v>
      </c>
      <c r="H324" s="108"/>
      <c r="I324" s="110"/>
      <c r="J324" s="108"/>
      <c r="K324" s="90"/>
      <c r="L324" s="133">
        <v>15</v>
      </c>
      <c r="M324" s="39"/>
      <c r="N324" s="39"/>
      <c r="O324" s="39"/>
      <c r="P324" s="39"/>
    </row>
    <row r="325" spans="1:16" ht="14.25" customHeight="1" x14ac:dyDescent="0.25">
      <c r="A325" s="119">
        <v>42688</v>
      </c>
      <c r="B325" s="86"/>
      <c r="C325" s="86"/>
      <c r="D325" s="86" t="s">
        <v>557</v>
      </c>
      <c r="E325" s="86">
        <v>30711032637</v>
      </c>
      <c r="F325" s="108">
        <f t="shared" ref="F325:F327" si="52">L325-G325</f>
        <v>4.1319999999999997</v>
      </c>
      <c r="G325" s="133">
        <f t="shared" ref="G325:G327" si="53">L325*17.36%</f>
        <v>0.86799999999999999</v>
      </c>
      <c r="H325" s="108"/>
      <c r="I325" s="110"/>
      <c r="J325" s="108"/>
      <c r="K325" s="90"/>
      <c r="L325" s="133">
        <v>5</v>
      </c>
      <c r="M325" s="39"/>
      <c r="N325" s="39"/>
      <c r="O325" s="39"/>
      <c r="P325" s="39"/>
    </row>
    <row r="326" spans="1:16" ht="14.25" customHeight="1" x14ac:dyDescent="0.25">
      <c r="A326" s="119">
        <v>42688</v>
      </c>
      <c r="B326" s="86"/>
      <c r="C326" s="86"/>
      <c r="D326" s="86" t="s">
        <v>557</v>
      </c>
      <c r="E326" s="86">
        <v>30711032637</v>
      </c>
      <c r="F326" s="108">
        <f t="shared" si="52"/>
        <v>4.1319999999999997</v>
      </c>
      <c r="G326" s="133">
        <f t="shared" si="53"/>
        <v>0.86799999999999999</v>
      </c>
      <c r="H326" s="108"/>
      <c r="I326" s="110"/>
      <c r="J326" s="108"/>
      <c r="K326" s="90"/>
      <c r="L326" s="133">
        <v>5</v>
      </c>
      <c r="M326" s="39"/>
      <c r="N326" s="39"/>
      <c r="O326" s="39"/>
      <c r="P326" s="39"/>
    </row>
    <row r="327" spans="1:16" ht="14.25" customHeight="1" x14ac:dyDescent="0.25">
      <c r="A327" s="119">
        <v>42688</v>
      </c>
      <c r="B327" s="86"/>
      <c r="C327" s="86"/>
      <c r="D327" s="86" t="s">
        <v>557</v>
      </c>
      <c r="E327" s="86">
        <v>30711032637</v>
      </c>
      <c r="F327" s="108">
        <f t="shared" si="52"/>
        <v>4.1319999999999997</v>
      </c>
      <c r="G327" s="133">
        <f t="shared" si="53"/>
        <v>0.86799999999999999</v>
      </c>
      <c r="H327" s="108"/>
      <c r="I327" s="110"/>
      <c r="J327" s="108"/>
      <c r="K327" s="90"/>
      <c r="L327" s="133">
        <v>5</v>
      </c>
      <c r="M327" s="39"/>
      <c r="N327" s="39"/>
      <c r="O327" s="39"/>
      <c r="P327" s="39"/>
    </row>
    <row r="328" spans="1:16" ht="14.25" customHeight="1" x14ac:dyDescent="0.25">
      <c r="A328" s="119">
        <v>42695</v>
      </c>
      <c r="B328" s="86">
        <v>21</v>
      </c>
      <c r="C328" s="86">
        <v>5934</v>
      </c>
      <c r="D328" s="86" t="s">
        <v>633</v>
      </c>
      <c r="E328" s="86">
        <v>30707841415</v>
      </c>
      <c r="F328" s="108">
        <v>96.87</v>
      </c>
      <c r="G328" s="133">
        <f t="shared" si="48"/>
        <v>20.342700000000001</v>
      </c>
      <c r="H328" s="108"/>
      <c r="I328" s="110"/>
      <c r="J328" s="108">
        <v>15.82</v>
      </c>
      <c r="K328" s="90"/>
      <c r="L328" s="133">
        <f t="shared" si="49"/>
        <v>133.03270000000001</v>
      </c>
      <c r="M328" s="39"/>
      <c r="N328" s="39"/>
      <c r="O328" s="39"/>
      <c r="P328" s="39"/>
    </row>
    <row r="329" spans="1:16" ht="14.25" customHeight="1" x14ac:dyDescent="0.25">
      <c r="A329" s="119">
        <v>42691</v>
      </c>
      <c r="B329" s="86">
        <v>1658</v>
      </c>
      <c r="C329" s="86">
        <v>4416</v>
      </c>
      <c r="D329" s="86" t="s">
        <v>651</v>
      </c>
      <c r="E329" s="86">
        <v>30590360763</v>
      </c>
      <c r="F329" s="108">
        <v>226.45</v>
      </c>
      <c r="G329" s="133">
        <f t="shared" si="48"/>
        <v>47.554499999999997</v>
      </c>
      <c r="H329" s="108"/>
      <c r="I329" s="110"/>
      <c r="J329" s="108"/>
      <c r="K329" s="90"/>
      <c r="L329" s="133">
        <f t="shared" si="49"/>
        <v>274.00450000000001</v>
      </c>
      <c r="M329" s="39"/>
      <c r="N329" s="39"/>
      <c r="O329" s="39"/>
      <c r="P329" s="39"/>
    </row>
    <row r="330" spans="1:16" ht="14.25" customHeight="1" x14ac:dyDescent="0.25">
      <c r="A330" s="119">
        <v>42691</v>
      </c>
      <c r="B330" s="86">
        <v>8</v>
      </c>
      <c r="C330" s="86">
        <v>1320</v>
      </c>
      <c r="D330" s="86" t="s">
        <v>128</v>
      </c>
      <c r="E330" s="86">
        <v>20173838159</v>
      </c>
      <c r="F330" s="108">
        <v>137.65</v>
      </c>
      <c r="G330" s="133">
        <f t="shared" si="48"/>
        <v>28.906500000000001</v>
      </c>
      <c r="H330" s="108"/>
      <c r="I330" s="110"/>
      <c r="J330" s="108">
        <v>33.450000000000003</v>
      </c>
      <c r="K330" s="90"/>
      <c r="L330" s="133">
        <f t="shared" si="49"/>
        <v>200.00650000000002</v>
      </c>
      <c r="M330" s="39"/>
      <c r="N330" s="39"/>
      <c r="O330" s="39"/>
      <c r="P330" s="39"/>
    </row>
    <row r="331" spans="1:16" ht="14.25" customHeight="1" x14ac:dyDescent="0.25">
      <c r="A331" s="119">
        <v>42681</v>
      </c>
      <c r="B331" s="86">
        <v>2</v>
      </c>
      <c r="C331" s="86">
        <v>1628</v>
      </c>
      <c r="D331" s="86" t="s">
        <v>572</v>
      </c>
      <c r="E331" s="86">
        <v>30711855161</v>
      </c>
      <c r="F331" s="108">
        <v>47.94</v>
      </c>
      <c r="G331" s="133">
        <f t="shared" si="48"/>
        <v>10.067399999999999</v>
      </c>
      <c r="H331" s="108"/>
      <c r="I331" s="110"/>
      <c r="J331" s="108"/>
      <c r="K331" s="90"/>
      <c r="L331" s="133">
        <f t="shared" si="49"/>
        <v>58.007399999999997</v>
      </c>
      <c r="M331" s="39"/>
      <c r="N331" s="39"/>
      <c r="O331" s="39"/>
      <c r="P331" s="39"/>
    </row>
    <row r="332" spans="1:16" ht="14.25" customHeight="1" x14ac:dyDescent="0.25">
      <c r="A332" s="119">
        <v>42696</v>
      </c>
      <c r="B332" s="86">
        <v>1</v>
      </c>
      <c r="C332" s="86">
        <v>358</v>
      </c>
      <c r="D332" s="86" t="s">
        <v>748</v>
      </c>
      <c r="E332" s="86">
        <v>20176571803</v>
      </c>
      <c r="F332" s="108">
        <v>388.8</v>
      </c>
      <c r="G332" s="133">
        <f t="shared" ref="G332:G395" si="54">F332*0.21</f>
        <v>81.647999999999996</v>
      </c>
      <c r="H332" s="108"/>
      <c r="I332" s="110"/>
      <c r="J332" s="108"/>
      <c r="K332" s="90"/>
      <c r="L332" s="133">
        <f t="shared" ref="L332:L395" si="55">SUM(F332:K332)</f>
        <v>470.44799999999998</v>
      </c>
      <c r="M332" s="39"/>
      <c r="N332" s="39"/>
      <c r="O332" s="39"/>
      <c r="P332" s="39"/>
    </row>
    <row r="333" spans="1:16" ht="14.25" customHeight="1" x14ac:dyDescent="0.25">
      <c r="A333" s="119">
        <v>42688</v>
      </c>
      <c r="B333" s="86">
        <v>19</v>
      </c>
      <c r="C333" s="86">
        <v>34826</v>
      </c>
      <c r="D333" s="86" t="s">
        <v>609</v>
      </c>
      <c r="E333" s="86">
        <v>30708478020</v>
      </c>
      <c r="F333" s="108">
        <v>70.7</v>
      </c>
      <c r="G333" s="133">
        <f t="shared" si="54"/>
        <v>14.847</v>
      </c>
      <c r="H333" s="108"/>
      <c r="I333" s="110"/>
      <c r="J333" s="108">
        <v>7.96</v>
      </c>
      <c r="K333" s="90"/>
      <c r="L333" s="133">
        <f t="shared" si="55"/>
        <v>93.506999999999991</v>
      </c>
      <c r="M333" s="39"/>
      <c r="N333" s="39"/>
      <c r="O333" s="39"/>
      <c r="P333" s="39"/>
    </row>
    <row r="334" spans="1:16" ht="14.25" customHeight="1" x14ac:dyDescent="0.25">
      <c r="A334" s="119">
        <v>42688</v>
      </c>
      <c r="B334" s="86">
        <v>19</v>
      </c>
      <c r="C334" s="86">
        <v>34804</v>
      </c>
      <c r="D334" s="86" t="s">
        <v>609</v>
      </c>
      <c r="E334" s="86">
        <v>30708478020</v>
      </c>
      <c r="F334" s="108">
        <v>34.03</v>
      </c>
      <c r="G334" s="133">
        <f t="shared" si="54"/>
        <v>7.1463000000000001</v>
      </c>
      <c r="H334" s="108"/>
      <c r="I334" s="110"/>
      <c r="J334" s="108">
        <v>3.83</v>
      </c>
      <c r="K334" s="90"/>
      <c r="L334" s="133">
        <f t="shared" si="55"/>
        <v>45.006299999999996</v>
      </c>
      <c r="M334" s="39"/>
      <c r="N334" s="39"/>
      <c r="O334" s="39"/>
      <c r="P334" s="39"/>
    </row>
    <row r="335" spans="1:16" ht="14.25" customHeight="1" x14ac:dyDescent="0.25">
      <c r="A335" s="119">
        <v>42689</v>
      </c>
      <c r="B335" s="86">
        <v>4</v>
      </c>
      <c r="C335" s="86">
        <v>149</v>
      </c>
      <c r="D335" s="86" t="s">
        <v>749</v>
      </c>
      <c r="E335" s="86">
        <v>30707014330</v>
      </c>
      <c r="F335" s="108">
        <v>36.29</v>
      </c>
      <c r="G335" s="133">
        <f t="shared" si="54"/>
        <v>7.6208999999999998</v>
      </c>
      <c r="H335" s="108"/>
      <c r="I335" s="110"/>
      <c r="J335" s="108">
        <v>4.09</v>
      </c>
      <c r="K335" s="90"/>
      <c r="L335" s="133">
        <f t="shared" si="55"/>
        <v>48.000900000000001</v>
      </c>
      <c r="M335" s="39"/>
      <c r="N335" s="39"/>
      <c r="O335" s="39"/>
      <c r="P335" s="39"/>
    </row>
    <row r="336" spans="1:16" ht="14.25" customHeight="1" x14ac:dyDescent="0.25">
      <c r="A336" s="119">
        <v>42688</v>
      </c>
      <c r="B336" s="86">
        <v>4</v>
      </c>
      <c r="C336" s="86">
        <v>12</v>
      </c>
      <c r="D336" s="86" t="s">
        <v>749</v>
      </c>
      <c r="E336" s="86">
        <v>30707014330</v>
      </c>
      <c r="F336" s="108">
        <v>60.48</v>
      </c>
      <c r="G336" s="133">
        <f t="shared" si="54"/>
        <v>12.700799999999999</v>
      </c>
      <c r="H336" s="108"/>
      <c r="I336" s="110"/>
      <c r="J336" s="108">
        <v>6.82</v>
      </c>
      <c r="K336" s="90"/>
      <c r="L336" s="133">
        <f t="shared" si="55"/>
        <v>80.000799999999998</v>
      </c>
      <c r="M336" s="39"/>
      <c r="N336" s="39"/>
      <c r="O336" s="39"/>
      <c r="P336" s="39"/>
    </row>
    <row r="337" spans="1:16" ht="14.25" customHeight="1" x14ac:dyDescent="0.25">
      <c r="A337" s="119">
        <v>42695</v>
      </c>
      <c r="B337" s="86">
        <v>8</v>
      </c>
      <c r="C337" s="86">
        <v>55633</v>
      </c>
      <c r="D337" s="86" t="s">
        <v>633</v>
      </c>
      <c r="E337" s="86">
        <v>30707841415</v>
      </c>
      <c r="F337" s="108">
        <v>133.4</v>
      </c>
      <c r="G337" s="133">
        <f t="shared" si="54"/>
        <v>28.013999999999999</v>
      </c>
      <c r="H337" s="108"/>
      <c r="I337" s="110"/>
      <c r="J337" s="108">
        <v>38.619999999999997</v>
      </c>
      <c r="K337" s="90"/>
      <c r="L337" s="133">
        <f t="shared" si="55"/>
        <v>200.03400000000002</v>
      </c>
      <c r="M337" s="39"/>
      <c r="N337" s="39"/>
      <c r="O337" s="39"/>
      <c r="P337" s="39"/>
    </row>
    <row r="338" spans="1:16" ht="14.25" customHeight="1" x14ac:dyDescent="0.25">
      <c r="A338" s="119">
        <v>42689</v>
      </c>
      <c r="B338" s="86">
        <v>2</v>
      </c>
      <c r="C338" s="86">
        <v>18130</v>
      </c>
      <c r="D338" s="86" t="s">
        <v>538</v>
      </c>
      <c r="E338" s="86">
        <v>30711424500</v>
      </c>
      <c r="F338" s="108">
        <v>54.69</v>
      </c>
      <c r="G338" s="133">
        <f t="shared" si="54"/>
        <v>11.4849</v>
      </c>
      <c r="H338" s="108"/>
      <c r="I338" s="110"/>
      <c r="J338" s="108">
        <v>2.7</v>
      </c>
      <c r="K338" s="90"/>
      <c r="L338" s="133">
        <f t="shared" si="55"/>
        <v>68.874899999999997</v>
      </c>
      <c r="M338" s="39"/>
      <c r="N338" s="39"/>
      <c r="O338" s="39"/>
      <c r="P338" s="39"/>
    </row>
    <row r="339" spans="1:16" ht="14.25" customHeight="1" x14ac:dyDescent="0.25">
      <c r="A339" s="119">
        <v>42689</v>
      </c>
      <c r="B339" s="86">
        <v>1</v>
      </c>
      <c r="C339" s="86">
        <v>22648</v>
      </c>
      <c r="D339" s="86" t="s">
        <v>721</v>
      </c>
      <c r="E339" s="86">
        <v>30713628804</v>
      </c>
      <c r="F339" s="108">
        <v>79.67</v>
      </c>
      <c r="G339" s="133">
        <f t="shared" si="54"/>
        <v>16.730699999999999</v>
      </c>
      <c r="H339" s="108"/>
      <c r="I339" s="110"/>
      <c r="J339" s="108">
        <v>8.6</v>
      </c>
      <c r="K339" s="90"/>
      <c r="L339" s="133">
        <f t="shared" si="55"/>
        <v>105.00069999999999</v>
      </c>
      <c r="M339" s="39"/>
      <c r="N339" s="39"/>
      <c r="O339" s="39"/>
      <c r="P339" s="39"/>
    </row>
    <row r="340" spans="1:16" ht="14.25" customHeight="1" x14ac:dyDescent="0.25">
      <c r="A340" s="119">
        <v>42689</v>
      </c>
      <c r="B340" s="86">
        <v>4</v>
      </c>
      <c r="C340" s="86">
        <v>86479</v>
      </c>
      <c r="D340" s="86" t="s">
        <v>750</v>
      </c>
      <c r="E340" s="86">
        <v>33650690449</v>
      </c>
      <c r="F340" s="108">
        <v>69.98</v>
      </c>
      <c r="G340" s="133">
        <f t="shared" si="54"/>
        <v>14.6958</v>
      </c>
      <c r="H340" s="108"/>
      <c r="I340" s="110"/>
      <c r="J340" s="108">
        <v>6.33</v>
      </c>
      <c r="K340" s="90"/>
      <c r="L340" s="133">
        <f t="shared" si="55"/>
        <v>91.005800000000008</v>
      </c>
      <c r="M340" s="39"/>
      <c r="N340" s="39"/>
      <c r="O340" s="39"/>
      <c r="P340" s="39"/>
    </row>
    <row r="341" spans="1:16" ht="14.25" customHeight="1" x14ac:dyDescent="0.25">
      <c r="A341" s="119">
        <v>42688</v>
      </c>
      <c r="B341" s="86">
        <v>1</v>
      </c>
      <c r="C341" s="86">
        <v>55908</v>
      </c>
      <c r="D341" s="86" t="s">
        <v>751</v>
      </c>
      <c r="E341" s="86">
        <v>30711806454</v>
      </c>
      <c r="F341" s="108">
        <v>57.78</v>
      </c>
      <c r="G341" s="133">
        <f t="shared" si="54"/>
        <v>12.133799999999999</v>
      </c>
      <c r="H341" s="108"/>
      <c r="I341" s="110"/>
      <c r="J341" s="108">
        <v>8.08</v>
      </c>
      <c r="K341" s="90"/>
      <c r="L341" s="133">
        <f t="shared" si="55"/>
        <v>77.993799999999993</v>
      </c>
      <c r="M341" s="39"/>
      <c r="N341" s="39"/>
      <c r="O341" s="39"/>
      <c r="P341" s="39"/>
    </row>
    <row r="342" spans="1:16" ht="14.25" customHeight="1" x14ac:dyDescent="0.25">
      <c r="A342" s="119">
        <v>42688</v>
      </c>
      <c r="B342" s="86">
        <v>1</v>
      </c>
      <c r="C342" s="86">
        <v>144</v>
      </c>
      <c r="D342" s="86" t="s">
        <v>752</v>
      </c>
      <c r="E342" s="86">
        <v>30708944323</v>
      </c>
      <c r="F342" s="108">
        <v>21.11</v>
      </c>
      <c r="G342" s="133">
        <f t="shared" si="54"/>
        <v>4.4330999999999996</v>
      </c>
      <c r="H342" s="108"/>
      <c r="I342" s="110"/>
      <c r="J342" s="108">
        <v>2.4500000000000002</v>
      </c>
      <c r="K342" s="90">
        <v>0.01</v>
      </c>
      <c r="L342" s="133">
        <f t="shared" si="55"/>
        <v>28.0031</v>
      </c>
      <c r="M342" s="39"/>
      <c r="N342" s="39"/>
      <c r="O342" s="39"/>
      <c r="P342" s="39"/>
    </row>
    <row r="343" spans="1:16" ht="14.25" customHeight="1" x14ac:dyDescent="0.25">
      <c r="A343" s="119">
        <v>42697</v>
      </c>
      <c r="B343" s="86">
        <v>6</v>
      </c>
      <c r="C343" s="86">
        <v>2871</v>
      </c>
      <c r="D343" s="86" t="s">
        <v>692</v>
      </c>
      <c r="E343" s="86">
        <v>20223223665</v>
      </c>
      <c r="F343" s="108">
        <v>90.35</v>
      </c>
      <c r="G343" s="133">
        <f t="shared" si="54"/>
        <v>18.973499999999998</v>
      </c>
      <c r="H343" s="108"/>
      <c r="I343" s="110"/>
      <c r="J343" s="108"/>
      <c r="K343" s="90"/>
      <c r="L343" s="133">
        <f t="shared" si="55"/>
        <v>109.3235</v>
      </c>
      <c r="M343" s="39"/>
      <c r="N343" s="39"/>
      <c r="O343" s="39"/>
      <c r="P343" s="39"/>
    </row>
    <row r="344" spans="1:16" ht="14.25" customHeight="1" x14ac:dyDescent="0.25">
      <c r="A344" s="119">
        <v>42696</v>
      </c>
      <c r="B344" s="86">
        <v>2583</v>
      </c>
      <c r="C344" s="86">
        <v>52531</v>
      </c>
      <c r="D344" s="86" t="s">
        <v>238</v>
      </c>
      <c r="E344" s="86">
        <v>30708574836</v>
      </c>
      <c r="F344" s="108">
        <f>L344-G344</f>
        <v>185.65</v>
      </c>
      <c r="G344" s="133">
        <f>L344*21%</f>
        <v>49.35</v>
      </c>
      <c r="H344" s="108"/>
      <c r="I344" s="110"/>
      <c r="J344" s="108"/>
      <c r="K344" s="90"/>
      <c r="L344" s="133">
        <v>235</v>
      </c>
      <c r="M344" s="39"/>
      <c r="N344" s="39"/>
      <c r="O344" s="39"/>
      <c r="P344" s="39"/>
    </row>
    <row r="345" spans="1:16" ht="14.25" customHeight="1" x14ac:dyDescent="0.25">
      <c r="A345" s="119">
        <v>42697</v>
      </c>
      <c r="B345" s="86">
        <v>2</v>
      </c>
      <c r="C345" s="86">
        <v>1351</v>
      </c>
      <c r="D345" s="86" t="s">
        <v>480</v>
      </c>
      <c r="E345" s="86">
        <v>30710483805</v>
      </c>
      <c r="F345" s="108">
        <v>427.3</v>
      </c>
      <c r="G345" s="133">
        <f t="shared" si="54"/>
        <v>89.733000000000004</v>
      </c>
      <c r="H345" s="108"/>
      <c r="I345" s="110"/>
      <c r="J345" s="108"/>
      <c r="K345" s="90"/>
      <c r="L345" s="133">
        <f t="shared" si="55"/>
        <v>517.03300000000002</v>
      </c>
      <c r="M345" s="39"/>
      <c r="N345" s="39"/>
      <c r="O345" s="39"/>
      <c r="P345" s="39"/>
    </row>
    <row r="346" spans="1:16" ht="14.25" customHeight="1" x14ac:dyDescent="0.25">
      <c r="A346" s="119">
        <v>42697</v>
      </c>
      <c r="B346" s="86">
        <v>4</v>
      </c>
      <c r="C346" s="86">
        <v>1229</v>
      </c>
      <c r="D346" s="86" t="s">
        <v>753</v>
      </c>
      <c r="E346" s="86">
        <v>30709529737</v>
      </c>
      <c r="F346" s="108">
        <v>10995.29</v>
      </c>
      <c r="G346" s="133">
        <f t="shared" si="54"/>
        <v>2309.0109000000002</v>
      </c>
      <c r="H346" s="108"/>
      <c r="I346" s="110"/>
      <c r="J346" s="108"/>
      <c r="K346" s="90">
        <v>0.01</v>
      </c>
      <c r="L346" s="133">
        <f t="shared" si="55"/>
        <v>13304.310900000002</v>
      </c>
      <c r="M346" s="39"/>
      <c r="N346" s="39"/>
      <c r="O346" s="39"/>
      <c r="P346" s="39"/>
    </row>
    <row r="347" spans="1:16" ht="14.25" customHeight="1" x14ac:dyDescent="0.25">
      <c r="A347" s="119">
        <v>42697</v>
      </c>
      <c r="B347" s="86">
        <v>17</v>
      </c>
      <c r="C347" s="86">
        <v>65585</v>
      </c>
      <c r="D347" s="86" t="s">
        <v>511</v>
      </c>
      <c r="E347" s="86">
        <v>33677623239</v>
      </c>
      <c r="F347" s="108">
        <v>134</v>
      </c>
      <c r="G347" s="133">
        <f t="shared" si="54"/>
        <v>28.14</v>
      </c>
      <c r="H347" s="108"/>
      <c r="I347" s="110"/>
      <c r="J347" s="108">
        <v>37.83</v>
      </c>
      <c r="K347" s="90"/>
      <c r="L347" s="133">
        <f t="shared" si="55"/>
        <v>199.96999999999997</v>
      </c>
      <c r="M347" s="39"/>
      <c r="N347" s="39"/>
      <c r="O347" s="39"/>
      <c r="P347" s="39"/>
    </row>
    <row r="348" spans="1:16" ht="14.25" customHeight="1" x14ac:dyDescent="0.25">
      <c r="A348" s="119">
        <v>42691</v>
      </c>
      <c r="B348" s="86">
        <v>6</v>
      </c>
      <c r="C348" s="86">
        <v>13498</v>
      </c>
      <c r="D348" s="86" t="s">
        <v>640</v>
      </c>
      <c r="E348" s="86">
        <v>30615770481</v>
      </c>
      <c r="F348" s="108">
        <v>84.3</v>
      </c>
      <c r="G348" s="133">
        <f t="shared" si="54"/>
        <v>17.702999999999999</v>
      </c>
      <c r="H348" s="108"/>
      <c r="I348" s="110"/>
      <c r="J348" s="108"/>
      <c r="K348" s="90"/>
      <c r="L348" s="133">
        <f t="shared" si="55"/>
        <v>102.003</v>
      </c>
      <c r="M348" s="39"/>
      <c r="N348" s="39"/>
      <c r="O348" s="39"/>
      <c r="P348" s="39"/>
    </row>
    <row r="349" spans="1:16" ht="14.25" customHeight="1" x14ac:dyDescent="0.25">
      <c r="A349" s="119">
        <v>42691</v>
      </c>
      <c r="B349" s="86">
        <v>6</v>
      </c>
      <c r="C349" s="86">
        <v>13439</v>
      </c>
      <c r="D349" s="86" t="s">
        <v>640</v>
      </c>
      <c r="E349" s="86">
        <v>30615770481</v>
      </c>
      <c r="F349" s="108">
        <v>163.63999999999999</v>
      </c>
      <c r="G349" s="133">
        <f t="shared" si="54"/>
        <v>34.364399999999996</v>
      </c>
      <c r="H349" s="108"/>
      <c r="I349" s="110"/>
      <c r="J349" s="108"/>
      <c r="K349" s="90"/>
      <c r="L349" s="133">
        <f t="shared" si="55"/>
        <v>198.00439999999998</v>
      </c>
      <c r="M349" s="39"/>
      <c r="N349" s="39"/>
      <c r="O349" s="39"/>
      <c r="P349" s="39"/>
    </row>
    <row r="350" spans="1:16" ht="14.25" customHeight="1" x14ac:dyDescent="0.25">
      <c r="A350" s="119">
        <v>42696</v>
      </c>
      <c r="B350" s="86">
        <v>2</v>
      </c>
      <c r="C350" s="86">
        <v>589</v>
      </c>
      <c r="D350" s="86" t="s">
        <v>754</v>
      </c>
      <c r="E350" s="86">
        <v>20360733530</v>
      </c>
      <c r="F350" s="108">
        <v>144.63</v>
      </c>
      <c r="G350" s="133">
        <f t="shared" si="54"/>
        <v>30.372299999999999</v>
      </c>
      <c r="H350" s="108"/>
      <c r="I350" s="110"/>
      <c r="J350" s="108"/>
      <c r="K350" s="90"/>
      <c r="L350" s="133">
        <f t="shared" si="55"/>
        <v>175.00229999999999</v>
      </c>
      <c r="M350" s="39"/>
      <c r="N350" s="39"/>
      <c r="O350" s="39"/>
      <c r="P350" s="39"/>
    </row>
    <row r="351" spans="1:16" ht="14.25" customHeight="1" x14ac:dyDescent="0.25">
      <c r="A351" s="119">
        <v>42695</v>
      </c>
      <c r="B351" s="86">
        <v>1</v>
      </c>
      <c r="C351" s="86">
        <v>17813</v>
      </c>
      <c r="D351" s="86" t="s">
        <v>755</v>
      </c>
      <c r="E351" s="86">
        <v>27142520368</v>
      </c>
      <c r="F351" s="108">
        <v>126.14</v>
      </c>
      <c r="G351" s="133">
        <f t="shared" si="54"/>
        <v>26.4894</v>
      </c>
      <c r="H351" s="108"/>
      <c r="I351" s="110"/>
      <c r="J351" s="108">
        <v>47.36</v>
      </c>
      <c r="K351" s="90">
        <v>0.01</v>
      </c>
      <c r="L351" s="133">
        <f t="shared" si="55"/>
        <v>199.99939999999998</v>
      </c>
      <c r="M351" s="39"/>
      <c r="N351" s="39"/>
      <c r="O351" s="39"/>
      <c r="P351" s="39"/>
    </row>
    <row r="352" spans="1:16" ht="14.25" customHeight="1" x14ac:dyDescent="0.25">
      <c r="A352" s="119">
        <v>42695</v>
      </c>
      <c r="B352" s="86">
        <v>12</v>
      </c>
      <c r="C352" s="86">
        <v>8131</v>
      </c>
      <c r="D352" s="86" t="s">
        <v>756</v>
      </c>
      <c r="E352" s="86">
        <v>30708131896</v>
      </c>
      <c r="F352" s="108">
        <v>186.39</v>
      </c>
      <c r="G352" s="133">
        <f t="shared" si="54"/>
        <v>39.141899999999993</v>
      </c>
      <c r="H352" s="108"/>
      <c r="I352" s="110"/>
      <c r="J352" s="108">
        <v>74.510000000000005</v>
      </c>
      <c r="K352" s="90"/>
      <c r="L352" s="133">
        <f t="shared" si="55"/>
        <v>300.0419</v>
      </c>
      <c r="M352" s="39"/>
      <c r="N352" s="39"/>
      <c r="O352" s="39"/>
      <c r="P352" s="39"/>
    </row>
    <row r="353" spans="1:16" ht="14.25" customHeight="1" x14ac:dyDescent="0.25">
      <c r="A353" s="119">
        <v>42695</v>
      </c>
      <c r="B353" s="86">
        <v>4</v>
      </c>
      <c r="C353" s="86">
        <v>47778</v>
      </c>
      <c r="D353" s="86" t="s">
        <v>757</v>
      </c>
      <c r="E353" s="86">
        <v>30652896444</v>
      </c>
      <c r="F353" s="108">
        <v>81.3</v>
      </c>
      <c r="G353" s="133">
        <f t="shared" si="54"/>
        <v>17.073</v>
      </c>
      <c r="H353" s="108"/>
      <c r="I353" s="110"/>
      <c r="J353" s="108">
        <v>1.62</v>
      </c>
      <c r="K353" s="90"/>
      <c r="L353" s="133">
        <f t="shared" si="55"/>
        <v>99.992999999999995</v>
      </c>
      <c r="M353" s="39"/>
      <c r="N353" s="39"/>
      <c r="O353" s="39"/>
      <c r="P353" s="39"/>
    </row>
    <row r="354" spans="1:16" ht="14.25" customHeight="1" x14ac:dyDescent="0.25">
      <c r="A354" s="119">
        <v>42695</v>
      </c>
      <c r="B354" s="86">
        <v>12</v>
      </c>
      <c r="C354" s="86">
        <v>27192</v>
      </c>
      <c r="D354" s="86" t="s">
        <v>758</v>
      </c>
      <c r="E354" s="86">
        <v>30707819447</v>
      </c>
      <c r="F354" s="108">
        <v>190.91</v>
      </c>
      <c r="G354" s="133">
        <f t="shared" si="54"/>
        <v>40.091099999999997</v>
      </c>
      <c r="H354" s="108"/>
      <c r="I354" s="110"/>
      <c r="J354" s="108">
        <v>10</v>
      </c>
      <c r="K354" s="90"/>
      <c r="L354" s="133">
        <f t="shared" si="55"/>
        <v>241.00110000000001</v>
      </c>
      <c r="M354" s="39"/>
      <c r="N354" s="39"/>
      <c r="O354" s="39"/>
      <c r="P354" s="39"/>
    </row>
    <row r="355" spans="1:16" ht="14.25" customHeight="1" x14ac:dyDescent="0.25">
      <c r="A355" s="119">
        <v>42695</v>
      </c>
      <c r="B355" s="86">
        <v>1</v>
      </c>
      <c r="C355" s="86">
        <v>390</v>
      </c>
      <c r="D355" s="86" t="s">
        <v>759</v>
      </c>
      <c r="E355" s="86">
        <v>20269786982</v>
      </c>
      <c r="F355" s="108">
        <v>454.55</v>
      </c>
      <c r="G355" s="133">
        <f t="shared" si="54"/>
        <v>95.455500000000001</v>
      </c>
      <c r="H355" s="108"/>
      <c r="I355" s="110"/>
      <c r="J355" s="108"/>
      <c r="K355" s="90"/>
      <c r="L355" s="133">
        <f t="shared" si="55"/>
        <v>550.00549999999998</v>
      </c>
      <c r="M355" s="39"/>
      <c r="N355" s="39"/>
      <c r="O355" s="39"/>
      <c r="P355" s="39"/>
    </row>
    <row r="356" spans="1:16" ht="14.25" customHeight="1" x14ac:dyDescent="0.25">
      <c r="A356" s="119">
        <v>42697</v>
      </c>
      <c r="B356" s="86">
        <v>4</v>
      </c>
      <c r="C356" s="86">
        <v>54784</v>
      </c>
      <c r="D356" s="86" t="s">
        <v>667</v>
      </c>
      <c r="E356" s="86">
        <v>33710327349</v>
      </c>
      <c r="F356" s="108">
        <v>137.94999999999999</v>
      </c>
      <c r="G356" s="133">
        <f t="shared" si="54"/>
        <v>28.969499999999996</v>
      </c>
      <c r="H356" s="108"/>
      <c r="I356" s="110"/>
      <c r="J356" s="108">
        <v>8.08</v>
      </c>
      <c r="K356" s="90"/>
      <c r="L356" s="133">
        <f t="shared" si="55"/>
        <v>174.99949999999998</v>
      </c>
      <c r="M356" s="39"/>
      <c r="N356" s="39"/>
      <c r="O356" s="39"/>
      <c r="P356" s="39"/>
    </row>
    <row r="357" spans="1:16" ht="14.25" customHeight="1" x14ac:dyDescent="0.25">
      <c r="A357" s="119">
        <v>42697</v>
      </c>
      <c r="B357" s="86">
        <v>23</v>
      </c>
      <c r="C357" s="86">
        <v>5415</v>
      </c>
      <c r="D357" s="86" t="s">
        <v>666</v>
      </c>
      <c r="E357" s="86">
        <v>30701041476</v>
      </c>
      <c r="F357" s="108">
        <v>106.1</v>
      </c>
      <c r="G357" s="133">
        <f t="shared" si="54"/>
        <v>22.280999999999999</v>
      </c>
      <c r="H357" s="108"/>
      <c r="I357" s="110"/>
      <c r="J357" s="108">
        <v>1.64</v>
      </c>
      <c r="K357" s="90"/>
      <c r="L357" s="133">
        <f t="shared" si="55"/>
        <v>130.02099999999999</v>
      </c>
      <c r="M357" s="39"/>
      <c r="N357" s="39"/>
      <c r="O357" s="39"/>
      <c r="P357" s="39"/>
    </row>
    <row r="358" spans="1:16" ht="14.25" customHeight="1" x14ac:dyDescent="0.25">
      <c r="A358" s="119">
        <v>42696</v>
      </c>
      <c r="B358" s="86">
        <v>17</v>
      </c>
      <c r="C358" s="86">
        <v>36436</v>
      </c>
      <c r="D358" s="86" t="s">
        <v>760</v>
      </c>
      <c r="E358" s="86">
        <v>30681665990</v>
      </c>
      <c r="F358" s="108">
        <v>85.75</v>
      </c>
      <c r="G358" s="133">
        <f t="shared" si="54"/>
        <v>18.0075</v>
      </c>
      <c r="H358" s="108"/>
      <c r="I358" s="110"/>
      <c r="J358" s="108">
        <v>1.23</v>
      </c>
      <c r="K358" s="90">
        <v>0.02</v>
      </c>
      <c r="L358" s="133">
        <f t="shared" si="55"/>
        <v>105.00749999999999</v>
      </c>
      <c r="M358" s="39"/>
      <c r="N358" s="39"/>
      <c r="O358" s="39"/>
      <c r="P358" s="39"/>
    </row>
    <row r="359" spans="1:16" ht="14.25" customHeight="1" x14ac:dyDescent="0.25">
      <c r="A359" s="119">
        <v>42696</v>
      </c>
      <c r="B359" s="86">
        <v>3415</v>
      </c>
      <c r="C359" s="86">
        <v>30987</v>
      </c>
      <c r="D359" s="86" t="s">
        <v>761</v>
      </c>
      <c r="E359" s="86">
        <v>30678774495</v>
      </c>
      <c r="F359" s="108">
        <v>123.89</v>
      </c>
      <c r="G359" s="133">
        <f t="shared" si="54"/>
        <v>26.0169</v>
      </c>
      <c r="H359" s="108"/>
      <c r="I359" s="110"/>
      <c r="J359" s="108">
        <v>50.1</v>
      </c>
      <c r="K359" s="90"/>
      <c r="L359" s="133">
        <f t="shared" si="55"/>
        <v>200.0069</v>
      </c>
      <c r="M359" s="39"/>
      <c r="N359" s="39"/>
      <c r="O359" s="39"/>
      <c r="P359" s="39"/>
    </row>
    <row r="360" spans="1:16" ht="14.25" customHeight="1" x14ac:dyDescent="0.25">
      <c r="A360" s="119">
        <v>42697</v>
      </c>
      <c r="B360" s="86">
        <v>16</v>
      </c>
      <c r="C360" s="86">
        <v>65722</v>
      </c>
      <c r="D360" s="86" t="s">
        <v>546</v>
      </c>
      <c r="E360" s="86">
        <v>30689806127</v>
      </c>
      <c r="F360" s="108">
        <v>202.65</v>
      </c>
      <c r="G360" s="133">
        <f t="shared" si="54"/>
        <v>42.5565</v>
      </c>
      <c r="H360" s="108"/>
      <c r="I360" s="110"/>
      <c r="J360" s="108">
        <v>55.1</v>
      </c>
      <c r="K360" s="90"/>
      <c r="L360" s="133">
        <f t="shared" si="55"/>
        <v>300.30650000000003</v>
      </c>
      <c r="M360" s="39"/>
      <c r="N360" s="39"/>
      <c r="O360" s="39"/>
      <c r="P360" s="39"/>
    </row>
    <row r="361" spans="1:16" ht="14.25" customHeight="1" x14ac:dyDescent="0.25">
      <c r="A361" s="119">
        <v>42697</v>
      </c>
      <c r="B361" s="86">
        <v>5</v>
      </c>
      <c r="C361" s="86">
        <v>2216</v>
      </c>
      <c r="D361" s="86" t="s">
        <v>633</v>
      </c>
      <c r="E361" s="86">
        <v>30707841415</v>
      </c>
      <c r="F361" s="108">
        <v>73.459999999999994</v>
      </c>
      <c r="G361" s="133">
        <f t="shared" si="54"/>
        <v>15.426599999999999</v>
      </c>
      <c r="H361" s="108"/>
      <c r="I361" s="110"/>
      <c r="J361" s="108">
        <v>11.18</v>
      </c>
      <c r="K361" s="90">
        <v>-0.04</v>
      </c>
      <c r="L361" s="133">
        <f t="shared" si="55"/>
        <v>100.02659999999999</v>
      </c>
      <c r="M361" s="39"/>
      <c r="N361" s="39"/>
      <c r="O361" s="39"/>
      <c r="P361" s="39"/>
    </row>
    <row r="362" spans="1:16" ht="14.25" customHeight="1" x14ac:dyDescent="0.25">
      <c r="A362" s="119">
        <v>42691</v>
      </c>
      <c r="B362" s="86">
        <v>2</v>
      </c>
      <c r="C362" s="86">
        <v>7720</v>
      </c>
      <c r="D362" s="86" t="s">
        <v>762</v>
      </c>
      <c r="E362" s="86">
        <v>30712504168</v>
      </c>
      <c r="F362" s="108">
        <v>91.17</v>
      </c>
      <c r="G362" s="133">
        <f t="shared" si="54"/>
        <v>19.145699999999998</v>
      </c>
      <c r="H362" s="108"/>
      <c r="I362" s="110"/>
      <c r="J362" s="108">
        <v>3.41</v>
      </c>
      <c r="K362" s="90">
        <v>-0.01</v>
      </c>
      <c r="L362" s="133">
        <f t="shared" si="55"/>
        <v>113.71569999999998</v>
      </c>
      <c r="M362" s="39"/>
      <c r="N362" s="39"/>
      <c r="O362" s="39"/>
      <c r="P362" s="39"/>
    </row>
    <row r="363" spans="1:16" ht="14.25" customHeight="1" x14ac:dyDescent="0.25">
      <c r="A363" s="119">
        <v>42692</v>
      </c>
      <c r="B363" s="86">
        <v>5</v>
      </c>
      <c r="C363" s="86">
        <v>59893</v>
      </c>
      <c r="D363" s="86" t="s">
        <v>763</v>
      </c>
      <c r="E363" s="86">
        <v>33707366619</v>
      </c>
      <c r="F363" s="108">
        <v>123.97</v>
      </c>
      <c r="G363" s="133">
        <f t="shared" si="54"/>
        <v>26.0337</v>
      </c>
      <c r="H363" s="108"/>
      <c r="I363" s="110"/>
      <c r="J363" s="108">
        <v>50</v>
      </c>
      <c r="K363" s="90"/>
      <c r="L363" s="133">
        <f t="shared" si="55"/>
        <v>200.00370000000001</v>
      </c>
      <c r="M363" s="39"/>
      <c r="N363" s="39"/>
      <c r="O363" s="39"/>
      <c r="P363" s="39"/>
    </row>
    <row r="364" spans="1:16" ht="14.25" customHeight="1" x14ac:dyDescent="0.25">
      <c r="A364" s="119">
        <v>42695</v>
      </c>
      <c r="B364" s="86"/>
      <c r="C364" s="86"/>
      <c r="D364" s="86" t="s">
        <v>673</v>
      </c>
      <c r="E364" s="86">
        <v>30692975533</v>
      </c>
      <c r="F364" s="108">
        <f>L364-G364</f>
        <v>16.527999999999999</v>
      </c>
      <c r="G364" s="133">
        <f>L364*17.36%</f>
        <v>3.472</v>
      </c>
      <c r="H364" s="108"/>
      <c r="I364" s="110"/>
      <c r="J364" s="108"/>
      <c r="K364" s="90"/>
      <c r="L364" s="133">
        <v>20</v>
      </c>
      <c r="M364" s="39"/>
      <c r="N364" s="39"/>
      <c r="O364" s="39"/>
      <c r="P364" s="39"/>
    </row>
    <row r="365" spans="1:16" ht="14.25" customHeight="1" x14ac:dyDescent="0.25">
      <c r="A365" s="119">
        <v>42689</v>
      </c>
      <c r="B365" s="86"/>
      <c r="C365" s="86"/>
      <c r="D365" s="86" t="s">
        <v>673</v>
      </c>
      <c r="E365" s="86">
        <v>30692975533</v>
      </c>
      <c r="F365" s="108">
        <f t="shared" ref="F365:F369" si="56">L365-G365</f>
        <v>16.527999999999999</v>
      </c>
      <c r="G365" s="133">
        <f t="shared" ref="G365:G369" si="57">L365*17.36%</f>
        <v>3.472</v>
      </c>
      <c r="H365" s="108"/>
      <c r="I365" s="110"/>
      <c r="J365" s="108"/>
      <c r="K365" s="90"/>
      <c r="L365" s="133">
        <v>20</v>
      </c>
      <c r="M365" s="39"/>
      <c r="N365" s="39"/>
      <c r="O365" s="39"/>
      <c r="P365" s="39"/>
    </row>
    <row r="366" spans="1:16" ht="14.25" customHeight="1" x14ac:dyDescent="0.25">
      <c r="A366" s="119">
        <v>42688</v>
      </c>
      <c r="B366" s="86"/>
      <c r="C366" s="86"/>
      <c r="D366" s="86" t="s">
        <v>673</v>
      </c>
      <c r="E366" s="86">
        <v>30692975533</v>
      </c>
      <c r="F366" s="108">
        <f t="shared" si="56"/>
        <v>16.527999999999999</v>
      </c>
      <c r="G366" s="133">
        <f t="shared" si="57"/>
        <v>3.472</v>
      </c>
      <c r="H366" s="108"/>
      <c r="I366" s="110"/>
      <c r="J366" s="108"/>
      <c r="K366" s="90"/>
      <c r="L366" s="133">
        <v>20</v>
      </c>
      <c r="M366" s="39"/>
      <c r="N366" s="39"/>
      <c r="O366" s="39"/>
      <c r="P366" s="39"/>
    </row>
    <row r="367" spans="1:16" ht="14.25" customHeight="1" x14ac:dyDescent="0.25">
      <c r="A367" s="119">
        <v>42641</v>
      </c>
      <c r="B367" s="86"/>
      <c r="C367" s="86"/>
      <c r="D367" s="86" t="s">
        <v>673</v>
      </c>
      <c r="E367" s="86">
        <v>30692975533</v>
      </c>
      <c r="F367" s="108">
        <f t="shared" si="56"/>
        <v>16.527999999999999</v>
      </c>
      <c r="G367" s="133">
        <f t="shared" si="57"/>
        <v>3.472</v>
      </c>
      <c r="H367" s="108"/>
      <c r="I367" s="110"/>
      <c r="J367" s="108"/>
      <c r="K367" s="90"/>
      <c r="L367" s="133">
        <v>20</v>
      </c>
      <c r="M367" s="39"/>
      <c r="N367" s="39"/>
      <c r="O367" s="39"/>
      <c r="P367" s="39"/>
    </row>
    <row r="368" spans="1:16" ht="14.25" customHeight="1" x14ac:dyDescent="0.25">
      <c r="A368" s="119">
        <v>42697</v>
      </c>
      <c r="B368" s="86"/>
      <c r="C368" s="86"/>
      <c r="D368" s="86" t="s">
        <v>673</v>
      </c>
      <c r="E368" s="86">
        <v>30692975533</v>
      </c>
      <c r="F368" s="108">
        <f t="shared" si="56"/>
        <v>33.055999999999997</v>
      </c>
      <c r="G368" s="133">
        <f t="shared" si="57"/>
        <v>6.944</v>
      </c>
      <c r="H368" s="108"/>
      <c r="I368" s="110"/>
      <c r="J368" s="108"/>
      <c r="K368" s="90"/>
      <c r="L368" s="133">
        <v>40</v>
      </c>
      <c r="M368" s="39"/>
      <c r="N368" s="39"/>
      <c r="O368" s="39"/>
      <c r="P368" s="39"/>
    </row>
    <row r="369" spans="1:16" ht="14.25" customHeight="1" x14ac:dyDescent="0.25">
      <c r="A369" s="119">
        <v>42697</v>
      </c>
      <c r="B369" s="86"/>
      <c r="C369" s="86"/>
      <c r="D369" s="86" t="s">
        <v>673</v>
      </c>
      <c r="E369" s="86">
        <v>30692975533</v>
      </c>
      <c r="F369" s="108">
        <f t="shared" si="56"/>
        <v>33.055999999999997</v>
      </c>
      <c r="G369" s="133">
        <f t="shared" si="57"/>
        <v>6.944</v>
      </c>
      <c r="H369" s="108"/>
      <c r="I369" s="110"/>
      <c r="J369" s="108"/>
      <c r="K369" s="90"/>
      <c r="L369" s="133">
        <v>40</v>
      </c>
      <c r="M369" s="39"/>
      <c r="N369" s="39"/>
      <c r="O369" s="39"/>
      <c r="P369" s="39"/>
    </row>
    <row r="370" spans="1:16" ht="14.25" customHeight="1" x14ac:dyDescent="0.25">
      <c r="A370" s="119">
        <v>42697</v>
      </c>
      <c r="B370" s="86"/>
      <c r="C370" s="86"/>
      <c r="D370" s="86" t="s">
        <v>673</v>
      </c>
      <c r="E370" s="86">
        <v>30692975533</v>
      </c>
      <c r="F370" s="108">
        <f t="shared" ref="F370:F372" si="58">L370-G370</f>
        <v>12.396000000000001</v>
      </c>
      <c r="G370" s="133">
        <f t="shared" ref="G370:G372" si="59">L370*17.36%</f>
        <v>2.6040000000000001</v>
      </c>
      <c r="H370" s="108"/>
      <c r="I370" s="110"/>
      <c r="J370" s="108"/>
      <c r="K370" s="90"/>
      <c r="L370" s="133">
        <v>15</v>
      </c>
      <c r="M370" s="39"/>
      <c r="N370" s="39"/>
      <c r="O370" s="39"/>
      <c r="P370" s="39"/>
    </row>
    <row r="371" spans="1:16" ht="14.25" customHeight="1" x14ac:dyDescent="0.25">
      <c r="A371" s="119">
        <v>42697</v>
      </c>
      <c r="B371" s="86"/>
      <c r="C371" s="86"/>
      <c r="D371" s="86" t="s">
        <v>673</v>
      </c>
      <c r="E371" s="86">
        <v>30692975533</v>
      </c>
      <c r="F371" s="108">
        <f t="shared" si="58"/>
        <v>12.396000000000001</v>
      </c>
      <c r="G371" s="133">
        <f t="shared" si="59"/>
        <v>2.6040000000000001</v>
      </c>
      <c r="H371" s="108"/>
      <c r="I371" s="110"/>
      <c r="J371" s="108"/>
      <c r="K371" s="90"/>
      <c r="L371" s="133">
        <v>15</v>
      </c>
      <c r="M371" s="39"/>
      <c r="N371" s="39"/>
      <c r="O371" s="39"/>
      <c r="P371" s="39"/>
    </row>
    <row r="372" spans="1:16" ht="14.25" customHeight="1" x14ac:dyDescent="0.25">
      <c r="A372" s="119">
        <v>42697</v>
      </c>
      <c r="B372" s="86"/>
      <c r="C372" s="86"/>
      <c r="D372" s="86" t="s">
        <v>673</v>
      </c>
      <c r="E372" s="86">
        <v>30692975533</v>
      </c>
      <c r="F372" s="108">
        <f t="shared" si="58"/>
        <v>12.396000000000001</v>
      </c>
      <c r="G372" s="133">
        <f t="shared" si="59"/>
        <v>2.6040000000000001</v>
      </c>
      <c r="H372" s="108"/>
      <c r="I372" s="110"/>
      <c r="J372" s="108"/>
      <c r="K372" s="90"/>
      <c r="L372" s="133">
        <v>15</v>
      </c>
      <c r="M372" s="39"/>
      <c r="N372" s="39"/>
      <c r="O372" s="39"/>
      <c r="P372" s="39"/>
    </row>
    <row r="373" spans="1:16" ht="14.25" customHeight="1" x14ac:dyDescent="0.25">
      <c r="A373" s="119">
        <v>42697</v>
      </c>
      <c r="B373" s="86"/>
      <c r="C373" s="86"/>
      <c r="D373" s="86" t="s">
        <v>671</v>
      </c>
      <c r="E373" s="86">
        <v>30711343055</v>
      </c>
      <c r="F373" s="108">
        <f t="shared" ref="F373:F374" si="60">L373-G373</f>
        <v>28.923999999999999</v>
      </c>
      <c r="G373" s="133">
        <f t="shared" ref="G373:G374" si="61">L373*17.36%</f>
        <v>6.0760000000000005</v>
      </c>
      <c r="H373" s="108"/>
      <c r="I373" s="110"/>
      <c r="J373" s="108"/>
      <c r="K373" s="90"/>
      <c r="L373" s="133">
        <v>35</v>
      </c>
      <c r="M373" s="39"/>
      <c r="N373" s="39"/>
      <c r="O373" s="39"/>
      <c r="P373" s="39"/>
    </row>
    <row r="374" spans="1:16" ht="14.25" customHeight="1" x14ac:dyDescent="0.25">
      <c r="A374" s="119">
        <v>42697</v>
      </c>
      <c r="B374" s="86"/>
      <c r="C374" s="86"/>
      <c r="D374" s="86" t="s">
        <v>671</v>
      </c>
      <c r="E374" s="86">
        <v>30711343055</v>
      </c>
      <c r="F374" s="108">
        <f t="shared" si="60"/>
        <v>28.923999999999999</v>
      </c>
      <c r="G374" s="133">
        <f t="shared" si="61"/>
        <v>6.0760000000000005</v>
      </c>
      <c r="H374" s="108"/>
      <c r="I374" s="110"/>
      <c r="J374" s="108"/>
      <c r="K374" s="90"/>
      <c r="L374" s="133">
        <v>35</v>
      </c>
      <c r="M374" s="39"/>
      <c r="N374" s="39"/>
      <c r="O374" s="39"/>
      <c r="P374" s="39"/>
    </row>
    <row r="375" spans="1:16" ht="14.25" customHeight="1" x14ac:dyDescent="0.25">
      <c r="A375" s="119">
        <v>42697</v>
      </c>
      <c r="B375" s="86"/>
      <c r="C375" s="86"/>
      <c r="D375" s="86" t="s">
        <v>524</v>
      </c>
      <c r="E375" s="86">
        <v>30707017690</v>
      </c>
      <c r="F375" s="108">
        <f t="shared" ref="F375:F376" si="62">L375-G375</f>
        <v>16.527999999999999</v>
      </c>
      <c r="G375" s="133">
        <f t="shared" ref="G375:G376" si="63">L375*17.36%</f>
        <v>3.472</v>
      </c>
      <c r="H375" s="108"/>
      <c r="I375" s="110"/>
      <c r="J375" s="108"/>
      <c r="K375" s="90"/>
      <c r="L375" s="133">
        <v>20</v>
      </c>
      <c r="M375" s="39"/>
      <c r="N375" s="39"/>
      <c r="O375" s="39"/>
      <c r="P375" s="39"/>
    </row>
    <row r="376" spans="1:16" ht="14.25" customHeight="1" x14ac:dyDescent="0.25">
      <c r="A376" s="119">
        <v>42697</v>
      </c>
      <c r="B376" s="86"/>
      <c r="C376" s="86"/>
      <c r="D376" s="86" t="s">
        <v>524</v>
      </c>
      <c r="E376" s="86">
        <v>30707017690</v>
      </c>
      <c r="F376" s="108">
        <f t="shared" si="62"/>
        <v>20.66</v>
      </c>
      <c r="G376" s="133">
        <f t="shared" si="63"/>
        <v>4.34</v>
      </c>
      <c r="H376" s="108"/>
      <c r="I376" s="110"/>
      <c r="J376" s="108"/>
      <c r="K376" s="90"/>
      <c r="L376" s="133">
        <v>25</v>
      </c>
      <c r="M376" s="39"/>
      <c r="N376" s="39"/>
      <c r="O376" s="39"/>
      <c r="P376" s="39"/>
    </row>
    <row r="377" spans="1:16" ht="14.25" customHeight="1" x14ac:dyDescent="0.25">
      <c r="A377" s="119">
        <v>42688</v>
      </c>
      <c r="B377" s="86"/>
      <c r="C377" s="86"/>
      <c r="D377" s="86" t="s">
        <v>672</v>
      </c>
      <c r="E377" s="86">
        <v>30711344248</v>
      </c>
      <c r="F377" s="108">
        <f t="shared" ref="F377" si="64">L377-G377</f>
        <v>20.66</v>
      </c>
      <c r="G377" s="133">
        <f t="shared" ref="G377" si="65">L377*17.36%</f>
        <v>4.34</v>
      </c>
      <c r="H377" s="108"/>
      <c r="I377" s="110"/>
      <c r="J377" s="108"/>
      <c r="K377" s="90"/>
      <c r="L377" s="133">
        <v>25</v>
      </c>
      <c r="M377" s="39"/>
      <c r="N377" s="39"/>
      <c r="O377" s="39"/>
      <c r="P377" s="39"/>
    </row>
    <row r="378" spans="1:16" ht="14.25" customHeight="1" x14ac:dyDescent="0.25">
      <c r="A378" s="119">
        <v>42697</v>
      </c>
      <c r="B378" s="86"/>
      <c r="C378" s="86"/>
      <c r="D378" s="86" t="s">
        <v>524</v>
      </c>
      <c r="E378" s="86">
        <v>30707017690</v>
      </c>
      <c r="F378" s="108">
        <f t="shared" ref="F378" si="66">L378-G378</f>
        <v>20.66</v>
      </c>
      <c r="G378" s="133">
        <f t="shared" ref="G378" si="67">L378*17.36%</f>
        <v>4.34</v>
      </c>
      <c r="H378" s="108"/>
      <c r="I378" s="110"/>
      <c r="J378" s="108"/>
      <c r="K378" s="90"/>
      <c r="L378" s="133">
        <v>25</v>
      </c>
      <c r="M378" s="39"/>
      <c r="N378" s="39"/>
      <c r="O378" s="39"/>
      <c r="P378" s="39"/>
    </row>
    <row r="379" spans="1:16" ht="14.25" customHeight="1" x14ac:dyDescent="0.25">
      <c r="A379" s="119">
        <v>42688</v>
      </c>
      <c r="B379" s="86"/>
      <c r="C379" s="86"/>
      <c r="D379" s="86" t="s">
        <v>625</v>
      </c>
      <c r="E379" s="86">
        <v>30690874047</v>
      </c>
      <c r="F379" s="108">
        <f t="shared" ref="F379" si="68">L379-G379</f>
        <v>16.527999999999999</v>
      </c>
      <c r="G379" s="133">
        <f t="shared" ref="G379" si="69">L379*17.36%</f>
        <v>3.472</v>
      </c>
      <c r="H379" s="108"/>
      <c r="I379" s="110"/>
      <c r="J379" s="108"/>
      <c r="K379" s="90"/>
      <c r="L379" s="133">
        <v>20</v>
      </c>
      <c r="M379" s="39"/>
      <c r="N379" s="39"/>
      <c r="O379" s="39"/>
      <c r="P379" s="39"/>
    </row>
    <row r="380" spans="1:16" ht="14.25" customHeight="1" x14ac:dyDescent="0.25">
      <c r="A380" s="119">
        <v>42696</v>
      </c>
      <c r="B380" s="86">
        <v>1</v>
      </c>
      <c r="C380" s="86">
        <v>283</v>
      </c>
      <c r="D380" s="86" t="s">
        <v>764</v>
      </c>
      <c r="E380" s="86">
        <v>20269416174</v>
      </c>
      <c r="F380" s="108">
        <v>561.98</v>
      </c>
      <c r="G380" s="133">
        <f t="shared" si="54"/>
        <v>118.0158</v>
      </c>
      <c r="H380" s="108"/>
      <c r="I380" s="110"/>
      <c r="J380" s="108"/>
      <c r="K380" s="90"/>
      <c r="L380" s="133">
        <f t="shared" si="55"/>
        <v>679.99580000000003</v>
      </c>
      <c r="M380" s="39"/>
      <c r="N380" s="39"/>
      <c r="O380" s="39"/>
      <c r="P380" s="39"/>
    </row>
    <row r="381" spans="1:16" ht="14.25" customHeight="1" x14ac:dyDescent="0.25">
      <c r="A381" s="119">
        <v>42695</v>
      </c>
      <c r="B381" s="86">
        <v>898</v>
      </c>
      <c r="C381" s="86">
        <v>1622131</v>
      </c>
      <c r="D381" s="86" t="s">
        <v>481</v>
      </c>
      <c r="E381" s="140">
        <v>30663288497</v>
      </c>
      <c r="F381" s="108">
        <f>L381-G381</f>
        <v>5251.2800999999999</v>
      </c>
      <c r="G381" s="133">
        <f>L381*21%</f>
        <v>1395.9098999999999</v>
      </c>
      <c r="H381" s="108"/>
      <c r="I381" s="110"/>
      <c r="J381" s="108"/>
      <c r="K381" s="90"/>
      <c r="L381" s="133">
        <v>6647.19</v>
      </c>
      <c r="M381" s="39"/>
      <c r="N381" s="39"/>
      <c r="O381" s="39"/>
      <c r="P381" s="39"/>
    </row>
    <row r="382" spans="1:16" ht="14.25" customHeight="1" x14ac:dyDescent="0.25">
      <c r="A382" s="119">
        <v>42698</v>
      </c>
      <c r="B382" s="86">
        <v>2</v>
      </c>
      <c r="C382" s="86">
        <v>3964</v>
      </c>
      <c r="D382" s="86" t="s">
        <v>770</v>
      </c>
      <c r="E382" s="86">
        <v>30708286377</v>
      </c>
      <c r="F382" s="108">
        <v>198.35</v>
      </c>
      <c r="G382" s="133">
        <f t="shared" si="54"/>
        <v>41.653499999999994</v>
      </c>
      <c r="H382" s="108"/>
      <c r="I382" s="110"/>
      <c r="J382" s="108"/>
      <c r="K382" s="90"/>
      <c r="L382" s="133">
        <f t="shared" si="55"/>
        <v>240.00349999999997</v>
      </c>
      <c r="M382" s="39"/>
      <c r="N382" s="39"/>
      <c r="O382" s="39"/>
      <c r="P382" s="39"/>
    </row>
    <row r="383" spans="1:16" ht="14.25" customHeight="1" x14ac:dyDescent="0.25">
      <c r="A383" s="119">
        <v>42699</v>
      </c>
      <c r="B383" s="86">
        <v>8</v>
      </c>
      <c r="C383" s="86">
        <v>2324</v>
      </c>
      <c r="D383" s="86" t="s">
        <v>535</v>
      </c>
      <c r="E383" s="86">
        <v>30576133835</v>
      </c>
      <c r="F383" s="108">
        <v>831.74</v>
      </c>
      <c r="G383" s="133">
        <f t="shared" si="54"/>
        <v>174.66540000000001</v>
      </c>
      <c r="H383" s="108"/>
      <c r="I383" s="110"/>
      <c r="J383" s="108">
        <v>4.99</v>
      </c>
      <c r="K383" s="90">
        <v>33.270000000000003</v>
      </c>
      <c r="L383" s="133">
        <f t="shared" si="55"/>
        <v>1044.6654000000001</v>
      </c>
      <c r="M383" s="39"/>
      <c r="N383" s="39"/>
      <c r="O383" s="39"/>
      <c r="P383" s="39"/>
    </row>
    <row r="384" spans="1:16" ht="14.25" customHeight="1" x14ac:dyDescent="0.25">
      <c r="A384" s="119">
        <v>42699</v>
      </c>
      <c r="B384" s="86">
        <v>5</v>
      </c>
      <c r="C384" s="86">
        <v>22149</v>
      </c>
      <c r="D384" s="86" t="s">
        <v>633</v>
      </c>
      <c r="E384" s="86">
        <v>30707841415</v>
      </c>
      <c r="F384" s="108">
        <v>133.68</v>
      </c>
      <c r="G384" s="133">
        <f t="shared" si="54"/>
        <v>28.072800000000001</v>
      </c>
      <c r="H384" s="108"/>
      <c r="I384" s="110"/>
      <c r="J384" s="108">
        <v>20.34</v>
      </c>
      <c r="K384" s="90">
        <v>-0.06</v>
      </c>
      <c r="L384" s="133">
        <f t="shared" si="55"/>
        <v>182.03280000000001</v>
      </c>
      <c r="M384" s="39"/>
      <c r="N384" s="39"/>
      <c r="O384" s="39"/>
      <c r="P384" s="39"/>
    </row>
    <row r="385" spans="1:16" ht="14.25" customHeight="1" x14ac:dyDescent="0.25">
      <c r="A385" s="119">
        <v>42699</v>
      </c>
      <c r="B385" s="86">
        <v>8</v>
      </c>
      <c r="C385" s="86">
        <v>55929</v>
      </c>
      <c r="D385" s="86" t="s">
        <v>633</v>
      </c>
      <c r="E385" s="86">
        <v>30707841415</v>
      </c>
      <c r="F385" s="108">
        <v>94.19</v>
      </c>
      <c r="G385" s="133">
        <f t="shared" si="54"/>
        <v>19.779899999999998</v>
      </c>
      <c r="H385" s="108"/>
      <c r="I385" s="110"/>
      <c r="J385" s="108">
        <v>36.090000000000003</v>
      </c>
      <c r="K385" s="90"/>
      <c r="L385" s="133">
        <f t="shared" si="55"/>
        <v>150.0599</v>
      </c>
      <c r="M385" s="39"/>
      <c r="N385" s="39"/>
      <c r="O385" s="39"/>
      <c r="P385" s="39"/>
    </row>
    <row r="386" spans="1:16" ht="14.25" customHeight="1" x14ac:dyDescent="0.25">
      <c r="A386" s="119">
        <v>42692</v>
      </c>
      <c r="B386" s="86">
        <v>6</v>
      </c>
      <c r="C386" s="86">
        <v>88956</v>
      </c>
      <c r="D386" s="86" t="s">
        <v>128</v>
      </c>
      <c r="E386" s="86">
        <v>20173838159</v>
      </c>
      <c r="F386" s="108">
        <v>137.69</v>
      </c>
      <c r="G386" s="133">
        <f t="shared" si="54"/>
        <v>28.914899999999999</v>
      </c>
      <c r="H386" s="108"/>
      <c r="I386" s="110"/>
      <c r="J386" s="108">
        <v>33.46</v>
      </c>
      <c r="K386" s="90"/>
      <c r="L386" s="133">
        <f t="shared" si="55"/>
        <v>200.06489999999999</v>
      </c>
      <c r="M386" s="39"/>
      <c r="N386" s="39"/>
      <c r="O386" s="39"/>
      <c r="P386" s="39"/>
    </row>
    <row r="387" spans="1:16" ht="14.25" customHeight="1" x14ac:dyDescent="0.25">
      <c r="A387" s="119">
        <v>42699</v>
      </c>
      <c r="B387" s="86">
        <v>2</v>
      </c>
      <c r="C387" s="86">
        <v>42247</v>
      </c>
      <c r="D387" s="86" t="s">
        <v>511</v>
      </c>
      <c r="E387" s="86">
        <v>33677623239</v>
      </c>
      <c r="F387" s="108">
        <v>134.02000000000001</v>
      </c>
      <c r="G387" s="133">
        <f t="shared" si="54"/>
        <v>28.144200000000001</v>
      </c>
      <c r="H387" s="108"/>
      <c r="I387" s="110"/>
      <c r="J387" s="108">
        <v>37.83</v>
      </c>
      <c r="K387" s="90"/>
      <c r="L387" s="133">
        <f t="shared" si="55"/>
        <v>199.99420000000003</v>
      </c>
      <c r="M387" s="39"/>
      <c r="N387" s="39"/>
      <c r="O387" s="39"/>
      <c r="P387" s="39"/>
    </row>
    <row r="388" spans="1:16" ht="14.25" customHeight="1" x14ac:dyDescent="0.25">
      <c r="A388" s="119">
        <v>42699</v>
      </c>
      <c r="B388" s="86"/>
      <c r="C388" s="86"/>
      <c r="D388" s="86" t="s">
        <v>673</v>
      </c>
      <c r="E388" s="86">
        <v>30692975533</v>
      </c>
      <c r="F388" s="108">
        <f>L388-G388</f>
        <v>33.451999999999998</v>
      </c>
      <c r="G388" s="133">
        <f>L388*16.37%</f>
        <v>6.548</v>
      </c>
      <c r="H388" s="108"/>
      <c r="I388" s="110"/>
      <c r="J388" s="108"/>
      <c r="K388" s="90"/>
      <c r="L388" s="133">
        <v>40</v>
      </c>
      <c r="M388" s="39"/>
      <c r="N388" s="39"/>
      <c r="O388" s="39"/>
      <c r="P388" s="39"/>
    </row>
    <row r="389" spans="1:16" ht="14.25" customHeight="1" x14ac:dyDescent="0.25">
      <c r="A389" s="119">
        <v>42699</v>
      </c>
      <c r="B389" s="86"/>
      <c r="C389" s="86"/>
      <c r="D389" s="86" t="s">
        <v>673</v>
      </c>
      <c r="E389" s="86">
        <v>30692975533</v>
      </c>
      <c r="F389" s="108">
        <f>L389-G389</f>
        <v>33.451999999999998</v>
      </c>
      <c r="G389" s="133">
        <f>L389*16.37%</f>
        <v>6.548</v>
      </c>
      <c r="H389" s="108"/>
      <c r="I389" s="110"/>
      <c r="J389" s="108"/>
      <c r="K389" s="90"/>
      <c r="L389" s="133">
        <v>40</v>
      </c>
      <c r="M389" s="39"/>
      <c r="N389" s="39"/>
      <c r="O389" s="39"/>
      <c r="P389" s="39"/>
    </row>
    <row r="390" spans="1:16" ht="14.25" customHeight="1" x14ac:dyDescent="0.25">
      <c r="A390" s="119"/>
      <c r="B390" s="86"/>
      <c r="C390" s="86"/>
      <c r="D390" s="86"/>
      <c r="E390" s="86"/>
      <c r="F390" s="108"/>
      <c r="G390" s="133">
        <f t="shared" si="54"/>
        <v>0</v>
      </c>
      <c r="H390" s="108"/>
      <c r="I390" s="110"/>
      <c r="J390" s="108"/>
      <c r="K390" s="90"/>
      <c r="L390" s="133">
        <f t="shared" si="55"/>
        <v>0</v>
      </c>
      <c r="M390" s="39"/>
      <c r="N390" s="39"/>
      <c r="O390" s="39"/>
      <c r="P390" s="39"/>
    </row>
    <row r="391" spans="1:16" ht="14.25" customHeight="1" x14ac:dyDescent="0.25">
      <c r="A391" s="119"/>
      <c r="B391" s="86"/>
      <c r="C391" s="86"/>
      <c r="D391" s="86"/>
      <c r="E391" s="86"/>
      <c r="F391" s="108"/>
      <c r="G391" s="133">
        <f t="shared" si="54"/>
        <v>0</v>
      </c>
      <c r="H391" s="108"/>
      <c r="I391" s="110"/>
      <c r="J391" s="108"/>
      <c r="K391" s="90"/>
      <c r="L391" s="133">
        <f t="shared" si="55"/>
        <v>0</v>
      </c>
      <c r="M391" s="39"/>
      <c r="N391" s="39"/>
      <c r="O391" s="39"/>
      <c r="P391" s="39"/>
    </row>
    <row r="392" spans="1:16" ht="14.25" customHeight="1" x14ac:dyDescent="0.25">
      <c r="A392" s="119"/>
      <c r="B392" s="86"/>
      <c r="C392" s="86"/>
      <c r="D392" s="86"/>
      <c r="E392" s="86"/>
      <c r="F392" s="108"/>
      <c r="G392" s="133">
        <f t="shared" si="54"/>
        <v>0</v>
      </c>
      <c r="H392" s="108"/>
      <c r="I392" s="110"/>
      <c r="J392" s="108"/>
      <c r="K392" s="90"/>
      <c r="L392" s="133">
        <f t="shared" si="55"/>
        <v>0</v>
      </c>
      <c r="M392" s="39"/>
      <c r="N392" s="39"/>
      <c r="O392" s="39"/>
      <c r="P392" s="39"/>
    </row>
    <row r="393" spans="1:16" ht="14.25" customHeight="1" x14ac:dyDescent="0.25">
      <c r="A393" s="119"/>
      <c r="B393" s="86"/>
      <c r="C393" s="86"/>
      <c r="D393" s="86"/>
      <c r="E393" s="86"/>
      <c r="F393" s="108"/>
      <c r="G393" s="133">
        <f t="shared" si="54"/>
        <v>0</v>
      </c>
      <c r="H393" s="108"/>
      <c r="I393" s="110"/>
      <c r="J393" s="108"/>
      <c r="K393" s="90"/>
      <c r="L393" s="133">
        <f t="shared" si="55"/>
        <v>0</v>
      </c>
      <c r="M393" s="39"/>
      <c r="N393" s="39"/>
      <c r="O393" s="39"/>
      <c r="P393" s="39"/>
    </row>
    <row r="394" spans="1:16" ht="14.25" customHeight="1" x14ac:dyDescent="0.25">
      <c r="A394" s="119"/>
      <c r="B394" s="86"/>
      <c r="C394" s="86"/>
      <c r="D394" s="86"/>
      <c r="E394" s="86"/>
      <c r="F394" s="108"/>
      <c r="G394" s="133">
        <f t="shared" si="54"/>
        <v>0</v>
      </c>
      <c r="H394" s="108"/>
      <c r="I394" s="110"/>
      <c r="J394" s="108"/>
      <c r="K394" s="90"/>
      <c r="L394" s="133">
        <f t="shared" si="55"/>
        <v>0</v>
      </c>
      <c r="M394" s="39"/>
      <c r="N394" s="39"/>
      <c r="O394" s="39"/>
      <c r="P394" s="39"/>
    </row>
    <row r="395" spans="1:16" ht="14.25" customHeight="1" x14ac:dyDescent="0.25">
      <c r="A395" s="119"/>
      <c r="B395" s="86"/>
      <c r="C395" s="86"/>
      <c r="D395" s="86"/>
      <c r="E395" s="86"/>
      <c r="F395" s="108"/>
      <c r="G395" s="133">
        <f t="shared" si="54"/>
        <v>0</v>
      </c>
      <c r="H395" s="108"/>
      <c r="I395" s="110"/>
      <c r="J395" s="108"/>
      <c r="K395" s="90"/>
      <c r="L395" s="133">
        <f t="shared" si="55"/>
        <v>0</v>
      </c>
      <c r="M395" s="39"/>
      <c r="N395" s="39"/>
      <c r="O395" s="39"/>
      <c r="P395" s="39"/>
    </row>
    <row r="396" spans="1:16" ht="14.25" customHeight="1" x14ac:dyDescent="0.25">
      <c r="A396" s="119"/>
      <c r="B396" s="86"/>
      <c r="C396" s="86"/>
      <c r="D396" s="86"/>
      <c r="E396" s="86"/>
      <c r="F396" s="108"/>
      <c r="G396" s="133">
        <f t="shared" ref="G396:G459" si="70">F396*0.21</f>
        <v>0</v>
      </c>
      <c r="H396" s="108"/>
      <c r="I396" s="110"/>
      <c r="J396" s="108"/>
      <c r="K396" s="90"/>
      <c r="L396" s="133">
        <f t="shared" ref="L396:L459" si="71">SUM(F396:K396)</f>
        <v>0</v>
      </c>
      <c r="M396" s="39"/>
      <c r="N396" s="39"/>
      <c r="O396" s="39"/>
      <c r="P396" s="39"/>
    </row>
    <row r="397" spans="1:16" ht="14.25" customHeight="1" x14ac:dyDescent="0.25">
      <c r="A397" s="119"/>
      <c r="B397" s="86"/>
      <c r="C397" s="86"/>
      <c r="D397" s="86"/>
      <c r="E397" s="86"/>
      <c r="F397" s="108"/>
      <c r="G397" s="133">
        <f t="shared" si="70"/>
        <v>0</v>
      </c>
      <c r="H397" s="108"/>
      <c r="I397" s="110"/>
      <c r="J397" s="108"/>
      <c r="K397" s="90"/>
      <c r="L397" s="133">
        <f t="shared" si="71"/>
        <v>0</v>
      </c>
      <c r="M397" s="39"/>
      <c r="N397" s="39"/>
      <c r="O397" s="39"/>
      <c r="P397" s="39"/>
    </row>
    <row r="398" spans="1:16" ht="14.25" customHeight="1" x14ac:dyDescent="0.25">
      <c r="A398" s="119"/>
      <c r="B398" s="86"/>
      <c r="C398" s="86"/>
      <c r="D398" s="86"/>
      <c r="E398" s="86"/>
      <c r="F398" s="108"/>
      <c r="G398" s="133">
        <f t="shared" si="70"/>
        <v>0</v>
      </c>
      <c r="H398" s="108"/>
      <c r="I398" s="110"/>
      <c r="J398" s="108"/>
      <c r="K398" s="90"/>
      <c r="L398" s="133">
        <f t="shared" si="71"/>
        <v>0</v>
      </c>
      <c r="M398" s="39"/>
      <c r="N398" s="39"/>
      <c r="O398" s="39"/>
      <c r="P398" s="39"/>
    </row>
    <row r="399" spans="1:16" ht="14.25" customHeight="1" x14ac:dyDescent="0.25">
      <c r="A399" s="119"/>
      <c r="B399" s="86"/>
      <c r="C399" s="86"/>
      <c r="D399" s="86"/>
      <c r="E399" s="86"/>
      <c r="F399" s="108"/>
      <c r="G399" s="133">
        <f t="shared" si="70"/>
        <v>0</v>
      </c>
      <c r="H399" s="108"/>
      <c r="I399" s="110"/>
      <c r="J399" s="108"/>
      <c r="K399" s="90"/>
      <c r="L399" s="133">
        <f t="shared" si="71"/>
        <v>0</v>
      </c>
      <c r="M399" s="39"/>
      <c r="N399" s="39"/>
      <c r="O399" s="39"/>
      <c r="P399" s="39"/>
    </row>
    <row r="400" spans="1:16" ht="14.25" customHeight="1" x14ac:dyDescent="0.25">
      <c r="A400" s="119"/>
      <c r="B400" s="86"/>
      <c r="C400" s="86"/>
      <c r="D400" s="86"/>
      <c r="E400" s="86"/>
      <c r="F400" s="108"/>
      <c r="G400" s="133">
        <f t="shared" si="70"/>
        <v>0</v>
      </c>
      <c r="H400" s="108"/>
      <c r="I400" s="110"/>
      <c r="J400" s="108"/>
      <c r="K400" s="90"/>
      <c r="L400" s="133">
        <f t="shared" si="71"/>
        <v>0</v>
      </c>
      <c r="M400" s="39"/>
      <c r="N400" s="39"/>
      <c r="O400" s="39"/>
      <c r="P400" s="39"/>
    </row>
    <row r="401" spans="1:16" ht="14.25" customHeight="1" x14ac:dyDescent="0.25">
      <c r="A401" s="119"/>
      <c r="B401" s="86"/>
      <c r="C401" s="86"/>
      <c r="D401" s="86"/>
      <c r="E401" s="86"/>
      <c r="F401" s="108"/>
      <c r="G401" s="133">
        <f t="shared" si="70"/>
        <v>0</v>
      </c>
      <c r="H401" s="108"/>
      <c r="I401" s="110"/>
      <c r="J401" s="108"/>
      <c r="K401" s="90"/>
      <c r="L401" s="133">
        <f t="shared" si="71"/>
        <v>0</v>
      </c>
      <c r="M401" s="39"/>
      <c r="N401" s="39"/>
      <c r="O401" s="39"/>
      <c r="P401" s="39"/>
    </row>
    <row r="402" spans="1:16" ht="14.25" customHeight="1" x14ac:dyDescent="0.25">
      <c r="A402" s="119"/>
      <c r="B402" s="86"/>
      <c r="C402" s="86"/>
      <c r="D402" s="86"/>
      <c r="E402" s="86"/>
      <c r="F402" s="108"/>
      <c r="G402" s="133">
        <f t="shared" si="70"/>
        <v>0</v>
      </c>
      <c r="H402" s="108"/>
      <c r="I402" s="110"/>
      <c r="J402" s="108"/>
      <c r="K402" s="90"/>
      <c r="L402" s="133">
        <f t="shared" si="71"/>
        <v>0</v>
      </c>
      <c r="M402" s="39"/>
      <c r="N402" s="39"/>
      <c r="O402" s="39"/>
      <c r="P402" s="39"/>
    </row>
    <row r="403" spans="1:16" ht="14.25" customHeight="1" x14ac:dyDescent="0.25">
      <c r="A403" s="119"/>
      <c r="B403" s="86"/>
      <c r="C403" s="86"/>
      <c r="D403" s="86"/>
      <c r="E403" s="86"/>
      <c r="F403" s="108"/>
      <c r="G403" s="133">
        <f t="shared" si="70"/>
        <v>0</v>
      </c>
      <c r="H403" s="108"/>
      <c r="I403" s="110"/>
      <c r="J403" s="108"/>
      <c r="K403" s="90"/>
      <c r="L403" s="133">
        <f t="shared" si="71"/>
        <v>0</v>
      </c>
      <c r="M403" s="39"/>
      <c r="N403" s="39"/>
      <c r="O403" s="39"/>
      <c r="P403" s="39"/>
    </row>
    <row r="404" spans="1:16" ht="14.25" customHeight="1" x14ac:dyDescent="0.25">
      <c r="A404" s="119"/>
      <c r="B404" s="86"/>
      <c r="C404" s="86"/>
      <c r="D404" s="86"/>
      <c r="E404" s="86"/>
      <c r="F404" s="108"/>
      <c r="G404" s="133">
        <f t="shared" si="70"/>
        <v>0</v>
      </c>
      <c r="H404" s="108"/>
      <c r="I404" s="110"/>
      <c r="J404" s="108"/>
      <c r="K404" s="90"/>
      <c r="L404" s="133">
        <f t="shared" si="71"/>
        <v>0</v>
      </c>
      <c r="M404" s="39"/>
      <c r="N404" s="39"/>
      <c r="O404" s="39"/>
      <c r="P404" s="39"/>
    </row>
    <row r="405" spans="1:16" ht="14.25" customHeight="1" x14ac:dyDescent="0.25">
      <c r="A405" s="119"/>
      <c r="B405" s="86"/>
      <c r="C405" s="86"/>
      <c r="D405" s="86"/>
      <c r="E405" s="86"/>
      <c r="F405" s="108"/>
      <c r="G405" s="133">
        <f t="shared" si="70"/>
        <v>0</v>
      </c>
      <c r="H405" s="108"/>
      <c r="I405" s="110"/>
      <c r="J405" s="108"/>
      <c r="K405" s="90"/>
      <c r="L405" s="133">
        <f t="shared" si="71"/>
        <v>0</v>
      </c>
      <c r="M405" s="39"/>
      <c r="N405" s="39"/>
      <c r="O405" s="39"/>
      <c r="P405" s="39"/>
    </row>
    <row r="406" spans="1:16" ht="14.25" customHeight="1" x14ac:dyDescent="0.25">
      <c r="A406" s="119"/>
      <c r="B406" s="86"/>
      <c r="C406" s="86"/>
      <c r="D406" s="86"/>
      <c r="E406" s="86"/>
      <c r="F406" s="108"/>
      <c r="G406" s="133">
        <f t="shared" si="70"/>
        <v>0</v>
      </c>
      <c r="H406" s="108"/>
      <c r="I406" s="110"/>
      <c r="J406" s="108"/>
      <c r="K406" s="90"/>
      <c r="L406" s="133">
        <f t="shared" si="71"/>
        <v>0</v>
      </c>
      <c r="M406" s="39"/>
      <c r="N406" s="39"/>
      <c r="O406" s="39"/>
      <c r="P406" s="39"/>
    </row>
    <row r="407" spans="1:16" ht="14.25" customHeight="1" x14ac:dyDescent="0.25">
      <c r="A407" s="119"/>
      <c r="B407" s="86"/>
      <c r="C407" s="86"/>
      <c r="D407" s="86"/>
      <c r="E407" s="86"/>
      <c r="F407" s="108"/>
      <c r="G407" s="133">
        <f t="shared" si="70"/>
        <v>0</v>
      </c>
      <c r="H407" s="108"/>
      <c r="I407" s="110"/>
      <c r="J407" s="108"/>
      <c r="K407" s="90"/>
      <c r="L407" s="133">
        <f t="shared" si="71"/>
        <v>0</v>
      </c>
      <c r="M407" s="39"/>
      <c r="N407" s="39"/>
      <c r="O407" s="39"/>
      <c r="P407" s="39"/>
    </row>
    <row r="408" spans="1:16" ht="14.25" customHeight="1" x14ac:dyDescent="0.25">
      <c r="A408" s="119"/>
      <c r="B408" s="86"/>
      <c r="C408" s="86"/>
      <c r="D408" s="86"/>
      <c r="E408" s="86"/>
      <c r="F408" s="108"/>
      <c r="G408" s="133">
        <f t="shared" si="70"/>
        <v>0</v>
      </c>
      <c r="H408" s="108"/>
      <c r="I408" s="110"/>
      <c r="J408" s="108"/>
      <c r="K408" s="90"/>
      <c r="L408" s="133">
        <f t="shared" si="71"/>
        <v>0</v>
      </c>
      <c r="M408" s="39"/>
      <c r="N408" s="39"/>
      <c r="O408" s="39"/>
      <c r="P408" s="39"/>
    </row>
    <row r="409" spans="1:16" ht="14.25" customHeight="1" x14ac:dyDescent="0.25">
      <c r="A409" s="119"/>
      <c r="B409" s="86"/>
      <c r="C409" s="86"/>
      <c r="D409" s="86"/>
      <c r="E409" s="86"/>
      <c r="F409" s="108"/>
      <c r="G409" s="133">
        <f t="shared" si="70"/>
        <v>0</v>
      </c>
      <c r="H409" s="108"/>
      <c r="I409" s="110"/>
      <c r="J409" s="108"/>
      <c r="K409" s="90"/>
      <c r="L409" s="133">
        <f t="shared" si="71"/>
        <v>0</v>
      </c>
      <c r="M409" s="39"/>
      <c r="N409" s="39"/>
      <c r="O409" s="39"/>
      <c r="P409" s="39"/>
    </row>
    <row r="410" spans="1:16" ht="14.25" customHeight="1" x14ac:dyDescent="0.25">
      <c r="A410" s="119"/>
      <c r="B410" s="86"/>
      <c r="C410" s="86"/>
      <c r="D410" s="86"/>
      <c r="E410" s="86"/>
      <c r="F410" s="108"/>
      <c r="G410" s="133">
        <f t="shared" si="70"/>
        <v>0</v>
      </c>
      <c r="H410" s="108"/>
      <c r="I410" s="110"/>
      <c r="J410" s="108"/>
      <c r="K410" s="90"/>
      <c r="L410" s="133">
        <f t="shared" si="71"/>
        <v>0</v>
      </c>
      <c r="M410" s="39"/>
      <c r="N410" s="39"/>
      <c r="O410" s="39"/>
      <c r="P410" s="39"/>
    </row>
    <row r="411" spans="1:16" ht="14.25" customHeight="1" x14ac:dyDescent="0.25">
      <c r="A411" s="119"/>
      <c r="B411" s="86"/>
      <c r="C411" s="86"/>
      <c r="D411" s="86"/>
      <c r="E411" s="86"/>
      <c r="F411" s="108"/>
      <c r="G411" s="133">
        <f t="shared" si="70"/>
        <v>0</v>
      </c>
      <c r="H411" s="108"/>
      <c r="I411" s="110"/>
      <c r="J411" s="108"/>
      <c r="K411" s="90"/>
      <c r="L411" s="133">
        <f t="shared" si="71"/>
        <v>0</v>
      </c>
      <c r="M411" s="39"/>
      <c r="N411" s="39"/>
      <c r="O411" s="39"/>
      <c r="P411" s="39"/>
    </row>
    <row r="412" spans="1:16" ht="14.25" customHeight="1" x14ac:dyDescent="0.25">
      <c r="A412" s="119"/>
      <c r="B412" s="86"/>
      <c r="C412" s="86"/>
      <c r="D412" s="86"/>
      <c r="E412" s="86"/>
      <c r="F412" s="108"/>
      <c r="G412" s="133">
        <f t="shared" si="70"/>
        <v>0</v>
      </c>
      <c r="H412" s="108"/>
      <c r="I412" s="110"/>
      <c r="J412" s="108"/>
      <c r="K412" s="90"/>
      <c r="L412" s="133">
        <f t="shared" si="71"/>
        <v>0</v>
      </c>
      <c r="M412" s="39"/>
      <c r="N412" s="39"/>
      <c r="O412" s="39"/>
      <c r="P412" s="39"/>
    </row>
    <row r="413" spans="1:16" ht="14.25" customHeight="1" x14ac:dyDescent="0.25">
      <c r="A413" s="119"/>
      <c r="B413" s="86"/>
      <c r="C413" s="86"/>
      <c r="D413" s="86"/>
      <c r="E413" s="86"/>
      <c r="F413" s="108"/>
      <c r="G413" s="133">
        <f t="shared" si="70"/>
        <v>0</v>
      </c>
      <c r="H413" s="108"/>
      <c r="I413" s="110"/>
      <c r="J413" s="108"/>
      <c r="K413" s="90"/>
      <c r="L413" s="133">
        <f t="shared" si="71"/>
        <v>0</v>
      </c>
      <c r="M413" s="39"/>
      <c r="N413" s="39"/>
      <c r="O413" s="39"/>
      <c r="P413" s="39"/>
    </row>
    <row r="414" spans="1:16" ht="14.25" customHeight="1" x14ac:dyDescent="0.25">
      <c r="A414" s="119"/>
      <c r="B414" s="86"/>
      <c r="C414" s="86"/>
      <c r="D414" s="86"/>
      <c r="E414" s="86"/>
      <c r="F414" s="108"/>
      <c r="G414" s="133">
        <f t="shared" si="70"/>
        <v>0</v>
      </c>
      <c r="H414" s="108"/>
      <c r="I414" s="110"/>
      <c r="J414" s="108"/>
      <c r="K414" s="90"/>
      <c r="L414" s="133">
        <f t="shared" si="71"/>
        <v>0</v>
      </c>
      <c r="M414" s="39"/>
      <c r="N414" s="39"/>
      <c r="O414" s="39"/>
      <c r="P414" s="39"/>
    </row>
    <row r="415" spans="1:16" ht="14.25" customHeight="1" x14ac:dyDescent="0.25">
      <c r="A415" s="119"/>
      <c r="B415" s="86"/>
      <c r="C415" s="86"/>
      <c r="D415" s="86"/>
      <c r="E415" s="86"/>
      <c r="F415" s="108"/>
      <c r="G415" s="133">
        <f t="shared" si="70"/>
        <v>0</v>
      </c>
      <c r="H415" s="108"/>
      <c r="I415" s="110"/>
      <c r="J415" s="108"/>
      <c r="K415" s="90"/>
      <c r="L415" s="133">
        <f t="shared" si="71"/>
        <v>0</v>
      </c>
      <c r="M415" s="39"/>
      <c r="N415" s="39"/>
      <c r="O415" s="39"/>
      <c r="P415" s="39"/>
    </row>
    <row r="416" spans="1:16" ht="14.25" customHeight="1" x14ac:dyDescent="0.25">
      <c r="A416" s="119"/>
      <c r="B416" s="86"/>
      <c r="C416" s="86"/>
      <c r="D416" s="86"/>
      <c r="E416" s="86"/>
      <c r="F416" s="108"/>
      <c r="G416" s="133">
        <f t="shared" si="70"/>
        <v>0</v>
      </c>
      <c r="H416" s="108"/>
      <c r="I416" s="110"/>
      <c r="J416" s="108"/>
      <c r="K416" s="90"/>
      <c r="L416" s="133">
        <f t="shared" si="71"/>
        <v>0</v>
      </c>
      <c r="M416" s="39"/>
      <c r="N416" s="39"/>
      <c r="O416" s="39"/>
      <c r="P416" s="39"/>
    </row>
    <row r="417" spans="1:16" ht="14.25" customHeight="1" x14ac:dyDescent="0.25">
      <c r="A417" s="119"/>
      <c r="B417" s="86"/>
      <c r="C417" s="86"/>
      <c r="D417" s="86"/>
      <c r="E417" s="86"/>
      <c r="F417" s="108"/>
      <c r="G417" s="133">
        <f t="shared" si="70"/>
        <v>0</v>
      </c>
      <c r="H417" s="108"/>
      <c r="I417" s="110"/>
      <c r="J417" s="108"/>
      <c r="K417" s="90"/>
      <c r="L417" s="133">
        <f t="shared" si="71"/>
        <v>0</v>
      </c>
      <c r="M417" s="39"/>
      <c r="N417" s="39"/>
      <c r="O417" s="39"/>
      <c r="P417" s="39"/>
    </row>
    <row r="418" spans="1:16" x14ac:dyDescent="0.25">
      <c r="A418" s="119"/>
      <c r="B418" s="86"/>
      <c r="C418" s="86"/>
      <c r="D418" s="86"/>
      <c r="E418" s="86"/>
      <c r="F418" s="108"/>
      <c r="G418" s="133">
        <f t="shared" si="70"/>
        <v>0</v>
      </c>
      <c r="H418" s="108"/>
      <c r="I418" s="110"/>
      <c r="J418" s="108"/>
      <c r="K418" s="90"/>
      <c r="L418" s="133">
        <f t="shared" si="71"/>
        <v>0</v>
      </c>
      <c r="M418" s="39"/>
      <c r="N418" s="39"/>
      <c r="O418" s="39"/>
      <c r="P418" s="39"/>
    </row>
    <row r="419" spans="1:16" x14ac:dyDescent="0.25">
      <c r="A419" s="119"/>
      <c r="B419" s="86"/>
      <c r="C419" s="86"/>
      <c r="D419" s="86"/>
      <c r="E419" s="86"/>
      <c r="F419" s="108"/>
      <c r="G419" s="133">
        <f t="shared" si="70"/>
        <v>0</v>
      </c>
      <c r="H419" s="108"/>
      <c r="I419" s="110"/>
      <c r="J419" s="108"/>
      <c r="K419" s="90"/>
      <c r="L419" s="133">
        <f t="shared" si="71"/>
        <v>0</v>
      </c>
      <c r="M419" s="39"/>
      <c r="N419" s="39"/>
      <c r="O419" s="39"/>
      <c r="P419" s="39"/>
    </row>
    <row r="420" spans="1:16" x14ac:dyDescent="0.25">
      <c r="A420" s="119"/>
      <c r="B420" s="86"/>
      <c r="C420" s="86"/>
      <c r="D420" s="86"/>
      <c r="E420" s="86"/>
      <c r="F420" s="108"/>
      <c r="G420" s="133">
        <f t="shared" si="70"/>
        <v>0</v>
      </c>
      <c r="H420" s="108"/>
      <c r="I420" s="110"/>
      <c r="J420" s="108"/>
      <c r="K420" s="90"/>
      <c r="L420" s="133">
        <f t="shared" si="71"/>
        <v>0</v>
      </c>
      <c r="M420" s="39"/>
      <c r="N420" s="39"/>
      <c r="O420" s="39"/>
      <c r="P420" s="39"/>
    </row>
    <row r="421" spans="1:16" x14ac:dyDescent="0.25">
      <c r="A421" s="119"/>
      <c r="B421" s="86"/>
      <c r="C421" s="86"/>
      <c r="D421" s="86"/>
      <c r="E421" s="86"/>
      <c r="F421" s="108"/>
      <c r="G421" s="133">
        <f t="shared" si="70"/>
        <v>0</v>
      </c>
      <c r="H421" s="108"/>
      <c r="I421" s="110"/>
      <c r="J421" s="108"/>
      <c r="K421" s="90"/>
      <c r="L421" s="133">
        <f t="shared" si="71"/>
        <v>0</v>
      </c>
      <c r="M421" s="39"/>
      <c r="N421" s="39"/>
      <c r="O421" s="39"/>
      <c r="P421" s="39"/>
    </row>
    <row r="422" spans="1:16" x14ac:dyDescent="0.25">
      <c r="A422" s="119"/>
      <c r="B422" s="86"/>
      <c r="C422" s="86"/>
      <c r="D422" s="86"/>
      <c r="E422" s="86"/>
      <c r="F422" s="108"/>
      <c r="G422" s="133">
        <f t="shared" si="70"/>
        <v>0</v>
      </c>
      <c r="H422" s="108"/>
      <c r="I422" s="110"/>
      <c r="J422" s="108"/>
      <c r="K422" s="90"/>
      <c r="L422" s="133">
        <f t="shared" si="71"/>
        <v>0</v>
      </c>
      <c r="M422" s="39"/>
      <c r="N422" s="39"/>
      <c r="O422" s="39"/>
      <c r="P422" s="39"/>
    </row>
    <row r="423" spans="1:16" x14ac:dyDescent="0.25">
      <c r="A423" s="119"/>
      <c r="B423" s="86"/>
      <c r="C423" s="86"/>
      <c r="D423" s="86"/>
      <c r="E423" s="86"/>
      <c r="F423" s="108"/>
      <c r="G423" s="133">
        <f t="shared" si="70"/>
        <v>0</v>
      </c>
      <c r="H423" s="108"/>
      <c r="I423" s="110"/>
      <c r="J423" s="108"/>
      <c r="K423" s="90"/>
      <c r="L423" s="133">
        <f t="shared" si="71"/>
        <v>0</v>
      </c>
      <c r="M423" s="39"/>
      <c r="N423" s="39"/>
      <c r="O423" s="39"/>
      <c r="P423" s="39"/>
    </row>
    <row r="424" spans="1:16" x14ac:dyDescent="0.25">
      <c r="A424" s="119"/>
      <c r="B424" s="86"/>
      <c r="C424" s="86"/>
      <c r="D424" s="86"/>
      <c r="E424" s="86"/>
      <c r="F424" s="108"/>
      <c r="G424" s="133">
        <f t="shared" si="70"/>
        <v>0</v>
      </c>
      <c r="H424" s="108"/>
      <c r="I424" s="110"/>
      <c r="J424" s="108"/>
      <c r="K424" s="90"/>
      <c r="L424" s="133">
        <f t="shared" si="71"/>
        <v>0</v>
      </c>
      <c r="M424" s="39"/>
      <c r="N424" s="39"/>
      <c r="O424" s="39"/>
      <c r="P424" s="39"/>
    </row>
    <row r="425" spans="1:16" x14ac:dyDescent="0.25">
      <c r="A425" s="119"/>
      <c r="B425" s="86"/>
      <c r="C425" s="86"/>
      <c r="D425" s="86"/>
      <c r="E425" s="86"/>
      <c r="F425" s="108"/>
      <c r="G425" s="133">
        <f t="shared" si="70"/>
        <v>0</v>
      </c>
      <c r="H425" s="108"/>
      <c r="I425" s="110"/>
      <c r="J425" s="108"/>
      <c r="K425" s="90"/>
      <c r="L425" s="133">
        <f t="shared" si="71"/>
        <v>0</v>
      </c>
      <c r="M425" s="39"/>
      <c r="N425" s="39"/>
      <c r="O425" s="39"/>
      <c r="P425" s="39"/>
    </row>
    <row r="426" spans="1:16" x14ac:dyDescent="0.25">
      <c r="A426" s="119"/>
      <c r="B426" s="86"/>
      <c r="C426" s="86"/>
      <c r="D426" s="86"/>
      <c r="E426" s="86"/>
      <c r="F426" s="108"/>
      <c r="G426" s="133">
        <f t="shared" si="70"/>
        <v>0</v>
      </c>
      <c r="H426" s="108"/>
      <c r="I426" s="110"/>
      <c r="J426" s="108"/>
      <c r="K426" s="90"/>
      <c r="L426" s="133">
        <f t="shared" si="71"/>
        <v>0</v>
      </c>
      <c r="M426" s="39"/>
      <c r="N426" s="39"/>
      <c r="O426" s="39"/>
      <c r="P426" s="39"/>
    </row>
    <row r="427" spans="1:16" x14ac:dyDescent="0.25">
      <c r="A427" s="119"/>
      <c r="B427" s="86"/>
      <c r="C427" s="86"/>
      <c r="D427" s="86"/>
      <c r="E427" s="86"/>
      <c r="F427" s="108"/>
      <c r="G427" s="133">
        <f t="shared" si="70"/>
        <v>0</v>
      </c>
      <c r="H427" s="108"/>
      <c r="I427" s="110"/>
      <c r="J427" s="108"/>
      <c r="K427" s="90"/>
      <c r="L427" s="133">
        <f t="shared" si="71"/>
        <v>0</v>
      </c>
      <c r="M427" s="39"/>
      <c r="N427" s="39"/>
      <c r="O427" s="39"/>
      <c r="P427" s="39"/>
    </row>
    <row r="428" spans="1:16" x14ac:dyDescent="0.25">
      <c r="A428" s="119"/>
      <c r="B428" s="86"/>
      <c r="C428" s="86"/>
      <c r="D428" s="86"/>
      <c r="E428" s="86"/>
      <c r="F428" s="108"/>
      <c r="G428" s="133">
        <f t="shared" si="70"/>
        <v>0</v>
      </c>
      <c r="H428" s="108"/>
      <c r="I428" s="110"/>
      <c r="J428" s="108"/>
      <c r="K428" s="90"/>
      <c r="L428" s="133">
        <f t="shared" si="71"/>
        <v>0</v>
      </c>
      <c r="M428" s="39"/>
      <c r="N428" s="39"/>
      <c r="O428" s="39"/>
      <c r="P428" s="39"/>
    </row>
    <row r="429" spans="1:16" x14ac:dyDescent="0.25">
      <c r="A429" s="119"/>
      <c r="B429" s="86"/>
      <c r="C429" s="86"/>
      <c r="D429" s="86"/>
      <c r="E429" s="86"/>
      <c r="F429" s="108"/>
      <c r="G429" s="133">
        <f t="shared" si="70"/>
        <v>0</v>
      </c>
      <c r="H429" s="108"/>
      <c r="I429" s="110"/>
      <c r="J429" s="108"/>
      <c r="K429" s="90"/>
      <c r="L429" s="133">
        <f t="shared" si="71"/>
        <v>0</v>
      </c>
      <c r="M429" s="39"/>
      <c r="N429" s="39"/>
      <c r="O429" s="39"/>
      <c r="P429" s="39"/>
    </row>
    <row r="430" spans="1:16" x14ac:dyDescent="0.25">
      <c r="A430" s="119"/>
      <c r="B430" s="86"/>
      <c r="C430" s="86"/>
      <c r="D430" s="86"/>
      <c r="E430" s="86"/>
      <c r="F430" s="108"/>
      <c r="G430" s="133">
        <f t="shared" si="70"/>
        <v>0</v>
      </c>
      <c r="H430" s="108"/>
      <c r="I430" s="110"/>
      <c r="J430" s="108"/>
      <c r="K430" s="90"/>
      <c r="L430" s="133">
        <f t="shared" si="71"/>
        <v>0</v>
      </c>
      <c r="M430" s="39"/>
      <c r="N430" s="39"/>
      <c r="O430" s="39"/>
      <c r="P430" s="39"/>
    </row>
    <row r="431" spans="1:16" x14ac:dyDescent="0.25">
      <c r="A431" s="119"/>
      <c r="B431" s="86"/>
      <c r="C431" s="86"/>
      <c r="D431" s="86"/>
      <c r="E431" s="86"/>
      <c r="F431" s="108"/>
      <c r="G431" s="133">
        <f t="shared" si="70"/>
        <v>0</v>
      </c>
      <c r="H431" s="108"/>
      <c r="I431" s="110"/>
      <c r="J431" s="108"/>
      <c r="K431" s="90"/>
      <c r="L431" s="133">
        <f t="shared" si="71"/>
        <v>0</v>
      </c>
      <c r="M431" s="39"/>
      <c r="N431" s="39"/>
      <c r="O431" s="39"/>
      <c r="P431" s="39"/>
    </row>
    <row r="432" spans="1:16" x14ac:dyDescent="0.25">
      <c r="A432" s="119"/>
      <c r="B432" s="86"/>
      <c r="C432" s="86"/>
      <c r="D432" s="86"/>
      <c r="E432" s="86"/>
      <c r="F432" s="108"/>
      <c r="G432" s="133">
        <f t="shared" si="70"/>
        <v>0</v>
      </c>
      <c r="H432" s="108"/>
      <c r="I432" s="110"/>
      <c r="J432" s="108"/>
      <c r="K432" s="90"/>
      <c r="L432" s="133">
        <f t="shared" si="71"/>
        <v>0</v>
      </c>
      <c r="M432" s="39"/>
      <c r="N432" s="39"/>
      <c r="O432" s="39"/>
      <c r="P432" s="39"/>
    </row>
    <row r="433" spans="1:16" x14ac:dyDescent="0.25">
      <c r="A433" s="119"/>
      <c r="B433" s="86"/>
      <c r="C433" s="86"/>
      <c r="D433" s="86"/>
      <c r="E433" s="86"/>
      <c r="F433" s="108"/>
      <c r="G433" s="133">
        <f t="shared" si="70"/>
        <v>0</v>
      </c>
      <c r="H433" s="108"/>
      <c r="I433" s="110"/>
      <c r="J433" s="108"/>
      <c r="K433" s="90"/>
      <c r="L433" s="133">
        <f t="shared" si="71"/>
        <v>0</v>
      </c>
      <c r="M433" s="39"/>
      <c r="N433" s="39"/>
      <c r="O433" s="39"/>
      <c r="P433" s="39"/>
    </row>
    <row r="434" spans="1:16" x14ac:dyDescent="0.25">
      <c r="A434" s="119"/>
      <c r="B434" s="86"/>
      <c r="C434" s="86"/>
      <c r="D434" s="86"/>
      <c r="E434" s="86"/>
      <c r="F434" s="108"/>
      <c r="G434" s="133">
        <f t="shared" si="70"/>
        <v>0</v>
      </c>
      <c r="H434" s="108"/>
      <c r="I434" s="110"/>
      <c r="J434" s="108"/>
      <c r="K434" s="90"/>
      <c r="L434" s="133">
        <f t="shared" si="71"/>
        <v>0</v>
      </c>
      <c r="M434" s="39"/>
      <c r="N434" s="39"/>
      <c r="O434" s="39"/>
      <c r="P434" s="39"/>
    </row>
    <row r="435" spans="1:16" x14ac:dyDescent="0.25">
      <c r="A435" s="119"/>
      <c r="B435" s="86"/>
      <c r="C435" s="86"/>
      <c r="D435" s="86"/>
      <c r="E435" s="86"/>
      <c r="F435" s="108"/>
      <c r="G435" s="133">
        <f t="shared" si="70"/>
        <v>0</v>
      </c>
      <c r="H435" s="108"/>
      <c r="I435" s="110"/>
      <c r="J435" s="108"/>
      <c r="K435" s="90"/>
      <c r="L435" s="133">
        <f t="shared" si="71"/>
        <v>0</v>
      </c>
      <c r="M435" s="39"/>
      <c r="N435" s="39"/>
      <c r="O435" s="39"/>
      <c r="P435" s="39"/>
    </row>
    <row r="436" spans="1:16" x14ac:dyDescent="0.25">
      <c r="A436" s="119"/>
      <c r="B436" s="86"/>
      <c r="C436" s="86"/>
      <c r="D436" s="86"/>
      <c r="E436" s="86"/>
      <c r="F436" s="108"/>
      <c r="G436" s="133">
        <f t="shared" si="70"/>
        <v>0</v>
      </c>
      <c r="H436" s="108"/>
      <c r="I436" s="110"/>
      <c r="J436" s="108"/>
      <c r="K436" s="90"/>
      <c r="L436" s="133">
        <f t="shared" si="71"/>
        <v>0</v>
      </c>
      <c r="M436" s="39"/>
      <c r="N436" s="39"/>
      <c r="O436" s="39"/>
      <c r="P436" s="39"/>
    </row>
    <row r="437" spans="1:16" x14ac:dyDescent="0.25">
      <c r="A437" s="119"/>
      <c r="B437" s="86"/>
      <c r="C437" s="86"/>
      <c r="D437" s="86"/>
      <c r="E437" s="86"/>
      <c r="F437" s="108"/>
      <c r="G437" s="133">
        <f t="shared" si="70"/>
        <v>0</v>
      </c>
      <c r="H437" s="108"/>
      <c r="I437" s="110"/>
      <c r="J437" s="108"/>
      <c r="K437" s="90"/>
      <c r="L437" s="133">
        <f t="shared" si="71"/>
        <v>0</v>
      </c>
      <c r="M437" s="39"/>
      <c r="N437" s="39"/>
      <c r="O437" s="39"/>
      <c r="P437" s="39"/>
    </row>
    <row r="438" spans="1:16" x14ac:dyDescent="0.25">
      <c r="A438" s="119"/>
      <c r="B438" s="86"/>
      <c r="C438" s="86"/>
      <c r="D438" s="86"/>
      <c r="E438" s="86"/>
      <c r="F438" s="108"/>
      <c r="G438" s="133">
        <f t="shared" si="70"/>
        <v>0</v>
      </c>
      <c r="H438" s="108"/>
      <c r="I438" s="110"/>
      <c r="J438" s="108"/>
      <c r="K438" s="90"/>
      <c r="L438" s="133">
        <f t="shared" si="71"/>
        <v>0</v>
      </c>
      <c r="M438" s="39"/>
      <c r="N438" s="39"/>
      <c r="O438" s="39"/>
      <c r="P438" s="39"/>
    </row>
    <row r="439" spans="1:16" x14ac:dyDescent="0.25">
      <c r="A439" s="119"/>
      <c r="B439" s="86"/>
      <c r="C439" s="86"/>
      <c r="D439" s="86"/>
      <c r="E439" s="86"/>
      <c r="F439" s="108"/>
      <c r="G439" s="133">
        <f t="shared" si="70"/>
        <v>0</v>
      </c>
      <c r="H439" s="108"/>
      <c r="I439" s="110"/>
      <c r="J439" s="108"/>
      <c r="K439" s="90"/>
      <c r="L439" s="133">
        <f t="shared" si="71"/>
        <v>0</v>
      </c>
      <c r="M439" s="39"/>
      <c r="N439" s="39"/>
      <c r="O439" s="39"/>
      <c r="P439" s="39"/>
    </row>
    <row r="440" spans="1:16" x14ac:dyDescent="0.25">
      <c r="A440" s="119"/>
      <c r="B440" s="86"/>
      <c r="C440" s="86"/>
      <c r="D440" s="86"/>
      <c r="E440" s="86"/>
      <c r="F440" s="108"/>
      <c r="G440" s="133">
        <f t="shared" si="70"/>
        <v>0</v>
      </c>
      <c r="H440" s="108"/>
      <c r="I440" s="110"/>
      <c r="J440" s="108"/>
      <c r="K440" s="90"/>
      <c r="L440" s="133">
        <f t="shared" si="71"/>
        <v>0</v>
      </c>
      <c r="M440" s="39"/>
      <c r="N440" s="39"/>
      <c r="O440" s="39"/>
      <c r="P440" s="39"/>
    </row>
    <row r="441" spans="1:16" x14ac:dyDescent="0.25">
      <c r="A441" s="119"/>
      <c r="B441" s="86"/>
      <c r="C441" s="86"/>
      <c r="D441" s="86"/>
      <c r="E441" s="86"/>
      <c r="F441" s="108"/>
      <c r="G441" s="133">
        <f t="shared" si="70"/>
        <v>0</v>
      </c>
      <c r="H441" s="108"/>
      <c r="I441" s="110"/>
      <c r="J441" s="108"/>
      <c r="K441" s="90"/>
      <c r="L441" s="133">
        <f t="shared" si="71"/>
        <v>0</v>
      </c>
      <c r="M441" s="39"/>
      <c r="N441" s="39"/>
      <c r="O441" s="39"/>
      <c r="P441" s="39"/>
    </row>
    <row r="442" spans="1:16" x14ac:dyDescent="0.25">
      <c r="A442" s="119"/>
      <c r="B442" s="86"/>
      <c r="C442" s="86"/>
      <c r="D442" s="86"/>
      <c r="E442" s="86"/>
      <c r="F442" s="108"/>
      <c r="G442" s="133">
        <f t="shared" si="70"/>
        <v>0</v>
      </c>
      <c r="H442" s="108"/>
      <c r="I442" s="110"/>
      <c r="J442" s="108"/>
      <c r="K442" s="90"/>
      <c r="L442" s="133">
        <f t="shared" si="71"/>
        <v>0</v>
      </c>
      <c r="M442" s="39"/>
      <c r="N442" s="39"/>
      <c r="O442" s="39"/>
      <c r="P442" s="39"/>
    </row>
    <row r="443" spans="1:16" x14ac:dyDescent="0.25">
      <c r="A443" s="119"/>
      <c r="B443" s="86"/>
      <c r="C443" s="86"/>
      <c r="D443" s="86"/>
      <c r="E443" s="86"/>
      <c r="F443" s="108"/>
      <c r="G443" s="133">
        <f t="shared" si="70"/>
        <v>0</v>
      </c>
      <c r="H443" s="108"/>
      <c r="I443" s="110"/>
      <c r="J443" s="108"/>
      <c r="K443" s="90"/>
      <c r="L443" s="133">
        <f t="shared" si="71"/>
        <v>0</v>
      </c>
      <c r="M443" s="39"/>
      <c r="N443" s="39"/>
      <c r="O443" s="39"/>
      <c r="P443" s="39"/>
    </row>
    <row r="444" spans="1:16" x14ac:dyDescent="0.25">
      <c r="A444" s="119"/>
      <c r="B444" s="86"/>
      <c r="C444" s="86"/>
      <c r="D444" s="86"/>
      <c r="E444" s="86"/>
      <c r="F444" s="108"/>
      <c r="G444" s="133">
        <f t="shared" si="70"/>
        <v>0</v>
      </c>
      <c r="H444" s="108"/>
      <c r="I444" s="110"/>
      <c r="J444" s="108"/>
      <c r="K444" s="90"/>
      <c r="L444" s="133">
        <f t="shared" si="71"/>
        <v>0</v>
      </c>
      <c r="M444" s="39"/>
      <c r="N444" s="39"/>
      <c r="O444" s="39"/>
      <c r="P444" s="39"/>
    </row>
    <row r="445" spans="1:16" x14ac:dyDescent="0.25">
      <c r="A445" s="119"/>
      <c r="B445" s="86"/>
      <c r="C445" s="86"/>
      <c r="D445" s="86"/>
      <c r="E445" s="86"/>
      <c r="F445" s="108"/>
      <c r="G445" s="133">
        <f t="shared" si="70"/>
        <v>0</v>
      </c>
      <c r="H445" s="108"/>
      <c r="I445" s="110"/>
      <c r="J445" s="108"/>
      <c r="K445" s="90"/>
      <c r="L445" s="133">
        <f t="shared" si="71"/>
        <v>0</v>
      </c>
      <c r="M445" s="39"/>
      <c r="N445" s="39"/>
      <c r="O445" s="39"/>
      <c r="P445" s="39"/>
    </row>
    <row r="446" spans="1:16" x14ac:dyDescent="0.25">
      <c r="A446" s="119"/>
      <c r="B446" s="86"/>
      <c r="C446" s="86"/>
      <c r="D446" s="86"/>
      <c r="E446" s="86"/>
      <c r="F446" s="108"/>
      <c r="G446" s="133">
        <f t="shared" si="70"/>
        <v>0</v>
      </c>
      <c r="H446" s="108"/>
      <c r="I446" s="110"/>
      <c r="J446" s="108"/>
      <c r="K446" s="90"/>
      <c r="L446" s="133">
        <f t="shared" si="71"/>
        <v>0</v>
      </c>
      <c r="M446" s="39"/>
      <c r="N446" s="39"/>
      <c r="O446" s="39"/>
      <c r="P446" s="39"/>
    </row>
    <row r="447" spans="1:16" x14ac:dyDescent="0.25">
      <c r="A447" s="119"/>
      <c r="B447" s="86"/>
      <c r="C447" s="86"/>
      <c r="D447" s="86"/>
      <c r="E447" s="86"/>
      <c r="F447" s="108"/>
      <c r="G447" s="133">
        <f t="shared" si="70"/>
        <v>0</v>
      </c>
      <c r="H447" s="108"/>
      <c r="I447" s="110"/>
      <c r="J447" s="108"/>
      <c r="K447" s="90"/>
      <c r="L447" s="133">
        <f t="shared" si="71"/>
        <v>0</v>
      </c>
      <c r="M447" s="39"/>
      <c r="N447" s="39"/>
      <c r="O447" s="39"/>
      <c r="P447" s="39"/>
    </row>
    <row r="448" spans="1:16" x14ac:dyDescent="0.25">
      <c r="A448" s="119"/>
      <c r="B448" s="86"/>
      <c r="C448" s="86"/>
      <c r="D448" s="86"/>
      <c r="E448" s="86"/>
      <c r="F448" s="108"/>
      <c r="G448" s="133">
        <f t="shared" si="70"/>
        <v>0</v>
      </c>
      <c r="H448" s="108"/>
      <c r="I448" s="110"/>
      <c r="J448" s="108"/>
      <c r="K448" s="90"/>
      <c r="L448" s="133">
        <f t="shared" si="71"/>
        <v>0</v>
      </c>
      <c r="M448" s="39"/>
      <c r="N448" s="39"/>
      <c r="O448" s="39"/>
      <c r="P448" s="39"/>
    </row>
    <row r="449" spans="1:16" x14ac:dyDescent="0.25">
      <c r="A449" s="119"/>
      <c r="B449" s="86"/>
      <c r="C449" s="86"/>
      <c r="D449" s="86"/>
      <c r="E449" s="86"/>
      <c r="F449" s="108"/>
      <c r="G449" s="133">
        <f t="shared" si="70"/>
        <v>0</v>
      </c>
      <c r="H449" s="108"/>
      <c r="I449" s="110"/>
      <c r="J449" s="108"/>
      <c r="K449" s="90"/>
      <c r="L449" s="133">
        <f t="shared" si="71"/>
        <v>0</v>
      </c>
      <c r="M449" s="39"/>
      <c r="N449" s="39"/>
      <c r="O449" s="39"/>
      <c r="P449" s="39"/>
    </row>
    <row r="450" spans="1:16" x14ac:dyDescent="0.25">
      <c r="A450" s="119"/>
      <c r="B450" s="86"/>
      <c r="C450" s="86"/>
      <c r="D450" s="86"/>
      <c r="E450" s="86"/>
      <c r="F450" s="108"/>
      <c r="G450" s="133">
        <f t="shared" si="70"/>
        <v>0</v>
      </c>
      <c r="H450" s="108"/>
      <c r="I450" s="110"/>
      <c r="J450" s="108"/>
      <c r="K450" s="90"/>
      <c r="L450" s="133">
        <f t="shared" si="71"/>
        <v>0</v>
      </c>
    </row>
    <row r="451" spans="1:16" x14ac:dyDescent="0.25">
      <c r="A451" s="119"/>
      <c r="B451" s="86"/>
      <c r="C451" s="86"/>
      <c r="D451" s="86"/>
      <c r="E451" s="86"/>
      <c r="F451" s="108"/>
      <c r="G451" s="133">
        <f t="shared" si="70"/>
        <v>0</v>
      </c>
      <c r="H451" s="108"/>
      <c r="I451" s="110"/>
      <c r="J451" s="108"/>
      <c r="K451" s="90"/>
      <c r="L451" s="133">
        <f t="shared" si="71"/>
        <v>0</v>
      </c>
    </row>
    <row r="452" spans="1:16" x14ac:dyDescent="0.25">
      <c r="A452" s="119"/>
      <c r="B452" s="86"/>
      <c r="C452" s="86"/>
      <c r="D452" s="86"/>
      <c r="E452" s="86"/>
      <c r="F452" s="108"/>
      <c r="G452" s="133">
        <f t="shared" si="70"/>
        <v>0</v>
      </c>
      <c r="H452" s="108"/>
      <c r="I452" s="110"/>
      <c r="J452" s="108"/>
      <c r="K452" s="90"/>
      <c r="L452" s="133">
        <f t="shared" si="71"/>
        <v>0</v>
      </c>
    </row>
    <row r="453" spans="1:16" x14ac:dyDescent="0.25">
      <c r="A453" s="119"/>
      <c r="B453" s="86"/>
      <c r="C453" s="86"/>
      <c r="D453" s="86"/>
      <c r="E453" s="86"/>
      <c r="F453" s="108"/>
      <c r="G453" s="133">
        <f t="shared" si="70"/>
        <v>0</v>
      </c>
      <c r="H453" s="108"/>
      <c r="I453" s="110"/>
      <c r="J453" s="108"/>
      <c r="K453" s="90"/>
      <c r="L453" s="133">
        <f t="shared" si="71"/>
        <v>0</v>
      </c>
    </row>
    <row r="454" spans="1:16" x14ac:dyDescent="0.25">
      <c r="A454" s="119"/>
      <c r="B454" s="86"/>
      <c r="C454" s="86"/>
      <c r="D454" s="86"/>
      <c r="E454" s="86"/>
      <c r="F454" s="108"/>
      <c r="G454" s="133">
        <f t="shared" si="70"/>
        <v>0</v>
      </c>
      <c r="H454" s="108"/>
      <c r="I454" s="110"/>
      <c r="J454" s="108"/>
      <c r="K454" s="90"/>
      <c r="L454" s="133">
        <f t="shared" si="71"/>
        <v>0</v>
      </c>
    </row>
    <row r="455" spans="1:16" x14ac:dyDescent="0.25">
      <c r="A455" s="119"/>
      <c r="B455" s="86"/>
      <c r="C455" s="86"/>
      <c r="D455" s="86"/>
      <c r="E455" s="86"/>
      <c r="F455" s="108"/>
      <c r="G455" s="133">
        <f t="shared" si="70"/>
        <v>0</v>
      </c>
      <c r="H455" s="108"/>
      <c r="I455" s="110"/>
      <c r="J455" s="108"/>
      <c r="K455" s="90"/>
      <c r="L455" s="133">
        <f t="shared" si="71"/>
        <v>0</v>
      </c>
    </row>
    <row r="456" spans="1:16" x14ac:dyDescent="0.25">
      <c r="A456" s="119"/>
      <c r="B456" s="86"/>
      <c r="C456" s="86"/>
      <c r="D456" s="86"/>
      <c r="E456" s="86"/>
      <c r="F456" s="108"/>
      <c r="G456" s="133">
        <f t="shared" si="70"/>
        <v>0</v>
      </c>
      <c r="H456" s="108"/>
      <c r="I456" s="110"/>
      <c r="J456" s="108"/>
      <c r="K456" s="90"/>
      <c r="L456" s="133">
        <f t="shared" si="71"/>
        <v>0</v>
      </c>
    </row>
    <row r="457" spans="1:16" x14ac:dyDescent="0.25">
      <c r="A457" s="119"/>
      <c r="B457" s="86"/>
      <c r="C457" s="86"/>
      <c r="D457" s="86"/>
      <c r="E457" s="86"/>
      <c r="F457" s="108"/>
      <c r="G457" s="133">
        <f t="shared" si="70"/>
        <v>0</v>
      </c>
      <c r="H457" s="108"/>
      <c r="I457" s="110"/>
      <c r="J457" s="108"/>
      <c r="K457" s="90"/>
      <c r="L457" s="133">
        <f t="shared" si="71"/>
        <v>0</v>
      </c>
    </row>
    <row r="458" spans="1:16" x14ac:dyDescent="0.25">
      <c r="A458" s="119"/>
      <c r="B458" s="86"/>
      <c r="C458" s="86"/>
      <c r="D458" s="86"/>
      <c r="E458" s="86"/>
      <c r="F458" s="108"/>
      <c r="G458" s="133">
        <f t="shared" si="70"/>
        <v>0</v>
      </c>
      <c r="H458" s="108"/>
      <c r="I458" s="110"/>
      <c r="J458" s="108"/>
      <c r="K458" s="90"/>
      <c r="L458" s="133">
        <f t="shared" si="71"/>
        <v>0</v>
      </c>
    </row>
    <row r="459" spans="1:16" x14ac:dyDescent="0.25">
      <c r="A459" s="119"/>
      <c r="B459" s="86"/>
      <c r="C459" s="86"/>
      <c r="D459" s="86"/>
      <c r="E459" s="86"/>
      <c r="F459" s="108"/>
      <c r="G459" s="133">
        <f t="shared" si="70"/>
        <v>0</v>
      </c>
      <c r="H459" s="108"/>
      <c r="I459" s="110"/>
      <c r="J459" s="108"/>
      <c r="K459" s="90"/>
      <c r="L459" s="133">
        <f t="shared" si="71"/>
        <v>0</v>
      </c>
    </row>
    <row r="460" spans="1:16" x14ac:dyDescent="0.25">
      <c r="A460" s="119"/>
      <c r="B460" s="86"/>
      <c r="C460" s="86"/>
      <c r="D460" s="86"/>
      <c r="E460" s="86"/>
      <c r="F460" s="108"/>
      <c r="G460" s="133">
        <f t="shared" ref="G460:G509" si="72">F460*0.21</f>
        <v>0</v>
      </c>
      <c r="H460" s="108"/>
      <c r="I460" s="110"/>
      <c r="J460" s="108"/>
      <c r="K460" s="90"/>
      <c r="L460" s="133">
        <f t="shared" ref="L460:L509" si="73">SUM(F460:K460)</f>
        <v>0</v>
      </c>
    </row>
    <row r="461" spans="1:16" x14ac:dyDescent="0.25">
      <c r="A461" s="119"/>
      <c r="B461" s="86"/>
      <c r="C461" s="86"/>
      <c r="D461" s="86"/>
      <c r="E461" s="86"/>
      <c r="F461" s="108"/>
      <c r="G461" s="133">
        <f t="shared" si="72"/>
        <v>0</v>
      </c>
      <c r="H461" s="108"/>
      <c r="I461" s="110"/>
      <c r="J461" s="108"/>
      <c r="K461" s="90"/>
      <c r="L461" s="133">
        <f t="shared" si="73"/>
        <v>0</v>
      </c>
    </row>
    <row r="462" spans="1:16" x14ac:dyDescent="0.25">
      <c r="A462" s="119"/>
      <c r="B462" s="86"/>
      <c r="C462" s="86"/>
      <c r="D462" s="86"/>
      <c r="E462" s="86"/>
      <c r="F462" s="108"/>
      <c r="G462" s="133">
        <f t="shared" si="72"/>
        <v>0</v>
      </c>
      <c r="H462" s="108"/>
      <c r="I462" s="110"/>
      <c r="J462" s="108"/>
      <c r="K462" s="90"/>
      <c r="L462" s="133">
        <f t="shared" si="73"/>
        <v>0</v>
      </c>
    </row>
    <row r="463" spans="1:16" x14ac:dyDescent="0.25">
      <c r="A463" s="119"/>
      <c r="B463" s="86"/>
      <c r="C463" s="86"/>
      <c r="D463" s="86"/>
      <c r="E463" s="86"/>
      <c r="F463" s="108"/>
      <c r="G463" s="133">
        <f t="shared" si="72"/>
        <v>0</v>
      </c>
      <c r="H463" s="108"/>
      <c r="I463" s="110"/>
      <c r="J463" s="108"/>
      <c r="K463" s="90"/>
      <c r="L463" s="133">
        <f t="shared" si="73"/>
        <v>0</v>
      </c>
    </row>
    <row r="464" spans="1:16" x14ac:dyDescent="0.25">
      <c r="A464" s="119"/>
      <c r="B464" s="86"/>
      <c r="C464" s="86"/>
      <c r="D464" s="86"/>
      <c r="E464" s="86"/>
      <c r="F464" s="108"/>
      <c r="G464" s="133">
        <f t="shared" si="72"/>
        <v>0</v>
      </c>
      <c r="H464" s="108"/>
      <c r="I464" s="110"/>
      <c r="J464" s="108"/>
      <c r="K464" s="90"/>
      <c r="L464" s="133">
        <f t="shared" si="73"/>
        <v>0</v>
      </c>
    </row>
    <row r="465" spans="1:12" x14ac:dyDescent="0.25">
      <c r="A465" s="119"/>
      <c r="B465" s="86"/>
      <c r="C465" s="86"/>
      <c r="D465" s="86"/>
      <c r="E465" s="86"/>
      <c r="F465" s="108"/>
      <c r="G465" s="133">
        <f t="shared" si="72"/>
        <v>0</v>
      </c>
      <c r="H465" s="108"/>
      <c r="I465" s="110"/>
      <c r="J465" s="108"/>
      <c r="K465" s="90"/>
      <c r="L465" s="133">
        <f t="shared" si="73"/>
        <v>0</v>
      </c>
    </row>
    <row r="466" spans="1:12" x14ac:dyDescent="0.25">
      <c r="A466" s="119"/>
      <c r="B466" s="86"/>
      <c r="C466" s="86"/>
      <c r="D466" s="86"/>
      <c r="E466" s="86"/>
      <c r="F466" s="108"/>
      <c r="G466" s="133">
        <f t="shared" si="72"/>
        <v>0</v>
      </c>
      <c r="H466" s="108"/>
      <c r="I466" s="110"/>
      <c r="J466" s="108"/>
      <c r="K466" s="90"/>
      <c r="L466" s="133">
        <f t="shared" si="73"/>
        <v>0</v>
      </c>
    </row>
    <row r="467" spans="1:12" x14ac:dyDescent="0.25">
      <c r="A467" s="119"/>
      <c r="B467" s="86"/>
      <c r="C467" s="86"/>
      <c r="D467" s="86"/>
      <c r="E467" s="86"/>
      <c r="F467" s="108"/>
      <c r="G467" s="133">
        <f t="shared" si="72"/>
        <v>0</v>
      </c>
      <c r="H467" s="108"/>
      <c r="I467" s="110"/>
      <c r="J467" s="108"/>
      <c r="K467" s="90"/>
      <c r="L467" s="133">
        <f t="shared" si="73"/>
        <v>0</v>
      </c>
    </row>
    <row r="468" spans="1:12" x14ac:dyDescent="0.25">
      <c r="A468" s="119"/>
      <c r="B468" s="86"/>
      <c r="C468" s="86"/>
      <c r="D468" s="86"/>
      <c r="E468" s="86"/>
      <c r="F468" s="108"/>
      <c r="G468" s="133">
        <f t="shared" si="72"/>
        <v>0</v>
      </c>
      <c r="H468" s="108"/>
      <c r="I468" s="110"/>
      <c r="J468" s="108"/>
      <c r="K468" s="90"/>
      <c r="L468" s="133">
        <f t="shared" si="73"/>
        <v>0</v>
      </c>
    </row>
    <row r="469" spans="1:12" x14ac:dyDescent="0.25">
      <c r="A469" s="119"/>
      <c r="B469" s="86"/>
      <c r="C469" s="86"/>
      <c r="D469" s="86"/>
      <c r="E469" s="86"/>
      <c r="F469" s="108"/>
      <c r="G469" s="133">
        <f t="shared" si="72"/>
        <v>0</v>
      </c>
      <c r="H469" s="108"/>
      <c r="I469" s="110"/>
      <c r="J469" s="108"/>
      <c r="K469" s="90"/>
      <c r="L469" s="133">
        <f t="shared" si="73"/>
        <v>0</v>
      </c>
    </row>
    <row r="470" spans="1:12" x14ac:dyDescent="0.25">
      <c r="A470" s="119"/>
      <c r="B470" s="86"/>
      <c r="C470" s="86"/>
      <c r="D470" s="86"/>
      <c r="E470" s="86"/>
      <c r="F470" s="108"/>
      <c r="G470" s="133">
        <f t="shared" si="72"/>
        <v>0</v>
      </c>
      <c r="H470" s="108"/>
      <c r="I470" s="110"/>
      <c r="J470" s="108"/>
      <c r="K470" s="90"/>
      <c r="L470" s="133">
        <f t="shared" si="73"/>
        <v>0</v>
      </c>
    </row>
    <row r="471" spans="1:12" x14ac:dyDescent="0.25">
      <c r="A471" s="119"/>
      <c r="B471" s="86"/>
      <c r="C471" s="86"/>
      <c r="D471" s="86"/>
      <c r="E471" s="86"/>
      <c r="F471" s="108"/>
      <c r="G471" s="133">
        <f t="shared" si="72"/>
        <v>0</v>
      </c>
      <c r="H471" s="108"/>
      <c r="I471" s="110"/>
      <c r="J471" s="108"/>
      <c r="K471" s="90"/>
      <c r="L471" s="133">
        <f t="shared" si="73"/>
        <v>0</v>
      </c>
    </row>
    <row r="472" spans="1:12" x14ac:dyDescent="0.25">
      <c r="A472" s="119"/>
      <c r="B472" s="86"/>
      <c r="C472" s="86"/>
      <c r="D472" s="86"/>
      <c r="E472" s="86"/>
      <c r="F472" s="108"/>
      <c r="G472" s="133">
        <f t="shared" si="72"/>
        <v>0</v>
      </c>
      <c r="H472" s="108"/>
      <c r="I472" s="110"/>
      <c r="J472" s="108"/>
      <c r="K472" s="90"/>
      <c r="L472" s="133">
        <f t="shared" si="73"/>
        <v>0</v>
      </c>
    </row>
    <row r="473" spans="1:12" x14ac:dyDescent="0.25">
      <c r="A473" s="119"/>
      <c r="B473" s="86"/>
      <c r="C473" s="86"/>
      <c r="D473" s="86"/>
      <c r="E473" s="86"/>
      <c r="F473" s="108"/>
      <c r="G473" s="133">
        <f t="shared" si="72"/>
        <v>0</v>
      </c>
      <c r="H473" s="108"/>
      <c r="I473" s="110"/>
      <c r="J473" s="108"/>
      <c r="K473" s="90"/>
      <c r="L473" s="133">
        <f t="shared" si="73"/>
        <v>0</v>
      </c>
    </row>
    <row r="474" spans="1:12" x14ac:dyDescent="0.25">
      <c r="A474" s="119"/>
      <c r="B474" s="86"/>
      <c r="C474" s="86"/>
      <c r="D474" s="86"/>
      <c r="E474" s="86"/>
      <c r="F474" s="108"/>
      <c r="G474" s="133">
        <f t="shared" si="72"/>
        <v>0</v>
      </c>
      <c r="H474" s="108"/>
      <c r="I474" s="110"/>
      <c r="J474" s="108"/>
      <c r="K474" s="90"/>
      <c r="L474" s="133">
        <f t="shared" si="73"/>
        <v>0</v>
      </c>
    </row>
    <row r="475" spans="1:12" x14ac:dyDescent="0.25">
      <c r="A475" s="119"/>
      <c r="B475" s="86"/>
      <c r="C475" s="86"/>
      <c r="D475" s="86"/>
      <c r="E475" s="86"/>
      <c r="F475" s="108"/>
      <c r="G475" s="133">
        <f t="shared" si="72"/>
        <v>0</v>
      </c>
      <c r="H475" s="108"/>
      <c r="I475" s="110"/>
      <c r="J475" s="108"/>
      <c r="K475" s="90"/>
      <c r="L475" s="133">
        <f t="shared" si="73"/>
        <v>0</v>
      </c>
    </row>
    <row r="476" spans="1:12" x14ac:dyDescent="0.25">
      <c r="A476" s="119"/>
      <c r="B476" s="86"/>
      <c r="C476" s="86"/>
      <c r="D476" s="86"/>
      <c r="E476" s="86"/>
      <c r="F476" s="108"/>
      <c r="G476" s="133">
        <f t="shared" si="72"/>
        <v>0</v>
      </c>
      <c r="H476" s="108"/>
      <c r="I476" s="110"/>
      <c r="J476" s="108"/>
      <c r="K476" s="90"/>
      <c r="L476" s="133">
        <f t="shared" si="73"/>
        <v>0</v>
      </c>
    </row>
    <row r="477" spans="1:12" x14ac:dyDescent="0.25">
      <c r="A477" s="119"/>
      <c r="B477" s="86"/>
      <c r="C477" s="86"/>
      <c r="D477" s="86"/>
      <c r="E477" s="86"/>
      <c r="F477" s="108"/>
      <c r="G477" s="133">
        <f t="shared" si="72"/>
        <v>0</v>
      </c>
      <c r="H477" s="108"/>
      <c r="I477" s="110"/>
      <c r="J477" s="108"/>
      <c r="K477" s="90"/>
      <c r="L477" s="133">
        <f t="shared" si="73"/>
        <v>0</v>
      </c>
    </row>
    <row r="478" spans="1:12" x14ac:dyDescent="0.25">
      <c r="A478" s="119"/>
      <c r="B478" s="86"/>
      <c r="C478" s="86"/>
      <c r="D478" s="86"/>
      <c r="E478" s="86"/>
      <c r="F478" s="108"/>
      <c r="G478" s="133">
        <f t="shared" si="72"/>
        <v>0</v>
      </c>
      <c r="H478" s="108"/>
      <c r="I478" s="110"/>
      <c r="J478" s="108"/>
      <c r="K478" s="90"/>
      <c r="L478" s="133">
        <f t="shared" si="73"/>
        <v>0</v>
      </c>
    </row>
    <row r="479" spans="1:12" x14ac:dyDescent="0.25">
      <c r="A479" s="119"/>
      <c r="B479" s="86"/>
      <c r="C479" s="86"/>
      <c r="D479" s="86"/>
      <c r="E479" s="86"/>
      <c r="F479" s="108"/>
      <c r="G479" s="133">
        <f t="shared" si="72"/>
        <v>0</v>
      </c>
      <c r="H479" s="108"/>
      <c r="I479" s="110"/>
      <c r="J479" s="108"/>
      <c r="K479" s="90"/>
      <c r="L479" s="133">
        <f t="shared" si="73"/>
        <v>0</v>
      </c>
    </row>
    <row r="480" spans="1:12" x14ac:dyDescent="0.25">
      <c r="A480" s="119"/>
      <c r="B480" s="86"/>
      <c r="C480" s="86"/>
      <c r="D480" s="86"/>
      <c r="E480" s="86"/>
      <c r="F480" s="108"/>
      <c r="G480" s="133">
        <f t="shared" si="72"/>
        <v>0</v>
      </c>
      <c r="H480" s="108"/>
      <c r="I480" s="110"/>
      <c r="J480" s="108"/>
      <c r="K480" s="90"/>
      <c r="L480" s="133">
        <f t="shared" si="73"/>
        <v>0</v>
      </c>
    </row>
    <row r="481" spans="1:12" x14ac:dyDescent="0.25">
      <c r="A481" s="119"/>
      <c r="B481" s="86"/>
      <c r="C481" s="86"/>
      <c r="D481" s="86"/>
      <c r="E481" s="86"/>
      <c r="F481" s="108"/>
      <c r="G481" s="133">
        <f t="shared" si="72"/>
        <v>0</v>
      </c>
      <c r="H481" s="108"/>
      <c r="I481" s="110"/>
      <c r="J481" s="108"/>
      <c r="K481" s="90"/>
      <c r="L481" s="133">
        <f t="shared" si="73"/>
        <v>0</v>
      </c>
    </row>
    <row r="482" spans="1:12" x14ac:dyDescent="0.25">
      <c r="A482" s="119"/>
      <c r="B482" s="86"/>
      <c r="C482" s="86"/>
      <c r="D482" s="86"/>
      <c r="E482" s="86"/>
      <c r="F482" s="108"/>
      <c r="G482" s="133">
        <f t="shared" si="72"/>
        <v>0</v>
      </c>
      <c r="H482" s="108"/>
      <c r="I482" s="110"/>
      <c r="J482" s="108"/>
      <c r="K482" s="90"/>
      <c r="L482" s="133">
        <f t="shared" si="73"/>
        <v>0</v>
      </c>
    </row>
    <row r="483" spans="1:12" x14ac:dyDescent="0.25">
      <c r="A483" s="119"/>
      <c r="B483" s="86"/>
      <c r="C483" s="86"/>
      <c r="D483" s="86"/>
      <c r="E483" s="86"/>
      <c r="F483" s="108"/>
      <c r="G483" s="133">
        <f t="shared" si="72"/>
        <v>0</v>
      </c>
      <c r="H483" s="108"/>
      <c r="I483" s="110"/>
      <c r="J483" s="108"/>
      <c r="K483" s="90"/>
      <c r="L483" s="133">
        <f t="shared" si="73"/>
        <v>0</v>
      </c>
    </row>
    <row r="484" spans="1:12" x14ac:dyDescent="0.25">
      <c r="A484" s="119"/>
      <c r="B484" s="86"/>
      <c r="C484" s="86"/>
      <c r="D484" s="86"/>
      <c r="E484" s="86"/>
      <c r="F484" s="108"/>
      <c r="G484" s="133">
        <f t="shared" si="72"/>
        <v>0</v>
      </c>
      <c r="H484" s="108"/>
      <c r="I484" s="110"/>
      <c r="J484" s="108"/>
      <c r="K484" s="90"/>
      <c r="L484" s="133">
        <f t="shared" si="73"/>
        <v>0</v>
      </c>
    </row>
    <row r="485" spans="1:12" x14ac:dyDescent="0.25">
      <c r="A485" s="119"/>
      <c r="B485" s="86"/>
      <c r="C485" s="86"/>
      <c r="D485" s="86"/>
      <c r="E485" s="86"/>
      <c r="F485" s="108"/>
      <c r="G485" s="133">
        <f t="shared" si="72"/>
        <v>0</v>
      </c>
      <c r="H485" s="108"/>
      <c r="I485" s="110"/>
      <c r="J485" s="108"/>
      <c r="K485" s="90"/>
      <c r="L485" s="133">
        <f t="shared" si="73"/>
        <v>0</v>
      </c>
    </row>
    <row r="486" spans="1:12" x14ac:dyDescent="0.25">
      <c r="A486" s="119"/>
      <c r="B486" s="86"/>
      <c r="C486" s="86"/>
      <c r="D486" s="86"/>
      <c r="E486" s="86"/>
      <c r="F486" s="108"/>
      <c r="G486" s="133">
        <f t="shared" si="72"/>
        <v>0</v>
      </c>
      <c r="H486" s="108"/>
      <c r="I486" s="110"/>
      <c r="J486" s="108"/>
      <c r="K486" s="90"/>
      <c r="L486" s="133">
        <f t="shared" si="73"/>
        <v>0</v>
      </c>
    </row>
    <row r="487" spans="1:12" x14ac:dyDescent="0.25">
      <c r="A487" s="119"/>
      <c r="B487" s="86"/>
      <c r="C487" s="86"/>
      <c r="D487" s="86"/>
      <c r="E487" s="86"/>
      <c r="F487" s="108"/>
      <c r="G487" s="133">
        <f t="shared" si="72"/>
        <v>0</v>
      </c>
      <c r="H487" s="108"/>
      <c r="I487" s="110"/>
      <c r="J487" s="108"/>
      <c r="K487" s="90"/>
      <c r="L487" s="133">
        <f t="shared" si="73"/>
        <v>0</v>
      </c>
    </row>
    <row r="488" spans="1:12" x14ac:dyDescent="0.25">
      <c r="A488" s="119"/>
      <c r="B488" s="86"/>
      <c r="C488" s="86"/>
      <c r="D488" s="86"/>
      <c r="E488" s="86"/>
      <c r="F488" s="108"/>
      <c r="G488" s="133">
        <f t="shared" si="72"/>
        <v>0</v>
      </c>
      <c r="H488" s="108"/>
      <c r="I488" s="110"/>
      <c r="J488" s="108"/>
      <c r="K488" s="90"/>
      <c r="L488" s="133">
        <f t="shared" si="73"/>
        <v>0</v>
      </c>
    </row>
    <row r="489" spans="1:12" x14ac:dyDescent="0.25">
      <c r="A489" s="119"/>
      <c r="B489" s="86"/>
      <c r="C489" s="86"/>
      <c r="D489" s="86"/>
      <c r="E489" s="86"/>
      <c r="F489" s="108"/>
      <c r="G489" s="133">
        <f t="shared" si="72"/>
        <v>0</v>
      </c>
      <c r="H489" s="108"/>
      <c r="I489" s="110"/>
      <c r="J489" s="108"/>
      <c r="K489" s="90"/>
      <c r="L489" s="133">
        <f t="shared" si="73"/>
        <v>0</v>
      </c>
    </row>
    <row r="490" spans="1:12" x14ac:dyDescent="0.25">
      <c r="A490" s="119"/>
      <c r="B490" s="86"/>
      <c r="C490" s="86"/>
      <c r="D490" s="86"/>
      <c r="E490" s="86"/>
      <c r="F490" s="108"/>
      <c r="G490" s="133">
        <f t="shared" si="72"/>
        <v>0</v>
      </c>
      <c r="H490" s="108"/>
      <c r="I490" s="110"/>
      <c r="J490" s="108"/>
      <c r="K490" s="90"/>
      <c r="L490" s="133">
        <f t="shared" si="73"/>
        <v>0</v>
      </c>
    </row>
    <row r="491" spans="1:12" x14ac:dyDescent="0.25">
      <c r="A491" s="119"/>
      <c r="B491" s="86"/>
      <c r="C491" s="86"/>
      <c r="D491" s="86"/>
      <c r="E491" s="86"/>
      <c r="F491" s="108"/>
      <c r="G491" s="133">
        <f t="shared" si="72"/>
        <v>0</v>
      </c>
      <c r="H491" s="108"/>
      <c r="I491" s="110"/>
      <c r="J491" s="108"/>
      <c r="K491" s="90"/>
      <c r="L491" s="133">
        <f t="shared" si="73"/>
        <v>0</v>
      </c>
    </row>
    <row r="492" spans="1:12" x14ac:dyDescent="0.25">
      <c r="A492" s="119"/>
      <c r="B492" s="86"/>
      <c r="C492" s="86"/>
      <c r="D492" s="86"/>
      <c r="E492" s="86"/>
      <c r="F492" s="108"/>
      <c r="G492" s="133">
        <f t="shared" si="72"/>
        <v>0</v>
      </c>
      <c r="H492" s="108"/>
      <c r="I492" s="110"/>
      <c r="J492" s="108"/>
      <c r="K492" s="90"/>
      <c r="L492" s="133">
        <f t="shared" si="73"/>
        <v>0</v>
      </c>
    </row>
    <row r="493" spans="1:12" x14ac:dyDescent="0.25">
      <c r="A493" s="119"/>
      <c r="B493" s="86"/>
      <c r="C493" s="86"/>
      <c r="D493" s="86"/>
      <c r="E493" s="86"/>
      <c r="F493" s="108"/>
      <c r="G493" s="133">
        <f t="shared" si="72"/>
        <v>0</v>
      </c>
      <c r="H493" s="108"/>
      <c r="I493" s="110"/>
      <c r="J493" s="108"/>
      <c r="K493" s="90"/>
      <c r="L493" s="133">
        <f t="shared" si="73"/>
        <v>0</v>
      </c>
    </row>
    <row r="494" spans="1:12" x14ac:dyDescent="0.25">
      <c r="A494" s="119"/>
      <c r="B494" s="86"/>
      <c r="C494" s="86"/>
      <c r="D494" s="86"/>
      <c r="E494" s="86"/>
      <c r="F494" s="108"/>
      <c r="G494" s="133">
        <f t="shared" si="72"/>
        <v>0</v>
      </c>
      <c r="H494" s="108"/>
      <c r="I494" s="110"/>
      <c r="J494" s="108"/>
      <c r="K494" s="90"/>
      <c r="L494" s="133">
        <f t="shared" si="73"/>
        <v>0</v>
      </c>
    </row>
    <row r="495" spans="1:12" x14ac:dyDescent="0.25">
      <c r="A495" s="119"/>
      <c r="B495" s="86"/>
      <c r="C495" s="86"/>
      <c r="D495" s="86"/>
      <c r="E495" s="86"/>
      <c r="F495" s="108"/>
      <c r="G495" s="133">
        <f t="shared" si="72"/>
        <v>0</v>
      </c>
      <c r="H495" s="108"/>
      <c r="I495" s="110"/>
      <c r="J495" s="108"/>
      <c r="K495" s="90"/>
      <c r="L495" s="133">
        <f t="shared" si="73"/>
        <v>0</v>
      </c>
    </row>
    <row r="496" spans="1:12" x14ac:dyDescent="0.25">
      <c r="A496" s="119"/>
      <c r="B496" s="86"/>
      <c r="C496" s="86"/>
      <c r="D496" s="86"/>
      <c r="E496" s="86"/>
      <c r="F496" s="108"/>
      <c r="G496" s="133">
        <f t="shared" si="72"/>
        <v>0</v>
      </c>
      <c r="H496" s="108"/>
      <c r="I496" s="110"/>
      <c r="J496" s="108"/>
      <c r="K496" s="90"/>
      <c r="L496" s="133">
        <f t="shared" si="73"/>
        <v>0</v>
      </c>
    </row>
    <row r="497" spans="1:12" x14ac:dyDescent="0.25">
      <c r="A497" s="119"/>
      <c r="B497" s="86"/>
      <c r="C497" s="86"/>
      <c r="D497" s="86"/>
      <c r="E497" s="86"/>
      <c r="F497" s="108"/>
      <c r="G497" s="133">
        <f t="shared" si="72"/>
        <v>0</v>
      </c>
      <c r="H497" s="108"/>
      <c r="I497" s="110"/>
      <c r="J497" s="108"/>
      <c r="K497" s="90"/>
      <c r="L497" s="133">
        <f t="shared" si="73"/>
        <v>0</v>
      </c>
    </row>
    <row r="498" spans="1:12" x14ac:dyDescent="0.25">
      <c r="A498" s="119"/>
      <c r="B498" s="86"/>
      <c r="C498" s="86"/>
      <c r="D498" s="86"/>
      <c r="E498" s="86"/>
      <c r="F498" s="108"/>
      <c r="G498" s="133">
        <f t="shared" si="72"/>
        <v>0</v>
      </c>
      <c r="H498" s="108"/>
      <c r="I498" s="110"/>
      <c r="J498" s="108"/>
      <c r="K498" s="90"/>
      <c r="L498" s="133">
        <f t="shared" si="73"/>
        <v>0</v>
      </c>
    </row>
    <row r="499" spans="1:12" x14ac:dyDescent="0.25">
      <c r="A499" s="119"/>
      <c r="B499" s="86"/>
      <c r="C499" s="86"/>
      <c r="D499" s="86"/>
      <c r="E499" s="86"/>
      <c r="F499" s="108"/>
      <c r="G499" s="133">
        <f t="shared" si="72"/>
        <v>0</v>
      </c>
      <c r="H499" s="108"/>
      <c r="I499" s="110"/>
      <c r="J499" s="108"/>
      <c r="K499" s="90"/>
      <c r="L499" s="133">
        <f t="shared" si="73"/>
        <v>0</v>
      </c>
    </row>
    <row r="500" spans="1:12" x14ac:dyDescent="0.25">
      <c r="A500" s="119"/>
      <c r="B500" s="86"/>
      <c r="C500" s="86"/>
      <c r="D500" s="86"/>
      <c r="E500" s="86"/>
      <c r="F500" s="108"/>
      <c r="G500" s="133">
        <f t="shared" si="72"/>
        <v>0</v>
      </c>
      <c r="H500" s="108"/>
      <c r="I500" s="110"/>
      <c r="J500" s="108"/>
      <c r="K500" s="90"/>
      <c r="L500" s="133">
        <f t="shared" si="73"/>
        <v>0</v>
      </c>
    </row>
    <row r="501" spans="1:12" x14ac:dyDescent="0.25">
      <c r="A501" s="119"/>
      <c r="B501" s="86"/>
      <c r="C501" s="86"/>
      <c r="D501" s="86"/>
      <c r="E501" s="86"/>
      <c r="F501" s="108"/>
      <c r="G501" s="133">
        <f t="shared" si="72"/>
        <v>0</v>
      </c>
      <c r="H501" s="108"/>
      <c r="I501" s="110"/>
      <c r="J501" s="108"/>
      <c r="K501" s="90"/>
      <c r="L501" s="133">
        <f t="shared" si="73"/>
        <v>0</v>
      </c>
    </row>
    <row r="502" spans="1:12" x14ac:dyDescent="0.25">
      <c r="A502" s="119"/>
      <c r="B502" s="86"/>
      <c r="C502" s="86"/>
      <c r="D502" s="86"/>
      <c r="E502" s="86"/>
      <c r="F502" s="108"/>
      <c r="G502" s="133">
        <f t="shared" si="72"/>
        <v>0</v>
      </c>
      <c r="H502" s="108"/>
      <c r="I502" s="110"/>
      <c r="J502" s="108"/>
      <c r="K502" s="90"/>
      <c r="L502" s="133">
        <f t="shared" si="73"/>
        <v>0</v>
      </c>
    </row>
    <row r="503" spans="1:12" x14ac:dyDescent="0.25">
      <c r="A503" s="119"/>
      <c r="B503" s="86"/>
      <c r="C503" s="86"/>
      <c r="D503" s="86"/>
      <c r="E503" s="86"/>
      <c r="F503" s="88"/>
      <c r="G503" s="133">
        <f t="shared" si="72"/>
        <v>0</v>
      </c>
      <c r="H503" s="108"/>
      <c r="I503" s="110"/>
      <c r="J503" s="108"/>
      <c r="K503" s="90"/>
      <c r="L503" s="133">
        <f t="shared" si="73"/>
        <v>0</v>
      </c>
    </row>
    <row r="504" spans="1:12" x14ac:dyDescent="0.25">
      <c r="A504" s="119"/>
      <c r="B504" s="86"/>
      <c r="C504" s="86"/>
      <c r="D504" s="86"/>
      <c r="E504" s="86"/>
      <c r="F504" s="88"/>
      <c r="G504" s="133">
        <f t="shared" si="72"/>
        <v>0</v>
      </c>
      <c r="H504" s="108"/>
      <c r="I504" s="110"/>
      <c r="J504" s="108"/>
      <c r="K504" s="90"/>
      <c r="L504" s="133">
        <f t="shared" si="73"/>
        <v>0</v>
      </c>
    </row>
    <row r="505" spans="1:12" x14ac:dyDescent="0.25">
      <c r="A505" s="119"/>
      <c r="B505" s="86"/>
      <c r="C505" s="86"/>
      <c r="D505" s="86"/>
      <c r="E505" s="86"/>
      <c r="F505" s="88"/>
      <c r="G505" s="133">
        <f t="shared" si="72"/>
        <v>0</v>
      </c>
      <c r="H505" s="108"/>
      <c r="I505" s="110"/>
      <c r="J505" s="108"/>
      <c r="K505" s="90"/>
      <c r="L505" s="133">
        <f t="shared" si="73"/>
        <v>0</v>
      </c>
    </row>
    <row r="506" spans="1:12" x14ac:dyDescent="0.25">
      <c r="A506" s="119"/>
      <c r="B506" s="86"/>
      <c r="C506" s="86"/>
      <c r="D506" s="86"/>
      <c r="E506" s="86"/>
      <c r="F506" s="88"/>
      <c r="G506" s="133">
        <f t="shared" si="72"/>
        <v>0</v>
      </c>
      <c r="H506" s="108"/>
      <c r="I506" s="110"/>
      <c r="J506" s="108"/>
      <c r="K506" s="90"/>
      <c r="L506" s="133">
        <f t="shared" si="73"/>
        <v>0</v>
      </c>
    </row>
    <row r="507" spans="1:12" x14ac:dyDescent="0.25">
      <c r="A507" s="119"/>
      <c r="B507" s="86"/>
      <c r="C507" s="86"/>
      <c r="D507" s="86"/>
      <c r="E507" s="86"/>
      <c r="F507" s="88"/>
      <c r="G507" s="133">
        <f t="shared" si="72"/>
        <v>0</v>
      </c>
      <c r="H507" s="108"/>
      <c r="I507" s="110"/>
      <c r="J507" s="108"/>
      <c r="K507" s="90"/>
      <c r="L507" s="133">
        <f t="shared" si="73"/>
        <v>0</v>
      </c>
    </row>
    <row r="508" spans="1:12" x14ac:dyDescent="0.25">
      <c r="A508" s="119"/>
      <c r="B508" s="86"/>
      <c r="C508" s="86"/>
      <c r="D508" s="86"/>
      <c r="E508" s="86"/>
      <c r="F508" s="88"/>
      <c r="G508" s="133">
        <f t="shared" si="72"/>
        <v>0</v>
      </c>
      <c r="H508" s="108"/>
      <c r="I508" s="110"/>
      <c r="J508" s="108"/>
      <c r="K508" s="90"/>
      <c r="L508" s="133">
        <f t="shared" si="73"/>
        <v>0</v>
      </c>
    </row>
    <row r="509" spans="1:12" ht="15.75" thickBot="1" x14ac:dyDescent="0.3">
      <c r="A509" s="119"/>
      <c r="B509" s="86"/>
      <c r="C509" s="86"/>
      <c r="D509" s="86"/>
      <c r="E509" s="86"/>
      <c r="F509" s="88"/>
      <c r="G509" s="133">
        <f t="shared" si="72"/>
        <v>0</v>
      </c>
      <c r="H509" s="108"/>
      <c r="I509" s="110"/>
      <c r="J509" s="108"/>
      <c r="K509" s="90"/>
      <c r="L509" s="133">
        <f t="shared" si="73"/>
        <v>0</v>
      </c>
    </row>
    <row r="510" spans="1:12" ht="15.75" thickBot="1" x14ac:dyDescent="0.3">
      <c r="A510" s="124"/>
      <c r="B510" s="44"/>
      <c r="C510" s="125"/>
      <c r="D510" s="126" t="s">
        <v>10</v>
      </c>
      <c r="E510" s="44"/>
      <c r="F510" s="45">
        <f t="shared" ref="F510:L510" si="74">SUM(F7:F509)</f>
        <v>272964.27519999986</v>
      </c>
      <c r="G510" s="45">
        <f t="shared" si="74"/>
        <v>51942.28240000004</v>
      </c>
      <c r="H510" s="45">
        <f t="shared" si="74"/>
        <v>3011.27</v>
      </c>
      <c r="I510" s="45">
        <f t="shared" si="74"/>
        <v>0</v>
      </c>
      <c r="J510" s="45">
        <f t="shared" si="74"/>
        <v>4409.49</v>
      </c>
      <c r="K510" s="45">
        <f t="shared" si="74"/>
        <v>74.509999999999991</v>
      </c>
      <c r="L510" s="45">
        <f t="shared" si="74"/>
        <v>332401.82759999955</v>
      </c>
    </row>
    <row r="511" spans="1:12" x14ac:dyDescent="0.25">
      <c r="A511" s="161"/>
      <c r="B511" s="162"/>
      <c r="C511" s="163"/>
      <c r="D511" s="164"/>
      <c r="E511" s="162"/>
      <c r="F511" s="165"/>
      <c r="G511" s="165"/>
      <c r="H511" s="165"/>
      <c r="I511" s="165"/>
      <c r="J511" s="165"/>
      <c r="K511" s="165"/>
      <c r="L511" s="165"/>
    </row>
    <row r="512" spans="1:12" x14ac:dyDescent="0.25">
      <c r="A512" s="161"/>
      <c r="B512" s="162"/>
      <c r="C512" s="163"/>
      <c r="D512" s="164"/>
      <c r="E512" s="162"/>
      <c r="F512" s="165"/>
      <c r="G512" s="165"/>
      <c r="H512" s="165"/>
      <c r="I512" s="165"/>
      <c r="J512" s="165"/>
      <c r="K512" s="165"/>
      <c r="L512" s="165"/>
    </row>
    <row r="513" spans="1:12" ht="15.75" thickBot="1" x14ac:dyDescent="0.3">
      <c r="A513" s="46"/>
      <c r="B513" s="47"/>
      <c r="C513" s="48"/>
      <c r="D513" s="35"/>
      <c r="E513" s="37"/>
      <c r="F513" s="47"/>
      <c r="G513" s="47"/>
      <c r="H513" s="47"/>
      <c r="I513" s="37"/>
      <c r="J513" s="47"/>
      <c r="K513" s="49"/>
      <c r="L513" s="38"/>
    </row>
    <row r="514" spans="1:12" ht="15.75" thickBot="1" x14ac:dyDescent="0.3">
      <c r="A514" s="46"/>
      <c r="B514" s="47"/>
      <c r="C514" s="48"/>
      <c r="D514" s="63" t="s">
        <v>19</v>
      </c>
      <c r="E514" s="64">
        <f>+'Ventas Noviembre'!H33</f>
        <v>227689.13160000005</v>
      </c>
      <c r="F514" s="47"/>
      <c r="G514" s="47"/>
      <c r="H514" s="47"/>
      <c r="I514" s="37"/>
      <c r="J514" s="47"/>
      <c r="K514" s="49"/>
      <c r="L514" s="38"/>
    </row>
    <row r="515" spans="1:12" ht="15.75" thickBot="1" x14ac:dyDescent="0.3">
      <c r="A515" s="46"/>
      <c r="B515" s="47"/>
      <c r="C515" s="48"/>
      <c r="D515" s="63" t="s">
        <v>20</v>
      </c>
      <c r="E515" s="64">
        <f>G510+H510+I510</f>
        <v>54953.552400000037</v>
      </c>
      <c r="F515" s="35"/>
      <c r="G515" s="47"/>
      <c r="H515" s="47"/>
      <c r="I515" s="37"/>
      <c r="J515" s="47"/>
      <c r="K515" s="49"/>
      <c r="L515" s="38"/>
    </row>
    <row r="516" spans="1:12" ht="15.75" thickBot="1" x14ac:dyDescent="0.3">
      <c r="A516" s="46"/>
      <c r="B516" s="47"/>
      <c r="C516" s="48"/>
      <c r="D516" s="63" t="s">
        <v>21</v>
      </c>
      <c r="E516" s="64"/>
      <c r="F516" s="47"/>
      <c r="G516" s="47"/>
      <c r="H516" s="47"/>
      <c r="I516" s="37"/>
      <c r="J516" s="47"/>
      <c r="K516" s="49"/>
      <c r="L516" s="38"/>
    </row>
    <row r="517" spans="1:12" ht="15.75" thickBot="1" x14ac:dyDescent="0.3">
      <c r="A517" s="46"/>
      <c r="B517" s="47"/>
      <c r="C517" s="48"/>
      <c r="D517" s="65" t="s">
        <v>22</v>
      </c>
      <c r="E517" s="66">
        <f>SUM(P7:P26)</f>
        <v>179865.66</v>
      </c>
      <c r="F517" s="47"/>
      <c r="G517" s="47"/>
      <c r="H517" s="47"/>
      <c r="I517" s="37"/>
      <c r="J517" s="47"/>
      <c r="K517" s="49"/>
      <c r="L517" s="38"/>
    </row>
    <row r="518" spans="1:12" ht="15.75" thickBot="1" x14ac:dyDescent="0.3">
      <c r="A518" s="46"/>
      <c r="B518" s="47"/>
      <c r="C518" s="48"/>
      <c r="D518" s="67" t="s">
        <v>23</v>
      </c>
      <c r="E518" s="68">
        <f>E514-E515-E517+E516</f>
        <v>-7130.0807999999961</v>
      </c>
      <c r="F518" s="47"/>
      <c r="G518" s="47"/>
      <c r="H518" s="47"/>
      <c r="I518" s="69"/>
      <c r="J518" s="47"/>
      <c r="K518" s="49"/>
      <c r="L518" s="38"/>
    </row>
  </sheetData>
  <mergeCells count="2">
    <mergeCell ref="D2:F2"/>
    <mergeCell ref="B6:C6"/>
  </mergeCells>
  <conditionalFormatting sqref="E518">
    <cfRule type="expression" dxfId="1" priority="1">
      <formula>#REF!&gt;0</formula>
    </cfRule>
    <cfRule type="expression" dxfId="0" priority="2">
      <formula>#REF!&lt;0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P130"/>
  <sheetViews>
    <sheetView showGridLines="0" topLeftCell="A85" workbookViewId="0">
      <selection activeCell="D35" sqref="D35"/>
    </sheetView>
  </sheetViews>
  <sheetFormatPr baseColWidth="10" defaultRowHeight="11.25" outlineLevelCol="1" x14ac:dyDescent="0.2"/>
  <cols>
    <col min="1" max="1" width="9.85546875" style="47" customWidth="1"/>
    <col min="2" max="2" width="5.42578125" style="47" customWidth="1" outlineLevel="1"/>
    <col min="3" max="3" width="7.85546875" style="48" customWidth="1"/>
    <col min="4" max="4" width="40.5703125" style="35" bestFit="1" customWidth="1" outlineLevel="1"/>
    <col min="5" max="5" width="12.85546875" style="37" customWidth="1" outlineLevel="1"/>
    <col min="6" max="6" width="11.7109375" style="47" customWidth="1"/>
    <col min="7" max="7" width="12.28515625" style="47" bestFit="1" customWidth="1"/>
    <col min="8" max="8" width="7.85546875" style="47" customWidth="1"/>
    <col min="9" max="9" width="6.85546875" style="37" customWidth="1"/>
    <col min="10" max="10" width="10.42578125" style="47" customWidth="1"/>
    <col min="11" max="11" width="9.28515625" style="49" customWidth="1"/>
    <col min="12" max="12" width="10.7109375" style="38" bestFit="1" customWidth="1"/>
    <col min="13" max="13" width="11.42578125" style="37" customWidth="1"/>
    <col min="14" max="14" width="11.42578125" style="37"/>
    <col min="15" max="15" width="14.140625" style="37" customWidth="1"/>
    <col min="16" max="16384" width="11.42578125" style="37"/>
  </cols>
  <sheetData>
    <row r="1" spans="1:16" s="3" customFormat="1" ht="15.75" x14ac:dyDescent="0.25">
      <c r="A1" s="1"/>
      <c r="B1" s="2"/>
      <c r="C1" s="2"/>
      <c r="F1" s="4"/>
      <c r="G1" s="4"/>
      <c r="H1" s="4"/>
      <c r="I1" s="4"/>
      <c r="J1" s="4"/>
    </row>
    <row r="2" spans="1:16" s="7" customFormat="1" ht="12.75" x14ac:dyDescent="0.2">
      <c r="A2" s="5"/>
      <c r="B2" s="6"/>
      <c r="C2" s="6"/>
      <c r="D2" s="5"/>
      <c r="F2" s="8"/>
      <c r="G2" s="8"/>
      <c r="H2" s="8"/>
      <c r="I2" s="8"/>
      <c r="J2" s="8"/>
    </row>
    <row r="3" spans="1:16" s="7" customFormat="1" ht="12.75" x14ac:dyDescent="0.2">
      <c r="A3" s="5"/>
      <c r="B3" s="6"/>
      <c r="C3" s="6"/>
      <c r="D3" s="5"/>
      <c r="F3" s="8"/>
      <c r="G3" s="8"/>
      <c r="H3" s="8"/>
      <c r="I3" s="8"/>
      <c r="J3" s="8"/>
    </row>
    <row r="4" spans="1:16" s="11" customFormat="1" x14ac:dyDescent="0.2">
      <c r="A4" s="9"/>
      <c r="B4" s="10"/>
      <c r="C4" s="10"/>
      <c r="D4" s="9"/>
      <c r="F4" s="12"/>
      <c r="G4" s="12"/>
      <c r="H4" s="12"/>
      <c r="I4" s="12"/>
      <c r="J4" s="12"/>
    </row>
    <row r="5" spans="1:16" s="3" customFormat="1" ht="15.75" x14ac:dyDescent="0.25">
      <c r="A5" s="1"/>
      <c r="B5" s="2"/>
      <c r="C5" s="2"/>
      <c r="D5" s="182" t="s">
        <v>24</v>
      </c>
      <c r="E5" s="182"/>
      <c r="F5" s="182"/>
      <c r="G5" s="4"/>
      <c r="H5" s="4"/>
      <c r="I5" s="4"/>
      <c r="J5" s="4"/>
    </row>
    <row r="6" spans="1:16" s="16" customFormat="1" x14ac:dyDescent="0.2">
      <c r="A6" s="15"/>
      <c r="B6" s="14"/>
      <c r="C6" s="14"/>
      <c r="D6" s="15"/>
      <c r="F6" s="17"/>
      <c r="G6" s="17"/>
      <c r="H6" s="17"/>
      <c r="I6" s="17"/>
      <c r="J6" s="17"/>
    </row>
    <row r="7" spans="1:16" s="59" customFormat="1" x14ac:dyDescent="0.2">
      <c r="A7" s="52"/>
      <c r="B7" s="54"/>
      <c r="C7" s="55"/>
      <c r="D7" s="53"/>
      <c r="E7" s="56"/>
      <c r="F7" s="57"/>
      <c r="G7" s="57"/>
      <c r="H7" s="57"/>
      <c r="I7" s="58"/>
      <c r="J7" s="57"/>
      <c r="K7" s="58"/>
      <c r="L7" s="57"/>
    </row>
    <row r="8" spans="1:16" s="59" customFormat="1" ht="12" thickBot="1" x14ac:dyDescent="0.25">
      <c r="A8" s="60"/>
      <c r="B8" s="54"/>
      <c r="C8" s="55"/>
      <c r="D8" s="53"/>
      <c r="E8" s="56"/>
      <c r="F8" s="57"/>
      <c r="G8" s="57"/>
      <c r="H8" s="57"/>
      <c r="I8" s="58"/>
      <c r="J8" s="57"/>
      <c r="K8" s="58"/>
      <c r="L8" s="57"/>
    </row>
    <row r="9" spans="1:16" s="10" customFormat="1" ht="12" thickBot="1" x14ac:dyDescent="0.25">
      <c r="A9" s="75" t="s">
        <v>0</v>
      </c>
      <c r="B9" s="180" t="s">
        <v>2</v>
      </c>
      <c r="C9" s="181"/>
      <c r="D9" s="76" t="s">
        <v>27</v>
      </c>
      <c r="E9" s="77" t="s">
        <v>4</v>
      </c>
      <c r="F9" s="78" t="s">
        <v>9</v>
      </c>
      <c r="G9" s="79" t="s">
        <v>14</v>
      </c>
      <c r="H9" s="78" t="s">
        <v>6</v>
      </c>
      <c r="I9" s="79" t="s">
        <v>15</v>
      </c>
      <c r="J9" s="78" t="s">
        <v>16</v>
      </c>
      <c r="K9" s="79" t="s">
        <v>17</v>
      </c>
      <c r="L9" s="80" t="s">
        <v>8</v>
      </c>
      <c r="N9" s="81" t="s">
        <v>0</v>
      </c>
      <c r="O9" s="81" t="s">
        <v>89</v>
      </c>
      <c r="P9" s="81" t="s">
        <v>18</v>
      </c>
    </row>
    <row r="10" spans="1:16" s="39" customFormat="1" x14ac:dyDescent="0.2">
      <c r="A10" s="98">
        <v>42474</v>
      </c>
      <c r="B10" s="85">
        <v>6</v>
      </c>
      <c r="C10" s="85">
        <v>26340</v>
      </c>
      <c r="D10" s="99" t="s">
        <v>28</v>
      </c>
      <c r="E10" s="85">
        <v>33652546159</v>
      </c>
      <c r="F10" s="100" t="s">
        <v>29</v>
      </c>
      <c r="G10" s="101">
        <v>259.27999999999997</v>
      </c>
      <c r="H10" s="102"/>
      <c r="I10" s="103"/>
      <c r="J10" s="104"/>
      <c r="K10" s="50"/>
      <c r="L10" s="105">
        <v>1493.96</v>
      </c>
      <c r="N10" s="117">
        <v>42464</v>
      </c>
      <c r="O10" s="118">
        <v>194921</v>
      </c>
      <c r="P10" s="114">
        <v>1492.18</v>
      </c>
    </row>
    <row r="11" spans="1:16" s="39" customFormat="1" x14ac:dyDescent="0.2">
      <c r="A11" s="106">
        <v>42474</v>
      </c>
      <c r="B11" s="86">
        <v>6</v>
      </c>
      <c r="C11" s="86">
        <v>26341</v>
      </c>
      <c r="D11" s="107" t="s">
        <v>28</v>
      </c>
      <c r="E11" s="86">
        <v>33652546159</v>
      </c>
      <c r="F11" s="108">
        <v>80.94</v>
      </c>
      <c r="G11" s="90">
        <v>17</v>
      </c>
      <c r="H11" s="109"/>
      <c r="I11" s="110"/>
      <c r="J11" s="111"/>
      <c r="K11" s="90"/>
      <c r="L11" s="112">
        <f>SUM(F11:K11)</f>
        <v>97.94</v>
      </c>
      <c r="N11" s="119">
        <v>42465</v>
      </c>
      <c r="O11" s="120">
        <v>194978</v>
      </c>
      <c r="P11" s="115">
        <v>49491.91</v>
      </c>
    </row>
    <row r="12" spans="1:16" s="39" customFormat="1" x14ac:dyDescent="0.2">
      <c r="A12" s="106">
        <v>42468</v>
      </c>
      <c r="B12" s="86">
        <v>2</v>
      </c>
      <c r="C12" s="86">
        <v>48</v>
      </c>
      <c r="D12" s="107" t="s">
        <v>30</v>
      </c>
      <c r="E12" s="86">
        <v>30714692514</v>
      </c>
      <c r="F12" s="108">
        <v>30500</v>
      </c>
      <c r="G12" s="90">
        <v>6405</v>
      </c>
      <c r="H12" s="109"/>
      <c r="I12" s="110"/>
      <c r="J12" s="111"/>
      <c r="K12" s="90"/>
      <c r="L12" s="112">
        <f t="shared" ref="L12:L107" si="0">SUM(F12:K12)</f>
        <v>36905</v>
      </c>
      <c r="N12" s="119">
        <v>42466</v>
      </c>
      <c r="O12" s="120">
        <v>195060</v>
      </c>
      <c r="P12" s="115">
        <v>2479.7199999999998</v>
      </c>
    </row>
    <row r="13" spans="1:16" s="39" customFormat="1" x14ac:dyDescent="0.2">
      <c r="A13" s="106">
        <v>42425</v>
      </c>
      <c r="B13" s="86">
        <v>4</v>
      </c>
      <c r="C13" s="86">
        <v>3535</v>
      </c>
      <c r="D13" s="107" t="s">
        <v>31</v>
      </c>
      <c r="E13" s="86">
        <v>27264800698</v>
      </c>
      <c r="F13" s="108">
        <v>3483.47</v>
      </c>
      <c r="G13" s="90">
        <v>731.53</v>
      </c>
      <c r="H13" s="109"/>
      <c r="I13" s="110"/>
      <c r="J13" s="111"/>
      <c r="K13" s="90"/>
      <c r="L13" s="112">
        <f t="shared" si="0"/>
        <v>4215</v>
      </c>
      <c r="N13" s="119">
        <v>42468</v>
      </c>
      <c r="O13" s="120">
        <v>195244</v>
      </c>
      <c r="P13" s="115">
        <v>31835.55</v>
      </c>
    </row>
    <row r="14" spans="1:16" s="39" customFormat="1" x14ac:dyDescent="0.2">
      <c r="A14" s="106">
        <v>42440</v>
      </c>
      <c r="B14" s="86">
        <v>4</v>
      </c>
      <c r="C14" s="86">
        <v>3612</v>
      </c>
      <c r="D14" s="107" t="s">
        <v>31</v>
      </c>
      <c r="E14" s="86">
        <v>27264800698</v>
      </c>
      <c r="F14" s="108">
        <v>2385.12</v>
      </c>
      <c r="G14" s="90">
        <v>500.88</v>
      </c>
      <c r="H14" s="109"/>
      <c r="I14" s="110"/>
      <c r="J14" s="111"/>
      <c r="K14" s="90"/>
      <c r="L14" s="112">
        <f t="shared" si="0"/>
        <v>2886</v>
      </c>
      <c r="N14" s="119">
        <v>42472</v>
      </c>
      <c r="O14" s="120">
        <v>195414</v>
      </c>
      <c r="P14" s="115">
        <v>1835.4</v>
      </c>
    </row>
    <row r="15" spans="1:16" s="39" customFormat="1" x14ac:dyDescent="0.2">
      <c r="A15" s="106">
        <v>42438</v>
      </c>
      <c r="B15" s="86">
        <v>3</v>
      </c>
      <c r="C15" s="86">
        <v>948</v>
      </c>
      <c r="D15" s="107" t="s">
        <v>32</v>
      </c>
      <c r="E15" s="86">
        <v>30708512547</v>
      </c>
      <c r="F15" s="108">
        <v>109900</v>
      </c>
      <c r="G15" s="90">
        <v>23079</v>
      </c>
      <c r="H15" s="109"/>
      <c r="I15" s="110"/>
      <c r="J15" s="111"/>
      <c r="K15" s="90"/>
      <c r="L15" s="112">
        <f t="shared" si="0"/>
        <v>132979</v>
      </c>
      <c r="N15" s="119">
        <v>42474</v>
      </c>
      <c r="O15" s="120">
        <v>195599</v>
      </c>
      <c r="P15" s="115">
        <v>64135.21</v>
      </c>
    </row>
    <row r="16" spans="1:16" s="39" customFormat="1" x14ac:dyDescent="0.2">
      <c r="A16" s="106">
        <v>42467</v>
      </c>
      <c r="B16" s="86">
        <v>1</v>
      </c>
      <c r="C16" s="86">
        <v>280</v>
      </c>
      <c r="D16" s="107" t="s">
        <v>33</v>
      </c>
      <c r="E16" s="86">
        <v>20924454289</v>
      </c>
      <c r="F16" s="108">
        <v>4500</v>
      </c>
      <c r="G16" s="90">
        <v>945</v>
      </c>
      <c r="H16" s="109"/>
      <c r="I16" s="110"/>
      <c r="J16" s="111"/>
      <c r="K16" s="90"/>
      <c r="L16" s="112">
        <f t="shared" si="0"/>
        <v>5445</v>
      </c>
      <c r="N16" s="119">
        <v>42489</v>
      </c>
      <c r="O16" s="120">
        <v>196628</v>
      </c>
      <c r="P16" s="115">
        <v>2975.66</v>
      </c>
    </row>
    <row r="17" spans="1:16" s="39" customFormat="1" x14ac:dyDescent="0.2">
      <c r="A17" s="106">
        <v>42460</v>
      </c>
      <c r="B17" s="86">
        <v>1</v>
      </c>
      <c r="C17" s="86">
        <v>279</v>
      </c>
      <c r="D17" s="107" t="s">
        <v>33</v>
      </c>
      <c r="E17" s="86">
        <v>20924454289</v>
      </c>
      <c r="F17" s="108">
        <v>6500</v>
      </c>
      <c r="G17" s="90">
        <v>1365</v>
      </c>
      <c r="H17" s="109"/>
      <c r="I17" s="110"/>
      <c r="J17" s="111"/>
      <c r="K17" s="90"/>
      <c r="L17" s="112">
        <f t="shared" si="0"/>
        <v>7865</v>
      </c>
      <c r="N17" s="96"/>
      <c r="O17" s="116"/>
      <c r="P17" s="115"/>
    </row>
    <row r="18" spans="1:16" s="39" customFormat="1" x14ac:dyDescent="0.2">
      <c r="A18" s="106">
        <v>42480</v>
      </c>
      <c r="B18" s="86">
        <v>3</v>
      </c>
      <c r="C18" s="86">
        <v>6</v>
      </c>
      <c r="D18" s="107" t="s">
        <v>34</v>
      </c>
      <c r="E18" s="86">
        <v>20271957212</v>
      </c>
      <c r="F18" s="108">
        <v>8000</v>
      </c>
      <c r="G18" s="90">
        <v>1680</v>
      </c>
      <c r="H18" s="109"/>
      <c r="I18" s="110"/>
      <c r="J18" s="111"/>
      <c r="K18" s="90"/>
      <c r="L18" s="112">
        <f t="shared" si="0"/>
        <v>9680</v>
      </c>
      <c r="N18" s="96"/>
      <c r="O18" s="116"/>
      <c r="P18" s="115"/>
    </row>
    <row r="19" spans="1:16" s="39" customFormat="1" x14ac:dyDescent="0.2">
      <c r="A19" s="106">
        <v>42481</v>
      </c>
      <c r="B19" s="86">
        <v>1</v>
      </c>
      <c r="C19" s="86">
        <v>243</v>
      </c>
      <c r="D19" s="107" t="s">
        <v>35</v>
      </c>
      <c r="E19" s="86">
        <v>20184694981</v>
      </c>
      <c r="F19" s="108">
        <v>7000</v>
      </c>
      <c r="G19" s="90">
        <v>1470</v>
      </c>
      <c r="H19" s="109"/>
      <c r="I19" s="110"/>
      <c r="J19" s="111"/>
      <c r="K19" s="90"/>
      <c r="L19" s="112">
        <f t="shared" si="0"/>
        <v>8470</v>
      </c>
      <c r="N19" s="96"/>
      <c r="O19" s="116"/>
      <c r="P19" s="115"/>
    </row>
    <row r="20" spans="1:16" s="39" customFormat="1" x14ac:dyDescent="0.2">
      <c r="A20" s="106">
        <v>42475</v>
      </c>
      <c r="B20" s="86">
        <v>1</v>
      </c>
      <c r="C20" s="86">
        <v>238</v>
      </c>
      <c r="D20" s="107" t="s">
        <v>35</v>
      </c>
      <c r="E20" s="86">
        <v>20184694981</v>
      </c>
      <c r="F20" s="108">
        <v>10500</v>
      </c>
      <c r="G20" s="90">
        <v>2205</v>
      </c>
      <c r="H20" s="109"/>
      <c r="I20" s="110"/>
      <c r="J20" s="111"/>
      <c r="K20" s="90"/>
      <c r="L20" s="112">
        <f t="shared" si="0"/>
        <v>12705</v>
      </c>
      <c r="N20" s="96"/>
      <c r="O20" s="116"/>
      <c r="P20" s="115"/>
    </row>
    <row r="21" spans="1:16" s="39" customFormat="1" x14ac:dyDescent="0.2">
      <c r="A21" s="106">
        <v>42440</v>
      </c>
      <c r="B21" s="86">
        <v>2</v>
      </c>
      <c r="C21" s="86">
        <v>86</v>
      </c>
      <c r="D21" s="107" t="s">
        <v>36</v>
      </c>
      <c r="E21" s="86">
        <v>20302411248</v>
      </c>
      <c r="F21" s="108">
        <v>4428.0600000000004</v>
      </c>
      <c r="G21" s="90">
        <v>929.89</v>
      </c>
      <c r="H21" s="109"/>
      <c r="I21" s="110"/>
      <c r="J21" s="111"/>
      <c r="K21" s="90"/>
      <c r="L21" s="112">
        <f t="shared" si="0"/>
        <v>5357.9500000000007</v>
      </c>
      <c r="N21" s="96"/>
      <c r="O21" s="116"/>
      <c r="P21" s="115"/>
    </row>
    <row r="22" spans="1:16" s="39" customFormat="1" x14ac:dyDescent="0.2">
      <c r="A22" s="106">
        <v>42440</v>
      </c>
      <c r="B22" s="86">
        <v>2</v>
      </c>
      <c r="C22" s="86">
        <v>85</v>
      </c>
      <c r="D22" s="107" t="s">
        <v>36</v>
      </c>
      <c r="E22" s="86">
        <v>20302411248</v>
      </c>
      <c r="F22" s="108">
        <v>4428.0600000000004</v>
      </c>
      <c r="G22" s="90">
        <v>929.89</v>
      </c>
      <c r="H22" s="109"/>
      <c r="I22" s="110"/>
      <c r="J22" s="111"/>
      <c r="K22" s="90"/>
      <c r="L22" s="112">
        <f t="shared" si="0"/>
        <v>5357.9500000000007</v>
      </c>
      <c r="N22" s="96"/>
      <c r="O22" s="116"/>
      <c r="P22" s="115"/>
    </row>
    <row r="23" spans="1:16" s="39" customFormat="1" x14ac:dyDescent="0.2">
      <c r="A23" s="106">
        <v>42431</v>
      </c>
      <c r="B23" s="86">
        <v>2</v>
      </c>
      <c r="C23" s="86">
        <v>81</v>
      </c>
      <c r="D23" s="107" t="s">
        <v>36</v>
      </c>
      <c r="E23" s="86">
        <v>20302411248</v>
      </c>
      <c r="F23" s="108">
        <v>4335.21</v>
      </c>
      <c r="G23" s="90">
        <v>910.39</v>
      </c>
      <c r="H23" s="109"/>
      <c r="I23" s="110"/>
      <c r="J23" s="111"/>
      <c r="K23" s="90"/>
      <c r="L23" s="112">
        <f t="shared" si="0"/>
        <v>5245.6</v>
      </c>
      <c r="N23" s="96"/>
      <c r="O23" s="116"/>
      <c r="P23" s="115"/>
    </row>
    <row r="24" spans="1:16" s="39" customFormat="1" x14ac:dyDescent="0.2">
      <c r="A24" s="106">
        <v>42448</v>
      </c>
      <c r="B24" s="86">
        <v>2</v>
      </c>
      <c r="C24" s="86">
        <v>42</v>
      </c>
      <c r="D24" s="107" t="s">
        <v>30</v>
      </c>
      <c r="E24" s="86">
        <v>30714692514</v>
      </c>
      <c r="F24" s="108">
        <v>2100</v>
      </c>
      <c r="G24" s="90">
        <v>441</v>
      </c>
      <c r="H24" s="109"/>
      <c r="I24" s="110"/>
      <c r="J24" s="111"/>
      <c r="K24" s="90"/>
      <c r="L24" s="112">
        <f t="shared" si="0"/>
        <v>2541</v>
      </c>
      <c r="N24" s="96"/>
      <c r="O24" s="116"/>
      <c r="P24" s="115"/>
    </row>
    <row r="25" spans="1:16" s="39" customFormat="1" x14ac:dyDescent="0.2">
      <c r="A25" s="106">
        <v>42464</v>
      </c>
      <c r="B25" s="86">
        <v>1</v>
      </c>
      <c r="C25" s="86">
        <v>11090</v>
      </c>
      <c r="D25" s="107" t="s">
        <v>37</v>
      </c>
      <c r="E25" s="86">
        <v>20080157259</v>
      </c>
      <c r="F25" s="108">
        <v>1025</v>
      </c>
      <c r="G25" s="90">
        <v>215.25</v>
      </c>
      <c r="H25" s="109"/>
      <c r="I25" s="110"/>
      <c r="J25" s="111"/>
      <c r="K25" s="90"/>
      <c r="L25" s="112">
        <f t="shared" si="0"/>
        <v>1240.25</v>
      </c>
      <c r="N25" s="96"/>
      <c r="O25" s="116"/>
      <c r="P25" s="115"/>
    </row>
    <row r="26" spans="1:16" s="39" customFormat="1" x14ac:dyDescent="0.2">
      <c r="A26" s="106">
        <v>42436</v>
      </c>
      <c r="B26" s="86">
        <v>2</v>
      </c>
      <c r="C26" s="86">
        <v>16</v>
      </c>
      <c r="D26" s="107" t="s">
        <v>38</v>
      </c>
      <c r="E26" s="86">
        <v>30710317883</v>
      </c>
      <c r="F26" s="108">
        <v>15000.68</v>
      </c>
      <c r="G26" s="90">
        <v>3150.14</v>
      </c>
      <c r="H26" s="109"/>
      <c r="I26" s="110"/>
      <c r="J26" s="111"/>
      <c r="K26" s="90"/>
      <c r="L26" s="112">
        <f t="shared" si="0"/>
        <v>18150.82</v>
      </c>
      <c r="N26" s="96"/>
      <c r="O26" s="116"/>
      <c r="P26" s="115"/>
    </row>
    <row r="27" spans="1:16" s="39" customFormat="1" x14ac:dyDescent="0.2">
      <c r="A27" s="106">
        <v>42436</v>
      </c>
      <c r="B27" s="86">
        <v>2</v>
      </c>
      <c r="C27" s="86">
        <v>148</v>
      </c>
      <c r="D27" s="107" t="s">
        <v>38</v>
      </c>
      <c r="E27" s="86">
        <v>30710317883</v>
      </c>
      <c r="F27" s="108">
        <v>15000.68</v>
      </c>
      <c r="G27" s="90">
        <v>3150.14</v>
      </c>
      <c r="H27" s="109"/>
      <c r="I27" s="110"/>
      <c r="J27" s="111"/>
      <c r="K27" s="90"/>
      <c r="L27" s="112">
        <f t="shared" si="0"/>
        <v>18150.82</v>
      </c>
      <c r="N27" s="96"/>
      <c r="O27" s="116"/>
      <c r="P27" s="115"/>
    </row>
    <row r="28" spans="1:16" s="39" customFormat="1" x14ac:dyDescent="0.2">
      <c r="A28" s="106">
        <v>42465</v>
      </c>
      <c r="B28" s="86">
        <v>2</v>
      </c>
      <c r="C28" s="86">
        <v>157</v>
      </c>
      <c r="D28" s="107" t="s">
        <v>39</v>
      </c>
      <c r="E28" s="86">
        <v>20286442340</v>
      </c>
      <c r="F28" s="108">
        <v>4107.2</v>
      </c>
      <c r="G28" s="90">
        <v>862.52</v>
      </c>
      <c r="H28" s="109"/>
      <c r="I28" s="110"/>
      <c r="J28" s="111"/>
      <c r="K28" s="90"/>
      <c r="L28" s="112">
        <f t="shared" si="0"/>
        <v>4969.7199999999993</v>
      </c>
      <c r="N28" s="96"/>
      <c r="O28" s="116"/>
      <c r="P28" s="115"/>
    </row>
    <row r="29" spans="1:16" s="39" customFormat="1" ht="12" thickBot="1" x14ac:dyDescent="0.25">
      <c r="A29" s="106">
        <v>42461</v>
      </c>
      <c r="B29" s="86">
        <v>1</v>
      </c>
      <c r="C29" s="86">
        <v>4169</v>
      </c>
      <c r="D29" s="107" t="s">
        <v>40</v>
      </c>
      <c r="E29" s="86">
        <v>20234101979</v>
      </c>
      <c r="F29" s="108">
        <v>14000</v>
      </c>
      <c r="G29" s="90">
        <v>2940</v>
      </c>
      <c r="H29" s="109"/>
      <c r="I29" s="110"/>
      <c r="J29" s="111"/>
      <c r="K29" s="90"/>
      <c r="L29" s="112">
        <f t="shared" si="0"/>
        <v>16940</v>
      </c>
      <c r="N29" s="97"/>
      <c r="O29" s="116"/>
      <c r="P29" s="97"/>
    </row>
    <row r="30" spans="1:16" s="39" customFormat="1" x14ac:dyDescent="0.2">
      <c r="A30" s="106">
        <v>42464</v>
      </c>
      <c r="B30" s="86">
        <v>1</v>
      </c>
      <c r="C30" s="86">
        <v>4170</v>
      </c>
      <c r="D30" s="107" t="s">
        <v>40</v>
      </c>
      <c r="E30" s="86">
        <v>20234101979</v>
      </c>
      <c r="F30" s="108">
        <v>7500</v>
      </c>
      <c r="G30" s="90">
        <v>1575</v>
      </c>
      <c r="H30" s="109"/>
      <c r="I30" s="110"/>
      <c r="J30" s="111"/>
      <c r="K30" s="90"/>
      <c r="L30" s="112">
        <f t="shared" si="0"/>
        <v>9075</v>
      </c>
    </row>
    <row r="31" spans="1:16" s="39" customFormat="1" x14ac:dyDescent="0.2">
      <c r="A31" s="106">
        <v>42439</v>
      </c>
      <c r="B31" s="86">
        <v>1</v>
      </c>
      <c r="C31" s="86">
        <v>4164</v>
      </c>
      <c r="D31" s="107" t="s">
        <v>40</v>
      </c>
      <c r="E31" s="86">
        <v>20234101979</v>
      </c>
      <c r="F31" s="108">
        <v>7500</v>
      </c>
      <c r="G31" s="90">
        <v>1575</v>
      </c>
      <c r="H31" s="109"/>
      <c r="I31" s="110"/>
      <c r="J31" s="111"/>
      <c r="K31" s="90"/>
      <c r="L31" s="112">
        <f t="shared" si="0"/>
        <v>9075</v>
      </c>
    </row>
    <row r="32" spans="1:16" s="39" customFormat="1" x14ac:dyDescent="0.2">
      <c r="A32" s="106">
        <v>42443</v>
      </c>
      <c r="B32" s="86">
        <v>2</v>
      </c>
      <c r="C32" s="86">
        <v>290</v>
      </c>
      <c r="D32" s="107" t="s">
        <v>42</v>
      </c>
      <c r="E32" s="86">
        <v>30714073555</v>
      </c>
      <c r="F32" s="108">
        <v>24500</v>
      </c>
      <c r="G32" s="90">
        <v>5145</v>
      </c>
      <c r="H32" s="109"/>
      <c r="I32" s="110"/>
      <c r="J32" s="111"/>
      <c r="K32" s="90"/>
      <c r="L32" s="112">
        <f t="shared" si="0"/>
        <v>29645</v>
      </c>
    </row>
    <row r="33" spans="1:12" s="39" customFormat="1" x14ac:dyDescent="0.2">
      <c r="A33" s="106">
        <v>42486</v>
      </c>
      <c r="B33" s="86">
        <v>1</v>
      </c>
      <c r="C33" s="86">
        <v>4173</v>
      </c>
      <c r="D33" s="107" t="s">
        <v>40</v>
      </c>
      <c r="E33" s="86">
        <v>20234101979</v>
      </c>
      <c r="F33" s="108">
        <v>3800</v>
      </c>
      <c r="G33" s="90">
        <v>798</v>
      </c>
      <c r="H33" s="109"/>
      <c r="I33" s="110"/>
      <c r="J33" s="111"/>
      <c r="K33" s="90"/>
      <c r="L33" s="112">
        <f t="shared" si="0"/>
        <v>4598</v>
      </c>
    </row>
    <row r="34" spans="1:12" s="39" customFormat="1" x14ac:dyDescent="0.2">
      <c r="A34" s="106">
        <v>42482</v>
      </c>
      <c r="B34" s="86">
        <v>1</v>
      </c>
      <c r="C34" s="86">
        <v>4172</v>
      </c>
      <c r="D34" s="107" t="s">
        <v>40</v>
      </c>
      <c r="E34" s="86">
        <v>20234101979</v>
      </c>
      <c r="F34" s="108">
        <v>3800</v>
      </c>
      <c r="G34" s="90">
        <v>798</v>
      </c>
      <c r="H34" s="109"/>
      <c r="I34" s="110"/>
      <c r="J34" s="111"/>
      <c r="K34" s="90"/>
      <c r="L34" s="112">
        <f t="shared" si="0"/>
        <v>4598</v>
      </c>
    </row>
    <row r="35" spans="1:12" s="39" customFormat="1" x14ac:dyDescent="0.2">
      <c r="A35" s="106">
        <v>42461</v>
      </c>
      <c r="B35" s="86">
        <v>1</v>
      </c>
      <c r="C35" s="86">
        <v>4169</v>
      </c>
      <c r="D35" s="107" t="s">
        <v>40</v>
      </c>
      <c r="E35" s="86">
        <v>20234101979</v>
      </c>
      <c r="F35" s="108">
        <v>14000</v>
      </c>
      <c r="G35" s="90">
        <v>2940</v>
      </c>
      <c r="H35" s="109"/>
      <c r="I35" s="110"/>
      <c r="J35" s="111"/>
      <c r="K35" s="90"/>
      <c r="L35" s="112">
        <f t="shared" si="0"/>
        <v>16940</v>
      </c>
    </row>
    <row r="36" spans="1:12" s="39" customFormat="1" x14ac:dyDescent="0.2">
      <c r="A36" s="106">
        <v>42464</v>
      </c>
      <c r="B36" s="86">
        <v>2</v>
      </c>
      <c r="C36" s="86">
        <v>1482</v>
      </c>
      <c r="D36" s="107" t="s">
        <v>41</v>
      </c>
      <c r="E36" s="86">
        <v>20083586002</v>
      </c>
      <c r="F36" s="108">
        <v>2700</v>
      </c>
      <c r="G36" s="90">
        <v>567</v>
      </c>
      <c r="H36" s="109"/>
      <c r="I36" s="110"/>
      <c r="J36" s="111"/>
      <c r="K36" s="90"/>
      <c r="L36" s="112">
        <f t="shared" si="0"/>
        <v>3267</v>
      </c>
    </row>
    <row r="37" spans="1:12" s="39" customFormat="1" x14ac:dyDescent="0.2">
      <c r="A37" s="106">
        <v>42468</v>
      </c>
      <c r="B37" s="86">
        <v>2</v>
      </c>
      <c r="C37" s="86">
        <v>48</v>
      </c>
      <c r="D37" s="107" t="s">
        <v>30</v>
      </c>
      <c r="E37" s="86">
        <v>30714692514</v>
      </c>
      <c r="F37" s="108">
        <v>30500</v>
      </c>
      <c r="G37" s="90">
        <v>6405</v>
      </c>
      <c r="H37" s="109"/>
      <c r="I37" s="110"/>
      <c r="J37" s="111"/>
      <c r="K37" s="90"/>
      <c r="L37" s="112">
        <f t="shared" si="0"/>
        <v>36905</v>
      </c>
    </row>
    <row r="38" spans="1:12" s="39" customFormat="1" x14ac:dyDescent="0.2">
      <c r="A38" s="106">
        <v>42482</v>
      </c>
      <c r="B38" s="86">
        <v>3</v>
      </c>
      <c r="C38" s="86">
        <v>8</v>
      </c>
      <c r="D38" s="107" t="s">
        <v>34</v>
      </c>
      <c r="E38" s="86">
        <v>20271957212</v>
      </c>
      <c r="F38" s="108">
        <v>6650.01</v>
      </c>
      <c r="G38" s="90">
        <v>1396.5</v>
      </c>
      <c r="H38" s="109"/>
      <c r="I38" s="110"/>
      <c r="J38" s="111"/>
      <c r="K38" s="90"/>
      <c r="L38" s="112">
        <f t="shared" si="0"/>
        <v>8046.51</v>
      </c>
    </row>
    <row r="39" spans="1:12" s="39" customFormat="1" x14ac:dyDescent="0.2">
      <c r="A39" s="106">
        <v>42482</v>
      </c>
      <c r="B39" s="86">
        <v>2</v>
      </c>
      <c r="C39" s="86">
        <v>300</v>
      </c>
      <c r="D39" s="107" t="s">
        <v>42</v>
      </c>
      <c r="E39" s="86">
        <v>30714073555</v>
      </c>
      <c r="F39" s="108">
        <v>4000</v>
      </c>
      <c r="G39" s="90">
        <v>840</v>
      </c>
      <c r="H39" s="109"/>
      <c r="I39" s="110"/>
      <c r="J39" s="111"/>
      <c r="K39" s="90"/>
      <c r="L39" s="112">
        <f t="shared" si="0"/>
        <v>4840</v>
      </c>
    </row>
    <row r="40" spans="1:12" s="39" customFormat="1" x14ac:dyDescent="0.2">
      <c r="A40" s="106">
        <v>42480</v>
      </c>
      <c r="B40" s="86">
        <v>3</v>
      </c>
      <c r="C40" s="86">
        <v>6</v>
      </c>
      <c r="D40" s="107" t="s">
        <v>34</v>
      </c>
      <c r="E40" s="86">
        <v>20271957212</v>
      </c>
      <c r="F40" s="108">
        <v>8000</v>
      </c>
      <c r="G40" s="90">
        <v>1680</v>
      </c>
      <c r="H40" s="109"/>
      <c r="I40" s="110"/>
      <c r="J40" s="111"/>
      <c r="K40" s="90"/>
      <c r="L40" s="112">
        <f t="shared" si="0"/>
        <v>9680</v>
      </c>
    </row>
    <row r="41" spans="1:12" s="39" customFormat="1" x14ac:dyDescent="0.2">
      <c r="A41" s="106">
        <v>42482</v>
      </c>
      <c r="B41" s="86">
        <v>3</v>
      </c>
      <c r="C41" s="86">
        <v>7</v>
      </c>
      <c r="D41" s="107" t="s">
        <v>34</v>
      </c>
      <c r="E41" s="86">
        <v>20271957212</v>
      </c>
      <c r="F41" s="108">
        <v>3800</v>
      </c>
      <c r="G41" s="90">
        <v>798</v>
      </c>
      <c r="H41" s="109"/>
      <c r="I41" s="110"/>
      <c r="J41" s="111"/>
      <c r="K41" s="90"/>
      <c r="L41" s="112">
        <f t="shared" si="0"/>
        <v>4598</v>
      </c>
    </row>
    <row r="42" spans="1:12" s="39" customFormat="1" x14ac:dyDescent="0.2">
      <c r="A42" s="106">
        <v>42481</v>
      </c>
      <c r="B42" s="86">
        <v>1</v>
      </c>
      <c r="C42" s="86">
        <v>243</v>
      </c>
      <c r="D42" s="107" t="s">
        <v>35</v>
      </c>
      <c r="E42" s="86">
        <v>20184694981</v>
      </c>
      <c r="F42" s="108">
        <v>7000</v>
      </c>
      <c r="G42" s="90">
        <v>1470</v>
      </c>
      <c r="H42" s="109"/>
      <c r="I42" s="110"/>
      <c r="J42" s="111"/>
      <c r="K42" s="90"/>
      <c r="L42" s="112">
        <f t="shared" si="0"/>
        <v>8470</v>
      </c>
    </row>
    <row r="43" spans="1:12" s="39" customFormat="1" x14ac:dyDescent="0.2">
      <c r="A43" s="106">
        <v>42458</v>
      </c>
      <c r="B43" s="86">
        <v>4</v>
      </c>
      <c r="C43" s="86">
        <v>27745</v>
      </c>
      <c r="D43" s="107" t="s">
        <v>43</v>
      </c>
      <c r="E43" s="86">
        <v>30708189231</v>
      </c>
      <c r="F43" s="108">
        <v>3021.28</v>
      </c>
      <c r="G43" s="90">
        <v>634.47</v>
      </c>
      <c r="H43" s="109"/>
      <c r="I43" s="110"/>
      <c r="J43" s="111"/>
      <c r="K43" s="90"/>
      <c r="L43" s="112">
        <f t="shared" si="0"/>
        <v>3655.75</v>
      </c>
    </row>
    <row r="44" spans="1:12" s="39" customFormat="1" x14ac:dyDescent="0.2">
      <c r="A44" s="106">
        <v>42461</v>
      </c>
      <c r="B44" s="86">
        <v>1007</v>
      </c>
      <c r="C44" s="86">
        <v>2027074</v>
      </c>
      <c r="D44" s="107" t="s">
        <v>44</v>
      </c>
      <c r="E44" s="86">
        <v>30656631615</v>
      </c>
      <c r="F44" s="108">
        <v>611.55999999999995</v>
      </c>
      <c r="G44" s="90">
        <v>128.43</v>
      </c>
      <c r="H44" s="109"/>
      <c r="I44" s="110"/>
      <c r="J44" s="111"/>
      <c r="K44" s="90"/>
      <c r="L44" s="112">
        <f t="shared" si="0"/>
        <v>739.99</v>
      </c>
    </row>
    <row r="45" spans="1:12" s="39" customFormat="1" x14ac:dyDescent="0.2">
      <c r="A45" s="106">
        <v>42430</v>
      </c>
      <c r="B45" s="86">
        <v>1007</v>
      </c>
      <c r="C45" s="86">
        <v>2007144</v>
      </c>
      <c r="D45" s="107" t="s">
        <v>44</v>
      </c>
      <c r="E45" s="86">
        <v>30656631615</v>
      </c>
      <c r="F45" s="108">
        <v>611.55999999999995</v>
      </c>
      <c r="G45" s="90">
        <v>128.43</v>
      </c>
      <c r="H45" s="109"/>
      <c r="I45" s="110"/>
      <c r="J45" s="111"/>
      <c r="K45" s="90"/>
      <c r="L45" s="112">
        <f t="shared" si="0"/>
        <v>739.99</v>
      </c>
    </row>
    <row r="46" spans="1:12" s="39" customFormat="1" x14ac:dyDescent="0.2">
      <c r="A46" s="106">
        <v>42401</v>
      </c>
      <c r="B46" s="86">
        <v>1007</v>
      </c>
      <c r="C46" s="86">
        <v>1986928</v>
      </c>
      <c r="D46" s="107" t="s">
        <v>44</v>
      </c>
      <c r="E46" s="86">
        <v>30656631615</v>
      </c>
      <c r="F46" s="108">
        <v>611.55999999999995</v>
      </c>
      <c r="G46" s="90">
        <v>128.43</v>
      </c>
      <c r="H46" s="109"/>
      <c r="I46" s="110"/>
      <c r="J46" s="111"/>
      <c r="K46" s="90"/>
      <c r="L46" s="112">
        <f t="shared" si="0"/>
        <v>739.99</v>
      </c>
    </row>
    <row r="47" spans="1:12" s="39" customFormat="1" x14ac:dyDescent="0.2">
      <c r="A47" s="106">
        <v>42465</v>
      </c>
      <c r="B47" s="86">
        <v>2</v>
      </c>
      <c r="C47" s="86">
        <v>157</v>
      </c>
      <c r="D47" s="107" t="s">
        <v>45</v>
      </c>
      <c r="E47" s="86">
        <v>20286442340</v>
      </c>
      <c r="F47" s="108">
        <v>4107.2</v>
      </c>
      <c r="G47" s="90">
        <v>862.52</v>
      </c>
      <c r="H47" s="109"/>
      <c r="I47" s="110"/>
      <c r="J47" s="111"/>
      <c r="K47" s="90"/>
      <c r="L47" s="112">
        <f t="shared" si="0"/>
        <v>4969.7199999999993</v>
      </c>
    </row>
    <row r="48" spans="1:12" s="39" customFormat="1" x14ac:dyDescent="0.2">
      <c r="A48" s="106">
        <v>42480</v>
      </c>
      <c r="B48" s="86">
        <v>4</v>
      </c>
      <c r="C48" s="86">
        <v>23</v>
      </c>
      <c r="D48" s="107" t="s">
        <v>46</v>
      </c>
      <c r="E48" s="86">
        <v>20232940582</v>
      </c>
      <c r="F48" s="108">
        <v>2631.42</v>
      </c>
      <c r="G48" s="90">
        <v>552.6</v>
      </c>
      <c r="H48" s="109"/>
      <c r="I48" s="110"/>
      <c r="J48" s="111"/>
      <c r="K48" s="90"/>
      <c r="L48" s="112">
        <f t="shared" si="0"/>
        <v>3184.02</v>
      </c>
    </row>
    <row r="49" spans="1:12" s="39" customFormat="1" x14ac:dyDescent="0.2">
      <c r="A49" s="106">
        <v>42487</v>
      </c>
      <c r="B49" s="86">
        <v>2</v>
      </c>
      <c r="C49" s="86">
        <v>1037</v>
      </c>
      <c r="D49" s="107" t="s">
        <v>47</v>
      </c>
      <c r="E49" s="86">
        <v>30711855161</v>
      </c>
      <c r="F49" s="108">
        <v>4016.35</v>
      </c>
      <c r="G49" s="90">
        <v>33.840000000000003</v>
      </c>
      <c r="H49" s="109">
        <v>404.8</v>
      </c>
      <c r="I49" s="110"/>
      <c r="J49" s="111"/>
      <c r="K49" s="90"/>
      <c r="L49" s="112">
        <f t="shared" si="0"/>
        <v>4454.99</v>
      </c>
    </row>
    <row r="50" spans="1:12" s="39" customFormat="1" x14ac:dyDescent="0.2">
      <c r="A50" s="106">
        <v>42472</v>
      </c>
      <c r="B50" s="86">
        <v>2</v>
      </c>
      <c r="C50" s="86">
        <v>135</v>
      </c>
      <c r="D50" s="107" t="s">
        <v>48</v>
      </c>
      <c r="E50" s="86">
        <v>3057152238</v>
      </c>
      <c r="F50" s="108">
        <v>3636.36</v>
      </c>
      <c r="G50" s="90">
        <v>763.64</v>
      </c>
      <c r="H50" s="109"/>
      <c r="I50" s="110"/>
      <c r="J50" s="111"/>
      <c r="K50" s="90"/>
      <c r="L50" s="112">
        <f>SUM(F50:K50)</f>
        <v>4400</v>
      </c>
    </row>
    <row r="51" spans="1:12" s="39" customFormat="1" x14ac:dyDescent="0.2">
      <c r="A51" s="106">
        <v>42466</v>
      </c>
      <c r="B51" s="86">
        <v>2</v>
      </c>
      <c r="C51" s="86">
        <v>122</v>
      </c>
      <c r="D51" s="107" t="s">
        <v>48</v>
      </c>
      <c r="E51" s="86">
        <v>3057152238</v>
      </c>
      <c r="F51" s="108">
        <v>2727.27</v>
      </c>
      <c r="G51" s="90">
        <v>572.73</v>
      </c>
      <c r="H51" s="109"/>
      <c r="I51" s="110"/>
      <c r="J51" s="111"/>
      <c r="K51" s="90"/>
      <c r="L51" s="112">
        <f>SUM(F51:K51)</f>
        <v>3300</v>
      </c>
    </row>
    <row r="52" spans="1:12" s="39" customFormat="1" x14ac:dyDescent="0.2">
      <c r="A52" s="106">
        <v>42486</v>
      </c>
      <c r="B52" s="86">
        <v>2</v>
      </c>
      <c r="C52" s="86">
        <v>2101</v>
      </c>
      <c r="D52" s="107" t="s">
        <v>49</v>
      </c>
      <c r="E52" s="86">
        <v>23232351934</v>
      </c>
      <c r="F52" s="108">
        <v>210.74</v>
      </c>
      <c r="G52" s="90">
        <v>44.26</v>
      </c>
      <c r="H52" s="109"/>
      <c r="I52" s="110"/>
      <c r="J52" s="111"/>
      <c r="K52" s="90"/>
      <c r="L52" s="112">
        <f>SUM(F52:K52)</f>
        <v>255</v>
      </c>
    </row>
    <row r="53" spans="1:12" s="39" customFormat="1" x14ac:dyDescent="0.2">
      <c r="A53" s="106">
        <v>42486</v>
      </c>
      <c r="B53" s="86">
        <v>6041</v>
      </c>
      <c r="C53" s="86">
        <v>214</v>
      </c>
      <c r="D53" s="107" t="s">
        <v>50</v>
      </c>
      <c r="E53" s="86">
        <v>30561785402</v>
      </c>
      <c r="F53" s="108">
        <v>162.34</v>
      </c>
      <c r="G53" s="90">
        <v>34.090000000000003</v>
      </c>
      <c r="H53" s="109"/>
      <c r="I53" s="110"/>
      <c r="J53" s="111"/>
      <c r="K53" s="90"/>
      <c r="L53" s="112">
        <f>SUM(F53:K53)</f>
        <v>196.43</v>
      </c>
    </row>
    <row r="54" spans="1:12" s="39" customFormat="1" x14ac:dyDescent="0.2">
      <c r="A54" s="106">
        <v>42455</v>
      </c>
      <c r="B54" s="86">
        <v>898</v>
      </c>
      <c r="C54" s="86">
        <v>973645</v>
      </c>
      <c r="D54" s="107" t="s">
        <v>51</v>
      </c>
      <c r="E54" s="86">
        <v>30663288497</v>
      </c>
      <c r="F54" s="108">
        <v>3416.17</v>
      </c>
      <c r="G54" s="90">
        <v>225.25</v>
      </c>
      <c r="H54" s="109">
        <v>102.49</v>
      </c>
      <c r="I54" s="110">
        <v>632.83000000000004</v>
      </c>
      <c r="J54" s="111">
        <v>131.81</v>
      </c>
      <c r="K54" s="90"/>
      <c r="L54" s="112">
        <f>SUM(F54:K54)</f>
        <v>4508.55</v>
      </c>
    </row>
    <row r="55" spans="1:12" s="39" customFormat="1" x14ac:dyDescent="0.2">
      <c r="A55" s="106">
        <v>42469</v>
      </c>
      <c r="B55" s="86">
        <v>2</v>
      </c>
      <c r="C55" s="86">
        <v>1054</v>
      </c>
      <c r="D55" s="107" t="s">
        <v>52</v>
      </c>
      <c r="E55" s="86">
        <v>30710483805</v>
      </c>
      <c r="F55" s="108">
        <v>242.15</v>
      </c>
      <c r="G55" s="90">
        <v>50.85</v>
      </c>
      <c r="H55" s="109"/>
      <c r="I55" s="110"/>
      <c r="J55" s="111"/>
      <c r="K55" s="90"/>
      <c r="L55" s="112">
        <f t="shared" si="0"/>
        <v>293</v>
      </c>
    </row>
    <row r="56" spans="1:12" s="39" customFormat="1" x14ac:dyDescent="0.2">
      <c r="A56" s="106">
        <v>42471</v>
      </c>
      <c r="B56" s="86">
        <v>1</v>
      </c>
      <c r="C56" s="86">
        <v>1694</v>
      </c>
      <c r="D56" s="107" t="s">
        <v>53</v>
      </c>
      <c r="E56" s="86">
        <v>20243852855</v>
      </c>
      <c r="F56" s="108">
        <v>661.15</v>
      </c>
      <c r="G56" s="90">
        <v>138.84</v>
      </c>
      <c r="H56" s="109"/>
      <c r="I56" s="110"/>
      <c r="J56" s="111"/>
      <c r="K56" s="90"/>
      <c r="L56" s="112">
        <f t="shared" si="0"/>
        <v>799.99</v>
      </c>
    </row>
    <row r="57" spans="1:12" s="39" customFormat="1" x14ac:dyDescent="0.2">
      <c r="A57" s="106">
        <v>42476</v>
      </c>
      <c r="B57" s="86">
        <v>227</v>
      </c>
      <c r="C57" s="86">
        <v>114608</v>
      </c>
      <c r="D57" s="107" t="s">
        <v>54</v>
      </c>
      <c r="E57" s="86">
        <v>30643922157</v>
      </c>
      <c r="F57" s="108">
        <v>89.26</v>
      </c>
      <c r="G57" s="90">
        <v>18.739999999999998</v>
      </c>
      <c r="H57" s="109"/>
      <c r="I57" s="110"/>
      <c r="J57" s="111"/>
      <c r="K57" s="90"/>
      <c r="L57" s="112">
        <f t="shared" si="0"/>
        <v>108</v>
      </c>
    </row>
    <row r="58" spans="1:12" s="39" customFormat="1" x14ac:dyDescent="0.2">
      <c r="A58" s="106">
        <v>42470</v>
      </c>
      <c r="B58" s="86">
        <v>2</v>
      </c>
      <c r="C58" s="86">
        <v>226</v>
      </c>
      <c r="D58" s="107" t="s">
        <v>55</v>
      </c>
      <c r="E58" s="86">
        <v>23135640549</v>
      </c>
      <c r="F58" s="108">
        <v>644.62</v>
      </c>
      <c r="G58" s="90">
        <v>135</v>
      </c>
      <c r="H58" s="109"/>
      <c r="I58" s="110"/>
      <c r="J58" s="111"/>
      <c r="K58" s="90"/>
      <c r="L58" s="112">
        <f t="shared" si="0"/>
        <v>779.62</v>
      </c>
    </row>
    <row r="59" spans="1:12" s="39" customFormat="1" x14ac:dyDescent="0.2">
      <c r="A59" s="106">
        <v>42471</v>
      </c>
      <c r="B59" s="86">
        <v>2</v>
      </c>
      <c r="C59" s="86">
        <v>498</v>
      </c>
      <c r="D59" s="107" t="s">
        <v>56</v>
      </c>
      <c r="E59" s="86">
        <v>20117692877</v>
      </c>
      <c r="F59" s="108">
        <v>1487.6</v>
      </c>
      <c r="G59" s="90">
        <v>312.39999999999998</v>
      </c>
      <c r="H59" s="109"/>
      <c r="I59" s="110"/>
      <c r="J59" s="111"/>
      <c r="K59" s="90"/>
      <c r="L59" s="112">
        <f t="shared" si="0"/>
        <v>1800</v>
      </c>
    </row>
    <row r="60" spans="1:12" s="39" customFormat="1" x14ac:dyDescent="0.2">
      <c r="A60" s="106">
        <v>42479</v>
      </c>
      <c r="B60" s="86">
        <v>16</v>
      </c>
      <c r="C60" s="86">
        <v>213</v>
      </c>
      <c r="D60" s="107" t="s">
        <v>57</v>
      </c>
      <c r="E60" s="86">
        <v>30712439889</v>
      </c>
      <c r="F60" s="108">
        <v>247.95859999999999</v>
      </c>
      <c r="G60" s="90">
        <v>52.071300000000001</v>
      </c>
      <c r="H60" s="109"/>
      <c r="I60" s="110"/>
      <c r="J60" s="111"/>
      <c r="K60" s="90"/>
      <c r="L60" s="112">
        <f t="shared" si="0"/>
        <v>300.0299</v>
      </c>
    </row>
    <row r="61" spans="1:12" s="39" customFormat="1" x14ac:dyDescent="0.2">
      <c r="A61" s="106">
        <v>42467</v>
      </c>
      <c r="B61" s="86">
        <v>2</v>
      </c>
      <c r="C61" s="86">
        <v>142</v>
      </c>
      <c r="D61" s="107" t="s">
        <v>58</v>
      </c>
      <c r="E61" s="86">
        <v>27161577931</v>
      </c>
      <c r="F61" s="108">
        <v>227.27</v>
      </c>
      <c r="G61" s="90">
        <v>47.73</v>
      </c>
      <c r="H61" s="109"/>
      <c r="I61" s="110"/>
      <c r="J61" s="111"/>
      <c r="K61" s="90"/>
      <c r="L61" s="112">
        <f t="shared" si="0"/>
        <v>275</v>
      </c>
    </row>
    <row r="62" spans="1:12" s="39" customFormat="1" x14ac:dyDescent="0.2">
      <c r="A62" s="106">
        <v>42490</v>
      </c>
      <c r="B62" s="86">
        <v>2</v>
      </c>
      <c r="C62" s="86">
        <v>1075</v>
      </c>
      <c r="D62" s="107" t="s">
        <v>52</v>
      </c>
      <c r="E62" s="86">
        <v>30710483805</v>
      </c>
      <c r="F62" s="108">
        <v>132.30000000000001</v>
      </c>
      <c r="G62" s="90">
        <v>27.7</v>
      </c>
      <c r="H62" s="109"/>
      <c r="I62" s="110"/>
      <c r="J62" s="111"/>
      <c r="K62" s="90"/>
      <c r="L62" s="112">
        <f t="shared" si="0"/>
        <v>160</v>
      </c>
    </row>
    <row r="63" spans="1:12" s="39" customFormat="1" x14ac:dyDescent="0.2">
      <c r="A63" s="106">
        <v>42467</v>
      </c>
      <c r="B63" s="86">
        <v>1061</v>
      </c>
      <c r="C63" s="86">
        <v>19</v>
      </c>
      <c r="D63" s="107" t="s">
        <v>59</v>
      </c>
      <c r="E63" s="86">
        <v>30707812822</v>
      </c>
      <c r="F63" s="108">
        <v>595</v>
      </c>
      <c r="G63" s="90">
        <v>124.95</v>
      </c>
      <c r="H63" s="109"/>
      <c r="I63" s="110"/>
      <c r="J63" s="111"/>
      <c r="K63" s="90"/>
      <c r="L63" s="112">
        <f t="shared" si="0"/>
        <v>719.95</v>
      </c>
    </row>
    <row r="64" spans="1:12" s="39" customFormat="1" x14ac:dyDescent="0.2">
      <c r="A64" s="106">
        <v>42467</v>
      </c>
      <c r="B64" s="86">
        <v>9</v>
      </c>
      <c r="C64" s="86">
        <v>32139</v>
      </c>
      <c r="D64" s="107" t="s">
        <v>59</v>
      </c>
      <c r="E64" s="86">
        <v>30707812822</v>
      </c>
      <c r="F64" s="108">
        <v>290.04000000000002</v>
      </c>
      <c r="G64" s="90">
        <v>60.91</v>
      </c>
      <c r="H64" s="109"/>
      <c r="I64" s="110"/>
      <c r="J64" s="111"/>
      <c r="K64" s="90"/>
      <c r="L64" s="112">
        <f t="shared" si="0"/>
        <v>350.95000000000005</v>
      </c>
    </row>
    <row r="65" spans="1:12" s="39" customFormat="1" x14ac:dyDescent="0.2">
      <c r="A65" s="106">
        <v>42467</v>
      </c>
      <c r="B65" s="86">
        <v>9</v>
      </c>
      <c r="C65" s="86">
        <v>32138</v>
      </c>
      <c r="D65" s="107" t="s">
        <v>59</v>
      </c>
      <c r="E65" s="86">
        <v>30707812822</v>
      </c>
      <c r="F65" s="108">
        <v>395.82</v>
      </c>
      <c r="G65" s="90">
        <v>83.12</v>
      </c>
      <c r="H65" s="109"/>
      <c r="I65" s="110"/>
      <c r="J65" s="111"/>
      <c r="K65" s="90"/>
      <c r="L65" s="112">
        <f t="shared" si="0"/>
        <v>478.94</v>
      </c>
    </row>
    <row r="66" spans="1:12" s="39" customFormat="1" x14ac:dyDescent="0.2">
      <c r="A66" s="106">
        <v>42478</v>
      </c>
      <c r="B66" s="86">
        <v>6927</v>
      </c>
      <c r="C66" s="86">
        <v>1036</v>
      </c>
      <c r="D66" s="107" t="s">
        <v>60</v>
      </c>
      <c r="E66" s="86">
        <v>30708046724</v>
      </c>
      <c r="F66" s="108">
        <v>510.78</v>
      </c>
      <c r="G66" s="90">
        <v>107.26</v>
      </c>
      <c r="H66" s="109"/>
      <c r="I66" s="110"/>
      <c r="J66" s="111"/>
      <c r="K66" s="90"/>
      <c r="L66" s="112">
        <f t="shared" si="0"/>
        <v>618.04</v>
      </c>
    </row>
    <row r="67" spans="1:12" s="39" customFormat="1" x14ac:dyDescent="0.2">
      <c r="A67" s="106">
        <v>42474</v>
      </c>
      <c r="B67" s="86">
        <v>8</v>
      </c>
      <c r="C67" s="86">
        <v>41497</v>
      </c>
      <c r="D67" s="107" t="s">
        <v>61</v>
      </c>
      <c r="E67" s="86">
        <v>30707841415</v>
      </c>
      <c r="F67" s="108">
        <v>100.27</v>
      </c>
      <c r="G67" s="90">
        <v>21.06</v>
      </c>
      <c r="H67" s="109"/>
      <c r="I67" s="110"/>
      <c r="J67" s="111">
        <v>28.73</v>
      </c>
      <c r="K67" s="90"/>
      <c r="L67" s="112">
        <f t="shared" si="0"/>
        <v>150.06</v>
      </c>
    </row>
    <row r="68" spans="1:12" s="39" customFormat="1" x14ac:dyDescent="0.2">
      <c r="A68" s="106">
        <v>42472</v>
      </c>
      <c r="B68" s="86">
        <v>6</v>
      </c>
      <c r="C68" s="86">
        <v>6091</v>
      </c>
      <c r="D68" s="107" t="s">
        <v>62</v>
      </c>
      <c r="E68" s="86">
        <v>30712504168</v>
      </c>
      <c r="F68" s="108">
        <v>66.349999999999994</v>
      </c>
      <c r="G68" s="90">
        <v>13.93</v>
      </c>
      <c r="H68" s="109"/>
      <c r="I68" s="110"/>
      <c r="J68" s="111">
        <v>19.84</v>
      </c>
      <c r="K68" s="90"/>
      <c r="L68" s="112">
        <f t="shared" ref="L68:L106" si="1">SUM(F68:K68)</f>
        <v>100.12</v>
      </c>
    </row>
    <row r="69" spans="1:12" s="39" customFormat="1" x14ac:dyDescent="0.2">
      <c r="A69" s="106">
        <v>42474</v>
      </c>
      <c r="B69" s="86">
        <v>1655</v>
      </c>
      <c r="C69" s="86">
        <v>16684</v>
      </c>
      <c r="D69" s="107" t="s">
        <v>63</v>
      </c>
      <c r="E69" s="86">
        <v>30590360763</v>
      </c>
      <c r="F69" s="108">
        <v>3918.35</v>
      </c>
      <c r="G69" s="90">
        <v>822.35</v>
      </c>
      <c r="H69" s="109">
        <v>117.55</v>
      </c>
      <c r="I69" s="110"/>
      <c r="J69" s="111">
        <v>284.47000000000003</v>
      </c>
      <c r="K69" s="90"/>
      <c r="L69" s="112">
        <f t="shared" si="1"/>
        <v>5142.72</v>
      </c>
    </row>
    <row r="70" spans="1:12" s="39" customFormat="1" x14ac:dyDescent="0.2">
      <c r="A70" s="106">
        <v>42467</v>
      </c>
      <c r="B70" s="86">
        <v>10</v>
      </c>
      <c r="C70" s="86">
        <v>30000</v>
      </c>
      <c r="D70" s="107" t="s">
        <v>64</v>
      </c>
      <c r="E70" s="86">
        <v>30542854282</v>
      </c>
      <c r="F70" s="108">
        <v>62.38</v>
      </c>
      <c r="G70" s="90">
        <v>13.1</v>
      </c>
      <c r="H70" s="109"/>
      <c r="I70" s="110"/>
      <c r="J70" s="111">
        <v>24.47</v>
      </c>
      <c r="K70" s="90"/>
      <c r="L70" s="112">
        <f t="shared" si="1"/>
        <v>99.95</v>
      </c>
    </row>
    <row r="71" spans="1:12" s="39" customFormat="1" x14ac:dyDescent="0.2">
      <c r="A71" s="106">
        <v>42482</v>
      </c>
      <c r="B71" s="86">
        <v>1</v>
      </c>
      <c r="C71" s="86">
        <v>26430</v>
      </c>
      <c r="D71" s="107" t="s">
        <v>65</v>
      </c>
      <c r="E71" s="86">
        <v>30709337730</v>
      </c>
      <c r="F71" s="108">
        <v>45.1</v>
      </c>
      <c r="G71" s="90">
        <v>9.4700000000000006</v>
      </c>
      <c r="H71" s="109"/>
      <c r="I71" s="110"/>
      <c r="J71" s="111">
        <v>15.41</v>
      </c>
      <c r="K71" s="90"/>
      <c r="L71" s="112">
        <f t="shared" si="1"/>
        <v>69.98</v>
      </c>
    </row>
    <row r="72" spans="1:12" s="39" customFormat="1" x14ac:dyDescent="0.2">
      <c r="A72" s="106">
        <v>42485</v>
      </c>
      <c r="B72" s="86">
        <v>110</v>
      </c>
      <c r="C72" s="86">
        <v>30887</v>
      </c>
      <c r="D72" s="107" t="s">
        <v>64</v>
      </c>
      <c r="E72" s="86">
        <v>30542854282</v>
      </c>
      <c r="F72" s="108">
        <v>62.38</v>
      </c>
      <c r="G72" s="90">
        <v>13.1</v>
      </c>
      <c r="H72" s="109"/>
      <c r="I72" s="110"/>
      <c r="J72" s="111">
        <v>24.47</v>
      </c>
      <c r="K72" s="90"/>
      <c r="L72" s="112">
        <f t="shared" si="1"/>
        <v>99.95</v>
      </c>
    </row>
    <row r="73" spans="1:12" s="39" customFormat="1" x14ac:dyDescent="0.2">
      <c r="A73" s="106">
        <v>42467</v>
      </c>
      <c r="B73" s="86">
        <v>12</v>
      </c>
      <c r="C73" s="86">
        <v>6576</v>
      </c>
      <c r="D73" s="107" t="s">
        <v>66</v>
      </c>
      <c r="E73" s="86">
        <v>20225625639</v>
      </c>
      <c r="F73" s="108">
        <v>117.55</v>
      </c>
      <c r="G73" s="90">
        <v>24.69</v>
      </c>
      <c r="H73" s="109"/>
      <c r="I73" s="110"/>
      <c r="J73" s="111">
        <v>57.81</v>
      </c>
      <c r="K73" s="90"/>
      <c r="L73" s="112">
        <f t="shared" si="1"/>
        <v>200.05</v>
      </c>
    </row>
    <row r="74" spans="1:12" s="39" customFormat="1" x14ac:dyDescent="0.2">
      <c r="A74" s="106">
        <v>42486</v>
      </c>
      <c r="B74" s="86">
        <v>16</v>
      </c>
      <c r="C74" s="86">
        <v>13750</v>
      </c>
      <c r="D74" s="107" t="s">
        <v>67</v>
      </c>
      <c r="E74" s="86">
        <v>30645394360</v>
      </c>
      <c r="F74" s="108">
        <v>49.65</v>
      </c>
      <c r="G74" s="90">
        <v>10.43</v>
      </c>
      <c r="H74" s="109"/>
      <c r="I74" s="110"/>
      <c r="J74" s="111">
        <v>19.91</v>
      </c>
      <c r="K74" s="90"/>
      <c r="L74" s="112">
        <f t="shared" si="1"/>
        <v>79.989999999999995</v>
      </c>
    </row>
    <row r="75" spans="1:12" s="39" customFormat="1" x14ac:dyDescent="0.2">
      <c r="A75" s="106">
        <v>42484</v>
      </c>
      <c r="B75" s="86">
        <v>2</v>
      </c>
      <c r="C75" s="86">
        <v>47585</v>
      </c>
      <c r="D75" s="107" t="s">
        <v>68</v>
      </c>
      <c r="E75" s="86">
        <v>30711534896</v>
      </c>
      <c r="F75" s="108">
        <v>662.24</v>
      </c>
      <c r="G75" s="90">
        <v>139.07</v>
      </c>
      <c r="H75" s="109"/>
      <c r="I75" s="110"/>
      <c r="J75" s="111">
        <v>198.9</v>
      </c>
      <c r="K75" s="90"/>
      <c r="L75" s="112">
        <f t="shared" si="1"/>
        <v>1000.2099999999999</v>
      </c>
    </row>
    <row r="76" spans="1:12" s="39" customFormat="1" x14ac:dyDescent="0.2">
      <c r="A76" s="106">
        <v>42489</v>
      </c>
      <c r="B76" s="86">
        <v>17</v>
      </c>
      <c r="C76" s="86">
        <v>55375</v>
      </c>
      <c r="D76" s="107" t="s">
        <v>69</v>
      </c>
      <c r="E76" s="86">
        <v>33677623239</v>
      </c>
      <c r="F76" s="108">
        <v>62.72</v>
      </c>
      <c r="G76" s="90">
        <v>13.17</v>
      </c>
      <c r="H76" s="109"/>
      <c r="I76" s="110"/>
      <c r="J76" s="111">
        <v>24.13</v>
      </c>
      <c r="K76" s="90"/>
      <c r="L76" s="112">
        <f t="shared" si="1"/>
        <v>100.02</v>
      </c>
    </row>
    <row r="77" spans="1:12" s="39" customFormat="1" x14ac:dyDescent="0.2">
      <c r="A77" s="106">
        <v>42487</v>
      </c>
      <c r="B77" s="86">
        <v>17</v>
      </c>
      <c r="C77" s="86">
        <v>55223</v>
      </c>
      <c r="D77" s="107" t="s">
        <v>69</v>
      </c>
      <c r="E77" s="86">
        <v>33677623239</v>
      </c>
      <c r="F77" s="108">
        <v>62.72</v>
      </c>
      <c r="G77" s="90">
        <v>13.17</v>
      </c>
      <c r="H77" s="109"/>
      <c r="I77" s="110"/>
      <c r="J77" s="111">
        <v>24.13</v>
      </c>
      <c r="K77" s="90"/>
      <c r="L77" s="112">
        <f t="shared" si="1"/>
        <v>100.02</v>
      </c>
    </row>
    <row r="78" spans="1:12" s="39" customFormat="1" x14ac:dyDescent="0.2">
      <c r="A78" s="106">
        <v>42481</v>
      </c>
      <c r="B78" s="86">
        <v>8</v>
      </c>
      <c r="C78" s="86">
        <v>12113</v>
      </c>
      <c r="D78" s="107" t="s">
        <v>66</v>
      </c>
      <c r="E78" s="86">
        <v>20225625639</v>
      </c>
      <c r="F78" s="108">
        <v>59.5</v>
      </c>
      <c r="G78" s="90">
        <v>12.5</v>
      </c>
      <c r="H78" s="109"/>
      <c r="I78" s="110"/>
      <c r="J78" s="111">
        <v>28.07</v>
      </c>
      <c r="K78" s="90"/>
      <c r="L78" s="112">
        <f t="shared" si="1"/>
        <v>100.07</v>
      </c>
    </row>
    <row r="79" spans="1:12" s="39" customFormat="1" x14ac:dyDescent="0.2">
      <c r="A79" s="106">
        <v>42481</v>
      </c>
      <c r="B79" s="86">
        <v>6</v>
      </c>
      <c r="C79" s="86">
        <v>6660</v>
      </c>
      <c r="D79" s="107" t="s">
        <v>62</v>
      </c>
      <c r="E79" s="86">
        <v>30712504168</v>
      </c>
      <c r="F79" s="108">
        <v>125.89</v>
      </c>
      <c r="G79" s="90">
        <v>26.44</v>
      </c>
      <c r="H79" s="109"/>
      <c r="I79" s="110"/>
      <c r="J79" s="111">
        <v>47.83</v>
      </c>
      <c r="K79" s="90"/>
      <c r="L79" s="112">
        <f t="shared" si="1"/>
        <v>200.16000000000003</v>
      </c>
    </row>
    <row r="80" spans="1:12" s="39" customFormat="1" x14ac:dyDescent="0.2">
      <c r="A80" s="106">
        <v>42476</v>
      </c>
      <c r="B80" s="86">
        <v>17</v>
      </c>
      <c r="C80" s="86">
        <v>54715</v>
      </c>
      <c r="D80" s="107" t="s">
        <v>69</v>
      </c>
      <c r="E80" s="86">
        <v>33677623239</v>
      </c>
      <c r="F80" s="108">
        <v>125.41</v>
      </c>
      <c r="G80" s="90">
        <v>26.34</v>
      </c>
      <c r="H80" s="109"/>
      <c r="I80" s="110"/>
      <c r="J80" s="111">
        <v>48.25</v>
      </c>
      <c r="K80" s="90"/>
      <c r="L80" s="112">
        <f t="shared" si="1"/>
        <v>200</v>
      </c>
    </row>
    <row r="81" spans="1:12" s="39" customFormat="1" x14ac:dyDescent="0.2">
      <c r="A81" s="106">
        <v>42480</v>
      </c>
      <c r="B81" s="86">
        <v>33</v>
      </c>
      <c r="C81" s="86">
        <v>53685</v>
      </c>
      <c r="D81" s="107" t="s">
        <v>70</v>
      </c>
      <c r="E81" s="86">
        <v>30669041132</v>
      </c>
      <c r="F81" s="108">
        <v>66.7</v>
      </c>
      <c r="G81" s="90">
        <v>14.01</v>
      </c>
      <c r="H81" s="109"/>
      <c r="I81" s="110"/>
      <c r="J81" s="111">
        <v>19.29</v>
      </c>
      <c r="K81" s="90"/>
      <c r="L81" s="112">
        <f t="shared" si="1"/>
        <v>100</v>
      </c>
    </row>
    <row r="82" spans="1:12" s="39" customFormat="1" x14ac:dyDescent="0.2">
      <c r="A82" s="106">
        <v>42417</v>
      </c>
      <c r="B82" s="86">
        <v>23</v>
      </c>
      <c r="C82" s="86">
        <v>82308</v>
      </c>
      <c r="D82" s="107" t="s">
        <v>71</v>
      </c>
      <c r="E82" s="86">
        <v>33687623539</v>
      </c>
      <c r="F82" s="108">
        <v>133.65</v>
      </c>
      <c r="G82" s="90">
        <v>28.07</v>
      </c>
      <c r="H82" s="109"/>
      <c r="I82" s="110"/>
      <c r="J82" s="111">
        <v>38.29</v>
      </c>
      <c r="K82" s="90"/>
      <c r="L82" s="112">
        <f t="shared" si="1"/>
        <v>200.01</v>
      </c>
    </row>
    <row r="83" spans="1:12" s="39" customFormat="1" x14ac:dyDescent="0.2">
      <c r="A83" s="106">
        <v>42479</v>
      </c>
      <c r="B83" s="86">
        <v>6</v>
      </c>
      <c r="C83" s="86">
        <v>6489</v>
      </c>
      <c r="D83" s="107" t="s">
        <v>62</v>
      </c>
      <c r="E83" s="86">
        <v>30712504168</v>
      </c>
      <c r="F83" s="108">
        <v>63.11</v>
      </c>
      <c r="G83" s="90">
        <v>13.25</v>
      </c>
      <c r="H83" s="109"/>
      <c r="I83" s="110"/>
      <c r="J83" s="111">
        <v>23.98</v>
      </c>
      <c r="K83" s="90"/>
      <c r="L83" s="112">
        <f t="shared" si="1"/>
        <v>100.34</v>
      </c>
    </row>
    <row r="84" spans="1:12" s="39" customFormat="1" x14ac:dyDescent="0.2">
      <c r="A84" s="106">
        <v>42478</v>
      </c>
      <c r="B84" s="86">
        <v>6</v>
      </c>
      <c r="C84" s="86">
        <v>6450</v>
      </c>
      <c r="D84" s="107" t="s">
        <v>62</v>
      </c>
      <c r="E84" s="86">
        <v>30712504168</v>
      </c>
      <c r="F84" s="108">
        <v>66.25</v>
      </c>
      <c r="G84" s="90">
        <v>13.91</v>
      </c>
      <c r="H84" s="109"/>
      <c r="I84" s="110"/>
      <c r="J84" s="111">
        <v>19.82</v>
      </c>
      <c r="K84" s="90"/>
      <c r="L84" s="112">
        <f t="shared" si="1"/>
        <v>99.97999999999999</v>
      </c>
    </row>
    <row r="85" spans="1:12" s="39" customFormat="1" x14ac:dyDescent="0.2">
      <c r="A85" s="106">
        <v>42486</v>
      </c>
      <c r="B85" s="86">
        <v>45</v>
      </c>
      <c r="C85" s="86">
        <v>76871</v>
      </c>
      <c r="D85" s="107" t="s">
        <v>72</v>
      </c>
      <c r="E85" s="86">
        <v>20079696286</v>
      </c>
      <c r="F85" s="108">
        <v>92.79</v>
      </c>
      <c r="G85" s="90">
        <v>19.489999999999998</v>
      </c>
      <c r="H85" s="109"/>
      <c r="I85" s="110"/>
      <c r="J85" s="111">
        <v>37.72</v>
      </c>
      <c r="K85" s="90"/>
      <c r="L85" s="112">
        <f t="shared" si="1"/>
        <v>150</v>
      </c>
    </row>
    <row r="86" spans="1:12" s="39" customFormat="1" x14ac:dyDescent="0.2">
      <c r="A86" s="106">
        <v>42490</v>
      </c>
      <c r="B86" s="86">
        <v>1618</v>
      </c>
      <c r="C86" s="86">
        <v>20732</v>
      </c>
      <c r="D86" s="107" t="s">
        <v>63</v>
      </c>
      <c r="E86" s="86">
        <v>30590360763</v>
      </c>
      <c r="F86" s="108">
        <v>322.07</v>
      </c>
      <c r="G86" s="90">
        <v>67.63</v>
      </c>
      <c r="H86" s="109"/>
      <c r="I86" s="110"/>
      <c r="J86" s="111"/>
      <c r="K86" s="90"/>
      <c r="L86" s="112">
        <f t="shared" si="1"/>
        <v>389.7</v>
      </c>
    </row>
    <row r="87" spans="1:12" s="39" customFormat="1" x14ac:dyDescent="0.2">
      <c r="A87" s="106">
        <v>42461</v>
      </c>
      <c r="B87" s="86">
        <v>5</v>
      </c>
      <c r="C87" s="86">
        <v>4423</v>
      </c>
      <c r="D87" s="107" t="s">
        <v>73</v>
      </c>
      <c r="E87" s="86">
        <v>30714300128</v>
      </c>
      <c r="F87" s="108">
        <v>86.98</v>
      </c>
      <c r="G87" s="90">
        <v>18.260000000000002</v>
      </c>
      <c r="H87" s="109"/>
      <c r="I87" s="110"/>
      <c r="J87" s="111">
        <v>4.76</v>
      </c>
      <c r="K87" s="90"/>
      <c r="L87" s="112">
        <f t="shared" si="1"/>
        <v>110.00000000000001</v>
      </c>
    </row>
    <row r="88" spans="1:12" s="39" customFormat="1" x14ac:dyDescent="0.2">
      <c r="A88" s="106">
        <v>42461</v>
      </c>
      <c r="B88" s="86">
        <v>2</v>
      </c>
      <c r="C88" s="86">
        <v>3691</v>
      </c>
      <c r="D88" s="107" t="s">
        <v>74</v>
      </c>
      <c r="E88" s="86">
        <v>20213957601</v>
      </c>
      <c r="F88" s="108">
        <v>132.22999999999999</v>
      </c>
      <c r="G88" s="90">
        <v>27.77</v>
      </c>
      <c r="H88" s="109"/>
      <c r="I88" s="110"/>
      <c r="J88" s="111"/>
      <c r="K88" s="90"/>
      <c r="L88" s="112">
        <f t="shared" si="1"/>
        <v>160</v>
      </c>
    </row>
    <row r="89" spans="1:12" s="39" customFormat="1" x14ac:dyDescent="0.2">
      <c r="A89" s="106">
        <v>42461</v>
      </c>
      <c r="B89" s="86">
        <v>8</v>
      </c>
      <c r="C89" s="86">
        <v>61922</v>
      </c>
      <c r="D89" s="107" t="s">
        <v>75</v>
      </c>
      <c r="E89" s="86">
        <v>33707366619</v>
      </c>
      <c r="F89" s="108">
        <v>201.16</v>
      </c>
      <c r="G89" s="90">
        <v>42.24</v>
      </c>
      <c r="H89" s="109"/>
      <c r="I89" s="110"/>
      <c r="J89" s="111">
        <v>56.6</v>
      </c>
      <c r="K89" s="90"/>
      <c r="L89" s="112">
        <f t="shared" si="1"/>
        <v>300</v>
      </c>
    </row>
    <row r="90" spans="1:12" s="39" customFormat="1" x14ac:dyDescent="0.2">
      <c r="A90" s="106">
        <v>42461</v>
      </c>
      <c r="B90" s="86">
        <v>21</v>
      </c>
      <c r="C90" s="86">
        <v>1248</v>
      </c>
      <c r="D90" s="107" t="s">
        <v>69</v>
      </c>
      <c r="E90" s="86">
        <v>33677623239</v>
      </c>
      <c r="F90" s="108">
        <v>40.32</v>
      </c>
      <c r="G90" s="90">
        <v>8.4700000000000006</v>
      </c>
      <c r="H90" s="109"/>
      <c r="I90" s="110"/>
      <c r="J90" s="111">
        <v>1.23</v>
      </c>
      <c r="K90" s="90"/>
      <c r="L90" s="112">
        <f t="shared" si="1"/>
        <v>50.019999999999996</v>
      </c>
    </row>
    <row r="91" spans="1:12" s="39" customFormat="1" x14ac:dyDescent="0.2">
      <c r="A91" s="106">
        <v>42481</v>
      </c>
      <c r="B91" s="86">
        <v>1</v>
      </c>
      <c r="C91" s="86">
        <v>5449</v>
      </c>
      <c r="D91" s="107" t="s">
        <v>83</v>
      </c>
      <c r="E91" s="86">
        <v>30711870195</v>
      </c>
      <c r="F91" s="108">
        <v>41.32</v>
      </c>
      <c r="G91" s="90">
        <v>8.68</v>
      </c>
      <c r="H91" s="109"/>
      <c r="I91" s="110"/>
      <c r="J91" s="111"/>
      <c r="K91" s="90"/>
      <c r="L91" s="112">
        <f t="shared" si="1"/>
        <v>50</v>
      </c>
    </row>
    <row r="92" spans="1:12" s="39" customFormat="1" x14ac:dyDescent="0.2">
      <c r="A92" s="106">
        <v>42481</v>
      </c>
      <c r="B92" s="86">
        <v>1437</v>
      </c>
      <c r="C92" s="86">
        <v>29312</v>
      </c>
      <c r="D92" s="107" t="s">
        <v>63</v>
      </c>
      <c r="E92" s="86">
        <v>30590360753</v>
      </c>
      <c r="F92" s="108">
        <v>295.04000000000002</v>
      </c>
      <c r="G92" s="90">
        <v>61.96</v>
      </c>
      <c r="H92" s="109"/>
      <c r="I92" s="110"/>
      <c r="J92" s="111"/>
      <c r="K92" s="90"/>
      <c r="L92" s="112">
        <f t="shared" si="1"/>
        <v>357</v>
      </c>
    </row>
    <row r="93" spans="1:12" s="39" customFormat="1" x14ac:dyDescent="0.2">
      <c r="A93" s="106">
        <v>42461</v>
      </c>
      <c r="B93" s="86">
        <v>5</v>
      </c>
      <c r="C93" s="86">
        <v>43584</v>
      </c>
      <c r="D93" s="107" t="s">
        <v>75</v>
      </c>
      <c r="E93" s="86">
        <v>33707366619</v>
      </c>
      <c r="F93" s="108">
        <v>672.68</v>
      </c>
      <c r="G93" s="90">
        <v>141.26</v>
      </c>
      <c r="H93" s="109"/>
      <c r="I93" s="110"/>
      <c r="J93" s="111">
        <v>166.08</v>
      </c>
      <c r="K93" s="90"/>
      <c r="L93" s="112">
        <f t="shared" si="1"/>
        <v>980.02</v>
      </c>
    </row>
    <row r="94" spans="1:12" s="39" customFormat="1" x14ac:dyDescent="0.2">
      <c r="A94" s="106">
        <v>42462</v>
      </c>
      <c r="B94" s="86">
        <v>41</v>
      </c>
      <c r="C94" s="86">
        <v>475080</v>
      </c>
      <c r="D94" s="107" t="s">
        <v>76</v>
      </c>
      <c r="E94" s="86">
        <v>33525935189</v>
      </c>
      <c r="F94" s="108">
        <v>848.58</v>
      </c>
      <c r="G94" s="90">
        <v>178.2</v>
      </c>
      <c r="H94" s="109"/>
      <c r="I94" s="110"/>
      <c r="J94" s="111">
        <v>153.19999999999999</v>
      </c>
      <c r="K94" s="90"/>
      <c r="L94" s="112">
        <f t="shared" si="1"/>
        <v>1179.98</v>
      </c>
    </row>
    <row r="95" spans="1:12" s="39" customFormat="1" x14ac:dyDescent="0.2">
      <c r="A95" s="106">
        <v>42462</v>
      </c>
      <c r="B95" s="86">
        <v>1</v>
      </c>
      <c r="C95" s="86">
        <v>47787</v>
      </c>
      <c r="D95" s="107" t="s">
        <v>77</v>
      </c>
      <c r="E95" s="86">
        <v>30712439889</v>
      </c>
      <c r="F95" s="108">
        <v>795.03</v>
      </c>
      <c r="G95" s="90">
        <v>166.96</v>
      </c>
      <c r="H95" s="109"/>
      <c r="I95" s="110"/>
      <c r="J95" s="111">
        <v>138.13</v>
      </c>
      <c r="K95" s="90"/>
      <c r="L95" s="112">
        <f t="shared" si="1"/>
        <v>1100.1199999999999</v>
      </c>
    </row>
    <row r="96" spans="1:12" s="39" customFormat="1" x14ac:dyDescent="0.2">
      <c r="A96" s="106">
        <v>42463</v>
      </c>
      <c r="B96" s="86">
        <v>24</v>
      </c>
      <c r="C96" s="86">
        <v>80611</v>
      </c>
      <c r="D96" s="107" t="s">
        <v>78</v>
      </c>
      <c r="E96" s="86">
        <v>30533332273</v>
      </c>
      <c r="F96" s="108">
        <v>487.06</v>
      </c>
      <c r="G96" s="90">
        <v>102.28</v>
      </c>
      <c r="H96" s="109"/>
      <c r="I96" s="110"/>
      <c r="J96" s="111">
        <v>60.93</v>
      </c>
      <c r="K96" s="90"/>
      <c r="L96" s="112">
        <f t="shared" si="1"/>
        <v>650.27</v>
      </c>
    </row>
    <row r="97" spans="1:14" s="39" customFormat="1" x14ac:dyDescent="0.2">
      <c r="A97" s="106">
        <v>42463</v>
      </c>
      <c r="B97" s="86">
        <v>7</v>
      </c>
      <c r="C97" s="86">
        <v>10179</v>
      </c>
      <c r="D97" s="107" t="s">
        <v>79</v>
      </c>
      <c r="E97" s="86">
        <v>20055005223</v>
      </c>
      <c r="F97" s="108">
        <v>409.09</v>
      </c>
      <c r="G97" s="90">
        <v>85.91</v>
      </c>
      <c r="H97" s="109"/>
      <c r="I97" s="110"/>
      <c r="J97" s="111"/>
      <c r="K97" s="90"/>
      <c r="L97" s="112">
        <f t="shared" si="1"/>
        <v>495</v>
      </c>
    </row>
    <row r="98" spans="1:14" s="39" customFormat="1" x14ac:dyDescent="0.2">
      <c r="A98" s="106">
        <v>42463</v>
      </c>
      <c r="B98" s="86">
        <v>9</v>
      </c>
      <c r="C98" s="86">
        <v>20497</v>
      </c>
      <c r="D98" s="107" t="s">
        <v>80</v>
      </c>
      <c r="E98" s="86">
        <v>30712010009</v>
      </c>
      <c r="F98" s="108">
        <v>842.71</v>
      </c>
      <c r="G98" s="90">
        <v>176.97</v>
      </c>
      <c r="H98" s="109"/>
      <c r="I98" s="110"/>
      <c r="J98" s="111">
        <v>105.31</v>
      </c>
      <c r="K98" s="90"/>
      <c r="L98" s="112">
        <f t="shared" si="1"/>
        <v>1124.99</v>
      </c>
    </row>
    <row r="99" spans="1:14" s="39" customFormat="1" x14ac:dyDescent="0.2">
      <c r="A99" s="106">
        <v>42470</v>
      </c>
      <c r="B99" s="86">
        <v>19</v>
      </c>
      <c r="C99" s="86">
        <v>231170</v>
      </c>
      <c r="D99" s="107" t="s">
        <v>78</v>
      </c>
      <c r="E99" s="86">
        <v>30533332273</v>
      </c>
      <c r="F99" s="108">
        <v>869.45</v>
      </c>
      <c r="G99" s="90">
        <v>182.58</v>
      </c>
      <c r="H99" s="109"/>
      <c r="I99" s="110"/>
      <c r="J99" s="111">
        <v>108.76</v>
      </c>
      <c r="K99" s="90"/>
      <c r="L99" s="112">
        <f t="shared" si="1"/>
        <v>1160.79</v>
      </c>
    </row>
    <row r="100" spans="1:14" s="39" customFormat="1" x14ac:dyDescent="0.2">
      <c r="A100" s="106">
        <v>42471</v>
      </c>
      <c r="B100" s="86">
        <v>8</v>
      </c>
      <c r="C100" s="86">
        <v>19314</v>
      </c>
      <c r="D100" s="107" t="s">
        <v>81</v>
      </c>
      <c r="E100" s="86">
        <v>30709136026</v>
      </c>
      <c r="F100" s="108">
        <v>132.97999999999999</v>
      </c>
      <c r="G100" s="90">
        <v>27.93</v>
      </c>
      <c r="H100" s="109"/>
      <c r="I100" s="110"/>
      <c r="J100" s="111"/>
      <c r="K100" s="90"/>
      <c r="L100" s="112">
        <f t="shared" si="1"/>
        <v>160.91</v>
      </c>
    </row>
    <row r="101" spans="1:14" s="39" customFormat="1" x14ac:dyDescent="0.2">
      <c r="A101" s="106">
        <v>42476</v>
      </c>
      <c r="B101" s="86">
        <v>2</v>
      </c>
      <c r="C101" s="86">
        <v>2598</v>
      </c>
      <c r="D101" s="107" t="s">
        <v>82</v>
      </c>
      <c r="E101" s="86">
        <v>30713938706</v>
      </c>
      <c r="F101" s="108">
        <v>508.1</v>
      </c>
      <c r="G101" s="90">
        <v>106.7</v>
      </c>
      <c r="H101" s="109"/>
      <c r="I101" s="110"/>
      <c r="J101" s="111"/>
      <c r="K101" s="90"/>
      <c r="L101" s="112">
        <f t="shared" si="1"/>
        <v>614.80000000000007</v>
      </c>
    </row>
    <row r="102" spans="1:14" s="39" customFormat="1" x14ac:dyDescent="0.2">
      <c r="A102" s="106">
        <v>42476</v>
      </c>
      <c r="B102" s="86">
        <v>21</v>
      </c>
      <c r="C102" s="86">
        <v>54761</v>
      </c>
      <c r="D102" s="107" t="s">
        <v>84</v>
      </c>
      <c r="E102" s="86">
        <v>30708081961</v>
      </c>
      <c r="F102" s="108">
        <v>221.7</v>
      </c>
      <c r="G102" s="90">
        <v>46.56</v>
      </c>
      <c r="H102" s="109"/>
      <c r="I102" s="110"/>
      <c r="J102" s="111">
        <v>31.78</v>
      </c>
      <c r="K102" s="90"/>
      <c r="L102" s="112">
        <f t="shared" si="1"/>
        <v>300.03999999999996</v>
      </c>
    </row>
    <row r="103" spans="1:14" s="39" customFormat="1" x14ac:dyDescent="0.2">
      <c r="A103" s="106">
        <v>42480</v>
      </c>
      <c r="B103" s="86">
        <v>24</v>
      </c>
      <c r="C103" s="86">
        <v>19281</v>
      </c>
      <c r="D103" s="107" t="s">
        <v>84</v>
      </c>
      <c r="E103" s="86">
        <v>30708081961</v>
      </c>
      <c r="F103" s="108">
        <v>886.67</v>
      </c>
      <c r="G103" s="90">
        <v>186.2</v>
      </c>
      <c r="H103" s="109"/>
      <c r="I103" s="110"/>
      <c r="J103" s="111">
        <v>127.09</v>
      </c>
      <c r="K103" s="90"/>
      <c r="L103" s="112">
        <f t="shared" si="1"/>
        <v>1199.9599999999998</v>
      </c>
    </row>
    <row r="104" spans="1:14" s="39" customFormat="1" x14ac:dyDescent="0.2">
      <c r="A104" s="106">
        <v>42481</v>
      </c>
      <c r="B104" s="86">
        <v>59</v>
      </c>
      <c r="C104" s="86">
        <v>22668</v>
      </c>
      <c r="D104" s="107" t="s">
        <v>85</v>
      </c>
      <c r="E104" s="86">
        <v>30671637689</v>
      </c>
      <c r="F104" s="108">
        <v>633.91999999999996</v>
      </c>
      <c r="G104" s="90">
        <v>133.12</v>
      </c>
      <c r="H104" s="109"/>
      <c r="I104" s="110"/>
      <c r="J104" s="111">
        <v>82.98</v>
      </c>
      <c r="K104" s="90"/>
      <c r="L104" s="112">
        <f t="shared" si="1"/>
        <v>850.02</v>
      </c>
    </row>
    <row r="105" spans="1:14" s="39" customFormat="1" x14ac:dyDescent="0.2">
      <c r="A105" s="106">
        <v>42482</v>
      </c>
      <c r="B105" s="86">
        <v>19</v>
      </c>
      <c r="C105" s="86">
        <v>40608</v>
      </c>
      <c r="D105" s="107" t="s">
        <v>86</v>
      </c>
      <c r="E105" s="86">
        <v>30707994874</v>
      </c>
      <c r="F105" s="108">
        <v>345.05</v>
      </c>
      <c r="G105" s="90">
        <v>72.459999999999994</v>
      </c>
      <c r="H105" s="109"/>
      <c r="I105" s="110"/>
      <c r="J105" s="111">
        <v>82.49</v>
      </c>
      <c r="K105" s="90"/>
      <c r="L105" s="112">
        <f t="shared" si="1"/>
        <v>500</v>
      </c>
    </row>
    <row r="106" spans="1:14" s="39" customFormat="1" x14ac:dyDescent="0.2">
      <c r="A106" s="106">
        <v>42481</v>
      </c>
      <c r="B106" s="86">
        <v>9</v>
      </c>
      <c r="C106" s="86">
        <v>14278</v>
      </c>
      <c r="D106" s="107" t="s">
        <v>87</v>
      </c>
      <c r="E106" s="86">
        <v>30648566073</v>
      </c>
      <c r="F106" s="108">
        <v>781.41</v>
      </c>
      <c r="G106" s="90">
        <v>164.1</v>
      </c>
      <c r="H106" s="109"/>
      <c r="I106" s="110"/>
      <c r="J106" s="111">
        <v>105.26</v>
      </c>
      <c r="K106" s="90"/>
      <c r="L106" s="112">
        <f t="shared" si="1"/>
        <v>1050.77</v>
      </c>
    </row>
    <row r="107" spans="1:14" s="39" customFormat="1" x14ac:dyDescent="0.2">
      <c r="A107" s="106">
        <v>42477</v>
      </c>
      <c r="B107" s="86">
        <v>4</v>
      </c>
      <c r="C107" s="86">
        <v>108800</v>
      </c>
      <c r="D107" s="107" t="s">
        <v>88</v>
      </c>
      <c r="E107" s="86">
        <v>23020480904</v>
      </c>
      <c r="F107" s="108">
        <v>748.6</v>
      </c>
      <c r="G107" s="90">
        <v>157.21</v>
      </c>
      <c r="H107" s="109">
        <v>59.14</v>
      </c>
      <c r="I107" s="110"/>
      <c r="J107" s="111"/>
      <c r="K107" s="90"/>
      <c r="L107" s="112">
        <f t="shared" si="0"/>
        <v>964.95</v>
      </c>
    </row>
    <row r="108" spans="1:14" s="39" customFormat="1" ht="12" thickBot="1" x14ac:dyDescent="0.25">
      <c r="A108" s="106"/>
      <c r="B108" s="86"/>
      <c r="C108" s="86"/>
      <c r="D108" s="107"/>
      <c r="E108" s="86"/>
      <c r="F108" s="108"/>
      <c r="G108" s="90"/>
      <c r="H108" s="109"/>
      <c r="I108" s="110"/>
      <c r="J108" s="111"/>
      <c r="K108" s="90"/>
      <c r="L108" s="112"/>
    </row>
    <row r="109" spans="1:14" s="40" customFormat="1" ht="12" thickBot="1" x14ac:dyDescent="0.25">
      <c r="A109" s="41"/>
      <c r="B109" s="74"/>
      <c r="C109" s="42"/>
      <c r="D109" s="43" t="s">
        <v>10</v>
      </c>
      <c r="E109" s="44"/>
      <c r="F109" s="45">
        <f t="shared" ref="F109:L109" si="2">SUM(F10:F108)</f>
        <v>418557.34859999985</v>
      </c>
      <c r="G109" s="45">
        <f t="shared" si="2"/>
        <v>86853.671299999987</v>
      </c>
      <c r="H109" s="45">
        <f t="shared" si="2"/>
        <v>683.98</v>
      </c>
      <c r="I109" s="45">
        <f t="shared" si="2"/>
        <v>632.83000000000004</v>
      </c>
      <c r="J109" s="45">
        <f t="shared" si="2"/>
        <v>2341.9299999999998</v>
      </c>
      <c r="K109" s="45">
        <f t="shared" si="2"/>
        <v>0</v>
      </c>
      <c r="L109" s="45">
        <f t="shared" si="2"/>
        <v>510304.4399</v>
      </c>
      <c r="M109" s="39"/>
      <c r="N109" s="39"/>
    </row>
    <row r="110" spans="1:14" ht="12" thickBot="1" x14ac:dyDescent="0.25">
      <c r="A110" s="46"/>
      <c r="M110" s="39"/>
      <c r="N110" s="39"/>
    </row>
    <row r="111" spans="1:14" ht="12" thickBot="1" x14ac:dyDescent="0.25">
      <c r="A111" s="46"/>
      <c r="D111" s="61" t="s">
        <v>19</v>
      </c>
      <c r="E111" s="62">
        <f>SUM('Venta Abril'!H39:I39)</f>
        <v>116172.69510000001</v>
      </c>
      <c r="M111" s="39"/>
      <c r="N111" s="39"/>
    </row>
    <row r="112" spans="1:14" ht="12" thickBot="1" x14ac:dyDescent="0.25">
      <c r="A112" s="46"/>
      <c r="D112" s="63" t="s">
        <v>20</v>
      </c>
      <c r="E112" s="64">
        <f>SUM(G109:I109)</f>
        <v>88170.481299999985</v>
      </c>
      <c r="F112" s="35"/>
      <c r="M112" s="39"/>
      <c r="N112" s="39"/>
    </row>
    <row r="113" spans="1:14" ht="12" thickBot="1" x14ac:dyDescent="0.25">
      <c r="A113" s="46"/>
      <c r="D113" s="63" t="s">
        <v>21</v>
      </c>
      <c r="E113" s="64"/>
      <c r="M113" s="39"/>
      <c r="N113" s="39"/>
    </row>
    <row r="114" spans="1:14" ht="12" thickBot="1" x14ac:dyDescent="0.25">
      <c r="A114" s="46"/>
      <c r="D114" s="65" t="s">
        <v>22</v>
      </c>
      <c r="E114" s="66">
        <f>SUM(P10:P47)</f>
        <v>154245.63</v>
      </c>
    </row>
    <row r="115" spans="1:14" ht="12" thickBot="1" x14ac:dyDescent="0.25">
      <c r="A115" s="46"/>
      <c r="D115" s="67" t="s">
        <v>23</v>
      </c>
      <c r="E115" s="68">
        <f>E111-E112-E114</f>
        <v>-126243.41619999998</v>
      </c>
      <c r="I115" s="69"/>
    </row>
    <row r="116" spans="1:14" x14ac:dyDescent="0.2">
      <c r="E116" s="70"/>
      <c r="I116" s="71"/>
    </row>
    <row r="117" spans="1:14" x14ac:dyDescent="0.2">
      <c r="E117" s="70"/>
      <c r="G117" s="72"/>
      <c r="I117" s="73"/>
    </row>
    <row r="118" spans="1:14" x14ac:dyDescent="0.2">
      <c r="E118" s="70"/>
      <c r="G118" s="72"/>
      <c r="I118" s="71"/>
    </row>
    <row r="119" spans="1:14" x14ac:dyDescent="0.2">
      <c r="E119" s="70"/>
    </row>
    <row r="120" spans="1:14" x14ac:dyDescent="0.2">
      <c r="E120" s="70"/>
    </row>
    <row r="121" spans="1:14" x14ac:dyDescent="0.2">
      <c r="E121" s="70"/>
    </row>
    <row r="122" spans="1:14" x14ac:dyDescent="0.2">
      <c r="E122" s="70"/>
    </row>
    <row r="123" spans="1:14" x14ac:dyDescent="0.2">
      <c r="E123" s="70"/>
    </row>
    <row r="124" spans="1:14" x14ac:dyDescent="0.2">
      <c r="E124" s="70"/>
    </row>
    <row r="125" spans="1:14" s="47" customFormat="1" x14ac:dyDescent="0.2">
      <c r="C125" s="48"/>
      <c r="D125" s="35"/>
      <c r="E125" s="70"/>
      <c r="I125" s="37"/>
      <c r="K125" s="49"/>
      <c r="L125" s="38"/>
      <c r="M125" s="37"/>
      <c r="N125" s="37"/>
    </row>
    <row r="126" spans="1:14" s="47" customFormat="1" x14ac:dyDescent="0.2">
      <c r="C126" s="48"/>
      <c r="D126" s="35"/>
      <c r="E126" s="70"/>
      <c r="I126" s="37"/>
      <c r="K126" s="49"/>
      <c r="L126" s="38"/>
      <c r="M126" s="37"/>
      <c r="N126" s="37"/>
    </row>
    <row r="127" spans="1:14" s="47" customFormat="1" x14ac:dyDescent="0.2">
      <c r="C127" s="48"/>
      <c r="D127" s="35"/>
      <c r="E127" s="70"/>
      <c r="I127" s="37"/>
      <c r="K127" s="49"/>
      <c r="L127" s="38"/>
      <c r="M127" s="37"/>
      <c r="N127" s="37"/>
    </row>
    <row r="128" spans="1:14" s="47" customFormat="1" x14ac:dyDescent="0.2">
      <c r="C128" s="48"/>
      <c r="D128" s="35"/>
      <c r="E128" s="70"/>
      <c r="I128" s="37"/>
      <c r="K128" s="49"/>
      <c r="L128" s="38"/>
      <c r="M128" s="37"/>
      <c r="N128" s="37"/>
    </row>
    <row r="129" spans="3:14" s="47" customFormat="1" x14ac:dyDescent="0.2">
      <c r="C129" s="48"/>
      <c r="D129" s="35"/>
      <c r="E129" s="70"/>
      <c r="I129" s="37"/>
      <c r="K129" s="49"/>
      <c r="L129" s="38"/>
      <c r="M129" s="37"/>
      <c r="N129" s="37"/>
    </row>
    <row r="130" spans="3:14" s="47" customFormat="1" x14ac:dyDescent="0.2">
      <c r="C130" s="48"/>
      <c r="D130" s="35"/>
      <c r="E130" s="70"/>
      <c r="I130" s="37"/>
      <c r="K130" s="49"/>
      <c r="L130" s="38"/>
      <c r="M130" s="37"/>
      <c r="N130" s="37"/>
    </row>
  </sheetData>
  <autoFilter ref="A9:L109">
    <filterColumn colId="1" showButton="0"/>
  </autoFilter>
  <mergeCells count="2">
    <mergeCell ref="D5:F5"/>
    <mergeCell ref="B9:C9"/>
  </mergeCells>
  <conditionalFormatting sqref="E115">
    <cfRule type="expression" dxfId="15" priority="1">
      <formula>$E$182&gt;0</formula>
    </cfRule>
    <cfRule type="expression" dxfId="14" priority="2">
      <formula>$E$182&lt;0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P43"/>
  <sheetViews>
    <sheetView showGridLines="0" topLeftCell="A13" workbookViewId="0">
      <selection activeCell="K39" sqref="K39"/>
    </sheetView>
  </sheetViews>
  <sheetFormatPr baseColWidth="10" defaultRowHeight="11.25" outlineLevelCol="1" x14ac:dyDescent="0.2"/>
  <cols>
    <col min="1" max="1" width="9.28515625" style="35" bestFit="1" customWidth="1"/>
    <col min="2" max="2" width="8.42578125" style="36" customWidth="1" outlineLevel="1"/>
    <col min="3" max="3" width="5.42578125" style="36" customWidth="1" outlineLevel="1"/>
    <col min="4" max="4" width="8.28515625" style="36" bestFit="1" customWidth="1"/>
    <col min="5" max="5" width="31.28515625" style="35" bestFit="1" customWidth="1" outlineLevel="1"/>
    <col min="6" max="6" width="11.5703125" style="37" bestFit="1" customWidth="1" outlineLevel="1"/>
    <col min="7" max="7" width="12.5703125" style="38" bestFit="1" customWidth="1"/>
    <col min="8" max="8" width="11.5703125" style="38" bestFit="1" customWidth="1"/>
    <col min="9" max="9" width="10.85546875" style="38" customWidth="1"/>
    <col min="10" max="10" width="10" style="38" customWidth="1"/>
    <col min="11" max="11" width="13.28515625" style="38" customWidth="1"/>
    <col min="12" max="13" width="11.42578125" style="37"/>
    <col min="14" max="14" width="13.28515625" style="37" customWidth="1"/>
    <col min="15" max="16384" width="11.42578125" style="37"/>
  </cols>
  <sheetData>
    <row r="1" spans="1:16" s="3" customFormat="1" ht="15.75" x14ac:dyDescent="0.25">
      <c r="A1" s="1"/>
      <c r="B1" s="113"/>
      <c r="C1" s="113"/>
      <c r="D1" s="113"/>
      <c r="G1" s="4"/>
      <c r="H1" s="4"/>
      <c r="I1" s="4"/>
      <c r="J1" s="4"/>
      <c r="K1" s="4"/>
    </row>
    <row r="2" spans="1:16" s="7" customFormat="1" ht="12.75" x14ac:dyDescent="0.2">
      <c r="A2" s="5"/>
      <c r="B2" s="6"/>
      <c r="C2" s="6"/>
      <c r="D2" s="6"/>
      <c r="E2" s="5"/>
      <c r="G2" s="8"/>
      <c r="H2" s="8"/>
      <c r="I2" s="8"/>
      <c r="J2" s="8"/>
      <c r="K2" s="8"/>
    </row>
    <row r="3" spans="1:16" s="7" customFormat="1" ht="12.75" x14ac:dyDescent="0.2">
      <c r="A3" s="5"/>
      <c r="B3" s="6"/>
      <c r="C3" s="6"/>
      <c r="D3" s="6"/>
      <c r="E3" s="5"/>
      <c r="G3" s="8"/>
      <c r="H3" s="8"/>
      <c r="I3" s="8"/>
      <c r="J3" s="8"/>
      <c r="K3" s="8"/>
    </row>
    <row r="4" spans="1:16" s="11" customFormat="1" x14ac:dyDescent="0.2">
      <c r="A4" s="9"/>
      <c r="B4" s="10"/>
      <c r="C4" s="10"/>
      <c r="D4" s="10"/>
      <c r="E4" s="9"/>
      <c r="G4" s="12"/>
      <c r="H4" s="12"/>
      <c r="I4" s="12"/>
      <c r="J4" s="12"/>
      <c r="K4" s="12"/>
    </row>
    <row r="5" spans="1:16" s="11" customFormat="1" x14ac:dyDescent="0.2">
      <c r="A5" s="9"/>
      <c r="B5" s="10"/>
      <c r="C5" s="10"/>
      <c r="D5" s="10"/>
      <c r="E5" s="9"/>
      <c r="G5" s="12"/>
      <c r="H5" s="12"/>
      <c r="I5" s="12"/>
      <c r="J5" s="12"/>
      <c r="K5" s="12"/>
    </row>
    <row r="6" spans="1:16" s="3" customFormat="1" ht="15.75" x14ac:dyDescent="0.25">
      <c r="A6" s="1"/>
      <c r="B6" s="113"/>
      <c r="C6" s="113"/>
      <c r="D6" s="113"/>
      <c r="E6" s="3" t="s">
        <v>193</v>
      </c>
      <c r="G6" s="4"/>
      <c r="H6" s="4"/>
      <c r="I6" s="4"/>
      <c r="J6" s="4"/>
      <c r="K6" s="4"/>
    </row>
    <row r="7" spans="1:16" s="16" customFormat="1" ht="12" thickBot="1" x14ac:dyDescent="0.25">
      <c r="A7" s="13"/>
      <c r="B7" s="14"/>
      <c r="C7" s="14"/>
      <c r="D7" s="14"/>
      <c r="E7" s="15"/>
      <c r="G7" s="17"/>
      <c r="H7" s="17"/>
      <c r="I7" s="17"/>
      <c r="J7" s="17"/>
      <c r="K7" s="17"/>
    </row>
    <row r="8" spans="1:16" s="10" customFormat="1" ht="13.5" customHeight="1" thickBot="1" x14ac:dyDescent="0.25">
      <c r="A8" s="77" t="s">
        <v>0</v>
      </c>
      <c r="B8" s="77" t="s">
        <v>1</v>
      </c>
      <c r="C8" s="180" t="s">
        <v>2</v>
      </c>
      <c r="D8" s="181"/>
      <c r="E8" s="77" t="s">
        <v>3</v>
      </c>
      <c r="F8" s="77" t="s">
        <v>4</v>
      </c>
      <c r="G8" s="79" t="s">
        <v>12</v>
      </c>
      <c r="H8" s="79" t="s">
        <v>5</v>
      </c>
      <c r="I8" s="79" t="s">
        <v>6</v>
      </c>
      <c r="J8" s="79" t="s">
        <v>7</v>
      </c>
      <c r="K8" s="79" t="s">
        <v>8</v>
      </c>
      <c r="N8" s="11"/>
      <c r="O8" s="11"/>
      <c r="P8" s="11"/>
    </row>
    <row r="9" spans="1:16" s="18" customFormat="1" ht="15.75" x14ac:dyDescent="0.25">
      <c r="A9" s="92">
        <v>42495</v>
      </c>
      <c r="B9" s="92" t="s">
        <v>25</v>
      </c>
      <c r="C9" s="93">
        <v>2</v>
      </c>
      <c r="D9" s="93">
        <v>129</v>
      </c>
      <c r="E9" s="92" t="s">
        <v>26</v>
      </c>
      <c r="F9" s="93">
        <v>30663288497</v>
      </c>
      <c r="G9" s="94">
        <v>5520.67</v>
      </c>
      <c r="H9" s="94">
        <v>1159.3399999999999</v>
      </c>
      <c r="I9" s="94"/>
      <c r="J9" s="94"/>
      <c r="K9" s="101">
        <f>SUM(G9:J9)</f>
        <v>6680.01</v>
      </c>
      <c r="N9" s="3"/>
      <c r="O9" s="3"/>
      <c r="P9" s="3"/>
    </row>
    <row r="10" spans="1:16" s="18" customFormat="1" x14ac:dyDescent="0.2">
      <c r="A10" s="83">
        <v>42495</v>
      </c>
      <c r="B10" s="83" t="s">
        <v>25</v>
      </c>
      <c r="C10" s="86">
        <v>2</v>
      </c>
      <c r="D10" s="86">
        <v>130</v>
      </c>
      <c r="E10" s="83" t="s">
        <v>26</v>
      </c>
      <c r="F10" s="86">
        <v>30663288497</v>
      </c>
      <c r="G10" s="89">
        <v>53136.76</v>
      </c>
      <c r="H10" s="89">
        <f>+G10*0.21</f>
        <v>11158.7196</v>
      </c>
      <c r="I10" s="89"/>
      <c r="J10" s="89"/>
      <c r="K10" s="88">
        <f t="shared" ref="K10:K24" si="0">SUM(G10:J10)</f>
        <v>64295.479600000006</v>
      </c>
      <c r="N10" s="16"/>
      <c r="O10" s="16"/>
      <c r="P10" s="16"/>
    </row>
    <row r="11" spans="1:16" s="18" customFormat="1" x14ac:dyDescent="0.2">
      <c r="A11" s="83">
        <v>42495</v>
      </c>
      <c r="B11" s="83" t="s">
        <v>25</v>
      </c>
      <c r="C11" s="86">
        <v>2</v>
      </c>
      <c r="D11" s="86">
        <v>131</v>
      </c>
      <c r="E11" s="83" t="s">
        <v>26</v>
      </c>
      <c r="F11" s="86">
        <v>30663288497</v>
      </c>
      <c r="G11" s="89">
        <v>4170.71</v>
      </c>
      <c r="H11" s="89">
        <f t="shared" ref="H11:H22" si="1">+G11*0.21</f>
        <v>875.84910000000002</v>
      </c>
      <c r="I11" s="89"/>
      <c r="J11" s="89"/>
      <c r="K11" s="88">
        <f t="shared" si="0"/>
        <v>5046.5591000000004</v>
      </c>
      <c r="N11" s="11"/>
      <c r="O11" s="11"/>
      <c r="P11" s="11"/>
    </row>
    <row r="12" spans="1:16" s="18" customFormat="1" ht="15.75" x14ac:dyDescent="0.25">
      <c r="A12" s="83">
        <v>42501</v>
      </c>
      <c r="B12" s="83" t="s">
        <v>25</v>
      </c>
      <c r="C12" s="86">
        <v>2</v>
      </c>
      <c r="D12" s="86">
        <v>132</v>
      </c>
      <c r="E12" s="83" t="s">
        <v>26</v>
      </c>
      <c r="F12" s="86">
        <v>30663288497</v>
      </c>
      <c r="G12" s="89">
        <v>105744.27</v>
      </c>
      <c r="H12" s="89">
        <v>22206.3</v>
      </c>
      <c r="I12" s="89"/>
      <c r="J12" s="89"/>
      <c r="K12" s="88">
        <f t="shared" si="0"/>
        <v>127950.57</v>
      </c>
      <c r="N12" s="3"/>
      <c r="O12" s="3"/>
      <c r="P12" s="3"/>
    </row>
    <row r="13" spans="1:16" s="18" customFormat="1" x14ac:dyDescent="0.2">
      <c r="A13" s="83">
        <v>42501</v>
      </c>
      <c r="B13" s="83" t="s">
        <v>25</v>
      </c>
      <c r="C13" s="86">
        <v>2</v>
      </c>
      <c r="D13" s="86">
        <v>133</v>
      </c>
      <c r="E13" s="83" t="s">
        <v>26</v>
      </c>
      <c r="F13" s="86">
        <v>30663288497</v>
      </c>
      <c r="G13" s="89">
        <v>33105.089999999997</v>
      </c>
      <c r="H13" s="89">
        <v>6952.07</v>
      </c>
      <c r="I13" s="89"/>
      <c r="J13" s="89"/>
      <c r="K13" s="88">
        <f t="shared" si="0"/>
        <v>40057.159999999996</v>
      </c>
      <c r="N13" s="16"/>
      <c r="O13" s="16"/>
      <c r="P13" s="16"/>
    </row>
    <row r="14" spans="1:16" s="18" customFormat="1" ht="13.5" customHeight="1" x14ac:dyDescent="0.2">
      <c r="A14" s="83">
        <v>42503</v>
      </c>
      <c r="B14" s="83" t="s">
        <v>25</v>
      </c>
      <c r="C14" s="86">
        <v>2</v>
      </c>
      <c r="D14" s="86">
        <v>134</v>
      </c>
      <c r="E14" s="83" t="s">
        <v>26</v>
      </c>
      <c r="F14" s="86">
        <v>30663288497</v>
      </c>
      <c r="G14" s="89">
        <v>248115.72</v>
      </c>
      <c r="H14" s="89">
        <v>52104.28</v>
      </c>
      <c r="I14" s="89"/>
      <c r="J14" s="89"/>
      <c r="K14" s="88">
        <f t="shared" si="0"/>
        <v>300220</v>
      </c>
      <c r="N14" s="11"/>
      <c r="O14" s="11"/>
      <c r="P14" s="11"/>
    </row>
    <row r="15" spans="1:16" s="18" customFormat="1" ht="13.5" customHeight="1" x14ac:dyDescent="0.25">
      <c r="A15" s="83">
        <v>42503</v>
      </c>
      <c r="B15" s="83" t="s">
        <v>25</v>
      </c>
      <c r="C15" s="86">
        <v>2</v>
      </c>
      <c r="D15" s="86">
        <v>135</v>
      </c>
      <c r="E15" s="83" t="s">
        <v>26</v>
      </c>
      <c r="F15" s="86">
        <v>30663288497</v>
      </c>
      <c r="G15" s="90">
        <v>33105.089999999997</v>
      </c>
      <c r="H15" s="89">
        <v>6952.07</v>
      </c>
      <c r="I15" s="90"/>
      <c r="J15" s="90"/>
      <c r="K15" s="88">
        <f t="shared" si="0"/>
        <v>40057.159999999996</v>
      </c>
      <c r="N15" s="3"/>
      <c r="O15" s="3"/>
      <c r="P15" s="3"/>
    </row>
    <row r="16" spans="1:16" s="18" customFormat="1" x14ac:dyDescent="0.2">
      <c r="A16" s="83">
        <v>42509</v>
      </c>
      <c r="B16" s="83" t="s">
        <v>25</v>
      </c>
      <c r="C16" s="86">
        <v>2</v>
      </c>
      <c r="D16" s="86">
        <v>136</v>
      </c>
      <c r="E16" s="83" t="s">
        <v>26</v>
      </c>
      <c r="F16" s="86">
        <v>30663288497</v>
      </c>
      <c r="G16" s="90">
        <v>10247.75</v>
      </c>
      <c r="H16" s="89">
        <f t="shared" si="1"/>
        <v>2152.0275000000001</v>
      </c>
      <c r="I16" s="90"/>
      <c r="J16" s="90"/>
      <c r="K16" s="88">
        <f t="shared" si="0"/>
        <v>12399.7775</v>
      </c>
      <c r="N16" s="16"/>
      <c r="O16" s="16"/>
      <c r="P16" s="16"/>
    </row>
    <row r="17" spans="1:16" s="18" customFormat="1" x14ac:dyDescent="0.2">
      <c r="A17" s="83">
        <v>42516</v>
      </c>
      <c r="B17" s="83" t="s">
        <v>25</v>
      </c>
      <c r="C17" s="86">
        <v>2</v>
      </c>
      <c r="D17" s="86">
        <v>137</v>
      </c>
      <c r="E17" s="83" t="s">
        <v>26</v>
      </c>
      <c r="F17" s="86">
        <v>30663288497</v>
      </c>
      <c r="G17" s="90">
        <v>790.63</v>
      </c>
      <c r="H17" s="89">
        <f t="shared" si="1"/>
        <v>166.03229999999999</v>
      </c>
      <c r="I17" s="90"/>
      <c r="J17" s="90"/>
      <c r="K17" s="88">
        <f t="shared" si="0"/>
        <v>956.66229999999996</v>
      </c>
      <c r="N17" s="11"/>
      <c r="O17" s="11"/>
      <c r="P17" s="11"/>
    </row>
    <row r="18" spans="1:16" s="18" customFormat="1" ht="15.75" x14ac:dyDescent="0.25">
      <c r="A18" s="83">
        <v>42516</v>
      </c>
      <c r="B18" s="83" t="s">
        <v>25</v>
      </c>
      <c r="C18" s="86">
        <v>2</v>
      </c>
      <c r="D18" s="86">
        <v>138</v>
      </c>
      <c r="E18" s="83" t="s">
        <v>26</v>
      </c>
      <c r="F18" s="86">
        <v>30663288497</v>
      </c>
      <c r="G18" s="90">
        <v>89578.3</v>
      </c>
      <c r="H18" s="89">
        <f t="shared" si="1"/>
        <v>18811.442999999999</v>
      </c>
      <c r="I18" s="90"/>
      <c r="J18" s="90"/>
      <c r="K18" s="88">
        <f t="shared" si="0"/>
        <v>108389.743</v>
      </c>
      <c r="N18" s="3"/>
      <c r="O18" s="3"/>
      <c r="P18" s="3"/>
    </row>
    <row r="19" spans="1:16" s="18" customFormat="1" x14ac:dyDescent="0.2">
      <c r="A19" s="83">
        <v>42517</v>
      </c>
      <c r="B19" s="83" t="s">
        <v>25</v>
      </c>
      <c r="C19" s="86">
        <v>2</v>
      </c>
      <c r="D19" s="86">
        <v>139</v>
      </c>
      <c r="E19" s="83" t="s">
        <v>26</v>
      </c>
      <c r="F19" s="86">
        <v>30663288497</v>
      </c>
      <c r="G19" s="90">
        <v>21850</v>
      </c>
      <c r="H19" s="90">
        <f t="shared" si="1"/>
        <v>4588.5</v>
      </c>
      <c r="I19" s="90"/>
      <c r="J19" s="90"/>
      <c r="K19" s="88">
        <f t="shared" si="0"/>
        <v>26438.5</v>
      </c>
    </row>
    <row r="20" spans="1:16" s="18" customFormat="1" x14ac:dyDescent="0.2">
      <c r="A20" s="83">
        <v>42517</v>
      </c>
      <c r="B20" s="83" t="s">
        <v>25</v>
      </c>
      <c r="C20" s="86">
        <v>2</v>
      </c>
      <c r="D20" s="86">
        <v>140</v>
      </c>
      <c r="E20" s="83" t="s">
        <v>26</v>
      </c>
      <c r="F20" s="86">
        <v>30663288497</v>
      </c>
      <c r="G20" s="90">
        <v>227835.67</v>
      </c>
      <c r="H20" s="90">
        <f t="shared" si="1"/>
        <v>47845.490700000002</v>
      </c>
      <c r="I20" s="90"/>
      <c r="J20" s="90"/>
      <c r="K20" s="88">
        <f t="shared" si="0"/>
        <v>275681.16070000001</v>
      </c>
    </row>
    <row r="21" spans="1:16" s="18" customFormat="1" x14ac:dyDescent="0.2">
      <c r="A21" s="83">
        <v>42521</v>
      </c>
      <c r="B21" s="83" t="s">
        <v>25</v>
      </c>
      <c r="C21" s="86">
        <v>2</v>
      </c>
      <c r="D21" s="86">
        <v>141</v>
      </c>
      <c r="E21" s="83" t="s">
        <v>26</v>
      </c>
      <c r="F21" s="86">
        <v>30663288497</v>
      </c>
      <c r="G21" s="90">
        <v>10333.36</v>
      </c>
      <c r="H21" s="90">
        <f t="shared" si="1"/>
        <v>2170.0056</v>
      </c>
      <c r="I21" s="90"/>
      <c r="J21" s="90"/>
      <c r="K21" s="88">
        <f t="shared" si="0"/>
        <v>12503.365600000001</v>
      </c>
      <c r="L21" s="19"/>
    </row>
    <row r="22" spans="1:16" s="18" customFormat="1" x14ac:dyDescent="0.2">
      <c r="A22" s="83">
        <v>42493</v>
      </c>
      <c r="B22" s="83" t="s">
        <v>189</v>
      </c>
      <c r="C22" s="86">
        <v>2</v>
      </c>
      <c r="D22" s="86">
        <v>36</v>
      </c>
      <c r="E22" s="83" t="s">
        <v>26</v>
      </c>
      <c r="F22" s="86">
        <v>30663288497</v>
      </c>
      <c r="G22" s="90">
        <v>7856.87</v>
      </c>
      <c r="H22" s="90">
        <f t="shared" si="1"/>
        <v>1649.9426999999998</v>
      </c>
      <c r="I22" s="90"/>
      <c r="J22" s="90"/>
      <c r="K22" s="88">
        <f t="shared" si="0"/>
        <v>9506.8127000000004</v>
      </c>
      <c r="L22" s="19"/>
    </row>
    <row r="23" spans="1:16" s="18" customFormat="1" x14ac:dyDescent="0.2">
      <c r="A23" s="83">
        <v>42495</v>
      </c>
      <c r="B23" s="83" t="s">
        <v>189</v>
      </c>
      <c r="C23" s="86">
        <v>2</v>
      </c>
      <c r="D23" s="86">
        <v>37</v>
      </c>
      <c r="E23" s="83" t="s">
        <v>26</v>
      </c>
      <c r="F23" s="86">
        <v>30663288497</v>
      </c>
      <c r="G23" s="90">
        <v>2533.6999999999998</v>
      </c>
      <c r="H23" s="90">
        <v>532.08000000000004</v>
      </c>
      <c r="I23" s="90"/>
      <c r="J23" s="90"/>
      <c r="K23" s="88">
        <f t="shared" si="0"/>
        <v>3065.7799999999997</v>
      </c>
    </row>
    <row r="24" spans="1:16" s="18" customFormat="1" x14ac:dyDescent="0.2">
      <c r="A24" s="83">
        <v>42506</v>
      </c>
      <c r="B24" s="83" t="s">
        <v>189</v>
      </c>
      <c r="C24" s="86">
        <v>2</v>
      </c>
      <c r="D24" s="86">
        <v>38</v>
      </c>
      <c r="E24" s="83" t="s">
        <v>26</v>
      </c>
      <c r="F24" s="86">
        <v>30663288497</v>
      </c>
      <c r="G24" s="90">
        <v>501.24</v>
      </c>
      <c r="H24" s="90">
        <v>105.26</v>
      </c>
      <c r="I24" s="90"/>
      <c r="J24" s="90"/>
      <c r="K24" s="88">
        <f t="shared" si="0"/>
        <v>606.5</v>
      </c>
      <c r="O24" s="20"/>
    </row>
    <row r="25" spans="1:16" s="18" customFormat="1" x14ac:dyDescent="0.2">
      <c r="A25" s="83">
        <v>42507</v>
      </c>
      <c r="B25" s="83" t="s">
        <v>189</v>
      </c>
      <c r="C25" s="86">
        <v>2</v>
      </c>
      <c r="D25" s="86">
        <v>39</v>
      </c>
      <c r="E25" s="83" t="s">
        <v>26</v>
      </c>
      <c r="F25" s="86">
        <v>30663288497</v>
      </c>
      <c r="G25" s="90">
        <v>33105.089999999997</v>
      </c>
      <c r="H25" s="90">
        <v>6952.07</v>
      </c>
      <c r="I25" s="90"/>
      <c r="J25" s="90"/>
      <c r="K25" s="88">
        <f>SUM(G25:J25)</f>
        <v>40057.159999999996</v>
      </c>
      <c r="N25" s="21"/>
      <c r="O25" s="22"/>
    </row>
    <row r="26" spans="1:16" s="18" customFormat="1" x14ac:dyDescent="0.2">
      <c r="A26" s="83">
        <v>42520</v>
      </c>
      <c r="B26" s="83" t="s">
        <v>189</v>
      </c>
      <c r="C26" s="86">
        <v>2</v>
      </c>
      <c r="D26" s="86">
        <v>40</v>
      </c>
      <c r="E26" s="83" t="s">
        <v>26</v>
      </c>
      <c r="F26" s="86">
        <v>30663288497</v>
      </c>
      <c r="G26" s="90">
        <v>2908.73</v>
      </c>
      <c r="H26" s="90">
        <v>610.83000000000004</v>
      </c>
      <c r="I26" s="90"/>
      <c r="J26" s="90"/>
      <c r="K26" s="88">
        <f>SUM(G26:J26)</f>
        <v>3519.56</v>
      </c>
      <c r="N26" s="23"/>
      <c r="O26" s="23"/>
    </row>
    <row r="27" spans="1:16" s="18" customFormat="1" x14ac:dyDescent="0.2">
      <c r="A27" s="83">
        <v>42521</v>
      </c>
      <c r="B27" s="83" t="s">
        <v>189</v>
      </c>
      <c r="C27" s="86">
        <v>2</v>
      </c>
      <c r="D27" s="86">
        <v>41</v>
      </c>
      <c r="E27" s="83" t="s">
        <v>26</v>
      </c>
      <c r="F27" s="86">
        <v>30663288497</v>
      </c>
      <c r="G27" s="90">
        <v>3002.2</v>
      </c>
      <c r="H27" s="90">
        <v>630.46</v>
      </c>
      <c r="I27" s="90"/>
      <c r="J27" s="90"/>
      <c r="K27" s="88">
        <f>SUM(G27:J27)</f>
        <v>3632.66</v>
      </c>
      <c r="N27" s="24"/>
      <c r="O27" s="25"/>
    </row>
    <row r="28" spans="1:16" s="18" customFormat="1" x14ac:dyDescent="0.2">
      <c r="A28" s="83"/>
      <c r="B28" s="83"/>
      <c r="C28" s="86"/>
      <c r="D28" s="86"/>
      <c r="E28" s="83"/>
      <c r="F28" s="86"/>
      <c r="G28" s="90"/>
      <c r="H28" s="90"/>
      <c r="I28" s="90"/>
      <c r="J28" s="90"/>
      <c r="K28" s="88"/>
      <c r="N28" s="24"/>
      <c r="O28" s="25"/>
    </row>
    <row r="29" spans="1:16" s="18" customFormat="1" x14ac:dyDescent="0.2">
      <c r="A29" s="83"/>
      <c r="B29" s="83"/>
      <c r="C29" s="86"/>
      <c r="D29" s="86"/>
      <c r="E29" s="83"/>
      <c r="F29" s="86"/>
      <c r="G29" s="90"/>
      <c r="H29" s="90"/>
      <c r="I29" s="90"/>
      <c r="J29" s="90"/>
      <c r="K29" s="88"/>
      <c r="N29" s="24"/>
      <c r="O29" s="25"/>
    </row>
    <row r="30" spans="1:16" s="18" customFormat="1" x14ac:dyDescent="0.2">
      <c r="A30" s="83"/>
      <c r="B30" s="83"/>
      <c r="C30" s="86"/>
      <c r="D30" s="86"/>
      <c r="E30" s="83"/>
      <c r="F30" s="86"/>
      <c r="G30" s="90"/>
      <c r="H30" s="90"/>
      <c r="I30" s="90"/>
      <c r="J30" s="90"/>
      <c r="K30" s="88"/>
      <c r="N30" s="26"/>
      <c r="O30" s="25"/>
    </row>
    <row r="31" spans="1:16" s="18" customFormat="1" x14ac:dyDescent="0.2">
      <c r="A31" s="83"/>
      <c r="B31" s="83"/>
      <c r="C31" s="86"/>
      <c r="D31" s="86"/>
      <c r="E31" s="83"/>
      <c r="F31" s="86"/>
      <c r="G31" s="90"/>
      <c r="H31" s="90"/>
      <c r="I31" s="90"/>
      <c r="J31" s="90"/>
      <c r="K31" s="90"/>
    </row>
    <row r="32" spans="1:16" s="18" customFormat="1" x14ac:dyDescent="0.2">
      <c r="A32" s="83"/>
      <c r="B32" s="83"/>
      <c r="C32" s="86"/>
      <c r="D32" s="86"/>
      <c r="E32" s="83"/>
      <c r="F32" s="86"/>
      <c r="G32" s="90"/>
      <c r="H32" s="90"/>
      <c r="I32" s="90"/>
      <c r="J32" s="90"/>
      <c r="K32" s="90"/>
    </row>
    <row r="33" spans="1:16" s="18" customFormat="1" x14ac:dyDescent="0.2">
      <c r="A33" s="83"/>
      <c r="B33" s="83"/>
      <c r="C33" s="86"/>
      <c r="D33" s="86"/>
      <c r="E33" s="83"/>
      <c r="F33" s="86"/>
      <c r="G33" s="90"/>
      <c r="H33" s="90"/>
      <c r="I33" s="90"/>
      <c r="J33" s="90"/>
      <c r="K33" s="90"/>
    </row>
    <row r="34" spans="1:16" s="18" customFormat="1" x14ac:dyDescent="0.2">
      <c r="A34" s="83"/>
      <c r="B34" s="83"/>
      <c r="C34" s="86"/>
      <c r="D34" s="86"/>
      <c r="E34" s="83"/>
      <c r="F34" s="86"/>
      <c r="G34" s="90"/>
      <c r="H34" s="90"/>
      <c r="I34" s="90"/>
      <c r="J34" s="90"/>
      <c r="K34" s="90"/>
    </row>
    <row r="35" spans="1:16" s="18" customFormat="1" x14ac:dyDescent="0.2">
      <c r="A35" s="83"/>
      <c r="B35" s="83"/>
      <c r="C35" s="86"/>
      <c r="D35" s="86"/>
      <c r="E35" s="83"/>
      <c r="F35" s="86"/>
      <c r="G35" s="90"/>
      <c r="H35" s="90"/>
      <c r="I35" s="90"/>
      <c r="J35" s="90"/>
      <c r="K35" s="90"/>
    </row>
    <row r="36" spans="1:16" s="18" customFormat="1" x14ac:dyDescent="0.2">
      <c r="A36" s="83"/>
      <c r="B36" s="83"/>
      <c r="C36" s="86"/>
      <c r="D36" s="86"/>
      <c r="E36" s="83"/>
      <c r="F36" s="86"/>
      <c r="G36" s="90"/>
      <c r="H36" s="90"/>
      <c r="I36" s="90"/>
      <c r="J36" s="90"/>
      <c r="K36" s="90"/>
    </row>
    <row r="37" spans="1:16" s="18" customFormat="1" x14ac:dyDescent="0.2">
      <c r="A37" s="83"/>
      <c r="B37" s="83"/>
      <c r="C37" s="86"/>
      <c r="D37" s="86"/>
      <c r="E37" s="83"/>
      <c r="F37" s="86"/>
      <c r="G37" s="90"/>
      <c r="H37" s="90"/>
      <c r="I37" s="90"/>
      <c r="J37" s="90"/>
      <c r="K37" s="90"/>
    </row>
    <row r="38" spans="1:16" s="18" customFormat="1" ht="12" thickBot="1" x14ac:dyDescent="0.25">
      <c r="A38" s="83"/>
      <c r="B38" s="83"/>
      <c r="C38" s="86"/>
      <c r="D38" s="86"/>
      <c r="E38" s="83"/>
      <c r="F38" s="86"/>
      <c r="G38" s="91"/>
      <c r="H38" s="91"/>
      <c r="I38" s="91"/>
      <c r="J38" s="91"/>
      <c r="K38" s="90"/>
    </row>
    <row r="39" spans="1:16" s="29" customFormat="1" ht="12" thickBot="1" x14ac:dyDescent="0.25">
      <c r="A39" s="27"/>
      <c r="B39" s="27"/>
      <c r="C39" s="28"/>
      <c r="D39" s="28"/>
      <c r="E39" s="27" t="s">
        <v>11</v>
      </c>
      <c r="F39" s="82"/>
      <c r="G39" s="87">
        <f>SUM(G9:G38)</f>
        <v>893441.84999999986</v>
      </c>
      <c r="H39" s="51">
        <f>SUM(H9:H38)</f>
        <v>187622.77050000001</v>
      </c>
      <c r="I39" s="51">
        <f>SUM(I9:I38)</f>
        <v>0</v>
      </c>
      <c r="J39" s="51">
        <f>SUM(J9:J38)</f>
        <v>0</v>
      </c>
      <c r="K39" s="51">
        <f>SUM(K9:K38)</f>
        <v>1081064.6205</v>
      </c>
      <c r="M39" s="18"/>
      <c r="N39" s="18"/>
      <c r="O39" s="18"/>
      <c r="P39" s="18"/>
    </row>
    <row r="40" spans="1:16" s="29" customFormat="1" x14ac:dyDescent="0.2">
      <c r="A40" s="30"/>
      <c r="B40" s="31"/>
      <c r="C40" s="31"/>
      <c r="D40" s="31"/>
      <c r="E40" s="32"/>
      <c r="F40" s="33"/>
      <c r="G40" s="34"/>
      <c r="H40" s="34"/>
      <c r="I40" s="34"/>
      <c r="J40" s="34"/>
      <c r="K40" s="34"/>
      <c r="M40" s="18"/>
      <c r="N40" s="18"/>
      <c r="O40" s="18"/>
      <c r="P40" s="18"/>
    </row>
    <row r="41" spans="1:16" x14ac:dyDescent="0.2">
      <c r="A41" s="46"/>
      <c r="B41" s="35"/>
      <c r="C41" s="47"/>
      <c r="D41" s="48"/>
      <c r="G41" s="47"/>
      <c r="I41" s="47"/>
      <c r="J41" s="47"/>
      <c r="K41" s="47"/>
      <c r="L41" s="49"/>
      <c r="M41" s="38"/>
      <c r="N41" s="39"/>
      <c r="O41" s="39"/>
    </row>
    <row r="42" spans="1:16" x14ac:dyDescent="0.2">
      <c r="A42" s="46"/>
      <c r="B42" s="35"/>
      <c r="C42" s="47"/>
      <c r="D42" s="48"/>
      <c r="G42" s="47"/>
      <c r="I42" s="47"/>
      <c r="J42" s="47"/>
      <c r="K42" s="47"/>
      <c r="L42" s="49"/>
      <c r="M42" s="38"/>
      <c r="N42" s="39"/>
      <c r="O42" s="39"/>
    </row>
    <row r="43" spans="1:16" x14ac:dyDescent="0.2">
      <c r="A43" s="46"/>
      <c r="B43" s="35"/>
      <c r="C43" s="47"/>
      <c r="D43" s="48"/>
      <c r="G43" s="47"/>
      <c r="I43" s="47"/>
      <c r="J43" s="47"/>
      <c r="K43" s="47"/>
      <c r="L43" s="49"/>
      <c r="M43" s="38"/>
      <c r="N43" s="39"/>
      <c r="O43" s="39"/>
    </row>
  </sheetData>
  <mergeCells count="1">
    <mergeCell ref="C8:D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9"/>
  </sheetPr>
  <dimension ref="A1:P233"/>
  <sheetViews>
    <sheetView showGridLines="0" zoomScale="115" zoomScaleNormal="115" workbookViewId="0">
      <selection activeCell="E190" sqref="E190"/>
    </sheetView>
  </sheetViews>
  <sheetFormatPr baseColWidth="10" defaultRowHeight="11.25" outlineLevelCol="1" x14ac:dyDescent="0.2"/>
  <cols>
    <col min="1" max="1" width="10.140625" style="47" bestFit="1" customWidth="1"/>
    <col min="2" max="2" width="4.42578125" style="47" bestFit="1" customWidth="1" outlineLevel="1"/>
    <col min="3" max="3" width="6.140625" style="48" bestFit="1" customWidth="1"/>
    <col min="4" max="4" width="41.28515625" style="35" bestFit="1" customWidth="1" outlineLevel="1"/>
    <col min="5" max="5" width="11.28515625" style="37" bestFit="1" customWidth="1" outlineLevel="1"/>
    <col min="6" max="6" width="10.5703125" style="47" bestFit="1" customWidth="1"/>
    <col min="7" max="7" width="11.7109375" style="47" bestFit="1" customWidth="1"/>
    <col min="8" max="8" width="13" style="47" bestFit="1" customWidth="1"/>
    <col min="9" max="9" width="11.7109375" style="37" bestFit="1" customWidth="1"/>
    <col min="10" max="10" width="13.28515625" style="47" bestFit="1" customWidth="1"/>
    <col min="11" max="11" width="12" style="49" bestFit="1" customWidth="1"/>
    <col min="12" max="12" width="9.85546875" style="38" bestFit="1" customWidth="1"/>
    <col min="13" max="13" width="11.42578125" style="37" customWidth="1"/>
    <col min="14" max="14" width="11.42578125" style="37"/>
    <col min="15" max="15" width="14.140625" style="37" customWidth="1"/>
    <col min="16" max="16384" width="11.42578125" style="37"/>
  </cols>
  <sheetData>
    <row r="1" spans="1:16" s="3" customFormat="1" ht="15.75" x14ac:dyDescent="0.25">
      <c r="A1" s="1"/>
      <c r="B1" s="128"/>
      <c r="C1" s="128"/>
      <c r="F1" s="4"/>
      <c r="G1" s="4"/>
      <c r="H1" s="4"/>
      <c r="I1" s="4"/>
      <c r="J1" s="4"/>
    </row>
    <row r="2" spans="1:16" s="7" customFormat="1" ht="12.75" x14ac:dyDescent="0.2">
      <c r="A2" s="5"/>
      <c r="B2" s="6"/>
      <c r="C2" s="6"/>
      <c r="D2" s="5"/>
      <c r="F2" s="8"/>
      <c r="G2" s="8"/>
      <c r="H2" s="8"/>
      <c r="I2" s="8"/>
      <c r="J2" s="8"/>
    </row>
    <row r="3" spans="1:16" s="7" customFormat="1" ht="12.75" x14ac:dyDescent="0.2">
      <c r="A3" s="5"/>
      <c r="B3" s="6"/>
      <c r="C3" s="6"/>
      <c r="D3" s="5"/>
      <c r="F3" s="8"/>
      <c r="G3" s="8"/>
      <c r="H3" s="8"/>
      <c r="I3" s="8"/>
      <c r="J3" s="8"/>
    </row>
    <row r="4" spans="1:16" s="11" customFormat="1" x14ac:dyDescent="0.2">
      <c r="A4" s="9"/>
      <c r="B4" s="10"/>
      <c r="C4" s="10"/>
      <c r="D4" s="9"/>
      <c r="F4" s="12"/>
      <c r="G4" s="12"/>
      <c r="H4" s="12"/>
      <c r="I4" s="12"/>
      <c r="J4" s="12"/>
    </row>
    <row r="5" spans="1:16" s="3" customFormat="1" ht="15.75" x14ac:dyDescent="0.25">
      <c r="A5" s="1"/>
      <c r="B5" s="128"/>
      <c r="C5" s="128"/>
      <c r="D5" s="182" t="s">
        <v>192</v>
      </c>
      <c r="E5" s="182"/>
      <c r="F5" s="182"/>
      <c r="G5" s="4"/>
      <c r="H5" s="4"/>
      <c r="I5" s="4"/>
      <c r="J5" s="4"/>
    </row>
    <row r="6" spans="1:16" s="16" customFormat="1" x14ac:dyDescent="0.2">
      <c r="A6" s="15"/>
      <c r="B6" s="14"/>
      <c r="C6" s="14"/>
      <c r="D6" s="15"/>
      <c r="F6" s="17"/>
      <c r="G6" s="17"/>
      <c r="H6" s="17"/>
      <c r="I6" s="17"/>
      <c r="J6" s="17"/>
    </row>
    <row r="7" spans="1:16" s="59" customFormat="1" x14ac:dyDescent="0.2">
      <c r="A7" s="52"/>
      <c r="B7" s="54"/>
      <c r="C7" s="55"/>
      <c r="D7" s="53"/>
      <c r="E7" s="56"/>
      <c r="F7" s="57"/>
      <c r="G7" s="57"/>
      <c r="H7" s="57"/>
      <c r="I7" s="58"/>
      <c r="J7" s="57"/>
      <c r="K7" s="58"/>
      <c r="L7" s="57"/>
    </row>
    <row r="8" spans="1:16" s="59" customFormat="1" ht="12" thickBot="1" x14ac:dyDescent="0.25">
      <c r="A8" s="60"/>
      <c r="B8" s="54"/>
      <c r="C8" s="55"/>
      <c r="D8" s="53"/>
      <c r="E8" s="56"/>
      <c r="F8" s="57"/>
      <c r="G8" s="57"/>
      <c r="H8" s="57"/>
      <c r="I8" s="58"/>
      <c r="J8" s="57"/>
      <c r="K8" s="58"/>
      <c r="L8" s="57"/>
    </row>
    <row r="9" spans="1:16" s="10" customFormat="1" ht="12" thickBot="1" x14ac:dyDescent="0.25">
      <c r="A9" s="127" t="s">
        <v>0</v>
      </c>
      <c r="B9" s="180" t="s">
        <v>2</v>
      </c>
      <c r="C9" s="181"/>
      <c r="D9" s="127" t="s">
        <v>27</v>
      </c>
      <c r="E9" s="77" t="s">
        <v>4</v>
      </c>
      <c r="F9" s="78" t="s">
        <v>9</v>
      </c>
      <c r="G9" s="79" t="s">
        <v>14</v>
      </c>
      <c r="H9" s="78" t="s">
        <v>6</v>
      </c>
      <c r="I9" s="79" t="s">
        <v>15</v>
      </c>
      <c r="J9" s="78" t="s">
        <v>16</v>
      </c>
      <c r="K9" s="79" t="s">
        <v>17</v>
      </c>
      <c r="L9" s="80" t="s">
        <v>8</v>
      </c>
      <c r="N9" s="81" t="s">
        <v>0</v>
      </c>
      <c r="O9" s="81" t="s">
        <v>89</v>
      </c>
      <c r="P9" s="81" t="s">
        <v>18</v>
      </c>
    </row>
    <row r="10" spans="1:16" s="39" customFormat="1" hidden="1" x14ac:dyDescent="0.2">
      <c r="A10" s="98">
        <v>42490</v>
      </c>
      <c r="B10" s="85">
        <v>58</v>
      </c>
      <c r="C10" s="85">
        <v>30912</v>
      </c>
      <c r="D10" s="99" t="s">
        <v>90</v>
      </c>
      <c r="E10" s="121">
        <v>305900360763</v>
      </c>
      <c r="F10" s="100">
        <v>252.98</v>
      </c>
      <c r="G10" s="101">
        <v>53.11</v>
      </c>
      <c r="H10" s="102"/>
      <c r="I10" s="103"/>
      <c r="J10" s="104"/>
      <c r="K10" s="50"/>
      <c r="L10" s="105">
        <f>SUM(F10:K10)</f>
        <v>306.08999999999997</v>
      </c>
      <c r="N10" s="95">
        <v>42495</v>
      </c>
      <c r="O10" s="122">
        <v>196990</v>
      </c>
      <c r="P10" s="114">
        <v>19392.66</v>
      </c>
    </row>
    <row r="11" spans="1:16" s="39" customFormat="1" hidden="1" x14ac:dyDescent="0.2">
      <c r="A11" s="106">
        <v>42495</v>
      </c>
      <c r="B11" s="86">
        <v>6573</v>
      </c>
      <c r="C11" s="86">
        <v>7</v>
      </c>
      <c r="D11" s="107" t="s">
        <v>91</v>
      </c>
      <c r="E11" s="86">
        <v>30561785402</v>
      </c>
      <c r="F11" s="108">
        <v>418.08</v>
      </c>
      <c r="G11" s="90">
        <v>87.8</v>
      </c>
      <c r="H11" s="109"/>
      <c r="I11" s="110"/>
      <c r="J11" s="111"/>
      <c r="K11" s="90"/>
      <c r="L11" s="112">
        <f>SUM(F11:K11)</f>
        <v>505.88</v>
      </c>
      <c r="N11" s="83">
        <v>42499</v>
      </c>
      <c r="O11" s="120">
        <v>197204</v>
      </c>
      <c r="P11" s="115">
        <v>19979.03</v>
      </c>
    </row>
    <row r="12" spans="1:16" s="39" customFormat="1" hidden="1" x14ac:dyDescent="0.2">
      <c r="A12" s="106">
        <v>42492</v>
      </c>
      <c r="B12" s="86">
        <v>8</v>
      </c>
      <c r="C12" s="86">
        <v>42673</v>
      </c>
      <c r="D12" s="107" t="s">
        <v>92</v>
      </c>
      <c r="E12" s="86">
        <v>30707841415</v>
      </c>
      <c r="F12" s="108">
        <v>64.12</v>
      </c>
      <c r="G12" s="90">
        <v>13.46</v>
      </c>
      <c r="H12" s="109"/>
      <c r="I12" s="110"/>
      <c r="J12" s="111">
        <v>22.57</v>
      </c>
      <c r="K12" s="90"/>
      <c r="L12" s="112">
        <f t="shared" ref="L12:L136" si="0">SUM(F12:K12)</f>
        <v>100.15</v>
      </c>
      <c r="N12" s="83">
        <v>42500</v>
      </c>
      <c r="O12" s="120">
        <v>197300</v>
      </c>
      <c r="P12" s="115">
        <v>20681.509999999998</v>
      </c>
    </row>
    <row r="13" spans="1:16" s="39" customFormat="1" hidden="1" x14ac:dyDescent="0.2">
      <c r="A13" s="106">
        <v>42494</v>
      </c>
      <c r="B13" s="86">
        <v>6927</v>
      </c>
      <c r="C13" s="86">
        <v>1437</v>
      </c>
      <c r="D13" s="107" t="s">
        <v>60</v>
      </c>
      <c r="E13" s="86">
        <v>30708046724</v>
      </c>
      <c r="F13" s="108">
        <v>85.19</v>
      </c>
      <c r="G13" s="90">
        <v>17.89</v>
      </c>
      <c r="H13" s="109"/>
      <c r="I13" s="110"/>
      <c r="J13" s="111"/>
      <c r="K13" s="90"/>
      <c r="L13" s="112">
        <f t="shared" si="0"/>
        <v>103.08</v>
      </c>
      <c r="N13" s="83">
        <v>42502</v>
      </c>
      <c r="O13" s="120">
        <v>197560</v>
      </c>
      <c r="P13" s="115">
        <v>8860.11</v>
      </c>
    </row>
    <row r="14" spans="1:16" s="39" customFormat="1" hidden="1" x14ac:dyDescent="0.2">
      <c r="A14" s="106">
        <v>42496</v>
      </c>
      <c r="B14" s="86">
        <v>6927</v>
      </c>
      <c r="C14" s="86">
        <v>1518</v>
      </c>
      <c r="D14" s="107" t="s">
        <v>60</v>
      </c>
      <c r="E14" s="86">
        <v>30708046724</v>
      </c>
      <c r="F14" s="108">
        <v>138.65</v>
      </c>
      <c r="G14" s="90">
        <v>29.12</v>
      </c>
      <c r="H14" s="109"/>
      <c r="I14" s="110"/>
      <c r="J14" s="111"/>
      <c r="K14" s="90"/>
      <c r="L14" s="112">
        <f t="shared" si="0"/>
        <v>167.77</v>
      </c>
      <c r="N14" s="83">
        <v>42506</v>
      </c>
      <c r="O14" s="120">
        <v>197782</v>
      </c>
      <c r="P14" s="115">
        <v>487.41</v>
      </c>
    </row>
    <row r="15" spans="1:16" s="39" customFormat="1" hidden="1" x14ac:dyDescent="0.2">
      <c r="A15" s="106">
        <v>42496</v>
      </c>
      <c r="B15" s="86">
        <v>6927</v>
      </c>
      <c r="C15" s="86">
        <v>1516</v>
      </c>
      <c r="D15" s="107" t="s">
        <v>60</v>
      </c>
      <c r="E15" s="86">
        <v>30708046724</v>
      </c>
      <c r="F15" s="108">
        <v>269.95</v>
      </c>
      <c r="G15" s="90">
        <v>56.69</v>
      </c>
      <c r="H15" s="109"/>
      <c r="I15" s="110"/>
      <c r="J15" s="111"/>
      <c r="K15" s="90"/>
      <c r="L15" s="112">
        <f t="shared" si="0"/>
        <v>326.64</v>
      </c>
      <c r="N15" s="83"/>
      <c r="O15" s="120"/>
      <c r="P15" s="115"/>
    </row>
    <row r="16" spans="1:16" s="39" customFormat="1" hidden="1" x14ac:dyDescent="0.2">
      <c r="A16" s="106">
        <v>42482</v>
      </c>
      <c r="B16" s="86">
        <v>1</v>
      </c>
      <c r="C16" s="86">
        <v>270</v>
      </c>
      <c r="D16" s="107" t="s">
        <v>93</v>
      </c>
      <c r="E16" s="86">
        <v>20264539855</v>
      </c>
      <c r="F16" s="108">
        <v>363.4</v>
      </c>
      <c r="G16" s="90">
        <v>96.6</v>
      </c>
      <c r="H16" s="109"/>
      <c r="I16" s="110"/>
      <c r="J16" s="111"/>
      <c r="K16" s="90"/>
      <c r="L16" s="112">
        <f t="shared" si="0"/>
        <v>460</v>
      </c>
      <c r="N16" s="83"/>
      <c r="O16" s="120"/>
      <c r="P16" s="115"/>
    </row>
    <row r="17" spans="1:16" s="39" customFormat="1" hidden="1" x14ac:dyDescent="0.2">
      <c r="A17" s="106">
        <v>42468</v>
      </c>
      <c r="B17" s="86">
        <v>156</v>
      </c>
      <c r="C17" s="86">
        <v>19246</v>
      </c>
      <c r="D17" s="107" t="s">
        <v>94</v>
      </c>
      <c r="E17" s="86">
        <v>30615402040</v>
      </c>
      <c r="F17" s="108">
        <v>19.07</v>
      </c>
      <c r="G17" s="90">
        <v>4</v>
      </c>
      <c r="H17" s="109"/>
      <c r="I17" s="110"/>
      <c r="J17" s="111"/>
      <c r="K17" s="90">
        <v>0.63</v>
      </c>
      <c r="L17" s="112">
        <f t="shared" si="0"/>
        <v>23.7</v>
      </c>
      <c r="N17" s="83"/>
      <c r="O17" s="120"/>
      <c r="P17" s="115"/>
    </row>
    <row r="18" spans="1:16" s="39" customFormat="1" hidden="1" x14ac:dyDescent="0.2">
      <c r="A18" s="106">
        <v>42473</v>
      </c>
      <c r="B18" s="86">
        <v>3</v>
      </c>
      <c r="C18" s="86">
        <v>328</v>
      </c>
      <c r="D18" s="107" t="s">
        <v>95</v>
      </c>
      <c r="E18" s="86">
        <v>20134445360</v>
      </c>
      <c r="F18" s="108">
        <v>200</v>
      </c>
      <c r="G18" s="90">
        <v>42</v>
      </c>
      <c r="H18" s="109"/>
      <c r="I18" s="110"/>
      <c r="J18" s="111"/>
      <c r="K18" s="90"/>
      <c r="L18" s="112">
        <f t="shared" si="0"/>
        <v>242</v>
      </c>
      <c r="N18" s="83"/>
      <c r="O18" s="120"/>
      <c r="P18" s="115"/>
    </row>
    <row r="19" spans="1:16" s="39" customFormat="1" hidden="1" x14ac:dyDescent="0.2">
      <c r="A19" s="106">
        <v>42478</v>
      </c>
      <c r="B19" s="86">
        <v>3</v>
      </c>
      <c r="C19" s="86">
        <v>343</v>
      </c>
      <c r="D19" s="107" t="s">
        <v>95</v>
      </c>
      <c r="E19" s="86">
        <v>20134445360</v>
      </c>
      <c r="F19" s="108">
        <v>258.68</v>
      </c>
      <c r="G19" s="109">
        <v>54.32</v>
      </c>
      <c r="H19" s="109"/>
      <c r="I19" s="110"/>
      <c r="J19" s="111"/>
      <c r="K19" s="90"/>
      <c r="L19" s="112">
        <f t="shared" si="0"/>
        <v>313</v>
      </c>
      <c r="N19" s="83"/>
      <c r="O19" s="120"/>
      <c r="P19" s="115"/>
    </row>
    <row r="20" spans="1:16" s="39" customFormat="1" hidden="1" x14ac:dyDescent="0.2">
      <c r="A20" s="106">
        <v>42479</v>
      </c>
      <c r="B20" s="86">
        <v>2</v>
      </c>
      <c r="C20" s="86">
        <v>777</v>
      </c>
      <c r="D20" s="107" t="s">
        <v>96</v>
      </c>
      <c r="E20" s="86">
        <v>20132815098</v>
      </c>
      <c r="F20" s="108">
        <v>113</v>
      </c>
      <c r="G20" s="90">
        <v>23.73</v>
      </c>
      <c r="H20" s="109"/>
      <c r="I20" s="110"/>
      <c r="J20" s="111"/>
      <c r="K20" s="90">
        <v>3.74</v>
      </c>
      <c r="L20" s="112">
        <f t="shared" si="0"/>
        <v>140.47</v>
      </c>
      <c r="N20" s="83"/>
      <c r="O20" s="120"/>
      <c r="P20" s="115"/>
    </row>
    <row r="21" spans="1:16" s="39" customFormat="1" hidden="1" x14ac:dyDescent="0.2">
      <c r="A21" s="106">
        <v>42486</v>
      </c>
      <c r="B21" s="86">
        <v>2</v>
      </c>
      <c r="C21" s="86">
        <v>557</v>
      </c>
      <c r="D21" s="107" t="s">
        <v>97</v>
      </c>
      <c r="E21" s="86">
        <v>27028371638</v>
      </c>
      <c r="F21" s="108">
        <v>520.66</v>
      </c>
      <c r="G21" s="90">
        <v>109.34</v>
      </c>
      <c r="H21" s="109"/>
      <c r="I21" s="110"/>
      <c r="J21" s="111"/>
      <c r="K21" s="90"/>
      <c r="L21" s="112">
        <f t="shared" si="0"/>
        <v>630</v>
      </c>
      <c r="N21" s="83"/>
      <c r="O21" s="120"/>
      <c r="P21" s="115"/>
    </row>
    <row r="22" spans="1:16" s="39" customFormat="1" hidden="1" x14ac:dyDescent="0.2">
      <c r="A22" s="106">
        <v>42464</v>
      </c>
      <c r="B22" s="86">
        <v>1759</v>
      </c>
      <c r="C22" s="86">
        <v>6294</v>
      </c>
      <c r="D22" s="107" t="s">
        <v>98</v>
      </c>
      <c r="E22" s="86">
        <v>30506919009</v>
      </c>
      <c r="F22" s="108">
        <v>676.47</v>
      </c>
      <c r="G22" s="90">
        <v>142.06</v>
      </c>
      <c r="H22" s="109"/>
      <c r="I22" s="110"/>
      <c r="J22" s="111">
        <v>181.44</v>
      </c>
      <c r="K22" s="90"/>
      <c r="L22" s="112">
        <f t="shared" si="0"/>
        <v>999.97</v>
      </c>
      <c r="N22" s="83"/>
      <c r="O22" s="120"/>
      <c r="P22" s="115"/>
    </row>
    <row r="23" spans="1:16" s="39" customFormat="1" hidden="1" x14ac:dyDescent="0.2">
      <c r="A23" s="106">
        <v>42464</v>
      </c>
      <c r="B23" s="86">
        <v>23</v>
      </c>
      <c r="C23" s="86">
        <v>86397</v>
      </c>
      <c r="D23" s="107" t="s">
        <v>71</v>
      </c>
      <c r="E23" s="86">
        <v>33687623539</v>
      </c>
      <c r="F23" s="108">
        <v>124.99</v>
      </c>
      <c r="G23" s="90">
        <v>26.25</v>
      </c>
      <c r="H23" s="109"/>
      <c r="I23" s="110"/>
      <c r="J23" s="111">
        <v>48.77</v>
      </c>
      <c r="K23" s="90"/>
      <c r="L23" s="112">
        <f t="shared" si="0"/>
        <v>200.01000000000002</v>
      </c>
      <c r="N23" s="83"/>
      <c r="O23" s="120"/>
      <c r="P23" s="115"/>
    </row>
    <row r="24" spans="1:16" s="39" customFormat="1" hidden="1" x14ac:dyDescent="0.2">
      <c r="A24" s="106">
        <v>42465</v>
      </c>
      <c r="B24" s="86">
        <v>1</v>
      </c>
      <c r="C24" s="86">
        <v>4365</v>
      </c>
      <c r="D24" s="107" t="s">
        <v>99</v>
      </c>
      <c r="E24" s="86">
        <v>27066263199</v>
      </c>
      <c r="F24" s="108">
        <v>380.17</v>
      </c>
      <c r="G24" s="90">
        <v>79.84</v>
      </c>
      <c r="H24" s="109"/>
      <c r="I24" s="110"/>
      <c r="J24" s="111"/>
      <c r="K24" s="90"/>
      <c r="L24" s="112">
        <f t="shared" si="0"/>
        <v>460.01</v>
      </c>
      <c r="N24" s="83"/>
      <c r="O24" s="120"/>
      <c r="P24" s="115"/>
    </row>
    <row r="25" spans="1:16" s="39" customFormat="1" hidden="1" x14ac:dyDescent="0.2">
      <c r="A25" s="106">
        <v>42465</v>
      </c>
      <c r="B25" s="86">
        <v>10</v>
      </c>
      <c r="C25" s="86">
        <v>120333</v>
      </c>
      <c r="D25" s="107" t="s">
        <v>100</v>
      </c>
      <c r="E25" s="86">
        <v>30543048751</v>
      </c>
      <c r="F25" s="108">
        <v>538.57000000000005</v>
      </c>
      <c r="G25" s="90">
        <v>113.1</v>
      </c>
      <c r="H25" s="109"/>
      <c r="I25" s="110"/>
      <c r="J25" s="111">
        <v>148.43</v>
      </c>
      <c r="K25" s="90"/>
      <c r="L25" s="112">
        <f t="shared" si="0"/>
        <v>800.10000000000014</v>
      </c>
      <c r="N25" s="83"/>
      <c r="O25" s="120"/>
      <c r="P25" s="115"/>
    </row>
    <row r="26" spans="1:16" s="39" customFormat="1" hidden="1" x14ac:dyDescent="0.2">
      <c r="A26" s="106">
        <v>42465</v>
      </c>
      <c r="B26" s="86">
        <v>3</v>
      </c>
      <c r="C26" s="86">
        <v>38797</v>
      </c>
      <c r="D26" s="107" t="s">
        <v>101</v>
      </c>
      <c r="E26" s="86">
        <v>33711905869</v>
      </c>
      <c r="F26" s="108">
        <v>271.08</v>
      </c>
      <c r="G26" s="90">
        <v>56.93</v>
      </c>
      <c r="H26" s="109"/>
      <c r="I26" s="110"/>
      <c r="J26" s="111">
        <v>71.989999999999995</v>
      </c>
      <c r="K26" s="90"/>
      <c r="L26" s="112">
        <f t="shared" si="0"/>
        <v>400</v>
      </c>
      <c r="N26" s="83"/>
      <c r="O26" s="120"/>
      <c r="P26" s="115"/>
    </row>
    <row r="27" spans="1:16" s="39" customFormat="1" hidden="1" x14ac:dyDescent="0.2">
      <c r="A27" s="106">
        <v>42466</v>
      </c>
      <c r="B27" s="86">
        <v>16</v>
      </c>
      <c r="C27" s="86">
        <v>175275</v>
      </c>
      <c r="D27" s="107" t="s">
        <v>102</v>
      </c>
      <c r="E27" s="86">
        <v>30645622169</v>
      </c>
      <c r="F27" s="108">
        <v>206.77</v>
      </c>
      <c r="G27" s="90">
        <v>43.42</v>
      </c>
      <c r="H27" s="109"/>
      <c r="I27" s="110"/>
      <c r="J27" s="111">
        <v>49.81</v>
      </c>
      <c r="K27" s="90"/>
      <c r="L27" s="112">
        <f t="shared" si="0"/>
        <v>300</v>
      </c>
      <c r="N27" s="83"/>
      <c r="O27" s="120"/>
      <c r="P27" s="115"/>
    </row>
    <row r="28" spans="1:16" s="39" customFormat="1" hidden="1" x14ac:dyDescent="0.2">
      <c r="A28" s="106">
        <v>42467</v>
      </c>
      <c r="B28" s="86">
        <v>4</v>
      </c>
      <c r="C28" s="86">
        <v>116334</v>
      </c>
      <c r="D28" s="107" t="s">
        <v>103</v>
      </c>
      <c r="E28" s="86">
        <v>30672463668</v>
      </c>
      <c r="F28" s="108">
        <v>469.49</v>
      </c>
      <c r="G28" s="90">
        <v>98.59</v>
      </c>
      <c r="H28" s="109"/>
      <c r="I28" s="110"/>
      <c r="J28" s="111">
        <v>131.91999999999999</v>
      </c>
      <c r="K28" s="90"/>
      <c r="L28" s="112">
        <f t="shared" si="0"/>
        <v>700</v>
      </c>
      <c r="N28" s="83"/>
      <c r="O28" s="120"/>
      <c r="P28" s="115"/>
    </row>
    <row r="29" spans="1:16" s="39" customFormat="1" hidden="1" x14ac:dyDescent="0.2">
      <c r="A29" s="106">
        <v>42468</v>
      </c>
      <c r="B29" s="86">
        <v>4</v>
      </c>
      <c r="C29" s="86">
        <v>116367</v>
      </c>
      <c r="D29" s="107" t="s">
        <v>103</v>
      </c>
      <c r="E29" s="86">
        <v>30672463668</v>
      </c>
      <c r="F29" s="108">
        <v>469.49</v>
      </c>
      <c r="G29" s="90">
        <v>98.59</v>
      </c>
      <c r="H29" s="109"/>
      <c r="I29" s="110"/>
      <c r="J29" s="111">
        <v>131.91999999999999</v>
      </c>
      <c r="K29" s="90"/>
      <c r="L29" s="112">
        <f t="shared" si="0"/>
        <v>700</v>
      </c>
      <c r="N29" s="83"/>
      <c r="O29" s="120"/>
      <c r="P29" s="115"/>
    </row>
    <row r="30" spans="1:16" s="39" customFormat="1" hidden="1" x14ac:dyDescent="0.2">
      <c r="A30" s="106">
        <v>42470</v>
      </c>
      <c r="B30" s="86">
        <v>4</v>
      </c>
      <c r="C30" s="86">
        <v>116422</v>
      </c>
      <c r="D30" s="107" t="s">
        <v>103</v>
      </c>
      <c r="E30" s="86">
        <v>30672463668</v>
      </c>
      <c r="F30" s="108">
        <v>335.35</v>
      </c>
      <c r="G30" s="90">
        <v>70.42</v>
      </c>
      <c r="H30" s="109"/>
      <c r="I30" s="110"/>
      <c r="J30" s="111">
        <v>94.23</v>
      </c>
      <c r="K30" s="90"/>
      <c r="L30" s="112">
        <f t="shared" si="0"/>
        <v>500.00000000000006</v>
      </c>
    </row>
    <row r="31" spans="1:16" s="39" customFormat="1" hidden="1" x14ac:dyDescent="0.2">
      <c r="A31" s="106">
        <v>42471</v>
      </c>
      <c r="B31" s="86">
        <v>10</v>
      </c>
      <c r="C31" s="86">
        <v>8412</v>
      </c>
      <c r="D31" s="107" t="s">
        <v>104</v>
      </c>
      <c r="E31" s="86">
        <v>30698136541</v>
      </c>
      <c r="F31" s="108">
        <v>402.67</v>
      </c>
      <c r="G31" s="90">
        <v>84.56</v>
      </c>
      <c r="H31" s="109">
        <v>66.05</v>
      </c>
      <c r="I31" s="110"/>
      <c r="J31" s="111">
        <v>46.72</v>
      </c>
      <c r="K31" s="90"/>
      <c r="L31" s="112">
        <f t="shared" si="0"/>
        <v>600</v>
      </c>
    </row>
    <row r="32" spans="1:16" s="39" customFormat="1" hidden="1" x14ac:dyDescent="0.2">
      <c r="A32" s="106">
        <v>42472</v>
      </c>
      <c r="B32" s="86">
        <v>6</v>
      </c>
      <c r="C32" s="86">
        <v>5264</v>
      </c>
      <c r="D32" s="107" t="s">
        <v>105</v>
      </c>
      <c r="E32" s="86">
        <v>20060814202</v>
      </c>
      <c r="F32" s="108">
        <v>191.73</v>
      </c>
      <c r="G32" s="90">
        <v>40.26</v>
      </c>
      <c r="H32" s="109">
        <v>6.35</v>
      </c>
      <c r="I32" s="110"/>
      <c r="J32" s="111"/>
      <c r="K32" s="90"/>
      <c r="L32" s="112">
        <f t="shared" si="0"/>
        <v>238.33999999999997</v>
      </c>
    </row>
    <row r="33" spans="1:12" s="39" customFormat="1" hidden="1" x14ac:dyDescent="0.2">
      <c r="A33" s="106">
        <v>42475</v>
      </c>
      <c r="B33" s="86">
        <v>10</v>
      </c>
      <c r="C33" s="86">
        <v>229132</v>
      </c>
      <c r="D33" s="107" t="s">
        <v>106</v>
      </c>
      <c r="E33" s="86">
        <v>30530481545</v>
      </c>
      <c r="F33" s="108">
        <v>198.93</v>
      </c>
      <c r="G33" s="90">
        <v>41.78</v>
      </c>
      <c r="H33" s="109"/>
      <c r="I33" s="110"/>
      <c r="J33" s="111">
        <v>59.3</v>
      </c>
      <c r="K33" s="90"/>
      <c r="L33" s="112">
        <f t="shared" si="0"/>
        <v>300.01</v>
      </c>
    </row>
    <row r="34" spans="1:12" s="39" customFormat="1" hidden="1" x14ac:dyDescent="0.2">
      <c r="A34" s="106">
        <v>42476</v>
      </c>
      <c r="B34" s="86">
        <v>3</v>
      </c>
      <c r="C34" s="86">
        <v>743</v>
      </c>
      <c r="D34" s="107" t="s">
        <v>107</v>
      </c>
      <c r="E34" s="86">
        <v>23244652689</v>
      </c>
      <c r="F34" s="108">
        <v>575.4</v>
      </c>
      <c r="G34" s="90">
        <v>120.83</v>
      </c>
      <c r="H34" s="109"/>
      <c r="I34" s="110"/>
      <c r="J34" s="111">
        <v>163.76</v>
      </c>
      <c r="K34" s="90"/>
      <c r="L34" s="112">
        <f t="shared" si="0"/>
        <v>859.99</v>
      </c>
    </row>
    <row r="35" spans="1:12" s="39" customFormat="1" hidden="1" x14ac:dyDescent="0.2">
      <c r="A35" s="106">
        <v>42479</v>
      </c>
      <c r="B35" s="86">
        <v>65</v>
      </c>
      <c r="C35" s="86">
        <v>110412</v>
      </c>
      <c r="D35" s="107" t="s">
        <v>108</v>
      </c>
      <c r="E35" s="86">
        <v>30528844746</v>
      </c>
      <c r="F35" s="108">
        <v>201.34</v>
      </c>
      <c r="G35" s="90">
        <v>42.28</v>
      </c>
      <c r="H35" s="109"/>
      <c r="I35" s="110"/>
      <c r="J35" s="111">
        <v>56.38</v>
      </c>
      <c r="K35" s="90"/>
      <c r="L35" s="112">
        <f t="shared" si="0"/>
        <v>300</v>
      </c>
    </row>
    <row r="36" spans="1:12" s="39" customFormat="1" hidden="1" x14ac:dyDescent="0.2">
      <c r="A36" s="106">
        <v>42480</v>
      </c>
      <c r="B36" s="86">
        <v>2</v>
      </c>
      <c r="C36" s="86">
        <v>772</v>
      </c>
      <c r="D36" s="107" t="s">
        <v>109</v>
      </c>
      <c r="E36" s="86">
        <v>27935561596</v>
      </c>
      <c r="F36" s="108">
        <v>2661.16</v>
      </c>
      <c r="G36" s="90">
        <v>558.84</v>
      </c>
      <c r="H36" s="109"/>
      <c r="I36" s="110"/>
      <c r="J36" s="111"/>
      <c r="K36" s="90"/>
      <c r="L36" s="112">
        <f t="shared" si="0"/>
        <v>3220</v>
      </c>
    </row>
    <row r="37" spans="1:12" s="39" customFormat="1" hidden="1" x14ac:dyDescent="0.2">
      <c r="A37" s="106">
        <v>42480</v>
      </c>
      <c r="B37" s="86">
        <v>2</v>
      </c>
      <c r="C37" s="86">
        <v>771</v>
      </c>
      <c r="D37" s="107" t="s">
        <v>109</v>
      </c>
      <c r="E37" s="86">
        <v>27935561596</v>
      </c>
      <c r="F37" s="108">
        <v>2661.16</v>
      </c>
      <c r="G37" s="90">
        <v>558.84</v>
      </c>
      <c r="H37" s="109"/>
      <c r="I37" s="110"/>
      <c r="J37" s="111"/>
      <c r="K37" s="90"/>
      <c r="L37" s="112">
        <f t="shared" si="0"/>
        <v>3220</v>
      </c>
    </row>
    <row r="38" spans="1:12" s="39" customFormat="1" hidden="1" x14ac:dyDescent="0.2">
      <c r="A38" s="106">
        <v>42482</v>
      </c>
      <c r="B38" s="86">
        <v>21</v>
      </c>
      <c r="C38" s="86">
        <v>194234</v>
      </c>
      <c r="D38" s="107" t="s">
        <v>110</v>
      </c>
      <c r="E38" s="86">
        <v>30529592759</v>
      </c>
      <c r="F38" s="108">
        <v>129.32</v>
      </c>
      <c r="G38" s="90">
        <v>27.16</v>
      </c>
      <c r="H38" s="109">
        <v>24.5</v>
      </c>
      <c r="I38" s="110"/>
      <c r="J38" s="111">
        <v>19.02</v>
      </c>
      <c r="K38" s="90"/>
      <c r="L38" s="112">
        <f t="shared" si="0"/>
        <v>200</v>
      </c>
    </row>
    <row r="39" spans="1:12" s="39" customFormat="1" hidden="1" x14ac:dyDescent="0.2">
      <c r="A39" s="106">
        <v>42482</v>
      </c>
      <c r="B39" s="86">
        <v>10</v>
      </c>
      <c r="C39" s="86">
        <v>229691</v>
      </c>
      <c r="D39" s="107" t="s">
        <v>106</v>
      </c>
      <c r="E39" s="86">
        <v>30530484545</v>
      </c>
      <c r="F39" s="108">
        <v>132.61000000000001</v>
      </c>
      <c r="G39" s="90">
        <v>27.85</v>
      </c>
      <c r="H39" s="109"/>
      <c r="I39" s="110"/>
      <c r="J39" s="111">
        <v>39.54</v>
      </c>
      <c r="K39" s="90"/>
      <c r="L39" s="112">
        <f t="shared" si="0"/>
        <v>200</v>
      </c>
    </row>
    <row r="40" spans="1:12" s="39" customFormat="1" hidden="1" x14ac:dyDescent="0.2">
      <c r="A40" s="106">
        <v>42484</v>
      </c>
      <c r="B40" s="86">
        <v>2</v>
      </c>
      <c r="C40" s="86">
        <v>782</v>
      </c>
      <c r="D40" s="107" t="s">
        <v>109</v>
      </c>
      <c r="E40" s="86">
        <v>27935561596</v>
      </c>
      <c r="F40" s="108">
        <v>1572.73</v>
      </c>
      <c r="G40" s="90">
        <v>330.27</v>
      </c>
      <c r="H40" s="109"/>
      <c r="I40" s="110"/>
      <c r="J40" s="111"/>
      <c r="K40" s="90"/>
      <c r="L40" s="112">
        <f t="shared" si="0"/>
        <v>1903</v>
      </c>
    </row>
    <row r="41" spans="1:12" s="39" customFormat="1" hidden="1" x14ac:dyDescent="0.2">
      <c r="A41" s="106">
        <v>42484</v>
      </c>
      <c r="B41" s="86">
        <v>8</v>
      </c>
      <c r="C41" s="86">
        <v>4386</v>
      </c>
      <c r="D41" s="107" t="s">
        <v>111</v>
      </c>
      <c r="E41" s="86">
        <v>30519296795</v>
      </c>
      <c r="F41" s="108">
        <v>331.6</v>
      </c>
      <c r="G41" s="90">
        <v>69.64</v>
      </c>
      <c r="H41" s="109">
        <v>57.98</v>
      </c>
      <c r="I41" s="110"/>
      <c r="J41" s="111">
        <v>40.79</v>
      </c>
      <c r="K41" s="90"/>
      <c r="L41" s="112">
        <f t="shared" si="0"/>
        <v>500.01000000000005</v>
      </c>
    </row>
    <row r="42" spans="1:12" s="39" customFormat="1" hidden="1" x14ac:dyDescent="0.2">
      <c r="A42" s="106">
        <v>42484</v>
      </c>
      <c r="B42" s="86">
        <v>10</v>
      </c>
      <c r="C42" s="86">
        <v>229852</v>
      </c>
      <c r="D42" s="107" t="s">
        <v>106</v>
      </c>
      <c r="E42" s="86">
        <v>30530484545</v>
      </c>
      <c r="F42" s="108">
        <v>663.08</v>
      </c>
      <c r="G42" s="90">
        <v>139.25</v>
      </c>
      <c r="H42" s="109"/>
      <c r="I42" s="110"/>
      <c r="J42" s="111">
        <v>197.67</v>
      </c>
      <c r="K42" s="90"/>
      <c r="L42" s="112">
        <f t="shared" si="0"/>
        <v>1000</v>
      </c>
    </row>
    <row r="43" spans="1:12" s="39" customFormat="1" hidden="1" x14ac:dyDescent="0.2">
      <c r="A43" s="106">
        <v>42484</v>
      </c>
      <c r="B43" s="86">
        <v>11</v>
      </c>
      <c r="C43" s="86">
        <v>1564</v>
      </c>
      <c r="D43" s="107" t="s">
        <v>112</v>
      </c>
      <c r="E43" s="86">
        <v>30669793754</v>
      </c>
      <c r="F43" s="108">
        <v>100.6</v>
      </c>
      <c r="G43" s="90">
        <v>21.13</v>
      </c>
      <c r="H43" s="109">
        <v>22.13</v>
      </c>
      <c r="I43" s="110"/>
      <c r="J43" s="111">
        <v>56.14</v>
      </c>
      <c r="K43" s="90"/>
      <c r="L43" s="112">
        <f t="shared" si="0"/>
        <v>200</v>
      </c>
    </row>
    <row r="44" spans="1:12" s="39" customFormat="1" hidden="1" x14ac:dyDescent="0.2">
      <c r="A44" s="106">
        <v>42484</v>
      </c>
      <c r="B44" s="86">
        <v>2</v>
      </c>
      <c r="C44" s="86">
        <v>119</v>
      </c>
      <c r="D44" s="107" t="s">
        <v>113</v>
      </c>
      <c r="E44" s="86">
        <v>30707472010</v>
      </c>
      <c r="F44" s="108">
        <v>702.48</v>
      </c>
      <c r="G44" s="90">
        <v>147.52000000000001</v>
      </c>
      <c r="H44" s="109"/>
      <c r="I44" s="110"/>
      <c r="J44" s="111"/>
      <c r="K44" s="90"/>
      <c r="L44" s="112">
        <f t="shared" si="0"/>
        <v>850</v>
      </c>
    </row>
    <row r="45" spans="1:12" s="39" customFormat="1" hidden="1" x14ac:dyDescent="0.2">
      <c r="A45" s="106">
        <v>42485</v>
      </c>
      <c r="B45" s="86">
        <v>4</v>
      </c>
      <c r="C45" s="86">
        <v>70754</v>
      </c>
      <c r="D45" s="107" t="s">
        <v>114</v>
      </c>
      <c r="E45" s="86">
        <v>30604713966</v>
      </c>
      <c r="F45" s="108">
        <v>264.42</v>
      </c>
      <c r="G45" s="90">
        <v>55.53</v>
      </c>
      <c r="H45" s="109"/>
      <c r="I45" s="110"/>
      <c r="J45" s="111">
        <v>80.05</v>
      </c>
      <c r="K45" s="90"/>
      <c r="L45" s="112">
        <f t="shared" si="0"/>
        <v>400.00000000000006</v>
      </c>
    </row>
    <row r="46" spans="1:12" s="39" customFormat="1" hidden="1" x14ac:dyDescent="0.2">
      <c r="A46" s="106">
        <v>42485</v>
      </c>
      <c r="B46" s="86">
        <v>6</v>
      </c>
      <c r="C46" s="86">
        <v>8715</v>
      </c>
      <c r="D46" s="107" t="s">
        <v>115</v>
      </c>
      <c r="E46" s="86">
        <v>30692392945</v>
      </c>
      <c r="F46" s="108">
        <v>102.33</v>
      </c>
      <c r="G46" s="90">
        <v>21.49</v>
      </c>
      <c r="H46" s="109"/>
      <c r="I46" s="110"/>
      <c r="J46" s="111">
        <v>26.17</v>
      </c>
      <c r="K46" s="90"/>
      <c r="L46" s="112">
        <f t="shared" si="0"/>
        <v>149.99</v>
      </c>
    </row>
    <row r="47" spans="1:12" s="39" customFormat="1" hidden="1" x14ac:dyDescent="0.2">
      <c r="A47" s="106">
        <v>42490</v>
      </c>
      <c r="B47" s="86">
        <v>8</v>
      </c>
      <c r="C47" s="86">
        <v>42625</v>
      </c>
      <c r="D47" s="107" t="s">
        <v>92</v>
      </c>
      <c r="E47" s="86">
        <v>30707841415</v>
      </c>
      <c r="F47" s="108">
        <v>136.44</v>
      </c>
      <c r="G47" s="90">
        <v>28.65</v>
      </c>
      <c r="H47" s="109"/>
      <c r="I47" s="110"/>
      <c r="J47" s="111">
        <v>34.89</v>
      </c>
      <c r="K47" s="90"/>
      <c r="L47" s="112">
        <f t="shared" si="0"/>
        <v>199.98000000000002</v>
      </c>
    </row>
    <row r="48" spans="1:12" s="39" customFormat="1" hidden="1" x14ac:dyDescent="0.2">
      <c r="A48" s="106">
        <v>42489</v>
      </c>
      <c r="B48" s="86">
        <v>10</v>
      </c>
      <c r="C48" s="86">
        <v>37560</v>
      </c>
      <c r="D48" s="107" t="s">
        <v>116</v>
      </c>
      <c r="E48" s="86">
        <v>30701847746</v>
      </c>
      <c r="F48" s="108">
        <v>132.75</v>
      </c>
      <c r="G48" s="90">
        <v>27.88</v>
      </c>
      <c r="H48" s="109"/>
      <c r="I48" s="110"/>
      <c r="J48" s="111">
        <v>39.35</v>
      </c>
      <c r="K48" s="90"/>
      <c r="L48" s="112">
        <f t="shared" si="0"/>
        <v>199.98</v>
      </c>
    </row>
    <row r="49" spans="1:12" s="39" customFormat="1" hidden="1" x14ac:dyDescent="0.2">
      <c r="A49" s="106">
        <v>42489</v>
      </c>
      <c r="B49" s="86">
        <v>6</v>
      </c>
      <c r="C49" s="86">
        <v>7854</v>
      </c>
      <c r="D49" s="107" t="s">
        <v>115</v>
      </c>
      <c r="E49" s="86">
        <v>30692392945</v>
      </c>
      <c r="F49" s="108">
        <v>517.16999999999996</v>
      </c>
      <c r="G49" s="90">
        <v>108.61</v>
      </c>
      <c r="H49" s="109"/>
      <c r="I49" s="110"/>
      <c r="J49" s="111">
        <v>132.24</v>
      </c>
      <c r="K49" s="90"/>
      <c r="L49" s="112">
        <f t="shared" si="0"/>
        <v>758.02</v>
      </c>
    </row>
    <row r="50" spans="1:12" s="39" customFormat="1" hidden="1" x14ac:dyDescent="0.2">
      <c r="A50" s="106">
        <v>42499</v>
      </c>
      <c r="B50" s="86">
        <v>15</v>
      </c>
      <c r="C50" s="86">
        <v>61192</v>
      </c>
      <c r="D50" s="107" t="s">
        <v>117</v>
      </c>
      <c r="E50" s="86">
        <v>30707481184</v>
      </c>
      <c r="F50" s="108">
        <v>343.5</v>
      </c>
      <c r="G50" s="90">
        <v>72.14</v>
      </c>
      <c r="H50" s="109"/>
      <c r="I50" s="110"/>
      <c r="J50" s="111">
        <v>74.37</v>
      </c>
      <c r="K50" s="90"/>
      <c r="L50" s="112">
        <f>SUM(F50:K50)</f>
        <v>490.01</v>
      </c>
    </row>
    <row r="51" spans="1:12" s="39" customFormat="1" hidden="1" x14ac:dyDescent="0.2">
      <c r="A51" s="106">
        <v>42486</v>
      </c>
      <c r="B51" s="86">
        <v>8</v>
      </c>
      <c r="C51" s="86">
        <v>847</v>
      </c>
      <c r="D51" s="107" t="s">
        <v>118</v>
      </c>
      <c r="E51" s="86">
        <v>27145235362</v>
      </c>
      <c r="F51" s="108">
        <v>401.69</v>
      </c>
      <c r="G51" s="90">
        <v>84.35</v>
      </c>
      <c r="H51" s="109"/>
      <c r="I51" s="110"/>
      <c r="J51" s="111">
        <v>114.36</v>
      </c>
      <c r="K51" s="90"/>
      <c r="L51" s="112">
        <f>SUM(F51:K51)</f>
        <v>600.4</v>
      </c>
    </row>
    <row r="52" spans="1:12" s="39" customFormat="1" hidden="1" x14ac:dyDescent="0.2">
      <c r="A52" s="106">
        <v>42486</v>
      </c>
      <c r="B52" s="86">
        <v>5</v>
      </c>
      <c r="C52" s="86">
        <v>51677</v>
      </c>
      <c r="D52" s="107" t="s">
        <v>119</v>
      </c>
      <c r="E52" s="86">
        <v>30708321415</v>
      </c>
      <c r="F52" s="108">
        <v>268.01</v>
      </c>
      <c r="G52" s="90">
        <v>56.28</v>
      </c>
      <c r="H52" s="109"/>
      <c r="I52" s="110"/>
      <c r="J52" s="111">
        <v>75.709999999999994</v>
      </c>
      <c r="K52" s="90"/>
      <c r="L52" s="112">
        <f>SUM(F52:K52)</f>
        <v>399.99999999999994</v>
      </c>
    </row>
    <row r="53" spans="1:12" s="39" customFormat="1" hidden="1" x14ac:dyDescent="0.2">
      <c r="A53" s="106">
        <v>42487</v>
      </c>
      <c r="B53" s="86">
        <v>1</v>
      </c>
      <c r="C53" s="86">
        <v>3956</v>
      </c>
      <c r="D53" s="107" t="s">
        <v>120</v>
      </c>
      <c r="E53" s="86">
        <v>30574355547</v>
      </c>
      <c r="F53" s="108">
        <v>126.44</v>
      </c>
      <c r="G53" s="90">
        <v>26.55</v>
      </c>
      <c r="H53" s="109"/>
      <c r="I53" s="110"/>
      <c r="J53" s="111"/>
      <c r="K53" s="90"/>
      <c r="L53" s="112">
        <f>SUM(F53:K53)</f>
        <v>152.99</v>
      </c>
    </row>
    <row r="54" spans="1:12" s="39" customFormat="1" hidden="1" x14ac:dyDescent="0.2">
      <c r="A54" s="106">
        <v>42488</v>
      </c>
      <c r="B54" s="86">
        <v>2</v>
      </c>
      <c r="C54" s="86">
        <v>687</v>
      </c>
      <c r="D54" s="107" t="s">
        <v>121</v>
      </c>
      <c r="E54" s="86">
        <v>27119113208</v>
      </c>
      <c r="F54" s="108">
        <v>1582.64</v>
      </c>
      <c r="G54" s="90">
        <v>332.35</v>
      </c>
      <c r="H54" s="109"/>
      <c r="I54" s="110"/>
      <c r="J54" s="111"/>
      <c r="K54" s="90"/>
      <c r="L54" s="112">
        <f>SUM(F54:K54)</f>
        <v>1914.9900000000002</v>
      </c>
    </row>
    <row r="55" spans="1:12" s="39" customFormat="1" hidden="1" x14ac:dyDescent="0.2">
      <c r="A55" s="106">
        <v>42470</v>
      </c>
      <c r="B55" s="86">
        <v>1437</v>
      </c>
      <c r="C55" s="86">
        <v>29182</v>
      </c>
      <c r="D55" s="107" t="s">
        <v>90</v>
      </c>
      <c r="E55" s="86">
        <v>30590360763</v>
      </c>
      <c r="F55" s="108">
        <v>3429.75</v>
      </c>
      <c r="G55" s="90">
        <v>720.26</v>
      </c>
      <c r="H55" s="109">
        <v>102.89</v>
      </c>
      <c r="I55" s="110"/>
      <c r="J55" s="111"/>
      <c r="K55" s="90">
        <v>249</v>
      </c>
      <c r="L55" s="112">
        <f t="shared" si="0"/>
        <v>4501.9000000000005</v>
      </c>
    </row>
    <row r="56" spans="1:12" s="39" customFormat="1" hidden="1" x14ac:dyDescent="0.2">
      <c r="A56" s="106">
        <v>42497</v>
      </c>
      <c r="B56" s="86">
        <v>8</v>
      </c>
      <c r="C56" s="86">
        <v>2106</v>
      </c>
      <c r="D56" s="107" t="s">
        <v>122</v>
      </c>
      <c r="E56" s="86">
        <v>30713669802</v>
      </c>
      <c r="F56" s="108">
        <v>72.010000000000005</v>
      </c>
      <c r="G56" s="90">
        <v>15.12</v>
      </c>
      <c r="H56" s="109"/>
      <c r="I56" s="110"/>
      <c r="J56" s="111"/>
      <c r="K56" s="90"/>
      <c r="L56" s="112">
        <f t="shared" si="0"/>
        <v>87.13000000000001</v>
      </c>
    </row>
    <row r="57" spans="1:12" s="39" customFormat="1" hidden="1" x14ac:dyDescent="0.2">
      <c r="A57" s="106">
        <v>42497</v>
      </c>
      <c r="B57" s="86">
        <v>2</v>
      </c>
      <c r="C57" s="86">
        <v>1084</v>
      </c>
      <c r="D57" s="107" t="s">
        <v>123</v>
      </c>
      <c r="E57" s="86">
        <v>30710483805</v>
      </c>
      <c r="F57" s="108">
        <v>161.97999999999999</v>
      </c>
      <c r="G57" s="90">
        <v>34.020000000000003</v>
      </c>
      <c r="H57" s="109"/>
      <c r="I57" s="110"/>
      <c r="J57" s="111"/>
      <c r="K57" s="90"/>
      <c r="L57" s="112">
        <f t="shared" si="0"/>
        <v>196</v>
      </c>
    </row>
    <row r="58" spans="1:12" s="39" customFormat="1" hidden="1" x14ac:dyDescent="0.2">
      <c r="A58" s="106">
        <v>42492</v>
      </c>
      <c r="B58" s="86">
        <v>1</v>
      </c>
      <c r="C58" s="86">
        <v>17003</v>
      </c>
      <c r="D58" s="107" t="s">
        <v>124</v>
      </c>
      <c r="E58" s="86">
        <v>20243852855</v>
      </c>
      <c r="F58" s="108">
        <v>247.93</v>
      </c>
      <c r="G58" s="90">
        <v>52.06</v>
      </c>
      <c r="H58" s="109"/>
      <c r="I58" s="110"/>
      <c r="J58" s="111"/>
      <c r="K58" s="90"/>
      <c r="L58" s="112">
        <f t="shared" si="0"/>
        <v>299.99</v>
      </c>
    </row>
    <row r="59" spans="1:12" s="39" customFormat="1" hidden="1" x14ac:dyDescent="0.2">
      <c r="A59" s="106">
        <v>42495</v>
      </c>
      <c r="B59" s="86">
        <v>38</v>
      </c>
      <c r="C59" s="86">
        <v>32541</v>
      </c>
      <c r="D59" s="107" t="s">
        <v>125</v>
      </c>
      <c r="E59" s="86">
        <v>33698461069</v>
      </c>
      <c r="F59" s="108">
        <v>135.46</v>
      </c>
      <c r="G59" s="90">
        <v>28.45</v>
      </c>
      <c r="H59" s="109"/>
      <c r="I59" s="110"/>
      <c r="J59" s="111">
        <v>36.119999999999997</v>
      </c>
      <c r="K59" s="90"/>
      <c r="L59" s="112">
        <f t="shared" si="0"/>
        <v>200.03</v>
      </c>
    </row>
    <row r="60" spans="1:12" s="39" customFormat="1" hidden="1" x14ac:dyDescent="0.2">
      <c r="A60" s="106">
        <v>42463</v>
      </c>
      <c r="B60" s="86">
        <v>6</v>
      </c>
      <c r="C60" s="86">
        <v>862</v>
      </c>
      <c r="D60" s="107" t="s">
        <v>126</v>
      </c>
      <c r="E60" s="86">
        <v>20133727060</v>
      </c>
      <c r="F60" s="108">
        <v>395</v>
      </c>
      <c r="G60" s="90">
        <v>105</v>
      </c>
      <c r="H60" s="109"/>
      <c r="I60" s="110"/>
      <c r="J60" s="111"/>
      <c r="K60" s="90"/>
      <c r="L60" s="112">
        <f t="shared" si="0"/>
        <v>500</v>
      </c>
    </row>
    <row r="61" spans="1:12" s="39" customFormat="1" hidden="1" x14ac:dyDescent="0.2">
      <c r="A61" s="106">
        <v>42493</v>
      </c>
      <c r="B61" s="86">
        <v>16</v>
      </c>
      <c r="C61" s="86">
        <v>21227</v>
      </c>
      <c r="D61" s="107" t="s">
        <v>127</v>
      </c>
      <c r="E61" s="86">
        <v>30707664858</v>
      </c>
      <c r="F61" s="108">
        <v>124.01</v>
      </c>
      <c r="G61" s="90">
        <v>26.04</v>
      </c>
      <c r="H61" s="109"/>
      <c r="I61" s="110"/>
      <c r="J61" s="111">
        <v>49.96</v>
      </c>
      <c r="K61" s="90"/>
      <c r="L61" s="112">
        <f t="shared" si="0"/>
        <v>200.01000000000002</v>
      </c>
    </row>
    <row r="62" spans="1:12" s="39" customFormat="1" hidden="1" x14ac:dyDescent="0.2">
      <c r="A62" s="106">
        <v>42493</v>
      </c>
      <c r="B62" s="86">
        <v>2</v>
      </c>
      <c r="C62" s="86">
        <v>108383</v>
      </c>
      <c r="D62" s="107" t="s">
        <v>128</v>
      </c>
      <c r="E62" s="86">
        <v>20173838159</v>
      </c>
      <c r="F62" s="108">
        <v>68.849999999999994</v>
      </c>
      <c r="G62" s="90">
        <v>14.46</v>
      </c>
      <c r="H62" s="109"/>
      <c r="I62" s="110"/>
      <c r="J62" s="111">
        <v>16.73</v>
      </c>
      <c r="K62" s="90"/>
      <c r="L62" s="112">
        <f t="shared" si="0"/>
        <v>100.04</v>
      </c>
    </row>
    <row r="63" spans="1:12" s="39" customFormat="1" hidden="1" x14ac:dyDescent="0.2">
      <c r="A63" s="106">
        <v>42496</v>
      </c>
      <c r="B63" s="86">
        <v>2</v>
      </c>
      <c r="C63" s="86">
        <v>15674</v>
      </c>
      <c r="D63" s="107" t="s">
        <v>129</v>
      </c>
      <c r="E63" s="86">
        <v>30707496734</v>
      </c>
      <c r="F63" s="108">
        <v>345.08</v>
      </c>
      <c r="G63" s="90">
        <v>72.47</v>
      </c>
      <c r="H63" s="109"/>
      <c r="I63" s="110"/>
      <c r="J63" s="111">
        <v>82.46</v>
      </c>
      <c r="K63" s="90"/>
      <c r="L63" s="112">
        <f t="shared" si="0"/>
        <v>500.00999999999993</v>
      </c>
    </row>
    <row r="64" spans="1:12" s="39" customFormat="1" hidden="1" x14ac:dyDescent="0.2">
      <c r="A64" s="106">
        <v>42499</v>
      </c>
      <c r="B64" s="86">
        <v>2</v>
      </c>
      <c r="C64" s="86">
        <v>10760</v>
      </c>
      <c r="D64" s="107" t="s">
        <v>73</v>
      </c>
      <c r="E64" s="86">
        <v>30714300128</v>
      </c>
      <c r="F64" s="108">
        <v>68.459999999999994</v>
      </c>
      <c r="G64" s="90">
        <v>14.38</v>
      </c>
      <c r="H64" s="109"/>
      <c r="I64" s="110"/>
      <c r="J64" s="111">
        <v>17.16</v>
      </c>
      <c r="K64" s="90"/>
      <c r="L64" s="112">
        <f t="shared" si="0"/>
        <v>99.999999999999986</v>
      </c>
    </row>
    <row r="65" spans="1:12" s="39" customFormat="1" hidden="1" x14ac:dyDescent="0.2">
      <c r="A65" s="106">
        <v>42496</v>
      </c>
      <c r="B65" s="86">
        <v>40</v>
      </c>
      <c r="C65" s="86">
        <v>29453</v>
      </c>
      <c r="D65" s="107" t="s">
        <v>130</v>
      </c>
      <c r="E65" s="86">
        <v>30645544265</v>
      </c>
      <c r="F65" s="108">
        <v>96.35</v>
      </c>
      <c r="G65" s="90">
        <v>20.23</v>
      </c>
      <c r="H65" s="109"/>
      <c r="I65" s="110"/>
      <c r="J65" s="111">
        <v>33.5</v>
      </c>
      <c r="K65" s="90"/>
      <c r="L65" s="112">
        <f t="shared" si="0"/>
        <v>150.07999999999998</v>
      </c>
    </row>
    <row r="66" spans="1:12" s="39" customFormat="1" hidden="1" x14ac:dyDescent="0.2">
      <c r="A66" s="106">
        <v>42494</v>
      </c>
      <c r="B66" s="86">
        <v>8</v>
      </c>
      <c r="C66" s="86">
        <v>42868</v>
      </c>
      <c r="D66" s="107" t="s">
        <v>92</v>
      </c>
      <c r="E66" s="86">
        <v>30707841415</v>
      </c>
      <c r="F66" s="108">
        <v>335.47</v>
      </c>
      <c r="G66" s="90">
        <v>70.45</v>
      </c>
      <c r="H66" s="109"/>
      <c r="I66" s="110"/>
      <c r="J66" s="111">
        <v>94.19</v>
      </c>
      <c r="K66" s="90"/>
      <c r="L66" s="112">
        <f t="shared" si="0"/>
        <v>500.11</v>
      </c>
    </row>
    <row r="67" spans="1:12" s="39" customFormat="1" hidden="1" x14ac:dyDescent="0.2">
      <c r="A67" s="106">
        <v>42494</v>
      </c>
      <c r="B67" s="86">
        <v>21</v>
      </c>
      <c r="C67" s="86">
        <v>1918</v>
      </c>
      <c r="D67" s="107" t="s">
        <v>69</v>
      </c>
      <c r="E67" s="86">
        <v>33677623239</v>
      </c>
      <c r="F67" s="108">
        <v>98.89</v>
      </c>
      <c r="G67" s="90">
        <v>20.77</v>
      </c>
      <c r="H67" s="109"/>
      <c r="I67" s="110"/>
      <c r="J67" s="111">
        <v>1.8</v>
      </c>
      <c r="K67" s="90"/>
      <c r="L67" s="112">
        <f t="shared" si="0"/>
        <v>121.46</v>
      </c>
    </row>
    <row r="68" spans="1:12" s="39" customFormat="1" hidden="1" x14ac:dyDescent="0.2">
      <c r="A68" s="106">
        <v>42494</v>
      </c>
      <c r="B68" s="86">
        <v>18</v>
      </c>
      <c r="C68" s="86">
        <v>159</v>
      </c>
      <c r="D68" s="107" t="s">
        <v>131</v>
      </c>
      <c r="E68" s="86">
        <v>33565897719</v>
      </c>
      <c r="F68" s="108">
        <v>64.7</v>
      </c>
      <c r="G68" s="90">
        <v>13.59</v>
      </c>
      <c r="H68" s="109"/>
      <c r="I68" s="110"/>
      <c r="J68" s="111">
        <v>21.74</v>
      </c>
      <c r="K68" s="90"/>
      <c r="L68" s="112">
        <f t="shared" si="0"/>
        <v>100.03</v>
      </c>
    </row>
    <row r="69" spans="1:12" s="39" customFormat="1" hidden="1" x14ac:dyDescent="0.2">
      <c r="A69" s="106">
        <v>42494</v>
      </c>
      <c r="B69" s="86">
        <v>14</v>
      </c>
      <c r="C69" s="86">
        <v>1959</v>
      </c>
      <c r="D69" s="107" t="s">
        <v>132</v>
      </c>
      <c r="E69" s="86">
        <v>30558251642</v>
      </c>
      <c r="F69" s="108">
        <v>191.79</v>
      </c>
      <c r="G69" s="90">
        <v>40.28</v>
      </c>
      <c r="H69" s="109"/>
      <c r="I69" s="110"/>
      <c r="J69" s="111">
        <v>2.9</v>
      </c>
      <c r="K69" s="90"/>
      <c r="L69" s="112">
        <f t="shared" si="0"/>
        <v>234.97</v>
      </c>
    </row>
    <row r="70" spans="1:12" s="39" customFormat="1" hidden="1" x14ac:dyDescent="0.2">
      <c r="A70" s="106">
        <v>42492</v>
      </c>
      <c r="B70" s="86">
        <v>7</v>
      </c>
      <c r="C70" s="86">
        <v>1154</v>
      </c>
      <c r="D70" s="107" t="s">
        <v>133</v>
      </c>
      <c r="E70" s="86">
        <v>33553556509</v>
      </c>
      <c r="F70" s="108">
        <v>126.41</v>
      </c>
      <c r="G70" s="90">
        <v>26.55</v>
      </c>
      <c r="H70" s="109"/>
      <c r="I70" s="110"/>
      <c r="J70" s="111">
        <v>47.02</v>
      </c>
      <c r="K70" s="90"/>
      <c r="L70" s="112">
        <f t="shared" si="0"/>
        <v>199.98000000000002</v>
      </c>
    </row>
    <row r="71" spans="1:12" s="39" customFormat="1" hidden="1" x14ac:dyDescent="0.2">
      <c r="A71" s="106">
        <v>42492</v>
      </c>
      <c r="B71" s="86">
        <v>5</v>
      </c>
      <c r="C71" s="86">
        <v>91570</v>
      </c>
      <c r="D71" s="107" t="s">
        <v>134</v>
      </c>
      <c r="E71" s="86">
        <v>30709160644</v>
      </c>
      <c r="F71" s="108">
        <v>163.36000000000001</v>
      </c>
      <c r="G71" s="90">
        <v>34.31</v>
      </c>
      <c r="H71" s="109"/>
      <c r="I71" s="110"/>
      <c r="J71" s="111">
        <v>2.33</v>
      </c>
      <c r="K71" s="90"/>
      <c r="L71" s="112">
        <f t="shared" si="0"/>
        <v>200.00000000000003</v>
      </c>
    </row>
    <row r="72" spans="1:12" s="39" customFormat="1" hidden="1" x14ac:dyDescent="0.2">
      <c r="A72" s="106">
        <v>42492</v>
      </c>
      <c r="B72" s="86">
        <v>3</v>
      </c>
      <c r="C72" s="86">
        <v>116</v>
      </c>
      <c r="D72" s="107" t="s">
        <v>135</v>
      </c>
      <c r="E72" s="86">
        <v>30711331332</v>
      </c>
      <c r="F72" s="108">
        <v>527.28</v>
      </c>
      <c r="G72" s="90">
        <v>110.73</v>
      </c>
      <c r="H72" s="109"/>
      <c r="I72" s="110"/>
      <c r="J72" s="111"/>
      <c r="K72" s="90"/>
      <c r="L72" s="112">
        <f t="shared" si="0"/>
        <v>638.01</v>
      </c>
    </row>
    <row r="73" spans="1:12" s="39" customFormat="1" hidden="1" x14ac:dyDescent="0.2">
      <c r="A73" s="106">
        <v>42461</v>
      </c>
      <c r="B73" s="86">
        <v>2</v>
      </c>
      <c r="C73" s="86">
        <v>9337</v>
      </c>
      <c r="D73" s="107" t="s">
        <v>73</v>
      </c>
      <c r="E73" s="86">
        <v>30714300128</v>
      </c>
      <c r="F73" s="108">
        <v>343.2</v>
      </c>
      <c r="G73" s="90">
        <v>72.069999999999993</v>
      </c>
      <c r="H73" s="109"/>
      <c r="I73" s="110"/>
      <c r="J73" s="111">
        <v>84.73</v>
      </c>
      <c r="K73" s="90"/>
      <c r="L73" s="112">
        <f t="shared" si="0"/>
        <v>500</v>
      </c>
    </row>
    <row r="74" spans="1:12" s="39" customFormat="1" hidden="1" x14ac:dyDescent="0.2">
      <c r="A74" s="106">
        <v>42495</v>
      </c>
      <c r="B74" s="86">
        <v>10</v>
      </c>
      <c r="C74" s="86">
        <v>18237</v>
      </c>
      <c r="D74" s="107" t="s">
        <v>136</v>
      </c>
      <c r="E74" s="86">
        <v>30689819431</v>
      </c>
      <c r="F74" s="108">
        <v>101.16</v>
      </c>
      <c r="G74" s="90">
        <v>21.24</v>
      </c>
      <c r="H74" s="109"/>
      <c r="I74" s="110"/>
      <c r="J74" s="111">
        <v>34.28</v>
      </c>
      <c r="K74" s="90"/>
      <c r="L74" s="112">
        <f t="shared" si="0"/>
        <v>156.68</v>
      </c>
    </row>
    <row r="75" spans="1:12" s="39" customFormat="1" hidden="1" x14ac:dyDescent="0.2">
      <c r="A75" s="106">
        <v>42495</v>
      </c>
      <c r="B75" s="86">
        <v>8</v>
      </c>
      <c r="C75" s="86">
        <v>12219</v>
      </c>
      <c r="D75" s="107" t="s">
        <v>137</v>
      </c>
      <c r="E75" s="86">
        <v>30709418072</v>
      </c>
      <c r="F75" s="108">
        <v>70.180000000000007</v>
      </c>
      <c r="G75" s="90">
        <v>14.74</v>
      </c>
      <c r="H75" s="109"/>
      <c r="I75" s="110"/>
      <c r="J75" s="111">
        <v>1.08</v>
      </c>
      <c r="K75" s="90"/>
      <c r="L75" s="112">
        <f t="shared" si="0"/>
        <v>86</v>
      </c>
    </row>
    <row r="76" spans="1:12" s="39" customFormat="1" hidden="1" x14ac:dyDescent="0.2">
      <c r="A76" s="106">
        <v>42495</v>
      </c>
      <c r="B76" s="86">
        <v>19</v>
      </c>
      <c r="C76" s="86">
        <v>97863</v>
      </c>
      <c r="D76" s="107" t="s">
        <v>138</v>
      </c>
      <c r="E76" s="86">
        <v>30701041476</v>
      </c>
      <c r="F76" s="108">
        <v>77.5</v>
      </c>
      <c r="G76" s="90">
        <v>16.28</v>
      </c>
      <c r="H76" s="109"/>
      <c r="I76" s="110"/>
      <c r="J76" s="111">
        <v>1.2</v>
      </c>
      <c r="K76" s="90"/>
      <c r="L76" s="112">
        <f t="shared" si="0"/>
        <v>94.98</v>
      </c>
    </row>
    <row r="77" spans="1:12" s="39" customFormat="1" hidden="1" x14ac:dyDescent="0.2">
      <c r="A77" s="106">
        <v>42495</v>
      </c>
      <c r="B77" s="86">
        <v>15</v>
      </c>
      <c r="C77" s="86">
        <v>87645</v>
      </c>
      <c r="D77" s="107" t="s">
        <v>139</v>
      </c>
      <c r="E77" s="86">
        <v>30669063004</v>
      </c>
      <c r="F77" s="108">
        <v>89.54</v>
      </c>
      <c r="G77" s="90">
        <v>18.8</v>
      </c>
      <c r="H77" s="109"/>
      <c r="I77" s="110"/>
      <c r="J77" s="111">
        <v>1.66</v>
      </c>
      <c r="K77" s="90"/>
      <c r="L77" s="112">
        <f t="shared" si="0"/>
        <v>110</v>
      </c>
    </row>
    <row r="78" spans="1:12" s="39" customFormat="1" hidden="1" x14ac:dyDescent="0.2">
      <c r="A78" s="106">
        <v>42500</v>
      </c>
      <c r="B78" s="86">
        <v>6573</v>
      </c>
      <c r="C78" s="86">
        <v>8</v>
      </c>
      <c r="D78" s="107" t="s">
        <v>91</v>
      </c>
      <c r="E78" s="86">
        <v>30561785402</v>
      </c>
      <c r="F78" s="108">
        <v>555.5</v>
      </c>
      <c r="G78" s="90">
        <v>116.66</v>
      </c>
      <c r="H78" s="109"/>
      <c r="I78" s="110"/>
      <c r="J78" s="111"/>
      <c r="K78" s="90"/>
      <c r="L78" s="112">
        <f t="shared" si="0"/>
        <v>672.16</v>
      </c>
    </row>
    <row r="79" spans="1:12" s="39" customFormat="1" hidden="1" x14ac:dyDescent="0.2">
      <c r="A79" s="106">
        <v>42501</v>
      </c>
      <c r="B79" s="86">
        <v>8</v>
      </c>
      <c r="C79" s="86">
        <v>12843</v>
      </c>
      <c r="D79" s="107" t="s">
        <v>66</v>
      </c>
      <c r="E79" s="86">
        <v>20225625639</v>
      </c>
      <c r="F79" s="108">
        <v>53.63</v>
      </c>
      <c r="G79" s="90">
        <v>11.26</v>
      </c>
      <c r="H79" s="109"/>
      <c r="I79" s="110"/>
      <c r="J79" s="111">
        <v>23.11</v>
      </c>
      <c r="K79" s="90"/>
      <c r="L79" s="112">
        <f t="shared" si="0"/>
        <v>88</v>
      </c>
    </row>
    <row r="80" spans="1:12" s="39" customFormat="1" hidden="1" x14ac:dyDescent="0.2">
      <c r="A80" s="106">
        <v>42498</v>
      </c>
      <c r="B80" s="86">
        <v>19</v>
      </c>
      <c r="C80" s="86">
        <v>7004</v>
      </c>
      <c r="D80" s="107" t="s">
        <v>117</v>
      </c>
      <c r="E80" s="86">
        <v>30707481184</v>
      </c>
      <c r="F80" s="108">
        <v>123.59</v>
      </c>
      <c r="G80" s="90">
        <v>25.95</v>
      </c>
      <c r="H80" s="109"/>
      <c r="I80" s="110"/>
      <c r="J80" s="111">
        <v>50.49</v>
      </c>
      <c r="K80" s="90"/>
      <c r="L80" s="112">
        <f t="shared" si="0"/>
        <v>200.03</v>
      </c>
    </row>
    <row r="81" spans="1:12" s="39" customFormat="1" hidden="1" x14ac:dyDescent="0.2">
      <c r="A81" s="106">
        <v>42501</v>
      </c>
      <c r="B81" s="86">
        <v>10</v>
      </c>
      <c r="C81" s="86">
        <v>18544</v>
      </c>
      <c r="D81" s="107" t="s">
        <v>136</v>
      </c>
      <c r="E81" s="86">
        <v>30689819431</v>
      </c>
      <c r="F81" s="108">
        <v>102.78</v>
      </c>
      <c r="G81" s="90">
        <v>21.58</v>
      </c>
      <c r="H81" s="109"/>
      <c r="I81" s="110"/>
      <c r="J81" s="111">
        <v>25.64</v>
      </c>
      <c r="K81" s="90"/>
      <c r="L81" s="112">
        <f t="shared" si="0"/>
        <v>150</v>
      </c>
    </row>
    <row r="82" spans="1:12" s="39" customFormat="1" hidden="1" x14ac:dyDescent="0.2">
      <c r="A82" s="106">
        <v>42492</v>
      </c>
      <c r="B82" s="86">
        <v>6</v>
      </c>
      <c r="C82" s="86">
        <v>1221</v>
      </c>
      <c r="D82" s="107" t="s">
        <v>140</v>
      </c>
      <c r="E82" s="86">
        <v>30710270380</v>
      </c>
      <c r="F82" s="108">
        <v>372</v>
      </c>
      <c r="G82" s="90">
        <v>78</v>
      </c>
      <c r="H82" s="109"/>
      <c r="I82" s="110"/>
      <c r="J82" s="111"/>
      <c r="K82" s="90"/>
      <c r="L82" s="112">
        <f t="shared" si="0"/>
        <v>450</v>
      </c>
    </row>
    <row r="83" spans="1:12" s="39" customFormat="1" hidden="1" x14ac:dyDescent="0.2">
      <c r="A83" s="106">
        <v>42492</v>
      </c>
      <c r="B83" s="86">
        <v>1</v>
      </c>
      <c r="C83" s="86">
        <v>52110</v>
      </c>
      <c r="D83" s="107" t="s">
        <v>141</v>
      </c>
      <c r="E83" s="86">
        <v>20116376858</v>
      </c>
      <c r="F83" s="108">
        <v>1137.77</v>
      </c>
      <c r="G83" s="90">
        <v>238.93</v>
      </c>
      <c r="H83" s="109"/>
      <c r="I83" s="110"/>
      <c r="J83" s="111"/>
      <c r="K83" s="90"/>
      <c r="L83" s="112">
        <f t="shared" si="0"/>
        <v>1376.7</v>
      </c>
    </row>
    <row r="84" spans="1:12" s="39" customFormat="1" hidden="1" x14ac:dyDescent="0.2">
      <c r="A84" s="106">
        <v>42493</v>
      </c>
      <c r="B84" s="86">
        <v>6028</v>
      </c>
      <c r="C84" s="86">
        <v>37</v>
      </c>
      <c r="D84" s="107" t="s">
        <v>142</v>
      </c>
      <c r="E84" s="86">
        <v>30643922157</v>
      </c>
      <c r="F84" s="108">
        <v>580.99</v>
      </c>
      <c r="G84" s="90">
        <v>122.01</v>
      </c>
      <c r="H84" s="109"/>
      <c r="I84" s="110"/>
      <c r="J84" s="111"/>
      <c r="K84" s="90"/>
      <c r="L84" s="112">
        <f t="shared" si="0"/>
        <v>703</v>
      </c>
    </row>
    <row r="85" spans="1:12" s="39" customFormat="1" hidden="1" x14ac:dyDescent="0.2">
      <c r="A85" s="106">
        <v>42500</v>
      </c>
      <c r="B85" s="86">
        <v>38</v>
      </c>
      <c r="C85" s="86">
        <v>33323</v>
      </c>
      <c r="D85" s="107" t="s">
        <v>125</v>
      </c>
      <c r="E85" s="86">
        <v>33698461069</v>
      </c>
      <c r="F85" s="108">
        <v>76.7</v>
      </c>
      <c r="G85" s="90">
        <v>16.11</v>
      </c>
      <c r="H85" s="109"/>
      <c r="I85" s="110"/>
      <c r="J85" s="111">
        <v>1.18</v>
      </c>
      <c r="K85" s="90"/>
      <c r="L85" s="112">
        <f t="shared" si="0"/>
        <v>93.990000000000009</v>
      </c>
    </row>
    <row r="86" spans="1:12" s="39" customFormat="1" hidden="1" x14ac:dyDescent="0.2">
      <c r="A86" s="106">
        <v>42504</v>
      </c>
      <c r="B86" s="86">
        <v>6927</v>
      </c>
      <c r="C86" s="86">
        <v>1710</v>
      </c>
      <c r="D86" s="107" t="s">
        <v>60</v>
      </c>
      <c r="E86" s="86">
        <v>30708046724</v>
      </c>
      <c r="F86" s="108">
        <v>410.09</v>
      </c>
      <c r="G86" s="90">
        <v>86.12</v>
      </c>
      <c r="H86" s="109"/>
      <c r="I86" s="110"/>
      <c r="J86" s="111"/>
      <c r="K86" s="90"/>
      <c r="L86" s="112">
        <f t="shared" si="0"/>
        <v>496.21</v>
      </c>
    </row>
    <row r="87" spans="1:12" s="39" customFormat="1" hidden="1" x14ac:dyDescent="0.2">
      <c r="A87" s="106">
        <v>42499</v>
      </c>
      <c r="B87" s="86">
        <v>2083</v>
      </c>
      <c r="C87" s="86">
        <v>439</v>
      </c>
      <c r="D87" s="107" t="s">
        <v>143</v>
      </c>
      <c r="E87" s="86">
        <v>30707215689</v>
      </c>
      <c r="F87" s="108">
        <v>61.16</v>
      </c>
      <c r="G87" s="90">
        <v>12.84</v>
      </c>
      <c r="H87" s="109"/>
      <c r="I87" s="110"/>
      <c r="J87" s="111"/>
      <c r="K87" s="90"/>
      <c r="L87" s="112">
        <f t="shared" si="0"/>
        <v>74</v>
      </c>
    </row>
    <row r="88" spans="1:12" s="39" customFormat="1" hidden="1" x14ac:dyDescent="0.2">
      <c r="A88" s="106">
        <v>42502</v>
      </c>
      <c r="B88" s="86">
        <v>4</v>
      </c>
      <c r="C88" s="86">
        <v>9670</v>
      </c>
      <c r="D88" s="107" t="s">
        <v>144</v>
      </c>
      <c r="E88" s="86">
        <v>33707884989</v>
      </c>
      <c r="F88" s="108">
        <v>454.55</v>
      </c>
      <c r="G88" s="90">
        <v>95.45</v>
      </c>
      <c r="H88" s="109"/>
      <c r="I88" s="110"/>
      <c r="J88" s="111"/>
      <c r="K88" s="90"/>
      <c r="L88" s="112">
        <f t="shared" si="0"/>
        <v>550</v>
      </c>
    </row>
    <row r="89" spans="1:12" s="39" customFormat="1" hidden="1" x14ac:dyDescent="0.2">
      <c r="A89" s="106">
        <v>42506</v>
      </c>
      <c r="B89" s="86">
        <v>15</v>
      </c>
      <c r="C89" s="86">
        <v>67940</v>
      </c>
      <c r="D89" s="107" t="s">
        <v>145</v>
      </c>
      <c r="E89" s="86">
        <v>30536244596</v>
      </c>
      <c r="F89" s="108">
        <v>1951.79</v>
      </c>
      <c r="G89" s="90">
        <v>409.88</v>
      </c>
      <c r="H89" s="109"/>
      <c r="I89" s="110"/>
      <c r="J89" s="111"/>
      <c r="K89" s="90">
        <v>11.71</v>
      </c>
      <c r="L89" s="112">
        <f t="shared" si="0"/>
        <v>2373.38</v>
      </c>
    </row>
    <row r="90" spans="1:12" s="39" customFormat="1" hidden="1" x14ac:dyDescent="0.2">
      <c r="A90" s="106">
        <v>42482</v>
      </c>
      <c r="B90" s="86">
        <v>2</v>
      </c>
      <c r="C90" s="86">
        <v>262</v>
      </c>
      <c r="D90" s="107" t="s">
        <v>146</v>
      </c>
      <c r="E90" s="86">
        <v>30711120544</v>
      </c>
      <c r="F90" s="108">
        <v>1429.75</v>
      </c>
      <c r="G90" s="90">
        <v>300.25</v>
      </c>
      <c r="H90" s="109"/>
      <c r="I90" s="110"/>
      <c r="J90" s="111"/>
      <c r="K90" s="90"/>
      <c r="L90" s="112">
        <f t="shared" si="0"/>
        <v>1730</v>
      </c>
    </row>
    <row r="91" spans="1:12" s="39" customFormat="1" hidden="1" x14ac:dyDescent="0.2">
      <c r="A91" s="106">
        <v>42503</v>
      </c>
      <c r="B91" s="86">
        <v>8</v>
      </c>
      <c r="C91" s="86">
        <v>9216</v>
      </c>
      <c r="D91" s="107" t="s">
        <v>147</v>
      </c>
      <c r="E91" s="86">
        <v>33708068999</v>
      </c>
      <c r="F91" s="108">
        <v>446.36</v>
      </c>
      <c r="G91" s="90">
        <v>93.74</v>
      </c>
      <c r="H91" s="109"/>
      <c r="I91" s="110"/>
      <c r="J91" s="111"/>
      <c r="K91" s="90">
        <v>2.68</v>
      </c>
      <c r="L91" s="112">
        <f t="shared" si="0"/>
        <v>542.78</v>
      </c>
    </row>
    <row r="92" spans="1:12" s="39" customFormat="1" hidden="1" x14ac:dyDescent="0.2">
      <c r="A92" s="106">
        <v>42499</v>
      </c>
      <c r="B92" s="86">
        <v>10</v>
      </c>
      <c r="C92" s="86">
        <v>36939</v>
      </c>
      <c r="D92" s="107" t="s">
        <v>148</v>
      </c>
      <c r="E92" s="86">
        <v>30693002466</v>
      </c>
      <c r="F92" s="108">
        <v>163.24</v>
      </c>
      <c r="G92" s="90">
        <v>34.28</v>
      </c>
      <c r="H92" s="109"/>
      <c r="I92" s="110"/>
      <c r="J92" s="111">
        <v>2.5</v>
      </c>
      <c r="K92" s="90"/>
      <c r="L92" s="112">
        <f t="shared" si="0"/>
        <v>200.02</v>
      </c>
    </row>
    <row r="93" spans="1:12" s="39" customFormat="1" hidden="1" x14ac:dyDescent="0.2">
      <c r="A93" s="106">
        <v>42500</v>
      </c>
      <c r="B93" s="86">
        <v>1</v>
      </c>
      <c r="C93" s="86">
        <v>13726</v>
      </c>
      <c r="D93" s="107" t="s">
        <v>149</v>
      </c>
      <c r="E93" s="86">
        <v>30713628804</v>
      </c>
      <c r="F93" s="108">
        <v>89.79</v>
      </c>
      <c r="G93" s="90">
        <v>18.86</v>
      </c>
      <c r="H93" s="109"/>
      <c r="I93" s="110"/>
      <c r="J93" s="111">
        <v>1.35</v>
      </c>
      <c r="K93" s="90"/>
      <c r="L93" s="112">
        <f t="shared" si="0"/>
        <v>110</v>
      </c>
    </row>
    <row r="94" spans="1:12" s="39" customFormat="1" hidden="1" x14ac:dyDescent="0.2">
      <c r="A94" s="106">
        <v>42500</v>
      </c>
      <c r="B94" s="86">
        <v>25</v>
      </c>
      <c r="C94" s="86">
        <v>9246</v>
      </c>
      <c r="D94" s="107" t="s">
        <v>150</v>
      </c>
      <c r="E94" s="86">
        <v>30708478020</v>
      </c>
      <c r="F94" s="108">
        <v>122.42</v>
      </c>
      <c r="G94" s="90">
        <v>25.71</v>
      </c>
      <c r="H94" s="109"/>
      <c r="I94" s="110"/>
      <c r="J94" s="111">
        <v>51.87</v>
      </c>
      <c r="K94" s="90"/>
      <c r="L94" s="112">
        <f t="shared" si="0"/>
        <v>200</v>
      </c>
    </row>
    <row r="95" spans="1:12" s="39" customFormat="1" hidden="1" x14ac:dyDescent="0.2">
      <c r="A95" s="106">
        <v>42500</v>
      </c>
      <c r="B95" s="86">
        <v>19</v>
      </c>
      <c r="C95" s="86">
        <v>29356</v>
      </c>
      <c r="D95" s="107" t="s">
        <v>150</v>
      </c>
      <c r="E95" s="86">
        <v>30708478020</v>
      </c>
      <c r="F95" s="108">
        <v>81.38</v>
      </c>
      <c r="G95" s="90">
        <v>17.09</v>
      </c>
      <c r="H95" s="109"/>
      <c r="I95" s="110"/>
      <c r="J95" s="111">
        <v>1.53</v>
      </c>
      <c r="K95" s="90"/>
      <c r="L95" s="112">
        <f t="shared" si="0"/>
        <v>100</v>
      </c>
    </row>
    <row r="96" spans="1:12" s="39" customFormat="1" hidden="1" x14ac:dyDescent="0.2">
      <c r="A96" s="106">
        <v>42500</v>
      </c>
      <c r="B96" s="86">
        <v>7</v>
      </c>
      <c r="C96" s="86">
        <v>6502</v>
      </c>
      <c r="D96" s="107" t="s">
        <v>151</v>
      </c>
      <c r="E96" s="86">
        <v>27225264797</v>
      </c>
      <c r="F96" s="108">
        <v>130.07</v>
      </c>
      <c r="G96" s="90">
        <v>27.31</v>
      </c>
      <c r="H96" s="109"/>
      <c r="I96" s="110"/>
      <c r="J96" s="111">
        <v>2.62</v>
      </c>
      <c r="K96" s="90"/>
      <c r="L96" s="112">
        <f t="shared" si="0"/>
        <v>160</v>
      </c>
    </row>
    <row r="97" spans="1:12" s="39" customFormat="1" hidden="1" x14ac:dyDescent="0.2">
      <c r="A97" s="106">
        <v>42500</v>
      </c>
      <c r="B97" s="86">
        <v>2</v>
      </c>
      <c r="C97" s="86">
        <v>66189</v>
      </c>
      <c r="D97" s="107" t="s">
        <v>152</v>
      </c>
      <c r="E97" s="86">
        <v>30710390076</v>
      </c>
      <c r="F97" s="108">
        <v>143.97999999999999</v>
      </c>
      <c r="G97" s="90">
        <v>30.24</v>
      </c>
      <c r="H97" s="109"/>
      <c r="I97" s="110"/>
      <c r="J97" s="111">
        <v>1.29</v>
      </c>
      <c r="K97" s="90"/>
      <c r="L97" s="112">
        <f t="shared" si="0"/>
        <v>175.51</v>
      </c>
    </row>
    <row r="98" spans="1:12" s="39" customFormat="1" hidden="1" x14ac:dyDescent="0.2">
      <c r="A98" s="106">
        <v>42500</v>
      </c>
      <c r="B98" s="86">
        <v>3</v>
      </c>
      <c r="C98" s="86">
        <v>3764</v>
      </c>
      <c r="D98" s="107" t="s">
        <v>153</v>
      </c>
      <c r="E98" s="86">
        <v>30521108416</v>
      </c>
      <c r="F98" s="108">
        <v>338.84</v>
      </c>
      <c r="G98" s="90">
        <v>71.16</v>
      </c>
      <c r="H98" s="109"/>
      <c r="I98" s="110"/>
      <c r="J98" s="111"/>
      <c r="K98" s="90"/>
      <c r="L98" s="112">
        <f t="shared" si="0"/>
        <v>410</v>
      </c>
    </row>
    <row r="99" spans="1:12" s="39" customFormat="1" hidden="1" x14ac:dyDescent="0.2">
      <c r="A99" s="106">
        <v>42501</v>
      </c>
      <c r="B99" s="86">
        <v>13</v>
      </c>
      <c r="C99" s="86">
        <v>54443</v>
      </c>
      <c r="D99" s="107" t="s">
        <v>154</v>
      </c>
      <c r="E99" s="86">
        <v>30701367193</v>
      </c>
      <c r="F99" s="108">
        <v>332</v>
      </c>
      <c r="G99" s="90">
        <v>69.81</v>
      </c>
      <c r="H99" s="109"/>
      <c r="I99" s="110"/>
      <c r="J99" s="111">
        <v>98.29</v>
      </c>
      <c r="K99" s="90"/>
      <c r="L99" s="112">
        <f t="shared" si="0"/>
        <v>500.1</v>
      </c>
    </row>
    <row r="100" spans="1:12" s="39" customFormat="1" hidden="1" x14ac:dyDescent="0.2">
      <c r="A100" s="106">
        <v>42501</v>
      </c>
      <c r="B100" s="86">
        <v>7</v>
      </c>
      <c r="C100" s="86">
        <v>6511</v>
      </c>
      <c r="D100" s="107" t="s">
        <v>151</v>
      </c>
      <c r="E100" s="86">
        <v>27225264797</v>
      </c>
      <c r="F100" s="108">
        <v>125.19</v>
      </c>
      <c r="G100" s="90">
        <v>26.29</v>
      </c>
      <c r="H100" s="109"/>
      <c r="I100" s="110"/>
      <c r="J100" s="111">
        <v>2.52</v>
      </c>
      <c r="K100" s="90"/>
      <c r="L100" s="112">
        <f t="shared" si="0"/>
        <v>154</v>
      </c>
    </row>
    <row r="101" spans="1:12" s="39" customFormat="1" hidden="1" x14ac:dyDescent="0.2">
      <c r="A101" s="106">
        <v>42502</v>
      </c>
      <c r="B101" s="86">
        <v>10</v>
      </c>
      <c r="C101" s="86">
        <v>35879</v>
      </c>
      <c r="D101" s="107" t="s">
        <v>155</v>
      </c>
      <c r="E101" s="86">
        <v>30538219424</v>
      </c>
      <c r="F101" s="108">
        <v>632.54</v>
      </c>
      <c r="G101" s="90">
        <v>132.83000000000001</v>
      </c>
      <c r="H101" s="109"/>
      <c r="I101" s="110"/>
      <c r="J101" s="111">
        <v>234.63</v>
      </c>
      <c r="K101" s="90"/>
      <c r="L101" s="112">
        <f t="shared" si="0"/>
        <v>1000</v>
      </c>
    </row>
    <row r="102" spans="1:12" s="39" customFormat="1" hidden="1" x14ac:dyDescent="0.2">
      <c r="A102" s="106">
        <v>42503</v>
      </c>
      <c r="B102" s="86">
        <v>2583</v>
      </c>
      <c r="C102" s="86">
        <v>98284</v>
      </c>
      <c r="D102" s="107" t="s">
        <v>156</v>
      </c>
      <c r="E102" s="86">
        <v>30678774495</v>
      </c>
      <c r="F102" s="108">
        <v>193.76</v>
      </c>
      <c r="G102" s="90">
        <v>40.69</v>
      </c>
      <c r="H102" s="109"/>
      <c r="I102" s="110"/>
      <c r="J102" s="111">
        <v>65.56</v>
      </c>
      <c r="K102" s="90"/>
      <c r="L102" s="112">
        <f t="shared" si="0"/>
        <v>300.01</v>
      </c>
    </row>
    <row r="103" spans="1:12" s="39" customFormat="1" hidden="1" x14ac:dyDescent="0.2">
      <c r="A103" s="106">
        <v>42503</v>
      </c>
      <c r="B103" s="86">
        <v>10</v>
      </c>
      <c r="C103" s="86">
        <v>196064</v>
      </c>
      <c r="D103" s="107" t="s">
        <v>157</v>
      </c>
      <c r="E103" s="86">
        <v>33607129989</v>
      </c>
      <c r="F103" s="108">
        <v>128.06</v>
      </c>
      <c r="G103" s="90">
        <v>26.89</v>
      </c>
      <c r="H103" s="109"/>
      <c r="I103" s="110"/>
      <c r="J103" s="111">
        <v>45.08</v>
      </c>
      <c r="K103" s="90"/>
      <c r="L103" s="112">
        <f t="shared" si="0"/>
        <v>200.02999999999997</v>
      </c>
    </row>
    <row r="104" spans="1:12" s="39" customFormat="1" hidden="1" x14ac:dyDescent="0.2">
      <c r="A104" s="106">
        <v>42503</v>
      </c>
      <c r="B104" s="86">
        <v>6</v>
      </c>
      <c r="C104" s="86">
        <v>1019</v>
      </c>
      <c r="D104" s="107" t="s">
        <v>158</v>
      </c>
      <c r="E104" s="86">
        <v>30589977412</v>
      </c>
      <c r="F104" s="108">
        <v>338.82</v>
      </c>
      <c r="G104" s="90">
        <v>71.150000000000006</v>
      </c>
      <c r="H104" s="109"/>
      <c r="I104" s="110"/>
      <c r="J104" s="111">
        <v>90.07</v>
      </c>
      <c r="K104" s="90"/>
      <c r="L104" s="112">
        <f t="shared" si="0"/>
        <v>500.04</v>
      </c>
    </row>
    <row r="105" spans="1:12" s="39" customFormat="1" hidden="1" x14ac:dyDescent="0.2">
      <c r="A105" s="106">
        <v>42504</v>
      </c>
      <c r="B105" s="86">
        <v>12</v>
      </c>
      <c r="C105" s="86">
        <v>23179</v>
      </c>
      <c r="D105" s="107" t="s">
        <v>159</v>
      </c>
      <c r="E105" s="86">
        <v>30698873562</v>
      </c>
      <c r="F105" s="108">
        <v>80.62</v>
      </c>
      <c r="G105" s="90">
        <v>16.93</v>
      </c>
      <c r="H105" s="109"/>
      <c r="I105" s="110"/>
      <c r="J105" s="111">
        <v>2.46</v>
      </c>
      <c r="K105" s="90"/>
      <c r="L105" s="112">
        <f t="shared" si="0"/>
        <v>100.01</v>
      </c>
    </row>
    <row r="106" spans="1:12" s="39" customFormat="1" hidden="1" x14ac:dyDescent="0.2">
      <c r="A106" s="106">
        <v>42504</v>
      </c>
      <c r="B106" s="86">
        <v>33</v>
      </c>
      <c r="C106" s="86">
        <v>37294</v>
      </c>
      <c r="D106" s="107" t="s">
        <v>160</v>
      </c>
      <c r="E106" s="86">
        <v>30692402983</v>
      </c>
      <c r="F106" s="108">
        <v>148.9</v>
      </c>
      <c r="G106" s="90">
        <v>31.27</v>
      </c>
      <c r="H106" s="109"/>
      <c r="I106" s="110"/>
      <c r="J106" s="111">
        <v>2.34</v>
      </c>
      <c r="K106" s="90"/>
      <c r="L106" s="112">
        <f t="shared" si="0"/>
        <v>182.51000000000002</v>
      </c>
    </row>
    <row r="107" spans="1:12" s="39" customFormat="1" hidden="1" x14ac:dyDescent="0.2">
      <c r="A107" s="106">
        <v>42504</v>
      </c>
      <c r="B107" s="86">
        <v>7</v>
      </c>
      <c r="C107" s="86">
        <v>22132</v>
      </c>
      <c r="D107" s="107" t="s">
        <v>161</v>
      </c>
      <c r="E107" s="86">
        <v>33694787709</v>
      </c>
      <c r="F107" s="108">
        <v>128.29</v>
      </c>
      <c r="G107" s="90">
        <v>26.94</v>
      </c>
      <c r="H107" s="109"/>
      <c r="I107" s="110"/>
      <c r="J107" s="111">
        <v>1.77</v>
      </c>
      <c r="K107" s="90"/>
      <c r="L107" s="112">
        <f t="shared" si="0"/>
        <v>157</v>
      </c>
    </row>
    <row r="108" spans="1:12" s="39" customFormat="1" hidden="1" x14ac:dyDescent="0.2">
      <c r="A108" s="106">
        <v>42507</v>
      </c>
      <c r="B108" s="86">
        <v>6927</v>
      </c>
      <c r="C108" s="86">
        <v>1765</v>
      </c>
      <c r="D108" s="107" t="s">
        <v>60</v>
      </c>
      <c r="E108" s="86">
        <v>3708046724</v>
      </c>
      <c r="F108" s="108">
        <v>138.5</v>
      </c>
      <c r="G108" s="90">
        <v>29.09</v>
      </c>
      <c r="H108" s="109"/>
      <c r="I108" s="110"/>
      <c r="J108" s="111"/>
      <c r="K108" s="90"/>
      <c r="L108" s="112">
        <f t="shared" si="0"/>
        <v>167.59</v>
      </c>
    </row>
    <row r="109" spans="1:12" s="39" customFormat="1" hidden="1" x14ac:dyDescent="0.2">
      <c r="A109" s="106">
        <v>42506</v>
      </c>
      <c r="B109" s="86">
        <v>6</v>
      </c>
      <c r="C109" s="86">
        <v>8115</v>
      </c>
      <c r="D109" s="107" t="s">
        <v>62</v>
      </c>
      <c r="E109" s="86">
        <v>30712504168</v>
      </c>
      <c r="F109" s="108">
        <v>63.44</v>
      </c>
      <c r="G109" s="90">
        <v>13.32</v>
      </c>
      <c r="H109" s="109"/>
      <c r="I109" s="110"/>
      <c r="J109" s="111">
        <v>23.27</v>
      </c>
      <c r="K109" s="90"/>
      <c r="L109" s="112">
        <f t="shared" si="0"/>
        <v>100.02999999999999</v>
      </c>
    </row>
    <row r="110" spans="1:12" s="39" customFormat="1" hidden="1" x14ac:dyDescent="0.2">
      <c r="A110" s="106">
        <v>42503</v>
      </c>
      <c r="B110" s="86">
        <v>17</v>
      </c>
      <c r="C110" s="86">
        <v>56015</v>
      </c>
      <c r="D110" s="107" t="s">
        <v>69</v>
      </c>
      <c r="E110" s="86">
        <v>33677623239</v>
      </c>
      <c r="F110" s="108">
        <v>62.54</v>
      </c>
      <c r="G110" s="90">
        <v>13.13</v>
      </c>
      <c r="H110" s="109"/>
      <c r="I110" s="110"/>
      <c r="J110" s="111">
        <v>24.23</v>
      </c>
      <c r="K110" s="90"/>
      <c r="L110" s="112">
        <f t="shared" si="0"/>
        <v>99.9</v>
      </c>
    </row>
    <row r="111" spans="1:12" s="39" customFormat="1" hidden="1" x14ac:dyDescent="0.2">
      <c r="A111" s="106">
        <v>42492</v>
      </c>
      <c r="B111" s="86">
        <v>3</v>
      </c>
      <c r="C111" s="86">
        <v>84991</v>
      </c>
      <c r="D111" s="107" t="s">
        <v>162</v>
      </c>
      <c r="E111" s="86">
        <v>30711314403</v>
      </c>
      <c r="F111" s="108">
        <v>66.23</v>
      </c>
      <c r="G111" s="90">
        <v>13.91</v>
      </c>
      <c r="H111" s="109"/>
      <c r="I111" s="110"/>
      <c r="J111" s="111">
        <v>19.86</v>
      </c>
      <c r="K111" s="90"/>
      <c r="L111" s="112">
        <f t="shared" si="0"/>
        <v>100</v>
      </c>
    </row>
    <row r="112" spans="1:12" s="39" customFormat="1" hidden="1" x14ac:dyDescent="0.2">
      <c r="A112" s="106">
        <v>42502</v>
      </c>
      <c r="B112" s="86">
        <v>15</v>
      </c>
      <c r="C112" s="86">
        <v>61341</v>
      </c>
      <c r="D112" s="107" t="s">
        <v>117</v>
      </c>
      <c r="E112" s="86">
        <v>30707481184</v>
      </c>
      <c r="F112" s="108">
        <v>403.73</v>
      </c>
      <c r="G112" s="90">
        <v>84.78</v>
      </c>
      <c r="H112" s="109"/>
      <c r="I112" s="110"/>
      <c r="J112" s="111">
        <v>111.57</v>
      </c>
      <c r="K112" s="90"/>
      <c r="L112" s="112">
        <f t="shared" si="0"/>
        <v>600.07999999999993</v>
      </c>
    </row>
    <row r="113" spans="1:12" s="39" customFormat="1" hidden="1" x14ac:dyDescent="0.2">
      <c r="A113" s="106">
        <v>42503</v>
      </c>
      <c r="B113" s="86">
        <v>3216</v>
      </c>
      <c r="C113" s="86">
        <v>63748</v>
      </c>
      <c r="D113" s="107" t="s">
        <v>156</v>
      </c>
      <c r="E113" s="86">
        <v>30678774495</v>
      </c>
      <c r="F113" s="108">
        <v>346.33</v>
      </c>
      <c r="G113" s="90">
        <v>72.73</v>
      </c>
      <c r="H113" s="109"/>
      <c r="I113" s="110"/>
      <c r="J113" s="111">
        <v>80.95</v>
      </c>
      <c r="K113" s="90"/>
      <c r="L113" s="112">
        <f t="shared" si="0"/>
        <v>500.01</v>
      </c>
    </row>
    <row r="114" spans="1:12" s="39" customFormat="1" hidden="1" x14ac:dyDescent="0.2">
      <c r="A114" s="106">
        <v>42506</v>
      </c>
      <c r="B114" s="86">
        <v>4</v>
      </c>
      <c r="C114" s="86">
        <v>178418</v>
      </c>
      <c r="D114" s="107" t="s">
        <v>163</v>
      </c>
      <c r="E114" s="86">
        <v>30708131896</v>
      </c>
      <c r="F114" s="108">
        <v>159.25</v>
      </c>
      <c r="G114" s="90">
        <v>33.44</v>
      </c>
      <c r="H114" s="109"/>
      <c r="I114" s="110"/>
      <c r="J114" s="111">
        <v>11.35</v>
      </c>
      <c r="K114" s="90"/>
      <c r="L114" s="112">
        <f t="shared" si="0"/>
        <v>204.04</v>
      </c>
    </row>
    <row r="115" spans="1:12" s="39" customFormat="1" hidden="1" x14ac:dyDescent="0.2">
      <c r="A115" s="106">
        <v>42489</v>
      </c>
      <c r="B115" s="86">
        <v>20</v>
      </c>
      <c r="C115" s="86">
        <v>26044</v>
      </c>
      <c r="D115" s="107" t="s">
        <v>69</v>
      </c>
      <c r="E115" s="86">
        <v>33677623239</v>
      </c>
      <c r="F115" s="108">
        <v>94.06</v>
      </c>
      <c r="G115" s="90">
        <v>19.75</v>
      </c>
      <c r="H115" s="109"/>
      <c r="I115" s="110"/>
      <c r="J115" s="111">
        <v>36.19</v>
      </c>
      <c r="K115" s="90"/>
      <c r="L115" s="112">
        <f t="shared" si="0"/>
        <v>150</v>
      </c>
    </row>
    <row r="116" spans="1:12" s="39" customFormat="1" hidden="1" x14ac:dyDescent="0.2">
      <c r="A116" s="106">
        <v>42487</v>
      </c>
      <c r="B116" s="86">
        <v>51</v>
      </c>
      <c r="C116" s="86">
        <v>340014</v>
      </c>
      <c r="D116" s="107" t="s">
        <v>164</v>
      </c>
      <c r="E116" s="86">
        <v>30614150633</v>
      </c>
      <c r="F116" s="108">
        <v>62.9</v>
      </c>
      <c r="G116" s="90">
        <v>13.21</v>
      </c>
      <c r="H116" s="109"/>
      <c r="I116" s="110"/>
      <c r="J116" s="111">
        <v>23.9</v>
      </c>
      <c r="K116" s="90"/>
      <c r="L116" s="112">
        <f t="shared" si="0"/>
        <v>100.00999999999999</v>
      </c>
    </row>
    <row r="117" spans="1:12" s="39" customFormat="1" hidden="1" x14ac:dyDescent="0.2">
      <c r="A117" s="106">
        <v>42502</v>
      </c>
      <c r="B117" s="86">
        <v>41</v>
      </c>
      <c r="C117" s="86">
        <v>480508</v>
      </c>
      <c r="D117" s="107" t="s">
        <v>76</v>
      </c>
      <c r="E117" s="86">
        <v>33525935189</v>
      </c>
      <c r="F117" s="108">
        <v>913.27</v>
      </c>
      <c r="G117" s="90">
        <v>191.79</v>
      </c>
      <c r="H117" s="109"/>
      <c r="I117" s="110"/>
      <c r="J117" s="111">
        <v>195.05</v>
      </c>
      <c r="K117" s="90"/>
      <c r="L117" s="112">
        <f t="shared" si="0"/>
        <v>1300.1099999999999</v>
      </c>
    </row>
    <row r="118" spans="1:12" s="39" customFormat="1" hidden="1" x14ac:dyDescent="0.2">
      <c r="A118" s="106">
        <v>42501</v>
      </c>
      <c r="B118" s="86">
        <v>4</v>
      </c>
      <c r="C118" s="86">
        <v>61876</v>
      </c>
      <c r="D118" s="107" t="s">
        <v>77</v>
      </c>
      <c r="E118" s="86">
        <v>30712439889</v>
      </c>
      <c r="F118" s="108">
        <v>661.56</v>
      </c>
      <c r="G118" s="90">
        <v>138.93</v>
      </c>
      <c r="H118" s="109"/>
      <c r="I118" s="110"/>
      <c r="J118" s="111">
        <v>115.35</v>
      </c>
      <c r="K118" s="90"/>
      <c r="L118" s="112">
        <f t="shared" si="0"/>
        <v>915.84</v>
      </c>
    </row>
    <row r="119" spans="1:12" s="39" customFormat="1" hidden="1" x14ac:dyDescent="0.2">
      <c r="A119" s="106">
        <v>42501</v>
      </c>
      <c r="B119" s="86">
        <v>4</v>
      </c>
      <c r="C119" s="86">
        <v>35378</v>
      </c>
      <c r="D119" s="107" t="s">
        <v>165</v>
      </c>
      <c r="E119" s="86">
        <v>30714539910</v>
      </c>
      <c r="F119" s="108">
        <v>712.59</v>
      </c>
      <c r="G119" s="90">
        <v>149.63999999999999</v>
      </c>
      <c r="H119" s="109"/>
      <c r="I119" s="110"/>
      <c r="J119" s="111">
        <v>122.87</v>
      </c>
      <c r="K119" s="90"/>
      <c r="L119" s="112">
        <f t="shared" si="0"/>
        <v>985.1</v>
      </c>
    </row>
    <row r="120" spans="1:12" s="39" customFormat="1" hidden="1" x14ac:dyDescent="0.2">
      <c r="A120" s="106">
        <v>42501</v>
      </c>
      <c r="B120" s="86">
        <v>15</v>
      </c>
      <c r="C120" s="86">
        <v>4276</v>
      </c>
      <c r="D120" s="107" t="s">
        <v>77</v>
      </c>
      <c r="E120" s="86">
        <v>30712439889</v>
      </c>
      <c r="F120" s="108">
        <v>880.33</v>
      </c>
      <c r="G120" s="90">
        <v>184.87</v>
      </c>
      <c r="H120" s="109"/>
      <c r="I120" s="110"/>
      <c r="J120" s="111">
        <v>154.86000000000001</v>
      </c>
      <c r="K120" s="90"/>
      <c r="L120" s="112">
        <f t="shared" si="0"/>
        <v>1220.06</v>
      </c>
    </row>
    <row r="121" spans="1:12" s="39" customFormat="1" hidden="1" x14ac:dyDescent="0.2">
      <c r="A121" s="106">
        <v>42498</v>
      </c>
      <c r="B121" s="86">
        <v>25</v>
      </c>
      <c r="C121" s="86">
        <v>20881</v>
      </c>
      <c r="D121" s="107" t="s">
        <v>84</v>
      </c>
      <c r="E121" s="86">
        <v>30708081961</v>
      </c>
      <c r="F121" s="108">
        <v>746.9</v>
      </c>
      <c r="G121" s="90">
        <v>156.85</v>
      </c>
      <c r="H121" s="109">
        <v>96.34</v>
      </c>
      <c r="I121" s="110"/>
      <c r="J121" s="111"/>
      <c r="K121" s="90"/>
      <c r="L121" s="112">
        <f t="shared" si="0"/>
        <v>1000.09</v>
      </c>
    </row>
    <row r="122" spans="1:12" s="39" customFormat="1" hidden="1" x14ac:dyDescent="0.2">
      <c r="A122" s="106">
        <v>42494</v>
      </c>
      <c r="B122" s="86">
        <v>11</v>
      </c>
      <c r="C122" s="86">
        <v>1279</v>
      </c>
      <c r="D122" s="107" t="s">
        <v>166</v>
      </c>
      <c r="E122" s="86">
        <v>30660535256</v>
      </c>
      <c r="F122" s="108">
        <v>906.46</v>
      </c>
      <c r="G122" s="90">
        <v>190.36</v>
      </c>
      <c r="H122" s="109">
        <v>103.17</v>
      </c>
      <c r="I122" s="110"/>
      <c r="J122" s="111"/>
      <c r="K122" s="90"/>
      <c r="L122" s="112">
        <f t="shared" si="0"/>
        <v>1199.9900000000002</v>
      </c>
    </row>
    <row r="123" spans="1:12" s="39" customFormat="1" hidden="1" x14ac:dyDescent="0.2">
      <c r="A123" s="106">
        <v>42493</v>
      </c>
      <c r="B123" s="86">
        <v>2</v>
      </c>
      <c r="C123" s="86">
        <v>3552</v>
      </c>
      <c r="D123" s="107" t="s">
        <v>167</v>
      </c>
      <c r="E123" s="86">
        <v>30999120845</v>
      </c>
      <c r="F123" s="108">
        <v>211.21</v>
      </c>
      <c r="G123" s="90">
        <v>44.35</v>
      </c>
      <c r="H123" s="109"/>
      <c r="I123" s="110"/>
      <c r="J123" s="111">
        <v>44.43</v>
      </c>
      <c r="K123" s="90"/>
      <c r="L123" s="112">
        <f t="shared" si="0"/>
        <v>299.99</v>
      </c>
    </row>
    <row r="124" spans="1:12" s="39" customFormat="1" hidden="1" x14ac:dyDescent="0.2">
      <c r="A124" s="106">
        <v>42492</v>
      </c>
      <c r="B124" s="86">
        <v>41</v>
      </c>
      <c r="C124" s="86">
        <v>479323</v>
      </c>
      <c r="D124" s="107" t="s">
        <v>76</v>
      </c>
      <c r="E124" s="86">
        <v>33525935189</v>
      </c>
      <c r="F124" s="108">
        <v>991.88</v>
      </c>
      <c r="G124" s="90">
        <v>208.3</v>
      </c>
      <c r="H124" s="109"/>
      <c r="I124" s="110"/>
      <c r="J124" s="111">
        <v>211.84</v>
      </c>
      <c r="K124" s="90"/>
      <c r="L124" s="112">
        <f t="shared" si="0"/>
        <v>1412.02</v>
      </c>
    </row>
    <row r="125" spans="1:12" s="39" customFormat="1" hidden="1" x14ac:dyDescent="0.2">
      <c r="A125" s="106">
        <v>42491</v>
      </c>
      <c r="B125" s="86">
        <v>5</v>
      </c>
      <c r="C125" s="86">
        <v>45703</v>
      </c>
      <c r="D125" s="107" t="s">
        <v>75</v>
      </c>
      <c r="E125" s="86">
        <v>33707366619</v>
      </c>
      <c r="F125" s="108">
        <v>900.45</v>
      </c>
      <c r="G125" s="90">
        <v>189.09</v>
      </c>
      <c r="H125" s="109"/>
      <c r="I125" s="110"/>
      <c r="J125" s="111">
        <v>210.48</v>
      </c>
      <c r="K125" s="90"/>
      <c r="L125" s="112">
        <f t="shared" si="0"/>
        <v>1300.02</v>
      </c>
    </row>
    <row r="126" spans="1:12" s="39" customFormat="1" hidden="1" x14ac:dyDescent="0.2">
      <c r="A126" s="106">
        <v>42507</v>
      </c>
      <c r="B126" s="86">
        <v>51</v>
      </c>
      <c r="C126" s="86">
        <v>343770</v>
      </c>
      <c r="D126" s="107" t="s">
        <v>168</v>
      </c>
      <c r="E126" s="86">
        <v>30614150633</v>
      </c>
      <c r="F126" s="108">
        <v>341.69</v>
      </c>
      <c r="G126" s="90">
        <v>71.760000000000005</v>
      </c>
      <c r="H126" s="109"/>
      <c r="I126" s="110"/>
      <c r="J126" s="111">
        <v>86.55</v>
      </c>
      <c r="K126" s="90"/>
      <c r="L126" s="112">
        <f t="shared" si="0"/>
        <v>500</v>
      </c>
    </row>
    <row r="127" spans="1:12" s="39" customFormat="1" hidden="1" x14ac:dyDescent="0.2">
      <c r="A127" s="106">
        <v>42508</v>
      </c>
      <c r="B127" s="86">
        <v>51</v>
      </c>
      <c r="C127" s="86">
        <v>344091</v>
      </c>
      <c r="D127" s="107" t="s">
        <v>168</v>
      </c>
      <c r="E127" s="86">
        <v>30614150633</v>
      </c>
      <c r="F127" s="108">
        <v>410.06</v>
      </c>
      <c r="G127" s="90">
        <v>86.11</v>
      </c>
      <c r="H127" s="109"/>
      <c r="I127" s="110"/>
      <c r="J127" s="111">
        <v>103.87</v>
      </c>
      <c r="K127" s="90"/>
      <c r="L127" s="112">
        <f t="shared" si="0"/>
        <v>600.04</v>
      </c>
    </row>
    <row r="128" spans="1:12" s="39" customFormat="1" hidden="1" x14ac:dyDescent="0.2">
      <c r="A128" s="106">
        <v>42508</v>
      </c>
      <c r="B128" s="86">
        <v>1</v>
      </c>
      <c r="C128" s="86">
        <v>633925</v>
      </c>
      <c r="D128" s="107" t="s">
        <v>169</v>
      </c>
      <c r="E128" s="86">
        <v>30576133835</v>
      </c>
      <c r="F128" s="108">
        <v>1667.88</v>
      </c>
      <c r="G128" s="90">
        <v>350.25</v>
      </c>
      <c r="H128" s="109"/>
      <c r="I128" s="110"/>
      <c r="J128" s="111"/>
      <c r="K128" s="90"/>
      <c r="L128" s="112">
        <f t="shared" si="0"/>
        <v>2018.13</v>
      </c>
    </row>
    <row r="129" spans="1:12" s="39" customFormat="1" hidden="1" x14ac:dyDescent="0.2">
      <c r="A129" s="106">
        <v>42509</v>
      </c>
      <c r="B129" s="86">
        <v>3216</v>
      </c>
      <c r="C129" s="86">
        <v>63975</v>
      </c>
      <c r="D129" s="107" t="s">
        <v>156</v>
      </c>
      <c r="E129" s="86">
        <v>30678774495</v>
      </c>
      <c r="F129" s="108">
        <v>138.54</v>
      </c>
      <c r="G129" s="90">
        <v>29.09</v>
      </c>
      <c r="H129" s="109"/>
      <c r="I129" s="110"/>
      <c r="J129" s="111">
        <v>32.380000000000003</v>
      </c>
      <c r="K129" s="90"/>
      <c r="L129" s="112">
        <f t="shared" si="0"/>
        <v>200.01</v>
      </c>
    </row>
    <row r="130" spans="1:12" s="39" customFormat="1" hidden="1" x14ac:dyDescent="0.2">
      <c r="A130" s="106">
        <v>42509</v>
      </c>
      <c r="B130" s="86">
        <v>24</v>
      </c>
      <c r="C130" s="86">
        <v>17763</v>
      </c>
      <c r="D130" s="107" t="s">
        <v>170</v>
      </c>
      <c r="E130" s="86">
        <v>30539360376</v>
      </c>
      <c r="F130" s="108">
        <v>123.23</v>
      </c>
      <c r="G130" s="90">
        <v>25.88</v>
      </c>
      <c r="H130" s="109"/>
      <c r="I130" s="110"/>
      <c r="J130" s="111">
        <v>50.89</v>
      </c>
      <c r="K130" s="90"/>
      <c r="L130" s="112">
        <f t="shared" si="0"/>
        <v>200</v>
      </c>
    </row>
    <row r="131" spans="1:12" s="39" customFormat="1" hidden="1" x14ac:dyDescent="0.2">
      <c r="A131" s="106">
        <v>42510</v>
      </c>
      <c r="B131" s="86">
        <v>5</v>
      </c>
      <c r="C131" s="86">
        <v>47186</v>
      </c>
      <c r="D131" s="107" t="s">
        <v>75</v>
      </c>
      <c r="E131" s="86">
        <v>33707366619</v>
      </c>
      <c r="F131" s="108">
        <v>221.97</v>
      </c>
      <c r="G131" s="90">
        <v>46.61</v>
      </c>
      <c r="H131" s="109"/>
      <c r="I131" s="110"/>
      <c r="J131" s="111">
        <v>81.42</v>
      </c>
      <c r="K131" s="90"/>
      <c r="L131" s="112">
        <f t="shared" si="0"/>
        <v>350</v>
      </c>
    </row>
    <row r="132" spans="1:12" s="39" customFormat="1" hidden="1" x14ac:dyDescent="0.2">
      <c r="A132" s="106">
        <v>42503</v>
      </c>
      <c r="B132" s="86">
        <v>6927</v>
      </c>
      <c r="C132" s="86">
        <v>1679</v>
      </c>
      <c r="D132" s="107" t="s">
        <v>60</v>
      </c>
      <c r="E132" s="86">
        <v>30708046724</v>
      </c>
      <c r="F132" s="108">
        <v>100.95</v>
      </c>
      <c r="G132" s="90">
        <v>21.2</v>
      </c>
      <c r="H132" s="109"/>
      <c r="I132" s="110"/>
      <c r="J132" s="111"/>
      <c r="K132" s="90"/>
      <c r="L132" s="112">
        <f t="shared" si="0"/>
        <v>122.15</v>
      </c>
    </row>
    <row r="133" spans="1:12" s="39" customFormat="1" hidden="1" x14ac:dyDescent="0.2">
      <c r="A133" s="106">
        <v>42503</v>
      </c>
      <c r="B133" s="86">
        <v>6927</v>
      </c>
      <c r="C133" s="86">
        <v>1682</v>
      </c>
      <c r="D133" s="107" t="s">
        <v>60</v>
      </c>
      <c r="E133" s="86">
        <v>30708046724</v>
      </c>
      <c r="F133" s="108">
        <v>118.77</v>
      </c>
      <c r="G133" s="90">
        <v>24.94</v>
      </c>
      <c r="H133" s="109"/>
      <c r="I133" s="110"/>
      <c r="J133" s="111"/>
      <c r="K133" s="90"/>
      <c r="L133" s="112">
        <f t="shared" si="0"/>
        <v>143.71</v>
      </c>
    </row>
    <row r="134" spans="1:12" s="39" customFormat="1" hidden="1" x14ac:dyDescent="0.2">
      <c r="A134" s="106">
        <v>42503</v>
      </c>
      <c r="B134" s="86">
        <v>6927</v>
      </c>
      <c r="C134" s="86">
        <v>1683</v>
      </c>
      <c r="D134" s="107" t="s">
        <v>60</v>
      </c>
      <c r="E134" s="86">
        <v>30708046724</v>
      </c>
      <c r="F134" s="108">
        <v>138.66</v>
      </c>
      <c r="G134" s="90">
        <v>29.12</v>
      </c>
      <c r="H134" s="109"/>
      <c r="I134" s="110"/>
      <c r="J134" s="111"/>
      <c r="K134" s="90"/>
      <c r="L134" s="112">
        <f t="shared" si="0"/>
        <v>167.78</v>
      </c>
    </row>
    <row r="135" spans="1:12" s="39" customFormat="1" hidden="1" x14ac:dyDescent="0.2">
      <c r="A135" s="106">
        <v>42503</v>
      </c>
      <c r="B135" s="86">
        <v>6927</v>
      </c>
      <c r="C135" s="86">
        <v>1680</v>
      </c>
      <c r="D135" s="107" t="s">
        <v>60</v>
      </c>
      <c r="E135" s="86">
        <v>30708046724</v>
      </c>
      <c r="F135" s="108">
        <v>138.65</v>
      </c>
      <c r="G135" s="90">
        <v>29.12</v>
      </c>
      <c r="H135" s="109"/>
      <c r="I135" s="110"/>
      <c r="J135" s="111"/>
      <c r="K135" s="90"/>
      <c r="L135" s="112">
        <f t="shared" si="0"/>
        <v>167.77</v>
      </c>
    </row>
    <row r="136" spans="1:12" s="39" customFormat="1" hidden="1" x14ac:dyDescent="0.2">
      <c r="A136" s="106">
        <v>42510</v>
      </c>
      <c r="B136" s="86">
        <v>14</v>
      </c>
      <c r="C136" s="86">
        <v>22349</v>
      </c>
      <c r="D136" s="86" t="s">
        <v>171</v>
      </c>
      <c r="E136" s="86">
        <v>33669376109</v>
      </c>
      <c r="F136" s="108">
        <v>81.19</v>
      </c>
      <c r="G136" s="90">
        <v>17.05</v>
      </c>
      <c r="H136" s="90"/>
      <c r="I136" s="110"/>
      <c r="J136" s="123">
        <v>1.76</v>
      </c>
      <c r="K136" s="90"/>
      <c r="L136" s="88">
        <f t="shared" si="0"/>
        <v>100</v>
      </c>
    </row>
    <row r="137" spans="1:12" s="39" customFormat="1" hidden="1" x14ac:dyDescent="0.2">
      <c r="A137" s="106">
        <v>42510</v>
      </c>
      <c r="B137" s="86">
        <v>23</v>
      </c>
      <c r="C137" s="86">
        <v>15219</v>
      </c>
      <c r="D137" s="86" t="s">
        <v>172</v>
      </c>
      <c r="E137" s="86">
        <v>30698548289</v>
      </c>
      <c r="F137" s="108">
        <v>58.21</v>
      </c>
      <c r="G137" s="90">
        <v>12.22</v>
      </c>
      <c r="H137" s="90"/>
      <c r="I137" s="110"/>
      <c r="J137" s="123">
        <v>1.56</v>
      </c>
      <c r="K137" s="90"/>
      <c r="L137" s="88">
        <f>SUM(F137:K137)</f>
        <v>71.990000000000009</v>
      </c>
    </row>
    <row r="138" spans="1:12" s="39" customFormat="1" hidden="1" x14ac:dyDescent="0.2">
      <c r="A138" s="106">
        <v>42510</v>
      </c>
      <c r="B138" s="86">
        <v>8</v>
      </c>
      <c r="C138" s="86">
        <v>417405</v>
      </c>
      <c r="D138" s="86" t="s">
        <v>173</v>
      </c>
      <c r="E138" s="86">
        <v>30693186230</v>
      </c>
      <c r="F138" s="108">
        <v>158.41</v>
      </c>
      <c r="G138" s="90">
        <v>33.270000000000003</v>
      </c>
      <c r="H138" s="90"/>
      <c r="I138" s="110"/>
      <c r="J138" s="123">
        <v>3.32</v>
      </c>
      <c r="K138" s="90"/>
      <c r="L138" s="88">
        <f>SUM(F138:J138)</f>
        <v>195</v>
      </c>
    </row>
    <row r="139" spans="1:12" s="39" customFormat="1" hidden="1" x14ac:dyDescent="0.2">
      <c r="A139" s="106">
        <v>42510</v>
      </c>
      <c r="B139" s="86">
        <v>34</v>
      </c>
      <c r="C139" s="86">
        <v>32850</v>
      </c>
      <c r="D139" s="86" t="s">
        <v>172</v>
      </c>
      <c r="E139" s="86">
        <v>30698548289</v>
      </c>
      <c r="F139" s="108">
        <v>129.36000000000001</v>
      </c>
      <c r="G139" s="90">
        <v>24.17</v>
      </c>
      <c r="H139" s="90"/>
      <c r="I139" s="110"/>
      <c r="J139" s="123">
        <v>43.47</v>
      </c>
      <c r="K139" s="90"/>
      <c r="L139" s="88">
        <f t="shared" ref="L139:L148" si="1">SUM(F139:K139)</f>
        <v>197.00000000000003</v>
      </c>
    </row>
    <row r="140" spans="1:12" s="39" customFormat="1" hidden="1" x14ac:dyDescent="0.2">
      <c r="A140" s="106">
        <v>42510</v>
      </c>
      <c r="B140" s="86">
        <v>6</v>
      </c>
      <c r="C140" s="86">
        <v>60695</v>
      </c>
      <c r="D140" s="86" t="s">
        <v>174</v>
      </c>
      <c r="E140" s="86">
        <v>30685401467</v>
      </c>
      <c r="F140" s="108">
        <v>134.12</v>
      </c>
      <c r="G140" s="90">
        <v>28.17</v>
      </c>
      <c r="H140" s="90"/>
      <c r="I140" s="110"/>
      <c r="J140" s="123">
        <v>2.4500000000000002</v>
      </c>
      <c r="K140" s="90"/>
      <c r="L140" s="88">
        <f t="shared" si="1"/>
        <v>164.74</v>
      </c>
    </row>
    <row r="141" spans="1:12" s="39" customFormat="1" hidden="1" x14ac:dyDescent="0.2">
      <c r="A141" s="106">
        <v>42510</v>
      </c>
      <c r="B141" s="86">
        <v>13</v>
      </c>
      <c r="C141" s="86">
        <v>18852</v>
      </c>
      <c r="D141" s="86" t="s">
        <v>175</v>
      </c>
      <c r="E141" s="86">
        <v>30668772427</v>
      </c>
      <c r="F141" s="108">
        <v>131.5</v>
      </c>
      <c r="G141" s="90">
        <v>27.62</v>
      </c>
      <c r="H141" s="90"/>
      <c r="I141" s="110"/>
      <c r="J141" s="123">
        <v>40.98</v>
      </c>
      <c r="K141" s="90"/>
      <c r="L141" s="88">
        <f t="shared" si="1"/>
        <v>200.1</v>
      </c>
    </row>
    <row r="142" spans="1:12" s="39" customFormat="1" hidden="1" x14ac:dyDescent="0.2">
      <c r="A142" s="106">
        <v>42510</v>
      </c>
      <c r="B142" s="86">
        <v>32</v>
      </c>
      <c r="C142" s="86">
        <v>157046</v>
      </c>
      <c r="D142" s="86" t="s">
        <v>130</v>
      </c>
      <c r="E142" s="86">
        <v>30645544265</v>
      </c>
      <c r="F142" s="108">
        <v>103.7</v>
      </c>
      <c r="G142" s="90">
        <v>21.78</v>
      </c>
      <c r="H142" s="90"/>
      <c r="I142" s="110"/>
      <c r="J142" s="123">
        <v>10.53</v>
      </c>
      <c r="K142" s="90"/>
      <c r="L142" s="88">
        <f t="shared" si="1"/>
        <v>136.01</v>
      </c>
    </row>
    <row r="143" spans="1:12" s="39" customFormat="1" hidden="1" x14ac:dyDescent="0.2">
      <c r="A143" s="106">
        <v>42511</v>
      </c>
      <c r="B143" s="86">
        <v>1</v>
      </c>
      <c r="C143" s="86">
        <v>634372</v>
      </c>
      <c r="D143" s="86" t="s">
        <v>169</v>
      </c>
      <c r="E143" s="86">
        <v>30576133835</v>
      </c>
      <c r="F143" s="108">
        <v>2419.9699999999998</v>
      </c>
      <c r="G143" s="90">
        <v>508.19</v>
      </c>
      <c r="H143" s="90"/>
      <c r="I143" s="110"/>
      <c r="J143" s="123"/>
      <c r="K143" s="90">
        <v>14.52</v>
      </c>
      <c r="L143" s="88">
        <f t="shared" si="1"/>
        <v>2942.68</v>
      </c>
    </row>
    <row r="144" spans="1:12" s="39" customFormat="1" hidden="1" x14ac:dyDescent="0.2">
      <c r="A144" s="106">
        <v>42472</v>
      </c>
      <c r="B144" s="86">
        <v>3</v>
      </c>
      <c r="C144" s="86">
        <v>17160</v>
      </c>
      <c r="D144" s="86" t="s">
        <v>176</v>
      </c>
      <c r="E144" s="86">
        <v>30518529192</v>
      </c>
      <c r="F144" s="108">
        <v>760.33</v>
      </c>
      <c r="G144" s="90">
        <v>159.66999999999999</v>
      </c>
      <c r="H144" s="90"/>
      <c r="I144" s="110"/>
      <c r="J144" s="123"/>
      <c r="K144" s="90"/>
      <c r="L144" s="88">
        <f t="shared" si="1"/>
        <v>920</v>
      </c>
    </row>
    <row r="145" spans="1:12" s="39" customFormat="1" hidden="1" x14ac:dyDescent="0.2">
      <c r="A145" s="106">
        <v>42508</v>
      </c>
      <c r="B145" s="86">
        <v>1</v>
      </c>
      <c r="C145" s="86">
        <v>4179</v>
      </c>
      <c r="D145" s="86" t="s">
        <v>177</v>
      </c>
      <c r="E145" s="86">
        <v>20234101979</v>
      </c>
      <c r="F145" s="108">
        <v>31281.56</v>
      </c>
      <c r="G145" s="90">
        <v>6569.13</v>
      </c>
      <c r="H145" s="90"/>
      <c r="I145" s="110"/>
      <c r="J145" s="123"/>
      <c r="K145" s="90"/>
      <c r="L145" s="88">
        <f t="shared" si="1"/>
        <v>37850.69</v>
      </c>
    </row>
    <row r="146" spans="1:12" s="39" customFormat="1" hidden="1" x14ac:dyDescent="0.2">
      <c r="A146" s="106">
        <v>42513</v>
      </c>
      <c r="B146" s="86">
        <v>6353</v>
      </c>
      <c r="C146" s="86">
        <v>132</v>
      </c>
      <c r="D146" s="86" t="s">
        <v>142</v>
      </c>
      <c r="E146" s="86">
        <v>30643922157</v>
      </c>
      <c r="F146" s="108">
        <v>180.17</v>
      </c>
      <c r="G146" s="90">
        <v>37.83</v>
      </c>
      <c r="H146" s="90"/>
      <c r="I146" s="110"/>
      <c r="J146" s="123"/>
      <c r="K146" s="90"/>
      <c r="L146" s="88">
        <f t="shared" si="1"/>
        <v>218</v>
      </c>
    </row>
    <row r="147" spans="1:12" s="39" customFormat="1" hidden="1" x14ac:dyDescent="0.2">
      <c r="A147" s="106">
        <v>42513</v>
      </c>
      <c r="B147" s="86">
        <v>323</v>
      </c>
      <c r="C147" s="86">
        <v>3188</v>
      </c>
      <c r="D147" s="86" t="s">
        <v>178</v>
      </c>
      <c r="E147" s="86">
        <v>30646512952</v>
      </c>
      <c r="F147" s="108">
        <v>8685.9</v>
      </c>
      <c r="G147" s="90">
        <v>1824.04</v>
      </c>
      <c r="H147" s="90"/>
      <c r="I147" s="110"/>
      <c r="J147" s="123"/>
      <c r="K147" s="90"/>
      <c r="L147" s="88">
        <f t="shared" si="1"/>
        <v>10509.939999999999</v>
      </c>
    </row>
    <row r="148" spans="1:12" s="39" customFormat="1" hidden="1" x14ac:dyDescent="0.2">
      <c r="A148" s="106">
        <v>42514</v>
      </c>
      <c r="B148" s="86">
        <v>1623</v>
      </c>
      <c r="C148" s="86">
        <v>7678</v>
      </c>
      <c r="D148" s="86" t="s">
        <v>90</v>
      </c>
      <c r="E148" s="86">
        <v>30590360763</v>
      </c>
      <c r="F148" s="108">
        <v>697.52</v>
      </c>
      <c r="G148" s="90">
        <v>146.47999999999999</v>
      </c>
      <c r="H148" s="90"/>
      <c r="I148" s="110"/>
      <c r="J148" s="123"/>
      <c r="K148" s="90">
        <v>50.64</v>
      </c>
      <c r="L148" s="88">
        <f t="shared" si="1"/>
        <v>894.64</v>
      </c>
    </row>
    <row r="149" spans="1:12" s="39" customFormat="1" hidden="1" x14ac:dyDescent="0.2">
      <c r="A149" s="106">
        <v>42513</v>
      </c>
      <c r="B149" s="86">
        <v>30</v>
      </c>
      <c r="C149" s="86">
        <v>17765</v>
      </c>
      <c r="D149" s="86" t="s">
        <v>179</v>
      </c>
      <c r="E149" s="86">
        <v>20130103619</v>
      </c>
      <c r="F149" s="108">
        <v>118.38</v>
      </c>
      <c r="G149" s="90">
        <v>24.86</v>
      </c>
      <c r="H149" s="90"/>
      <c r="I149" s="110"/>
      <c r="J149" s="123">
        <v>3.72</v>
      </c>
      <c r="K149" s="90"/>
      <c r="L149" s="88">
        <f t="shared" ref="L149:L159" si="2">SUM(F149:K149)</f>
        <v>146.96</v>
      </c>
    </row>
    <row r="150" spans="1:12" s="39" customFormat="1" hidden="1" x14ac:dyDescent="0.2">
      <c r="A150" s="106">
        <v>42513</v>
      </c>
      <c r="B150" s="86">
        <v>1</v>
      </c>
      <c r="C150" s="86">
        <v>27561</v>
      </c>
      <c r="D150" s="86" t="s">
        <v>180</v>
      </c>
      <c r="E150" s="86">
        <v>30711133778</v>
      </c>
      <c r="F150" s="108">
        <v>118.96</v>
      </c>
      <c r="G150" s="90">
        <v>24.98</v>
      </c>
      <c r="H150" s="90"/>
      <c r="I150" s="110"/>
      <c r="J150" s="123">
        <v>76.98</v>
      </c>
      <c r="K150" s="90"/>
      <c r="L150" s="88">
        <f t="shared" si="2"/>
        <v>220.92000000000002</v>
      </c>
    </row>
    <row r="151" spans="1:12" s="39" customFormat="1" hidden="1" x14ac:dyDescent="0.2">
      <c r="A151" s="106">
        <v>42514</v>
      </c>
      <c r="B151" s="86">
        <v>14</v>
      </c>
      <c r="C151" s="86">
        <v>22758</v>
      </c>
      <c r="D151" s="86" t="s">
        <v>171</v>
      </c>
      <c r="E151" s="86">
        <v>33669376109</v>
      </c>
      <c r="F151" s="108">
        <v>101.49</v>
      </c>
      <c r="G151" s="90">
        <v>21.31</v>
      </c>
      <c r="H151" s="90"/>
      <c r="I151" s="110"/>
      <c r="J151" s="123">
        <v>2.2000000000000002</v>
      </c>
      <c r="K151" s="90"/>
      <c r="L151" s="88">
        <f t="shared" si="2"/>
        <v>125</v>
      </c>
    </row>
    <row r="152" spans="1:12" s="39" customFormat="1" hidden="1" x14ac:dyDescent="0.2">
      <c r="A152" s="106">
        <v>42514</v>
      </c>
      <c r="B152" s="86">
        <v>1</v>
      </c>
      <c r="C152" s="86">
        <v>634681</v>
      </c>
      <c r="D152" s="86" t="s">
        <v>169</v>
      </c>
      <c r="E152" s="86">
        <v>30576133835</v>
      </c>
      <c r="F152" s="108">
        <v>1392.59</v>
      </c>
      <c r="G152" s="90">
        <v>292.44</v>
      </c>
      <c r="H152" s="90"/>
      <c r="I152" s="110"/>
      <c r="J152" s="123"/>
      <c r="K152" s="90">
        <v>8.36</v>
      </c>
      <c r="L152" s="88">
        <f t="shared" si="2"/>
        <v>1693.3899999999999</v>
      </c>
    </row>
    <row r="153" spans="1:12" s="39" customFormat="1" hidden="1" x14ac:dyDescent="0.2">
      <c r="A153" s="106">
        <v>42516</v>
      </c>
      <c r="B153" s="86">
        <v>21</v>
      </c>
      <c r="C153" s="86">
        <v>2372</v>
      </c>
      <c r="D153" s="86" t="s">
        <v>69</v>
      </c>
      <c r="E153" s="86">
        <v>33677623239</v>
      </c>
      <c r="F153" s="108">
        <v>40.729999999999997</v>
      </c>
      <c r="G153" s="90">
        <v>8.5500000000000007</v>
      </c>
      <c r="H153" s="90"/>
      <c r="I153" s="110"/>
      <c r="J153" s="123">
        <v>0.67</v>
      </c>
      <c r="K153" s="90"/>
      <c r="L153" s="88">
        <f t="shared" si="2"/>
        <v>49.95</v>
      </c>
    </row>
    <row r="154" spans="1:12" s="39" customFormat="1" hidden="1" x14ac:dyDescent="0.2">
      <c r="A154" s="106">
        <v>42516</v>
      </c>
      <c r="B154" s="86">
        <v>6927</v>
      </c>
      <c r="C154" s="86">
        <v>1942</v>
      </c>
      <c r="D154" s="86" t="s">
        <v>60</v>
      </c>
      <c r="E154" s="86">
        <v>30708046724</v>
      </c>
      <c r="F154" s="108">
        <v>235.22</v>
      </c>
      <c r="G154" s="90">
        <v>49.4</v>
      </c>
      <c r="H154" s="90"/>
      <c r="I154" s="110"/>
      <c r="J154" s="123"/>
      <c r="K154" s="90"/>
      <c r="L154" s="88">
        <f t="shared" si="2"/>
        <v>284.62</v>
      </c>
    </row>
    <row r="155" spans="1:12" s="39" customFormat="1" hidden="1" x14ac:dyDescent="0.2">
      <c r="A155" s="106">
        <v>42516</v>
      </c>
      <c r="B155" s="86">
        <v>6106</v>
      </c>
      <c r="C155" s="86">
        <v>295</v>
      </c>
      <c r="D155" s="86" t="s">
        <v>143</v>
      </c>
      <c r="E155" s="86">
        <v>30707215689</v>
      </c>
      <c r="F155" s="108">
        <v>125.62</v>
      </c>
      <c r="G155" s="90">
        <v>26.38</v>
      </c>
      <c r="H155" s="90"/>
      <c r="I155" s="110"/>
      <c r="J155" s="123"/>
      <c r="K155" s="90"/>
      <c r="L155" s="88">
        <f t="shared" si="2"/>
        <v>152</v>
      </c>
    </row>
    <row r="156" spans="1:12" s="39" customFormat="1" hidden="1" x14ac:dyDescent="0.2">
      <c r="A156" s="106">
        <v>42517</v>
      </c>
      <c r="B156" s="86">
        <v>3</v>
      </c>
      <c r="C156" s="86">
        <v>458</v>
      </c>
      <c r="D156" s="86" t="s">
        <v>181</v>
      </c>
      <c r="E156" s="86">
        <v>30714210463</v>
      </c>
      <c r="F156" s="108">
        <v>4710</v>
      </c>
      <c r="G156" s="90">
        <v>989.1</v>
      </c>
      <c r="H156" s="90"/>
      <c r="I156" s="110"/>
      <c r="J156" s="123"/>
      <c r="K156" s="90"/>
      <c r="L156" s="88">
        <f t="shared" si="2"/>
        <v>5699.1</v>
      </c>
    </row>
    <row r="157" spans="1:12" s="39" customFormat="1" hidden="1" x14ac:dyDescent="0.2">
      <c r="A157" s="106">
        <v>42517</v>
      </c>
      <c r="B157" s="86">
        <v>2</v>
      </c>
      <c r="C157" s="86">
        <v>2588</v>
      </c>
      <c r="D157" s="86" t="s">
        <v>182</v>
      </c>
      <c r="E157" s="86">
        <v>30714393010</v>
      </c>
      <c r="F157" s="108">
        <v>4962.7299999999996</v>
      </c>
      <c r="G157" s="90">
        <v>1042.17</v>
      </c>
      <c r="H157" s="90"/>
      <c r="I157" s="110"/>
      <c r="J157" s="123"/>
      <c r="K157" s="90"/>
      <c r="L157" s="88">
        <f t="shared" si="2"/>
        <v>6004.9</v>
      </c>
    </row>
    <row r="158" spans="1:12" s="39" customFormat="1" hidden="1" x14ac:dyDescent="0.2">
      <c r="A158" s="106">
        <v>42517</v>
      </c>
      <c r="B158" s="86">
        <v>8</v>
      </c>
      <c r="C158" s="86">
        <v>84348</v>
      </c>
      <c r="D158" s="86" t="s">
        <v>183</v>
      </c>
      <c r="E158" s="86">
        <v>30692974235</v>
      </c>
      <c r="F158" s="108">
        <v>178.51</v>
      </c>
      <c r="G158" s="90">
        <v>37.49</v>
      </c>
      <c r="H158" s="90"/>
      <c r="I158" s="110"/>
      <c r="J158" s="123"/>
      <c r="K158" s="90"/>
      <c r="L158" s="88">
        <f t="shared" si="2"/>
        <v>216</v>
      </c>
    </row>
    <row r="159" spans="1:12" s="39" customFormat="1" hidden="1" x14ac:dyDescent="0.2">
      <c r="A159" s="106">
        <v>42515</v>
      </c>
      <c r="B159" s="86">
        <v>5</v>
      </c>
      <c r="C159" s="86">
        <v>47541</v>
      </c>
      <c r="D159" s="86" t="s">
        <v>75</v>
      </c>
      <c r="E159" s="86">
        <v>33707366619</v>
      </c>
      <c r="F159" s="108">
        <v>649.07000000000005</v>
      </c>
      <c r="G159" s="90">
        <v>136.30000000000001</v>
      </c>
      <c r="H159" s="90"/>
      <c r="I159" s="110"/>
      <c r="J159" s="123">
        <v>187.48</v>
      </c>
      <c r="K159" s="90"/>
      <c r="L159" s="88">
        <f t="shared" si="2"/>
        <v>972.85000000000014</v>
      </c>
    </row>
    <row r="160" spans="1:12" s="39" customFormat="1" hidden="1" x14ac:dyDescent="0.2">
      <c r="A160" s="106">
        <v>42514</v>
      </c>
      <c r="B160" s="86">
        <v>21</v>
      </c>
      <c r="C160" s="86">
        <v>2348</v>
      </c>
      <c r="D160" s="86" t="s">
        <v>69</v>
      </c>
      <c r="E160" s="86">
        <v>33677623239</v>
      </c>
      <c r="F160" s="108">
        <v>124.71</v>
      </c>
      <c r="G160" s="90">
        <v>26.19</v>
      </c>
      <c r="H160" s="90"/>
      <c r="I160" s="110"/>
      <c r="J160" s="123">
        <v>2.06</v>
      </c>
      <c r="K160" s="90"/>
      <c r="L160" s="88">
        <f t="shared" ref="L160:L175" si="3">SUM(F160:K160)</f>
        <v>152.96</v>
      </c>
    </row>
    <row r="161" spans="1:12" s="39" customFormat="1" hidden="1" x14ac:dyDescent="0.2">
      <c r="A161" s="119">
        <v>42506</v>
      </c>
      <c r="B161" s="86">
        <v>21</v>
      </c>
      <c r="C161" s="86">
        <v>2165</v>
      </c>
      <c r="D161" s="86" t="s">
        <v>69</v>
      </c>
      <c r="E161" s="86">
        <v>33677623239</v>
      </c>
      <c r="F161" s="88">
        <v>126.85</v>
      </c>
      <c r="G161" s="90">
        <v>26.64</v>
      </c>
      <c r="H161" s="90"/>
      <c r="I161" s="110"/>
      <c r="J161" s="123">
        <v>2.09</v>
      </c>
      <c r="K161" s="90"/>
      <c r="L161" s="88">
        <f t="shared" si="3"/>
        <v>155.58000000000001</v>
      </c>
    </row>
    <row r="162" spans="1:12" s="39" customFormat="1" hidden="1" x14ac:dyDescent="0.2">
      <c r="A162" s="119">
        <v>42516</v>
      </c>
      <c r="B162" s="86">
        <v>3</v>
      </c>
      <c r="C162" s="86">
        <v>10</v>
      </c>
      <c r="D162" s="86" t="s">
        <v>184</v>
      </c>
      <c r="E162" s="86">
        <v>2731699652</v>
      </c>
      <c r="F162" s="88">
        <v>628.09</v>
      </c>
      <c r="G162" s="90">
        <v>131.9</v>
      </c>
      <c r="H162" s="90"/>
      <c r="I162" s="110"/>
      <c r="J162" s="123"/>
      <c r="K162" s="90"/>
      <c r="L162" s="88">
        <f t="shared" si="3"/>
        <v>759.99</v>
      </c>
    </row>
    <row r="163" spans="1:12" s="39" customFormat="1" x14ac:dyDescent="0.2">
      <c r="A163" s="119">
        <v>42517</v>
      </c>
      <c r="B163" s="86">
        <v>3</v>
      </c>
      <c r="C163" s="86">
        <v>1126</v>
      </c>
      <c r="D163" s="86" t="s">
        <v>185</v>
      </c>
      <c r="E163" s="86">
        <v>30698845798</v>
      </c>
      <c r="F163" s="88">
        <v>5700.25</v>
      </c>
      <c r="G163" s="90">
        <v>1191.05</v>
      </c>
      <c r="H163" s="90"/>
      <c r="I163" s="110"/>
      <c r="J163" s="123"/>
      <c r="K163" s="90"/>
      <c r="L163" s="88">
        <f t="shared" si="3"/>
        <v>6891.3</v>
      </c>
    </row>
    <row r="164" spans="1:12" s="39" customFormat="1" x14ac:dyDescent="0.2">
      <c r="A164" s="119">
        <v>42517</v>
      </c>
      <c r="B164" s="86">
        <v>3</v>
      </c>
      <c r="C164" s="86">
        <v>1128</v>
      </c>
      <c r="D164" s="86" t="s">
        <v>185</v>
      </c>
      <c r="E164" s="86">
        <v>30698845798</v>
      </c>
      <c r="F164" s="88">
        <v>308.26</v>
      </c>
      <c r="G164" s="90">
        <v>64.739999999999995</v>
      </c>
      <c r="H164" s="90"/>
      <c r="I164" s="110"/>
      <c r="J164" s="123"/>
      <c r="K164" s="90"/>
      <c r="L164" s="88">
        <f t="shared" si="3"/>
        <v>373</v>
      </c>
    </row>
    <row r="165" spans="1:12" s="39" customFormat="1" hidden="1" x14ac:dyDescent="0.2">
      <c r="A165" s="119">
        <v>42517</v>
      </c>
      <c r="B165" s="86">
        <v>6927</v>
      </c>
      <c r="C165" s="86">
        <v>1989</v>
      </c>
      <c r="D165" s="86" t="s">
        <v>60</v>
      </c>
      <c r="E165" s="86">
        <v>30708046724</v>
      </c>
      <c r="F165" s="88">
        <v>138.66</v>
      </c>
      <c r="G165" s="90">
        <v>29.12</v>
      </c>
      <c r="H165" s="90"/>
      <c r="I165" s="110"/>
      <c r="J165" s="123"/>
      <c r="K165" s="90"/>
      <c r="L165" s="88">
        <f t="shared" si="3"/>
        <v>167.78</v>
      </c>
    </row>
    <row r="166" spans="1:12" s="39" customFormat="1" hidden="1" x14ac:dyDescent="0.2">
      <c r="A166" s="119">
        <v>42517</v>
      </c>
      <c r="B166" s="86">
        <v>6927</v>
      </c>
      <c r="C166" s="86">
        <v>1988</v>
      </c>
      <c r="D166" s="86" t="s">
        <v>60</v>
      </c>
      <c r="E166" s="86">
        <v>30708046725</v>
      </c>
      <c r="F166" s="88">
        <v>100.95</v>
      </c>
      <c r="G166" s="90">
        <v>21.2</v>
      </c>
      <c r="H166" s="90"/>
      <c r="I166" s="110"/>
      <c r="J166" s="123"/>
      <c r="K166" s="90"/>
      <c r="L166" s="88">
        <f t="shared" si="3"/>
        <v>122.15</v>
      </c>
    </row>
    <row r="167" spans="1:12" s="39" customFormat="1" hidden="1" x14ac:dyDescent="0.2">
      <c r="A167" s="119">
        <v>42517</v>
      </c>
      <c r="B167" s="86">
        <v>6106</v>
      </c>
      <c r="C167" s="86">
        <v>313</v>
      </c>
      <c r="D167" s="86" t="s">
        <v>143</v>
      </c>
      <c r="E167" s="86">
        <v>30707215689</v>
      </c>
      <c r="F167" s="88">
        <v>161.97999999999999</v>
      </c>
      <c r="G167" s="90">
        <v>34.020000000000003</v>
      </c>
      <c r="H167" s="90"/>
      <c r="I167" s="110"/>
      <c r="J167" s="123"/>
      <c r="K167" s="90"/>
      <c r="L167" s="88">
        <f t="shared" si="3"/>
        <v>196</v>
      </c>
    </row>
    <row r="168" spans="1:12" s="39" customFormat="1" hidden="1" x14ac:dyDescent="0.2">
      <c r="A168" s="119">
        <v>42494</v>
      </c>
      <c r="B168" s="86">
        <v>2</v>
      </c>
      <c r="C168" s="86">
        <v>304</v>
      </c>
      <c r="D168" s="86" t="s">
        <v>186</v>
      </c>
      <c r="E168" s="86">
        <v>30714073555</v>
      </c>
      <c r="F168" s="88">
        <v>4000</v>
      </c>
      <c r="G168" s="90">
        <v>840</v>
      </c>
      <c r="H168" s="90"/>
      <c r="I168" s="110"/>
      <c r="J168" s="123"/>
      <c r="K168" s="90"/>
      <c r="L168" s="88">
        <f t="shared" si="3"/>
        <v>4840</v>
      </c>
    </row>
    <row r="169" spans="1:12" s="39" customFormat="1" hidden="1" x14ac:dyDescent="0.2">
      <c r="A169" s="119">
        <v>42499</v>
      </c>
      <c r="B169" s="86">
        <v>2</v>
      </c>
      <c r="C169" s="86">
        <v>306</v>
      </c>
      <c r="D169" s="86" t="s">
        <v>186</v>
      </c>
      <c r="E169" s="86">
        <v>30714073555</v>
      </c>
      <c r="F169" s="88">
        <v>5000</v>
      </c>
      <c r="G169" s="90">
        <v>1050</v>
      </c>
      <c r="H169" s="90"/>
      <c r="I169" s="110"/>
      <c r="J169" s="123"/>
      <c r="K169" s="90"/>
      <c r="L169" s="88">
        <f t="shared" si="3"/>
        <v>6050</v>
      </c>
    </row>
    <row r="170" spans="1:12" s="39" customFormat="1" hidden="1" x14ac:dyDescent="0.2">
      <c r="A170" s="119">
        <v>42501</v>
      </c>
      <c r="B170" s="86">
        <v>1</v>
      </c>
      <c r="C170" s="86">
        <v>247</v>
      </c>
      <c r="D170" s="86" t="s">
        <v>35</v>
      </c>
      <c r="E170" s="86">
        <v>20184694981</v>
      </c>
      <c r="F170" s="88">
        <v>7778</v>
      </c>
      <c r="G170" s="90">
        <v>1633.38</v>
      </c>
      <c r="H170" s="90"/>
      <c r="I170" s="110"/>
      <c r="J170" s="123"/>
      <c r="K170" s="90"/>
      <c r="L170" s="88">
        <f t="shared" si="3"/>
        <v>9411.380000000001</v>
      </c>
    </row>
    <row r="171" spans="1:12" s="39" customFormat="1" hidden="1" x14ac:dyDescent="0.2">
      <c r="A171" s="119">
        <v>42514</v>
      </c>
      <c r="B171" s="86">
        <v>3</v>
      </c>
      <c r="C171" s="86">
        <v>1</v>
      </c>
      <c r="D171" s="86" t="s">
        <v>187</v>
      </c>
      <c r="E171" s="86">
        <v>20299087701</v>
      </c>
      <c r="F171" s="88">
        <v>12000</v>
      </c>
      <c r="G171" s="90">
        <v>2520</v>
      </c>
      <c r="H171" s="90"/>
      <c r="I171" s="110"/>
      <c r="J171" s="123"/>
      <c r="K171" s="90"/>
      <c r="L171" s="88">
        <f t="shared" si="3"/>
        <v>14520</v>
      </c>
    </row>
    <row r="172" spans="1:12" s="39" customFormat="1" hidden="1" x14ac:dyDescent="0.2">
      <c r="A172" s="119">
        <v>42514</v>
      </c>
      <c r="B172" s="86">
        <v>3</v>
      </c>
      <c r="C172" s="86">
        <v>8</v>
      </c>
      <c r="D172" s="86" t="s">
        <v>187</v>
      </c>
      <c r="E172" s="86">
        <v>20299087701</v>
      </c>
      <c r="F172" s="88">
        <v>12000</v>
      </c>
      <c r="G172" s="90">
        <v>2520</v>
      </c>
      <c r="H172" s="90"/>
      <c r="I172" s="110"/>
      <c r="J172" s="123"/>
      <c r="K172" s="90"/>
      <c r="L172" s="88">
        <f t="shared" si="3"/>
        <v>14520</v>
      </c>
    </row>
    <row r="173" spans="1:12" s="39" customFormat="1" hidden="1" x14ac:dyDescent="0.2">
      <c r="A173" s="119">
        <v>42520</v>
      </c>
      <c r="B173" s="86">
        <v>881</v>
      </c>
      <c r="C173" s="86">
        <v>4819</v>
      </c>
      <c r="D173" s="86" t="s">
        <v>51</v>
      </c>
      <c r="E173" s="86">
        <v>30663288497</v>
      </c>
      <c r="F173" s="88">
        <v>1710</v>
      </c>
      <c r="G173" s="90">
        <v>359.1</v>
      </c>
      <c r="H173" s="90"/>
      <c r="I173" s="110"/>
      <c r="J173" s="123"/>
      <c r="K173" s="90"/>
      <c r="L173" s="88">
        <f t="shared" si="3"/>
        <v>2069.1</v>
      </c>
    </row>
    <row r="174" spans="1:12" s="39" customFormat="1" hidden="1" x14ac:dyDescent="0.2">
      <c r="A174" s="119">
        <v>42520</v>
      </c>
      <c r="B174" s="86">
        <v>881</v>
      </c>
      <c r="C174" s="86">
        <v>4820</v>
      </c>
      <c r="D174" s="86" t="s">
        <v>51</v>
      </c>
      <c r="E174" s="86">
        <v>30663288497</v>
      </c>
      <c r="F174" s="88">
        <v>4387.6899999999996</v>
      </c>
      <c r="G174" s="90">
        <v>921.41</v>
      </c>
      <c r="H174" s="90"/>
      <c r="I174" s="110"/>
      <c r="J174" s="123"/>
      <c r="K174" s="90"/>
      <c r="L174" s="88">
        <f t="shared" si="3"/>
        <v>5309.0999999999995</v>
      </c>
    </row>
    <row r="175" spans="1:12" s="39" customFormat="1" hidden="1" x14ac:dyDescent="0.2">
      <c r="A175" s="119">
        <v>42502</v>
      </c>
      <c r="B175" s="86">
        <v>8</v>
      </c>
      <c r="C175" s="86">
        <v>43335</v>
      </c>
      <c r="D175" s="86" t="s">
        <v>92</v>
      </c>
      <c r="E175" s="86">
        <v>30707841415</v>
      </c>
      <c r="F175" s="88">
        <v>124.7</v>
      </c>
      <c r="G175" s="90">
        <v>26.19</v>
      </c>
      <c r="H175" s="90"/>
      <c r="I175" s="110"/>
      <c r="J175" s="123">
        <v>49.13</v>
      </c>
      <c r="K175" s="90"/>
      <c r="L175" s="88">
        <f t="shared" si="3"/>
        <v>200.02</v>
      </c>
    </row>
    <row r="176" spans="1:12" s="39" customFormat="1" hidden="1" x14ac:dyDescent="0.2">
      <c r="A176" s="119">
        <v>42520</v>
      </c>
      <c r="B176" s="86">
        <v>6</v>
      </c>
      <c r="C176" s="86">
        <v>8846</v>
      </c>
      <c r="D176" s="86" t="s">
        <v>62</v>
      </c>
      <c r="E176" s="86">
        <v>30712504168</v>
      </c>
      <c r="F176" s="88">
        <v>95.16</v>
      </c>
      <c r="G176" s="90">
        <v>19.98</v>
      </c>
      <c r="H176" s="90"/>
      <c r="I176" s="110"/>
      <c r="J176" s="123">
        <v>34.909999999999997</v>
      </c>
      <c r="K176" s="90"/>
      <c r="L176" s="88">
        <f t="shared" ref="L176:L187" si="4">SUM(F176:K176)</f>
        <v>150.05000000000001</v>
      </c>
    </row>
    <row r="177" spans="1:12" s="39" customFormat="1" hidden="1" x14ac:dyDescent="0.2">
      <c r="A177" s="119">
        <v>42521</v>
      </c>
      <c r="B177" s="86">
        <v>1</v>
      </c>
      <c r="C177" s="86">
        <v>635451</v>
      </c>
      <c r="D177" s="86" t="s">
        <v>169</v>
      </c>
      <c r="E177" s="86">
        <v>30576133835</v>
      </c>
      <c r="F177" s="88">
        <v>3418.1</v>
      </c>
      <c r="G177" s="90">
        <v>717.8</v>
      </c>
      <c r="H177" s="90"/>
      <c r="I177" s="110"/>
      <c r="J177" s="123"/>
      <c r="K177" s="90">
        <v>20.51</v>
      </c>
      <c r="L177" s="88">
        <f t="shared" si="4"/>
        <v>4156.41</v>
      </c>
    </row>
    <row r="178" spans="1:12" s="39" customFormat="1" hidden="1" x14ac:dyDescent="0.2">
      <c r="A178" s="119">
        <v>42521</v>
      </c>
      <c r="B178" s="86">
        <v>1</v>
      </c>
      <c r="C178" s="86">
        <v>635452</v>
      </c>
      <c r="D178" s="86" t="s">
        <v>169</v>
      </c>
      <c r="E178" s="86">
        <v>30576133835</v>
      </c>
      <c r="F178" s="88">
        <v>402.96</v>
      </c>
      <c r="G178" s="90">
        <v>84.62</v>
      </c>
      <c r="H178" s="90"/>
      <c r="I178" s="110"/>
      <c r="J178" s="123"/>
      <c r="K178" s="90">
        <v>2.42</v>
      </c>
      <c r="L178" s="88">
        <f t="shared" si="4"/>
        <v>490</v>
      </c>
    </row>
    <row r="179" spans="1:12" s="39" customFormat="1" hidden="1" x14ac:dyDescent="0.2">
      <c r="A179" s="119">
        <v>42518</v>
      </c>
      <c r="B179" s="86">
        <v>6</v>
      </c>
      <c r="C179" s="86">
        <v>115730</v>
      </c>
      <c r="D179" s="86" t="s">
        <v>163</v>
      </c>
      <c r="E179" s="86">
        <v>30708131896</v>
      </c>
      <c r="F179" s="88">
        <v>66.84</v>
      </c>
      <c r="G179" s="90">
        <v>14.04</v>
      </c>
      <c r="H179" s="90"/>
      <c r="I179" s="110"/>
      <c r="J179" s="123">
        <v>19.13</v>
      </c>
      <c r="K179" s="90"/>
      <c r="L179" s="88">
        <f t="shared" si="4"/>
        <v>100.00999999999999</v>
      </c>
    </row>
    <row r="180" spans="1:12" s="39" customFormat="1" hidden="1" x14ac:dyDescent="0.2">
      <c r="A180" s="119">
        <v>42516</v>
      </c>
      <c r="B180" s="86">
        <v>5</v>
      </c>
      <c r="C180" s="86">
        <v>6290</v>
      </c>
      <c r="D180" s="86" t="s">
        <v>73</v>
      </c>
      <c r="E180" s="86">
        <v>30714300128</v>
      </c>
      <c r="F180" s="88">
        <v>143.41</v>
      </c>
      <c r="G180" s="90">
        <v>30.12</v>
      </c>
      <c r="H180" s="90"/>
      <c r="I180" s="110"/>
      <c r="J180" s="123">
        <v>8.4700000000000006</v>
      </c>
      <c r="K180" s="90"/>
      <c r="L180" s="88">
        <f t="shared" si="4"/>
        <v>182</v>
      </c>
    </row>
    <row r="181" spans="1:12" s="39" customFormat="1" hidden="1" x14ac:dyDescent="0.2">
      <c r="A181" s="119">
        <v>42493</v>
      </c>
      <c r="B181" s="86">
        <v>1</v>
      </c>
      <c r="C181" s="86">
        <v>11151</v>
      </c>
      <c r="D181" s="86" t="s">
        <v>188</v>
      </c>
      <c r="E181" s="86">
        <v>20080157259</v>
      </c>
      <c r="F181" s="88">
        <v>1025</v>
      </c>
      <c r="G181" s="90">
        <v>215.25</v>
      </c>
      <c r="H181" s="90"/>
      <c r="I181" s="110"/>
      <c r="J181" s="123"/>
      <c r="K181" s="90"/>
      <c r="L181" s="88">
        <f t="shared" si="4"/>
        <v>1240.25</v>
      </c>
    </row>
    <row r="182" spans="1:12" s="39" customFormat="1" hidden="1" x14ac:dyDescent="0.2">
      <c r="A182" s="119">
        <v>42492</v>
      </c>
      <c r="B182" s="86">
        <v>2</v>
      </c>
      <c r="C182" s="86">
        <v>102</v>
      </c>
      <c r="D182" s="86" t="s">
        <v>36</v>
      </c>
      <c r="E182" s="86">
        <v>20302411248</v>
      </c>
      <c r="F182" s="88">
        <v>4428.0600000000004</v>
      </c>
      <c r="G182" s="90">
        <v>929.89</v>
      </c>
      <c r="H182" s="90"/>
      <c r="I182" s="110"/>
      <c r="J182" s="123"/>
      <c r="K182" s="90"/>
      <c r="L182" s="88">
        <f t="shared" si="4"/>
        <v>5357.9500000000007</v>
      </c>
    </row>
    <row r="183" spans="1:12" s="39" customFormat="1" hidden="1" x14ac:dyDescent="0.2">
      <c r="A183" s="119">
        <v>42492</v>
      </c>
      <c r="B183" s="86">
        <v>2</v>
      </c>
      <c r="C183" s="86">
        <v>103</v>
      </c>
      <c r="D183" s="86" t="s">
        <v>36</v>
      </c>
      <c r="E183" s="86">
        <v>20302411248</v>
      </c>
      <c r="F183" s="88">
        <v>35843.75</v>
      </c>
      <c r="G183" s="90">
        <v>7527.19</v>
      </c>
      <c r="H183" s="90"/>
      <c r="I183" s="110"/>
      <c r="J183" s="123"/>
      <c r="K183" s="90"/>
      <c r="L183" s="88">
        <f t="shared" si="4"/>
        <v>43370.94</v>
      </c>
    </row>
    <row r="184" spans="1:12" s="39" customFormat="1" hidden="1" x14ac:dyDescent="0.2">
      <c r="A184" s="119">
        <v>42494</v>
      </c>
      <c r="B184" s="86">
        <v>2</v>
      </c>
      <c r="C184" s="86">
        <v>304</v>
      </c>
      <c r="D184" s="86" t="s">
        <v>186</v>
      </c>
      <c r="E184" s="86">
        <v>30714073555</v>
      </c>
      <c r="F184" s="88">
        <v>4000</v>
      </c>
      <c r="G184" s="90">
        <v>840</v>
      </c>
      <c r="H184" s="90"/>
      <c r="I184" s="110"/>
      <c r="J184" s="123"/>
      <c r="K184" s="90"/>
      <c r="L184" s="88">
        <f t="shared" si="4"/>
        <v>4840</v>
      </c>
    </row>
    <row r="185" spans="1:12" s="39" customFormat="1" hidden="1" x14ac:dyDescent="0.2">
      <c r="A185" s="119">
        <v>42499</v>
      </c>
      <c r="B185" s="86">
        <v>2</v>
      </c>
      <c r="C185" s="86">
        <v>306</v>
      </c>
      <c r="D185" s="86" t="s">
        <v>186</v>
      </c>
      <c r="E185" s="86">
        <v>30714073555</v>
      </c>
      <c r="F185" s="88">
        <v>5000</v>
      </c>
      <c r="G185" s="90">
        <v>1050</v>
      </c>
      <c r="H185" s="90"/>
      <c r="I185" s="110"/>
      <c r="J185" s="123"/>
      <c r="K185" s="90"/>
      <c r="L185" s="88">
        <f t="shared" si="4"/>
        <v>6050</v>
      </c>
    </row>
    <row r="186" spans="1:12" s="39" customFormat="1" x14ac:dyDescent="0.2">
      <c r="A186" s="119">
        <v>42521</v>
      </c>
      <c r="B186" s="86">
        <v>3</v>
      </c>
      <c r="C186" s="86">
        <v>1135</v>
      </c>
      <c r="D186" s="86" t="s">
        <v>185</v>
      </c>
      <c r="E186" s="86">
        <v>30698845798</v>
      </c>
      <c r="F186" s="88">
        <v>11921.88</v>
      </c>
      <c r="G186" s="90">
        <v>2503.6</v>
      </c>
      <c r="H186" s="90"/>
      <c r="I186" s="110"/>
      <c r="J186" s="123"/>
      <c r="K186" s="90"/>
      <c r="L186" s="88">
        <f t="shared" si="4"/>
        <v>14425.48</v>
      </c>
    </row>
    <row r="187" spans="1:12" s="39" customFormat="1" hidden="1" x14ac:dyDescent="0.2">
      <c r="A187" s="119">
        <v>42496</v>
      </c>
      <c r="B187" s="86">
        <v>1</v>
      </c>
      <c r="C187" s="86">
        <v>245</v>
      </c>
      <c r="D187" s="86" t="s">
        <v>35</v>
      </c>
      <c r="E187" s="86">
        <v>20184694981</v>
      </c>
      <c r="F187" s="88">
        <v>15000</v>
      </c>
      <c r="G187" s="90">
        <v>3150</v>
      </c>
      <c r="H187" s="90"/>
      <c r="I187" s="110"/>
      <c r="J187" s="123"/>
      <c r="K187" s="90"/>
      <c r="L187" s="88">
        <f t="shared" si="4"/>
        <v>18150</v>
      </c>
    </row>
    <row r="188" spans="1:12" s="39" customFormat="1" ht="12" hidden="1" thickBot="1" x14ac:dyDescent="0.25">
      <c r="A188" s="124"/>
      <c r="B188" s="44"/>
      <c r="C188" s="125"/>
      <c r="D188" s="126" t="s">
        <v>10</v>
      </c>
      <c r="E188" s="44"/>
      <c r="F188" s="45">
        <f>SUM(F10:F187)</f>
        <v>243657.85</v>
      </c>
      <c r="G188" s="45">
        <f>SUM(G10:G187)</f>
        <v>51201.480000000025</v>
      </c>
      <c r="H188" s="45">
        <f>SUM(H10:H187)</f>
        <v>479.41</v>
      </c>
      <c r="I188" s="45">
        <f>SUM(I10:I135)</f>
        <v>0</v>
      </c>
      <c r="J188" s="45">
        <f>SUM(J10:J187)</f>
        <v>5602.92</v>
      </c>
      <c r="K188" s="45">
        <f>SUM(K10:K187)</f>
        <v>364.21</v>
      </c>
      <c r="L188" s="45">
        <f>SUM(L10:L187)</f>
        <v>301305.87</v>
      </c>
    </row>
    <row r="189" spans="1:12" s="39" customFormat="1" ht="12" thickBot="1" x14ac:dyDescent="0.25">
      <c r="A189" s="46"/>
      <c r="B189" s="47"/>
      <c r="C189" s="48"/>
      <c r="D189" s="35"/>
      <c r="E189" s="37"/>
      <c r="F189" s="47"/>
      <c r="G189" s="47"/>
      <c r="H189" s="47"/>
      <c r="I189" s="37"/>
      <c r="J189" s="47"/>
      <c r="K189" s="49"/>
      <c r="L189" s="38"/>
    </row>
    <row r="190" spans="1:12" s="39" customFormat="1" ht="12" thickBot="1" x14ac:dyDescent="0.25">
      <c r="A190" s="46"/>
      <c r="B190" s="47"/>
      <c r="C190" s="48"/>
      <c r="D190" s="61" t="s">
        <v>19</v>
      </c>
      <c r="E190" s="62">
        <f>SUM('Venta Mayo'!H39:I39)</f>
        <v>187622.77050000001</v>
      </c>
      <c r="F190" s="47"/>
      <c r="G190" s="47"/>
      <c r="H190" s="47"/>
      <c r="I190" s="37"/>
      <c r="J190" s="47"/>
      <c r="K190" s="49"/>
      <c r="L190" s="38"/>
    </row>
    <row r="191" spans="1:12" s="39" customFormat="1" ht="12" thickBot="1" x14ac:dyDescent="0.25">
      <c r="A191" s="46"/>
      <c r="B191" s="47"/>
      <c r="C191" s="48"/>
      <c r="D191" s="63" t="s">
        <v>20</v>
      </c>
      <c r="E191" s="64">
        <f>SUM(G188:I188)</f>
        <v>51680.890000000029</v>
      </c>
      <c r="F191" s="35"/>
      <c r="G191" s="47"/>
      <c r="H191" s="47"/>
      <c r="I191" s="37"/>
      <c r="J191" s="47"/>
      <c r="K191" s="49"/>
      <c r="L191" s="38"/>
    </row>
    <row r="192" spans="1:12" s="39" customFormat="1" ht="12" thickBot="1" x14ac:dyDescent="0.25">
      <c r="A192" s="46"/>
      <c r="B192" s="47"/>
      <c r="C192" s="48"/>
      <c r="D192" s="63" t="s">
        <v>21</v>
      </c>
      <c r="E192" s="64">
        <f>'Compras Abril'!E115</f>
        <v>-126243.41619999998</v>
      </c>
      <c r="F192" s="47"/>
      <c r="G192" s="47"/>
      <c r="H192" s="47"/>
      <c r="I192" s="37"/>
      <c r="J192" s="47"/>
      <c r="K192" s="49"/>
      <c r="L192" s="38"/>
    </row>
    <row r="193" spans="1:12" s="39" customFormat="1" ht="12" thickBot="1" x14ac:dyDescent="0.25">
      <c r="A193" s="46"/>
      <c r="B193" s="47"/>
      <c r="C193" s="48"/>
      <c r="D193" s="65" t="s">
        <v>22</v>
      </c>
      <c r="E193" s="66">
        <f>SUM(P10:P47)</f>
        <v>69400.72</v>
      </c>
      <c r="F193" s="47"/>
      <c r="G193" s="47"/>
      <c r="H193" s="47"/>
      <c r="I193" s="37"/>
      <c r="J193" s="47"/>
      <c r="K193" s="49"/>
      <c r="L193" s="38"/>
    </row>
    <row r="194" spans="1:12" s="39" customFormat="1" ht="12" thickBot="1" x14ac:dyDescent="0.25">
      <c r="A194" s="46"/>
      <c r="B194" s="47"/>
      <c r="C194" s="48"/>
      <c r="D194" s="67" t="s">
        <v>23</v>
      </c>
      <c r="E194" s="68">
        <f>E190-E191-E193+E192</f>
        <v>-59702.255700000009</v>
      </c>
      <c r="F194" s="47"/>
      <c r="G194" s="47"/>
      <c r="H194" s="47"/>
      <c r="I194" s="69"/>
      <c r="J194" s="47"/>
      <c r="K194" s="49"/>
      <c r="L194" s="38"/>
    </row>
    <row r="195" spans="1:12" s="39" customFormat="1" x14ac:dyDescent="0.2">
      <c r="A195" s="47"/>
      <c r="B195" s="47"/>
      <c r="C195" s="48"/>
      <c r="D195" s="35"/>
      <c r="E195" s="70"/>
      <c r="F195" s="47"/>
      <c r="G195" s="47"/>
      <c r="H195" s="47"/>
      <c r="I195" s="71"/>
      <c r="J195" s="47"/>
      <c r="K195" s="49"/>
      <c r="L195" s="38"/>
    </row>
    <row r="196" spans="1:12" s="39" customFormat="1" x14ac:dyDescent="0.2">
      <c r="A196" s="47"/>
      <c r="B196" s="47"/>
      <c r="C196" s="48"/>
      <c r="D196" s="35"/>
      <c r="E196" s="70"/>
      <c r="F196" s="47"/>
      <c r="G196" s="72"/>
      <c r="H196" s="47"/>
      <c r="I196" s="73"/>
      <c r="J196" s="47"/>
      <c r="K196" s="49"/>
      <c r="L196" s="38"/>
    </row>
    <row r="197" spans="1:12" s="39" customFormat="1" x14ac:dyDescent="0.2">
      <c r="A197" s="47"/>
      <c r="B197" s="47"/>
      <c r="C197" s="48"/>
      <c r="D197" s="35"/>
      <c r="E197" s="70"/>
      <c r="F197" s="47"/>
      <c r="G197" s="72"/>
      <c r="H197" s="47"/>
      <c r="I197" s="71"/>
      <c r="J197" s="47"/>
      <c r="K197" s="49"/>
      <c r="L197" s="38"/>
    </row>
    <row r="198" spans="1:12" s="39" customFormat="1" x14ac:dyDescent="0.2">
      <c r="A198" s="47"/>
      <c r="B198" s="47"/>
      <c r="C198" s="48"/>
      <c r="D198" s="35"/>
      <c r="E198" s="70"/>
      <c r="F198" s="47"/>
      <c r="G198" s="47"/>
      <c r="H198" s="47"/>
      <c r="I198" s="37"/>
      <c r="J198" s="47"/>
      <c r="K198" s="49"/>
      <c r="L198" s="38"/>
    </row>
    <row r="199" spans="1:12" s="39" customFormat="1" x14ac:dyDescent="0.2">
      <c r="A199" s="47"/>
      <c r="B199" s="47"/>
      <c r="C199" s="48"/>
      <c r="D199" s="35"/>
      <c r="E199" s="70"/>
      <c r="F199" s="47"/>
      <c r="G199" s="47"/>
      <c r="H199" s="47"/>
      <c r="I199" s="37"/>
      <c r="J199" s="47"/>
      <c r="K199" s="49"/>
      <c r="L199" s="38"/>
    </row>
    <row r="200" spans="1:12" s="39" customFormat="1" x14ac:dyDescent="0.2">
      <c r="A200" s="47"/>
      <c r="B200" s="47"/>
      <c r="C200" s="48"/>
      <c r="D200" s="35"/>
      <c r="E200" s="70"/>
      <c r="F200" s="47"/>
      <c r="G200" s="47"/>
      <c r="H200" s="47"/>
      <c r="I200" s="37"/>
      <c r="J200" s="47"/>
      <c r="K200" s="49"/>
      <c r="L200" s="38"/>
    </row>
    <row r="201" spans="1:12" s="39" customFormat="1" x14ac:dyDescent="0.2">
      <c r="A201" s="47"/>
      <c r="B201" s="47"/>
      <c r="C201" s="48"/>
      <c r="D201" s="35"/>
      <c r="E201" s="70"/>
      <c r="F201" s="47"/>
      <c r="G201" s="47"/>
      <c r="H201" s="47"/>
      <c r="I201" s="37"/>
      <c r="J201" s="47"/>
      <c r="K201" s="49"/>
      <c r="L201" s="38"/>
    </row>
    <row r="202" spans="1:12" s="39" customFormat="1" x14ac:dyDescent="0.2">
      <c r="A202" s="47"/>
      <c r="B202" s="47"/>
      <c r="C202" s="48"/>
      <c r="D202" s="35"/>
      <c r="E202" s="70"/>
      <c r="F202" s="47"/>
      <c r="G202" s="47"/>
      <c r="H202" s="47"/>
      <c r="I202" s="37"/>
      <c r="J202" s="47"/>
      <c r="K202" s="49"/>
      <c r="L202" s="38"/>
    </row>
    <row r="203" spans="1:12" s="39" customFormat="1" x14ac:dyDescent="0.2">
      <c r="A203" s="47"/>
      <c r="B203" s="47"/>
      <c r="C203" s="48"/>
      <c r="D203" s="35"/>
      <c r="E203" s="70"/>
      <c r="F203" s="47"/>
      <c r="G203" s="47"/>
      <c r="H203" s="47"/>
      <c r="I203" s="37"/>
      <c r="J203" s="47"/>
      <c r="K203" s="49"/>
      <c r="L203" s="38"/>
    </row>
    <row r="204" spans="1:12" s="39" customFormat="1" x14ac:dyDescent="0.2">
      <c r="A204" s="47"/>
      <c r="B204" s="47"/>
      <c r="C204" s="48"/>
      <c r="D204" s="35"/>
      <c r="E204" s="70"/>
      <c r="F204" s="47"/>
      <c r="G204" s="47"/>
      <c r="H204" s="47"/>
      <c r="I204" s="37"/>
      <c r="J204" s="47"/>
      <c r="K204" s="49"/>
      <c r="L204" s="38"/>
    </row>
    <row r="205" spans="1:12" s="39" customFormat="1" x14ac:dyDescent="0.2">
      <c r="A205" s="47"/>
      <c r="B205" s="47"/>
      <c r="C205" s="48"/>
      <c r="D205" s="35"/>
      <c r="E205" s="70"/>
      <c r="F205" s="47"/>
      <c r="G205" s="47"/>
      <c r="H205" s="47"/>
      <c r="I205" s="37"/>
      <c r="J205" s="47"/>
      <c r="K205" s="49"/>
      <c r="L205" s="38"/>
    </row>
    <row r="206" spans="1:12" s="39" customFormat="1" x14ac:dyDescent="0.2">
      <c r="A206" s="47"/>
      <c r="B206" s="47"/>
      <c r="C206" s="48"/>
      <c r="D206" s="35"/>
      <c r="E206" s="70"/>
      <c r="F206" s="47"/>
      <c r="G206" s="47"/>
      <c r="H206" s="47"/>
      <c r="I206" s="37"/>
      <c r="J206" s="47"/>
      <c r="K206" s="49"/>
      <c r="L206" s="38"/>
    </row>
    <row r="207" spans="1:12" s="39" customFormat="1" x14ac:dyDescent="0.2">
      <c r="A207" s="47"/>
      <c r="B207" s="47"/>
      <c r="C207" s="48"/>
      <c r="D207" s="35"/>
      <c r="E207" s="70"/>
      <c r="F207" s="47"/>
      <c r="G207" s="47"/>
      <c r="H207" s="47"/>
      <c r="I207" s="37"/>
      <c r="J207" s="47"/>
      <c r="K207" s="49"/>
      <c r="L207" s="38"/>
    </row>
    <row r="208" spans="1:12" s="39" customFormat="1" x14ac:dyDescent="0.2">
      <c r="A208" s="47"/>
      <c r="B208" s="47"/>
      <c r="C208" s="48"/>
      <c r="D208" s="35"/>
      <c r="E208" s="70"/>
      <c r="F208" s="47"/>
      <c r="G208" s="47"/>
      <c r="H208" s="47"/>
      <c r="I208" s="37"/>
      <c r="J208" s="47"/>
      <c r="K208" s="49"/>
      <c r="L208" s="38"/>
    </row>
    <row r="209" spans="1:14" s="39" customFormat="1" x14ac:dyDescent="0.2">
      <c r="A209" s="47"/>
      <c r="B209" s="47"/>
      <c r="C209" s="48"/>
      <c r="D209" s="35"/>
      <c r="E209" s="70"/>
      <c r="F209" s="47"/>
      <c r="G209" s="47"/>
      <c r="H209" s="47"/>
      <c r="I209" s="37"/>
      <c r="J209" s="47"/>
      <c r="K209" s="49"/>
      <c r="L209" s="38"/>
    </row>
    <row r="210" spans="1:14" s="39" customFormat="1" x14ac:dyDescent="0.2">
      <c r="A210" s="47"/>
      <c r="B210" s="47"/>
      <c r="C210" s="48"/>
      <c r="D210" s="35"/>
      <c r="E210" s="37"/>
      <c r="F210" s="47"/>
      <c r="G210" s="47"/>
      <c r="H210" s="47"/>
      <c r="I210" s="37"/>
      <c r="J210" s="47"/>
      <c r="K210" s="49"/>
      <c r="L210" s="38"/>
    </row>
    <row r="211" spans="1:14" s="39" customFormat="1" x14ac:dyDescent="0.2">
      <c r="A211" s="47"/>
      <c r="B211" s="47"/>
      <c r="C211" s="48"/>
      <c r="D211" s="35"/>
      <c r="E211" s="37"/>
      <c r="F211" s="47"/>
      <c r="G211" s="47"/>
      <c r="H211" s="47"/>
      <c r="I211" s="37"/>
      <c r="J211" s="47"/>
      <c r="K211" s="49"/>
      <c r="L211" s="38"/>
    </row>
    <row r="212" spans="1:14" s="40" customFormat="1" x14ac:dyDescent="0.2">
      <c r="A212" s="47"/>
      <c r="B212" s="47"/>
      <c r="C212" s="48"/>
      <c r="D212" s="35"/>
      <c r="E212" s="37"/>
      <c r="F212" s="47"/>
      <c r="G212" s="47"/>
      <c r="H212" s="47"/>
      <c r="I212" s="37"/>
      <c r="J212" s="47"/>
      <c r="K212" s="49"/>
      <c r="L212" s="38"/>
      <c r="M212" s="39"/>
      <c r="N212" s="39"/>
    </row>
    <row r="213" spans="1:14" x14ac:dyDescent="0.2">
      <c r="M213" s="39"/>
      <c r="N213" s="39"/>
    </row>
    <row r="214" spans="1:14" x14ac:dyDescent="0.2">
      <c r="M214" s="39"/>
      <c r="N214" s="39"/>
    </row>
    <row r="215" spans="1:14" x14ac:dyDescent="0.2">
      <c r="M215" s="39"/>
      <c r="N215" s="39"/>
    </row>
    <row r="216" spans="1:14" x14ac:dyDescent="0.2">
      <c r="M216" s="39"/>
      <c r="N216" s="39"/>
    </row>
    <row r="228" spans="3:14" s="47" customFormat="1" x14ac:dyDescent="0.2">
      <c r="C228" s="48"/>
      <c r="D228" s="35"/>
      <c r="E228" s="37"/>
      <c r="I228" s="37"/>
      <c r="K228" s="49"/>
      <c r="L228" s="38"/>
      <c r="M228" s="37"/>
      <c r="N228" s="37"/>
    </row>
    <row r="229" spans="3:14" s="47" customFormat="1" x14ac:dyDescent="0.2">
      <c r="C229" s="48"/>
      <c r="D229" s="35"/>
      <c r="E229" s="37"/>
      <c r="I229" s="37"/>
      <c r="K229" s="49"/>
      <c r="L229" s="38"/>
      <c r="M229" s="37"/>
      <c r="N229" s="37"/>
    </row>
    <row r="230" spans="3:14" s="47" customFormat="1" x14ac:dyDescent="0.2">
      <c r="C230" s="48"/>
      <c r="D230" s="35"/>
      <c r="E230" s="37"/>
      <c r="I230" s="37"/>
      <c r="K230" s="49"/>
      <c r="L230" s="38"/>
      <c r="M230" s="37"/>
      <c r="N230" s="37"/>
    </row>
    <row r="231" spans="3:14" s="47" customFormat="1" x14ac:dyDescent="0.2">
      <c r="C231" s="48"/>
      <c r="D231" s="35"/>
      <c r="E231" s="37"/>
      <c r="I231" s="37"/>
      <c r="K231" s="49"/>
      <c r="L231" s="38"/>
      <c r="M231" s="37"/>
      <c r="N231" s="37"/>
    </row>
    <row r="232" spans="3:14" s="47" customFormat="1" x14ac:dyDescent="0.2">
      <c r="C232" s="48"/>
      <c r="D232" s="35"/>
      <c r="E232" s="37"/>
      <c r="I232" s="37"/>
      <c r="K232" s="49"/>
      <c r="L232" s="38"/>
      <c r="M232" s="37"/>
      <c r="N232" s="37"/>
    </row>
    <row r="233" spans="3:14" s="47" customFormat="1" x14ac:dyDescent="0.2">
      <c r="C233" s="48"/>
      <c r="D233" s="35"/>
      <c r="E233" s="37"/>
      <c r="I233" s="37"/>
      <c r="K233" s="49"/>
      <c r="L233" s="38"/>
      <c r="M233" s="37"/>
      <c r="N233" s="37"/>
    </row>
  </sheetData>
  <autoFilter ref="A9:L188">
    <filterColumn colId="1" showButton="0"/>
    <filterColumn colId="3">
      <filters>
        <filter val="MARTIN PISOS S.R.L."/>
      </filters>
    </filterColumn>
  </autoFilter>
  <mergeCells count="2">
    <mergeCell ref="D5:F5"/>
    <mergeCell ref="B9:C9"/>
  </mergeCells>
  <conditionalFormatting sqref="E194">
    <cfRule type="expression" dxfId="13" priority="1">
      <formula>$E$261&gt;0</formula>
    </cfRule>
    <cfRule type="expression" dxfId="12" priority="2">
      <formula>$E$261&lt;0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33"/>
  <sheetViews>
    <sheetView topLeftCell="A9" workbookViewId="0">
      <selection activeCell="K33" sqref="K33"/>
    </sheetView>
  </sheetViews>
  <sheetFormatPr baseColWidth="10" defaultRowHeight="15" x14ac:dyDescent="0.25"/>
  <cols>
    <col min="5" max="5" width="19.85546875" customWidth="1"/>
  </cols>
  <sheetData>
    <row r="1" spans="1:11" x14ac:dyDescent="0.25">
      <c r="A1" s="9"/>
      <c r="B1" s="10"/>
      <c r="C1" s="10"/>
      <c r="D1" s="10"/>
      <c r="E1" s="9"/>
      <c r="F1" s="11"/>
      <c r="G1" s="12"/>
      <c r="H1" s="12"/>
      <c r="I1" s="12"/>
      <c r="J1" s="12"/>
      <c r="K1" s="12"/>
    </row>
    <row r="2" spans="1:11" ht="15.75" x14ac:dyDescent="0.25">
      <c r="A2" s="1"/>
      <c r="B2" s="128"/>
      <c r="C2" s="128"/>
      <c r="D2" s="128"/>
      <c r="E2" s="3" t="s">
        <v>191</v>
      </c>
      <c r="F2" s="3"/>
      <c r="G2" s="4"/>
      <c r="H2" s="4"/>
      <c r="I2" s="4"/>
      <c r="J2" s="4"/>
      <c r="K2" s="4"/>
    </row>
    <row r="3" spans="1:11" ht="15.75" thickBot="1" x14ac:dyDescent="0.3">
      <c r="A3" s="13"/>
      <c r="B3" s="14"/>
      <c r="C3" s="14"/>
      <c r="D3" s="14"/>
      <c r="E3" s="15"/>
      <c r="F3" s="16"/>
      <c r="G3" s="17"/>
      <c r="H3" s="17"/>
      <c r="I3" s="17"/>
      <c r="J3" s="17"/>
      <c r="K3" s="17"/>
    </row>
    <row r="4" spans="1:11" ht="15.75" thickBot="1" x14ac:dyDescent="0.3">
      <c r="A4" s="77" t="s">
        <v>0</v>
      </c>
      <c r="B4" s="77" t="s">
        <v>1</v>
      </c>
      <c r="C4" s="180" t="s">
        <v>2</v>
      </c>
      <c r="D4" s="181"/>
      <c r="E4" s="77" t="s">
        <v>3</v>
      </c>
      <c r="F4" s="77" t="s">
        <v>4</v>
      </c>
      <c r="G4" s="79" t="s">
        <v>12</v>
      </c>
      <c r="H4" s="79" t="s">
        <v>5</v>
      </c>
      <c r="I4" s="79" t="s">
        <v>6</v>
      </c>
      <c r="J4" s="79" t="s">
        <v>7</v>
      </c>
      <c r="K4" s="79" t="s">
        <v>8</v>
      </c>
    </row>
    <row r="5" spans="1:11" x14ac:dyDescent="0.25">
      <c r="A5" s="129">
        <v>42524</v>
      </c>
      <c r="B5" s="129" t="s">
        <v>25</v>
      </c>
      <c r="C5" s="93">
        <v>2</v>
      </c>
      <c r="D5" s="93">
        <v>142</v>
      </c>
      <c r="E5" s="129" t="s">
        <v>51</v>
      </c>
      <c r="F5" s="93">
        <v>30663288497</v>
      </c>
      <c r="G5" s="94">
        <v>12920.12</v>
      </c>
      <c r="H5" s="94">
        <f>+G5*0.21</f>
        <v>2713.2251999999999</v>
      </c>
      <c r="I5" s="94"/>
      <c r="J5" s="94"/>
      <c r="K5" s="101">
        <f>SUM(G5:J5)</f>
        <v>15633.3452</v>
      </c>
    </row>
    <row r="6" spans="1:11" x14ac:dyDescent="0.25">
      <c r="A6" s="119">
        <v>42524</v>
      </c>
      <c r="B6" s="129" t="s">
        <v>25</v>
      </c>
      <c r="C6" s="93">
        <v>2</v>
      </c>
      <c r="D6" s="86">
        <v>143</v>
      </c>
      <c r="E6" s="129" t="s">
        <v>51</v>
      </c>
      <c r="F6" s="93">
        <v>30663288497</v>
      </c>
      <c r="G6" s="89">
        <v>67071.990000000005</v>
      </c>
      <c r="H6" s="94">
        <f t="shared" ref="H6:H32" si="0">+G6*0.21</f>
        <v>14085.117900000001</v>
      </c>
      <c r="I6" s="94"/>
      <c r="J6" s="89"/>
      <c r="K6" s="88">
        <f>SUM(G6:J6)</f>
        <v>81157.107900000003</v>
      </c>
    </row>
    <row r="7" spans="1:11" x14ac:dyDescent="0.25">
      <c r="A7" s="119">
        <v>42528</v>
      </c>
      <c r="B7" s="129" t="s">
        <v>25</v>
      </c>
      <c r="C7" s="93">
        <v>2</v>
      </c>
      <c r="D7" s="86">
        <v>144</v>
      </c>
      <c r="E7" s="129" t="s">
        <v>51</v>
      </c>
      <c r="F7" s="93">
        <v>30663288497</v>
      </c>
      <c r="G7" s="89">
        <v>20768.84</v>
      </c>
      <c r="H7" s="94">
        <f t="shared" si="0"/>
        <v>4361.4564</v>
      </c>
      <c r="I7" s="94"/>
      <c r="J7" s="89"/>
      <c r="K7" s="88">
        <f t="shared" ref="K7:K32" si="1">SUM(G7:J7)</f>
        <v>25130.296399999999</v>
      </c>
    </row>
    <row r="8" spans="1:11" x14ac:dyDescent="0.25">
      <c r="A8" s="119">
        <v>42528</v>
      </c>
      <c r="B8" s="129" t="s">
        <v>25</v>
      </c>
      <c r="C8" s="93">
        <v>2</v>
      </c>
      <c r="D8" s="86">
        <v>145</v>
      </c>
      <c r="E8" s="129" t="s">
        <v>51</v>
      </c>
      <c r="F8" s="93">
        <v>30663288497</v>
      </c>
      <c r="G8" s="89">
        <v>37607.97</v>
      </c>
      <c r="H8" s="94">
        <f t="shared" si="0"/>
        <v>7897.6737000000003</v>
      </c>
      <c r="I8" s="94"/>
      <c r="J8" s="89"/>
      <c r="K8" s="88">
        <f t="shared" si="1"/>
        <v>45505.643700000001</v>
      </c>
    </row>
    <row r="9" spans="1:11" x14ac:dyDescent="0.25">
      <c r="A9" s="119">
        <v>42531</v>
      </c>
      <c r="B9" s="129" t="s">
        <v>25</v>
      </c>
      <c r="C9" s="93">
        <v>2</v>
      </c>
      <c r="D9" s="86">
        <v>146</v>
      </c>
      <c r="E9" s="129" t="s">
        <v>51</v>
      </c>
      <c r="F9" s="93">
        <v>30663288497</v>
      </c>
      <c r="G9" s="89">
        <v>16741.27</v>
      </c>
      <c r="H9" s="94">
        <f t="shared" si="0"/>
        <v>3515.6666999999998</v>
      </c>
      <c r="I9" s="94"/>
      <c r="J9" s="89"/>
      <c r="K9" s="88">
        <f t="shared" si="1"/>
        <v>20256.936699999998</v>
      </c>
    </row>
    <row r="10" spans="1:11" x14ac:dyDescent="0.25">
      <c r="A10" s="119">
        <v>42531</v>
      </c>
      <c r="B10" s="129" t="s">
        <v>25</v>
      </c>
      <c r="C10" s="93">
        <v>2</v>
      </c>
      <c r="D10" s="86">
        <v>147</v>
      </c>
      <c r="E10" s="129" t="s">
        <v>51</v>
      </c>
      <c r="F10" s="93">
        <v>30663288497</v>
      </c>
      <c r="G10" s="89">
        <v>29321.439999999999</v>
      </c>
      <c r="H10" s="94">
        <f t="shared" si="0"/>
        <v>6157.5023999999994</v>
      </c>
      <c r="I10" s="94"/>
      <c r="J10" s="89"/>
      <c r="K10" s="88">
        <f t="shared" si="1"/>
        <v>35478.9424</v>
      </c>
    </row>
    <row r="11" spans="1:11" x14ac:dyDescent="0.25">
      <c r="A11" s="119">
        <v>42531</v>
      </c>
      <c r="B11" s="129" t="s">
        <v>25</v>
      </c>
      <c r="C11" s="93">
        <v>2</v>
      </c>
      <c r="D11" s="86">
        <v>148</v>
      </c>
      <c r="E11" s="129" t="s">
        <v>51</v>
      </c>
      <c r="F11" s="93">
        <v>30663288497</v>
      </c>
      <c r="G11" s="89">
        <v>4667.26</v>
      </c>
      <c r="H11" s="94">
        <f t="shared" si="0"/>
        <v>980.12459999999999</v>
      </c>
      <c r="I11" s="94"/>
      <c r="J11" s="90"/>
      <c r="K11" s="88">
        <f t="shared" si="1"/>
        <v>5647.3846000000003</v>
      </c>
    </row>
    <row r="12" spans="1:11" x14ac:dyDescent="0.25">
      <c r="A12" s="119">
        <v>42531</v>
      </c>
      <c r="B12" s="129" t="s">
        <v>25</v>
      </c>
      <c r="C12" s="93">
        <v>2</v>
      </c>
      <c r="D12" s="86">
        <v>149</v>
      </c>
      <c r="E12" s="129" t="s">
        <v>51</v>
      </c>
      <c r="F12" s="93">
        <v>30663288497</v>
      </c>
      <c r="G12" s="89">
        <v>272980.76</v>
      </c>
      <c r="H12" s="94">
        <f t="shared" si="0"/>
        <v>57325.959600000002</v>
      </c>
      <c r="I12" s="94"/>
      <c r="J12" s="90"/>
      <c r="K12" s="88">
        <f t="shared" si="1"/>
        <v>330306.71960000001</v>
      </c>
    </row>
    <row r="13" spans="1:11" x14ac:dyDescent="0.25">
      <c r="A13" s="119">
        <v>42535</v>
      </c>
      <c r="B13" s="129" t="s">
        <v>25</v>
      </c>
      <c r="C13" s="93">
        <v>2</v>
      </c>
      <c r="D13" s="86">
        <v>150</v>
      </c>
      <c r="E13" s="129" t="s">
        <v>51</v>
      </c>
      <c r="F13" s="93">
        <v>30663288497</v>
      </c>
      <c r="G13" s="89">
        <v>25408.080000000002</v>
      </c>
      <c r="H13" s="94">
        <f t="shared" si="0"/>
        <v>5335.6968000000006</v>
      </c>
      <c r="I13" s="94"/>
      <c r="J13" s="90"/>
      <c r="K13" s="88">
        <f t="shared" si="1"/>
        <v>30743.776800000003</v>
      </c>
    </row>
    <row r="14" spans="1:11" x14ac:dyDescent="0.25">
      <c r="A14" s="119">
        <v>42535</v>
      </c>
      <c r="B14" s="129" t="s">
        <v>25</v>
      </c>
      <c r="C14" s="93">
        <v>2</v>
      </c>
      <c r="D14" s="86">
        <v>151</v>
      </c>
      <c r="E14" s="129" t="s">
        <v>51</v>
      </c>
      <c r="F14" s="93">
        <v>30663288497</v>
      </c>
      <c r="G14" s="89">
        <v>16560.310000000001</v>
      </c>
      <c r="H14" s="94">
        <f t="shared" si="0"/>
        <v>3477.6651000000002</v>
      </c>
      <c r="I14" s="94"/>
      <c r="J14" s="90"/>
      <c r="K14" s="88">
        <f t="shared" si="1"/>
        <v>20037.975100000003</v>
      </c>
    </row>
    <row r="15" spans="1:11" x14ac:dyDescent="0.25">
      <c r="A15" s="119">
        <v>42537</v>
      </c>
      <c r="B15" s="129" t="s">
        <v>25</v>
      </c>
      <c r="C15" s="93">
        <v>2</v>
      </c>
      <c r="D15" s="86">
        <v>152</v>
      </c>
      <c r="E15" s="129" t="s">
        <v>51</v>
      </c>
      <c r="F15" s="93">
        <v>30663288497</v>
      </c>
      <c r="G15" s="89">
        <v>12099.09</v>
      </c>
      <c r="H15" s="94">
        <f t="shared" si="0"/>
        <v>2540.8089</v>
      </c>
      <c r="I15" s="94"/>
      <c r="J15" s="90"/>
      <c r="K15" s="88">
        <f t="shared" si="1"/>
        <v>14639.8989</v>
      </c>
    </row>
    <row r="16" spans="1:11" x14ac:dyDescent="0.25">
      <c r="A16" s="119">
        <v>42537</v>
      </c>
      <c r="B16" s="129" t="s">
        <v>25</v>
      </c>
      <c r="C16" s="93">
        <v>2</v>
      </c>
      <c r="D16" s="86">
        <v>153</v>
      </c>
      <c r="E16" s="129" t="s">
        <v>51</v>
      </c>
      <c r="F16" s="93">
        <v>30663288497</v>
      </c>
      <c r="G16" s="89">
        <v>8469.36</v>
      </c>
      <c r="H16" s="94">
        <f t="shared" si="0"/>
        <v>1778.5656000000001</v>
      </c>
      <c r="I16" s="94"/>
      <c r="J16" s="90"/>
      <c r="K16" s="88">
        <f t="shared" si="1"/>
        <v>10247.9256</v>
      </c>
    </row>
    <row r="17" spans="1:11" x14ac:dyDescent="0.25">
      <c r="A17" s="119">
        <v>42543</v>
      </c>
      <c r="B17" s="129" t="s">
        <v>25</v>
      </c>
      <c r="C17" s="93">
        <v>2</v>
      </c>
      <c r="D17" s="86">
        <v>154</v>
      </c>
      <c r="E17" s="129" t="s">
        <v>51</v>
      </c>
      <c r="F17" s="93">
        <v>30663288497</v>
      </c>
      <c r="G17" s="89">
        <v>130235.84</v>
      </c>
      <c r="H17" s="94">
        <f t="shared" si="0"/>
        <v>27349.526399999999</v>
      </c>
      <c r="I17" s="94"/>
      <c r="J17" s="90"/>
      <c r="K17" s="88">
        <f t="shared" si="1"/>
        <v>157585.3664</v>
      </c>
    </row>
    <row r="18" spans="1:11" x14ac:dyDescent="0.25">
      <c r="A18" s="119">
        <v>42544</v>
      </c>
      <c r="B18" s="129" t="s">
        <v>25</v>
      </c>
      <c r="C18" s="93">
        <v>2</v>
      </c>
      <c r="D18" s="86">
        <v>155</v>
      </c>
      <c r="E18" s="129" t="s">
        <v>51</v>
      </c>
      <c r="F18" s="93">
        <v>30663288497</v>
      </c>
      <c r="G18" s="89">
        <v>35248.089999999997</v>
      </c>
      <c r="H18" s="94">
        <f t="shared" si="0"/>
        <v>7402.098899999999</v>
      </c>
      <c r="I18" s="94"/>
      <c r="J18" s="90"/>
      <c r="K18" s="88">
        <f t="shared" si="1"/>
        <v>42650.188899999994</v>
      </c>
    </row>
    <row r="19" spans="1:11" x14ac:dyDescent="0.25">
      <c r="A19" s="119">
        <v>42548</v>
      </c>
      <c r="B19" s="129" t="s">
        <v>25</v>
      </c>
      <c r="C19" s="93">
        <v>2</v>
      </c>
      <c r="D19" s="86">
        <v>156</v>
      </c>
      <c r="E19" s="129" t="s">
        <v>51</v>
      </c>
      <c r="F19" s="93">
        <v>30663288497</v>
      </c>
      <c r="G19" s="89">
        <v>196139.8</v>
      </c>
      <c r="H19" s="94">
        <f t="shared" si="0"/>
        <v>41189.357999999993</v>
      </c>
      <c r="I19" s="94"/>
      <c r="J19" s="90"/>
      <c r="K19" s="88">
        <f t="shared" si="1"/>
        <v>237329.158</v>
      </c>
    </row>
    <row r="20" spans="1:11" x14ac:dyDescent="0.25">
      <c r="A20" s="119">
        <v>42548</v>
      </c>
      <c r="B20" s="129" t="s">
        <v>25</v>
      </c>
      <c r="C20" s="93">
        <v>2</v>
      </c>
      <c r="D20" s="86">
        <v>157</v>
      </c>
      <c r="E20" s="129" t="s">
        <v>51</v>
      </c>
      <c r="F20" s="93">
        <v>30663288497</v>
      </c>
      <c r="G20" s="89">
        <v>32404.45</v>
      </c>
      <c r="H20" s="94">
        <f t="shared" si="0"/>
        <v>6804.9345000000003</v>
      </c>
      <c r="I20" s="94"/>
      <c r="J20" s="90"/>
      <c r="K20" s="88">
        <f t="shared" si="1"/>
        <v>39209.3845</v>
      </c>
    </row>
    <row r="21" spans="1:11" x14ac:dyDescent="0.25">
      <c r="A21" s="119">
        <v>42548</v>
      </c>
      <c r="B21" s="129" t="s">
        <v>25</v>
      </c>
      <c r="C21" s="93">
        <v>2</v>
      </c>
      <c r="D21" s="86">
        <v>158</v>
      </c>
      <c r="E21" s="129" t="s">
        <v>51</v>
      </c>
      <c r="F21" s="93">
        <v>30663288497</v>
      </c>
      <c r="G21" s="89">
        <v>89628.38</v>
      </c>
      <c r="H21" s="94">
        <f t="shared" si="0"/>
        <v>18821.959800000001</v>
      </c>
      <c r="I21" s="94"/>
      <c r="J21" s="90"/>
      <c r="K21" s="88">
        <f t="shared" si="1"/>
        <v>108450.3398</v>
      </c>
    </row>
    <row r="22" spans="1:11" x14ac:dyDescent="0.25">
      <c r="A22" s="119">
        <v>42550</v>
      </c>
      <c r="B22" s="129" t="s">
        <v>25</v>
      </c>
      <c r="C22" s="93">
        <v>2</v>
      </c>
      <c r="D22" s="86">
        <v>159</v>
      </c>
      <c r="E22" s="129" t="s">
        <v>51</v>
      </c>
      <c r="F22" s="93">
        <v>30663288497</v>
      </c>
      <c r="G22" s="89">
        <v>29885.31</v>
      </c>
      <c r="H22" s="94">
        <f t="shared" si="0"/>
        <v>6275.9151000000002</v>
      </c>
      <c r="I22" s="94"/>
      <c r="J22" s="90"/>
      <c r="K22" s="88">
        <f t="shared" si="1"/>
        <v>36161.225100000003</v>
      </c>
    </row>
    <row r="23" spans="1:11" x14ac:dyDescent="0.25">
      <c r="A23" s="119">
        <v>42528</v>
      </c>
      <c r="B23" s="129" t="s">
        <v>189</v>
      </c>
      <c r="C23" s="93">
        <v>2</v>
      </c>
      <c r="D23" s="86">
        <v>42</v>
      </c>
      <c r="E23" s="129" t="s">
        <v>51</v>
      </c>
      <c r="F23" s="93">
        <v>30663288499</v>
      </c>
      <c r="G23" s="89">
        <v>2194.5700000000002</v>
      </c>
      <c r="H23" s="94">
        <f t="shared" si="0"/>
        <v>460.85970000000003</v>
      </c>
      <c r="I23" s="94"/>
      <c r="J23" s="90"/>
      <c r="K23" s="88">
        <f t="shared" si="1"/>
        <v>2655.4297000000001</v>
      </c>
    </row>
    <row r="24" spans="1:11" x14ac:dyDescent="0.25">
      <c r="A24" s="119">
        <v>42531</v>
      </c>
      <c r="B24" s="129" t="s">
        <v>189</v>
      </c>
      <c r="C24" s="93">
        <v>2</v>
      </c>
      <c r="D24" s="86">
        <v>43</v>
      </c>
      <c r="E24" s="129" t="s">
        <v>51</v>
      </c>
      <c r="F24" s="93">
        <v>30663288500</v>
      </c>
      <c r="G24" s="89">
        <v>3369.44</v>
      </c>
      <c r="H24" s="94">
        <f t="shared" si="0"/>
        <v>707.58240000000001</v>
      </c>
      <c r="I24" s="94"/>
      <c r="J24" s="90"/>
      <c r="K24" s="88">
        <f t="shared" si="1"/>
        <v>4077.0223999999998</v>
      </c>
    </row>
    <row r="25" spans="1:11" x14ac:dyDescent="0.25">
      <c r="A25" s="119">
        <v>42536</v>
      </c>
      <c r="B25" s="129" t="s">
        <v>189</v>
      </c>
      <c r="C25" s="93">
        <v>2</v>
      </c>
      <c r="D25" s="86">
        <v>44</v>
      </c>
      <c r="E25" s="129" t="s">
        <v>51</v>
      </c>
      <c r="F25" s="93">
        <v>30663288497</v>
      </c>
      <c r="G25" s="89">
        <v>5904.36</v>
      </c>
      <c r="H25" s="94">
        <f>+G25*0.21</f>
        <v>1239.9155999999998</v>
      </c>
      <c r="I25" s="94"/>
      <c r="J25" s="90"/>
      <c r="K25" s="88">
        <f>SUM(G25:J25)</f>
        <v>7144.275599999999</v>
      </c>
    </row>
    <row r="26" spans="1:11" x14ac:dyDescent="0.25">
      <c r="A26" s="83"/>
      <c r="B26" s="83"/>
      <c r="C26" s="86"/>
      <c r="D26" s="86"/>
      <c r="E26" s="129"/>
      <c r="F26" s="93"/>
      <c r="G26" s="89"/>
      <c r="H26" s="94">
        <f t="shared" si="0"/>
        <v>0</v>
      </c>
      <c r="I26" s="94"/>
      <c r="J26" s="90"/>
      <c r="K26" s="88">
        <f t="shared" si="1"/>
        <v>0</v>
      </c>
    </row>
    <row r="27" spans="1:11" x14ac:dyDescent="0.25">
      <c r="A27" s="83"/>
      <c r="B27" s="83"/>
      <c r="C27" s="86"/>
      <c r="D27" s="86"/>
      <c r="E27" s="129"/>
      <c r="F27" s="93"/>
      <c r="G27" s="89"/>
      <c r="H27" s="94">
        <f t="shared" si="0"/>
        <v>0</v>
      </c>
      <c r="I27" s="94"/>
      <c r="J27" s="90"/>
      <c r="K27" s="88">
        <f t="shared" si="1"/>
        <v>0</v>
      </c>
    </row>
    <row r="28" spans="1:11" x14ac:dyDescent="0.25">
      <c r="A28" s="83"/>
      <c r="B28" s="83"/>
      <c r="C28" s="86"/>
      <c r="D28" s="86"/>
      <c r="E28" s="129"/>
      <c r="F28" s="93"/>
      <c r="G28" s="89"/>
      <c r="H28" s="94">
        <f t="shared" si="0"/>
        <v>0</v>
      </c>
      <c r="I28" s="94"/>
      <c r="J28" s="90"/>
      <c r="K28" s="88">
        <f t="shared" si="1"/>
        <v>0</v>
      </c>
    </row>
    <row r="29" spans="1:11" x14ac:dyDescent="0.25">
      <c r="A29" s="83"/>
      <c r="B29" s="83"/>
      <c r="C29" s="86"/>
      <c r="D29" s="86"/>
      <c r="E29" s="129"/>
      <c r="F29" s="93"/>
      <c r="G29" s="89"/>
      <c r="H29" s="94">
        <f t="shared" si="0"/>
        <v>0</v>
      </c>
      <c r="I29" s="94"/>
      <c r="J29" s="90"/>
      <c r="K29" s="88">
        <f t="shared" si="1"/>
        <v>0</v>
      </c>
    </row>
    <row r="30" spans="1:11" x14ac:dyDescent="0.25">
      <c r="A30" s="83"/>
      <c r="B30" s="83"/>
      <c r="C30" s="86"/>
      <c r="D30" s="86"/>
      <c r="E30" s="129"/>
      <c r="F30" s="93"/>
      <c r="G30" s="89"/>
      <c r="H30" s="94">
        <f t="shared" si="0"/>
        <v>0</v>
      </c>
      <c r="I30" s="94"/>
      <c r="J30" s="90"/>
      <c r="K30" s="88">
        <f t="shared" si="1"/>
        <v>0</v>
      </c>
    </row>
    <row r="31" spans="1:11" x14ac:dyDescent="0.25">
      <c r="A31" s="83"/>
      <c r="B31" s="83"/>
      <c r="C31" s="86"/>
      <c r="D31" s="86"/>
      <c r="E31" s="129"/>
      <c r="F31" s="93"/>
      <c r="G31" s="89"/>
      <c r="H31" s="94">
        <f t="shared" si="0"/>
        <v>0</v>
      </c>
      <c r="I31" s="94"/>
      <c r="J31" s="90"/>
      <c r="K31" s="88">
        <f t="shared" si="1"/>
        <v>0</v>
      </c>
    </row>
    <row r="32" spans="1:11" x14ac:dyDescent="0.25">
      <c r="A32" s="83"/>
      <c r="B32" s="83"/>
      <c r="C32" s="86"/>
      <c r="D32" s="86"/>
      <c r="E32" s="129"/>
      <c r="F32" s="93"/>
      <c r="G32" s="89"/>
      <c r="H32" s="94">
        <f t="shared" si="0"/>
        <v>0</v>
      </c>
      <c r="I32" s="94"/>
      <c r="J32" s="90"/>
      <c r="K32" s="88">
        <f t="shared" si="1"/>
        <v>0</v>
      </c>
    </row>
    <row r="33" spans="1:11" ht="15.75" thickBot="1" x14ac:dyDescent="0.3">
      <c r="A33" s="27"/>
      <c r="B33" s="27"/>
      <c r="C33" s="28"/>
      <c r="D33" s="28"/>
      <c r="E33" s="27" t="s">
        <v>11</v>
      </c>
      <c r="F33" s="82"/>
      <c r="G33" s="87">
        <f>SUM(G5:G32)</f>
        <v>1049626.73</v>
      </c>
      <c r="H33" s="51">
        <f>SUM(H5:H32)</f>
        <v>220421.61330000006</v>
      </c>
      <c r="I33" s="51">
        <f>SUM(I5:I32)</f>
        <v>0</v>
      </c>
      <c r="J33" s="51">
        <f>SUM(J5:J32)</f>
        <v>0</v>
      </c>
      <c r="K33" s="51">
        <f>SUM(K5:K32)</f>
        <v>1270048.3432999998</v>
      </c>
    </row>
  </sheetData>
  <mergeCells count="1">
    <mergeCell ref="C4:D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P346"/>
  <sheetViews>
    <sheetView topLeftCell="D307" workbookViewId="0">
      <selection activeCell="E342" sqref="E342"/>
    </sheetView>
  </sheetViews>
  <sheetFormatPr baseColWidth="10" defaultRowHeight="15" x14ac:dyDescent="0.25"/>
  <cols>
    <col min="4" max="4" width="47.5703125" bestFit="1" customWidth="1"/>
    <col min="5" max="5" width="12.28515625" customWidth="1"/>
  </cols>
  <sheetData>
    <row r="1" spans="1:16" x14ac:dyDescent="0.25">
      <c r="A1" s="9"/>
      <c r="B1" s="10"/>
      <c r="C1" s="10"/>
      <c r="D1" s="9"/>
      <c r="E1" s="11"/>
      <c r="F1" s="12"/>
      <c r="G1" s="12"/>
      <c r="H1" s="12"/>
      <c r="I1" s="12"/>
      <c r="J1" s="12"/>
      <c r="K1" s="11"/>
      <c r="L1" s="11"/>
      <c r="M1" s="11"/>
      <c r="N1" s="11"/>
      <c r="O1" s="11"/>
      <c r="P1" s="11"/>
    </row>
    <row r="2" spans="1:16" ht="15.75" x14ac:dyDescent="0.25">
      <c r="A2" s="1"/>
      <c r="B2" s="128"/>
      <c r="C2" s="128"/>
      <c r="D2" s="182" t="s">
        <v>190</v>
      </c>
      <c r="E2" s="182"/>
      <c r="F2" s="182"/>
      <c r="G2" s="4"/>
      <c r="H2" s="4"/>
      <c r="I2" s="4"/>
      <c r="J2" s="4"/>
      <c r="K2" s="3"/>
      <c r="L2" s="3"/>
      <c r="M2" s="3"/>
      <c r="N2" s="3"/>
      <c r="O2" s="3"/>
      <c r="P2" s="3"/>
    </row>
    <row r="3" spans="1:16" x14ac:dyDescent="0.25">
      <c r="A3" s="15"/>
      <c r="B3" s="14"/>
      <c r="C3" s="14"/>
      <c r="D3" s="15"/>
      <c r="E3" s="16"/>
      <c r="F3" s="17"/>
      <c r="G3" s="17"/>
      <c r="H3" s="17"/>
      <c r="I3" s="17"/>
      <c r="J3" s="17"/>
      <c r="K3" s="16"/>
      <c r="L3" s="16"/>
      <c r="M3" s="16"/>
      <c r="N3" s="16"/>
      <c r="O3" s="16"/>
      <c r="P3" s="16"/>
    </row>
    <row r="4" spans="1:16" x14ac:dyDescent="0.25">
      <c r="A4" s="52"/>
      <c r="B4" s="54"/>
      <c r="C4" s="55"/>
      <c r="D4" s="53"/>
      <c r="E4" s="56"/>
      <c r="F4" s="57"/>
      <c r="G4" s="57"/>
      <c r="H4" s="57"/>
      <c r="I4" s="58"/>
      <c r="J4" s="57"/>
      <c r="K4" s="58"/>
      <c r="L4" s="57"/>
      <c r="M4" s="59"/>
      <c r="N4" s="59"/>
      <c r="O4" s="59"/>
      <c r="P4" s="59"/>
    </row>
    <row r="5" spans="1:16" ht="15.75" thickBot="1" x14ac:dyDescent="0.3">
      <c r="A5" s="60"/>
      <c r="B5" s="54"/>
      <c r="C5" s="55"/>
      <c r="D5" s="53"/>
      <c r="E5" s="56"/>
      <c r="F5" s="57"/>
      <c r="G5" s="57"/>
      <c r="H5" s="57"/>
      <c r="I5" s="58"/>
      <c r="J5" s="57"/>
      <c r="K5" s="58"/>
      <c r="L5" s="57"/>
      <c r="M5" s="59"/>
      <c r="N5" s="59"/>
      <c r="O5" s="59"/>
      <c r="P5" s="59"/>
    </row>
    <row r="6" spans="1:16" ht="15.75" thickBot="1" x14ac:dyDescent="0.3">
      <c r="A6" s="127" t="s">
        <v>0</v>
      </c>
      <c r="B6" s="180" t="s">
        <v>2</v>
      </c>
      <c r="C6" s="181"/>
      <c r="D6" s="127" t="s">
        <v>27</v>
      </c>
      <c r="E6" s="77" t="s">
        <v>4</v>
      </c>
      <c r="F6" s="78" t="s">
        <v>9</v>
      </c>
      <c r="G6" s="79" t="s">
        <v>14</v>
      </c>
      <c r="H6" s="78" t="s">
        <v>6</v>
      </c>
      <c r="I6" s="79" t="s">
        <v>15</v>
      </c>
      <c r="J6" s="78" t="s">
        <v>16</v>
      </c>
      <c r="K6" s="79" t="s">
        <v>17</v>
      </c>
      <c r="L6" s="80" t="s">
        <v>8</v>
      </c>
      <c r="M6" s="10"/>
      <c r="N6" s="81" t="s">
        <v>0</v>
      </c>
      <c r="O6" s="81" t="s">
        <v>89</v>
      </c>
      <c r="P6" s="81" t="s">
        <v>18</v>
      </c>
    </row>
    <row r="7" spans="1:16" x14ac:dyDescent="0.25">
      <c r="A7" s="98">
        <v>42523</v>
      </c>
      <c r="B7" s="85">
        <v>10</v>
      </c>
      <c r="C7" s="85">
        <v>97340</v>
      </c>
      <c r="D7" s="99" t="s">
        <v>194</v>
      </c>
      <c r="E7" s="121">
        <v>27232408737</v>
      </c>
      <c r="F7" s="100">
        <v>683.95</v>
      </c>
      <c r="G7" s="101">
        <f>+F7*0.21</f>
        <v>143.62950000000001</v>
      </c>
      <c r="H7" s="102"/>
      <c r="I7" s="103"/>
      <c r="J7" s="104">
        <v>172.42</v>
      </c>
      <c r="K7" s="50"/>
      <c r="L7" s="101">
        <f>SUM(F7:K7)</f>
        <v>999.99950000000001</v>
      </c>
      <c r="M7" s="39"/>
      <c r="N7" s="95">
        <v>42522</v>
      </c>
      <c r="O7" s="122">
        <v>198867</v>
      </c>
      <c r="P7" s="114">
        <v>6562.41</v>
      </c>
    </row>
    <row r="8" spans="1:16" x14ac:dyDescent="0.25">
      <c r="A8" s="106">
        <v>42522</v>
      </c>
      <c r="B8" s="86">
        <v>7</v>
      </c>
      <c r="C8" s="86">
        <v>74537</v>
      </c>
      <c r="D8" s="107" t="s">
        <v>195</v>
      </c>
      <c r="E8" s="86">
        <v>30710128614</v>
      </c>
      <c r="F8" s="108">
        <v>291.75</v>
      </c>
      <c r="G8" s="90">
        <f>+F8*0.21</f>
        <v>61.267499999999998</v>
      </c>
      <c r="H8" s="109"/>
      <c r="I8" s="110"/>
      <c r="J8" s="111">
        <v>46.98</v>
      </c>
      <c r="K8" s="90"/>
      <c r="L8" s="123">
        <f>SUM(F8:K8)</f>
        <v>399.9975</v>
      </c>
      <c r="M8" s="39"/>
      <c r="N8" s="83">
        <v>42524</v>
      </c>
      <c r="O8" s="120">
        <v>199059</v>
      </c>
      <c r="P8" s="115">
        <v>44849.87</v>
      </c>
    </row>
    <row r="9" spans="1:16" x14ac:dyDescent="0.25">
      <c r="A9" s="106">
        <v>42522</v>
      </c>
      <c r="B9" s="86">
        <v>33</v>
      </c>
      <c r="C9" s="86">
        <v>2078</v>
      </c>
      <c r="D9" s="107" t="s">
        <v>196</v>
      </c>
      <c r="E9" s="86">
        <v>30711336431</v>
      </c>
      <c r="F9" s="108">
        <v>445.3</v>
      </c>
      <c r="G9" s="90">
        <f>+F9*0.21</f>
        <v>93.513000000000005</v>
      </c>
      <c r="H9" s="109"/>
      <c r="I9" s="110"/>
      <c r="J9" s="111">
        <v>61.24</v>
      </c>
      <c r="K9" s="90"/>
      <c r="L9" s="123">
        <f t="shared" ref="L9:L72" si="0">SUM(F9:K9)</f>
        <v>600.053</v>
      </c>
      <c r="M9" s="39"/>
      <c r="N9" s="83">
        <v>42527</v>
      </c>
      <c r="O9" s="120">
        <v>199149</v>
      </c>
      <c r="P9" s="115">
        <v>8926.98</v>
      </c>
    </row>
    <row r="10" spans="1:16" x14ac:dyDescent="0.25">
      <c r="A10" s="106">
        <v>42522</v>
      </c>
      <c r="B10" s="86">
        <v>13</v>
      </c>
      <c r="C10" s="86">
        <v>18824</v>
      </c>
      <c r="D10" s="107" t="s">
        <v>197</v>
      </c>
      <c r="E10" s="86">
        <v>30710682026</v>
      </c>
      <c r="F10" s="108">
        <v>112.94</v>
      </c>
      <c r="G10" s="90">
        <f t="shared" ref="G10:G73" si="1">+F10*0.21</f>
        <v>23.717399999999998</v>
      </c>
      <c r="H10" s="109"/>
      <c r="I10" s="110"/>
      <c r="J10" s="111">
        <v>18.329999999999998</v>
      </c>
      <c r="K10" s="90"/>
      <c r="L10" s="123">
        <f t="shared" si="0"/>
        <v>154.98739999999998</v>
      </c>
      <c r="M10" s="39"/>
      <c r="N10" s="83">
        <v>42531</v>
      </c>
      <c r="O10" s="120">
        <v>199601</v>
      </c>
      <c r="P10" s="115">
        <v>38073.71</v>
      </c>
    </row>
    <row r="11" spans="1:16" x14ac:dyDescent="0.25">
      <c r="A11" s="106">
        <v>42521</v>
      </c>
      <c r="B11" s="86">
        <v>3</v>
      </c>
      <c r="C11" s="86">
        <v>48003</v>
      </c>
      <c r="D11" s="107" t="s">
        <v>198</v>
      </c>
      <c r="E11" s="86">
        <v>30711330786</v>
      </c>
      <c r="F11" s="108">
        <v>439.05</v>
      </c>
      <c r="G11" s="90">
        <f t="shared" si="1"/>
        <v>92.200500000000005</v>
      </c>
      <c r="H11" s="109"/>
      <c r="I11" s="110"/>
      <c r="J11" s="111">
        <v>68.819999999999993</v>
      </c>
      <c r="K11" s="90"/>
      <c r="L11" s="123">
        <f t="shared" si="0"/>
        <v>600.07050000000004</v>
      </c>
      <c r="M11" s="39"/>
      <c r="N11" s="83">
        <v>42542</v>
      </c>
      <c r="O11" s="120">
        <v>200079</v>
      </c>
      <c r="P11" s="115">
        <v>7738.53</v>
      </c>
    </row>
    <row r="12" spans="1:16" x14ac:dyDescent="0.25">
      <c r="A12" s="106">
        <v>42521</v>
      </c>
      <c r="B12" s="86">
        <v>60</v>
      </c>
      <c r="C12" s="86">
        <v>7246</v>
      </c>
      <c r="D12" s="107" t="s">
        <v>85</v>
      </c>
      <c r="E12" s="86">
        <v>30671637689</v>
      </c>
      <c r="F12" s="108">
        <v>668.66</v>
      </c>
      <c r="G12" s="90">
        <f t="shared" si="1"/>
        <v>140.4186</v>
      </c>
      <c r="H12" s="109"/>
      <c r="I12" s="110"/>
      <c r="J12" s="111">
        <v>90.93</v>
      </c>
      <c r="K12" s="90"/>
      <c r="L12" s="123">
        <f t="shared" si="0"/>
        <v>900.00859999999989</v>
      </c>
      <c r="M12" s="39"/>
      <c r="N12" s="83">
        <v>42543</v>
      </c>
      <c r="O12" s="120">
        <v>200152</v>
      </c>
      <c r="P12" s="115">
        <v>4268.5600000000004</v>
      </c>
    </row>
    <row r="13" spans="1:16" x14ac:dyDescent="0.25">
      <c r="A13" s="106">
        <v>42522</v>
      </c>
      <c r="B13" s="86">
        <v>8</v>
      </c>
      <c r="C13" s="86">
        <v>84499</v>
      </c>
      <c r="D13" s="107" t="s">
        <v>183</v>
      </c>
      <c r="E13" s="86">
        <v>30692974235</v>
      </c>
      <c r="F13" s="108">
        <v>44.36</v>
      </c>
      <c r="G13" s="90">
        <f t="shared" si="1"/>
        <v>9.3155999999999999</v>
      </c>
      <c r="H13" s="109"/>
      <c r="I13" s="110"/>
      <c r="J13" s="111"/>
      <c r="K13" s="90"/>
      <c r="L13" s="123">
        <f t="shared" si="0"/>
        <v>53.675600000000003</v>
      </c>
      <c r="M13" s="39"/>
      <c r="N13" s="83"/>
      <c r="O13" s="120"/>
      <c r="P13" s="115"/>
    </row>
    <row r="14" spans="1:16" x14ac:dyDescent="0.25">
      <c r="A14" s="106">
        <v>42521</v>
      </c>
      <c r="B14" s="86">
        <v>17</v>
      </c>
      <c r="C14" s="86">
        <v>59723</v>
      </c>
      <c r="D14" s="107" t="s">
        <v>199</v>
      </c>
      <c r="E14" s="86">
        <v>30540735197</v>
      </c>
      <c r="F14" s="108">
        <v>102.43</v>
      </c>
      <c r="G14" s="90">
        <f t="shared" si="1"/>
        <v>21.510300000000001</v>
      </c>
      <c r="H14" s="109"/>
      <c r="I14" s="110"/>
      <c r="J14" s="111">
        <v>50.91</v>
      </c>
      <c r="K14" s="90"/>
      <c r="L14" s="123">
        <f t="shared" si="0"/>
        <v>174.8503</v>
      </c>
      <c r="M14" s="39"/>
      <c r="N14" s="83"/>
      <c r="O14" s="120"/>
      <c r="P14" s="115"/>
    </row>
    <row r="15" spans="1:16" x14ac:dyDescent="0.25">
      <c r="A15" s="106">
        <v>42521</v>
      </c>
      <c r="B15" s="86">
        <v>17</v>
      </c>
      <c r="C15" s="86">
        <v>14914</v>
      </c>
      <c r="D15" s="107" t="s">
        <v>200</v>
      </c>
      <c r="E15" s="86">
        <v>30688867432</v>
      </c>
      <c r="F15" s="108">
        <v>81.22</v>
      </c>
      <c r="G15" s="90">
        <f t="shared" si="1"/>
        <v>17.0562</v>
      </c>
      <c r="H15" s="109"/>
      <c r="I15" s="110"/>
      <c r="J15" s="111">
        <v>1.72</v>
      </c>
      <c r="K15" s="90"/>
      <c r="L15" s="123">
        <f t="shared" si="0"/>
        <v>99.996200000000002</v>
      </c>
      <c r="M15" s="39"/>
      <c r="N15" s="83"/>
      <c r="O15" s="120"/>
      <c r="P15" s="115"/>
    </row>
    <row r="16" spans="1:16" x14ac:dyDescent="0.25">
      <c r="A16" s="106">
        <v>42521</v>
      </c>
      <c r="B16" s="86">
        <v>17</v>
      </c>
      <c r="C16" s="86">
        <v>72412</v>
      </c>
      <c r="D16" s="107" t="s">
        <v>201</v>
      </c>
      <c r="E16" s="86">
        <v>30708954213</v>
      </c>
      <c r="F16" s="108">
        <v>122.89</v>
      </c>
      <c r="G16" s="90">
        <f t="shared" si="1"/>
        <v>25.806899999999999</v>
      </c>
      <c r="H16" s="90"/>
      <c r="I16" s="110"/>
      <c r="J16" s="111">
        <v>51.3</v>
      </c>
      <c r="K16" s="90"/>
      <c r="L16" s="123">
        <f t="shared" si="0"/>
        <v>199.99689999999998</v>
      </c>
      <c r="M16" s="39"/>
      <c r="N16" s="83"/>
      <c r="O16" s="120"/>
      <c r="P16" s="115"/>
    </row>
    <row r="17" spans="1:16" x14ac:dyDescent="0.25">
      <c r="A17" s="106">
        <v>42521</v>
      </c>
      <c r="B17" s="86">
        <v>2</v>
      </c>
      <c r="C17" s="86">
        <v>6944</v>
      </c>
      <c r="D17" s="107" t="s">
        <v>202</v>
      </c>
      <c r="E17" s="86">
        <v>33714550719</v>
      </c>
      <c r="F17" s="108">
        <v>130.51</v>
      </c>
      <c r="G17" s="90">
        <f t="shared" si="1"/>
        <v>27.407099999999996</v>
      </c>
      <c r="H17" s="109"/>
      <c r="I17" s="110"/>
      <c r="J17" s="111">
        <v>2.08</v>
      </c>
      <c r="K17" s="90"/>
      <c r="L17" s="123">
        <f t="shared" si="0"/>
        <v>159.99709999999999</v>
      </c>
      <c r="M17" s="39"/>
      <c r="N17" s="83"/>
      <c r="O17" s="120"/>
      <c r="P17" s="115"/>
    </row>
    <row r="18" spans="1:16" x14ac:dyDescent="0.25">
      <c r="A18" s="106">
        <v>42521</v>
      </c>
      <c r="B18" s="86">
        <v>7</v>
      </c>
      <c r="C18" s="86">
        <v>34964</v>
      </c>
      <c r="D18" s="107" t="s">
        <v>203</v>
      </c>
      <c r="E18" s="86">
        <v>30545080172</v>
      </c>
      <c r="F18" s="108">
        <v>443.71</v>
      </c>
      <c r="G18" s="90">
        <f t="shared" si="1"/>
        <v>93.179099999999991</v>
      </c>
      <c r="H18" s="109"/>
      <c r="I18" s="110"/>
      <c r="J18" s="111">
        <v>57.08</v>
      </c>
      <c r="K18" s="90">
        <v>6.66</v>
      </c>
      <c r="L18" s="123">
        <f t="shared" si="0"/>
        <v>600.62909999999999</v>
      </c>
      <c r="M18" s="39"/>
      <c r="N18" s="83"/>
      <c r="O18" s="120"/>
      <c r="P18" s="115"/>
    </row>
    <row r="19" spans="1:16" x14ac:dyDescent="0.25">
      <c r="A19" s="106">
        <v>42517</v>
      </c>
      <c r="B19" s="86">
        <v>7</v>
      </c>
      <c r="C19" s="86">
        <v>36064</v>
      </c>
      <c r="D19" s="107" t="s">
        <v>204</v>
      </c>
      <c r="E19" s="86">
        <v>30635718353</v>
      </c>
      <c r="F19" s="108">
        <v>443</v>
      </c>
      <c r="G19" s="90">
        <f t="shared" si="1"/>
        <v>93.03</v>
      </c>
      <c r="H19" s="109"/>
      <c r="I19" s="110"/>
      <c r="J19" s="111">
        <v>64.02</v>
      </c>
      <c r="K19" s="90"/>
      <c r="L19" s="123">
        <f t="shared" si="0"/>
        <v>600.04999999999995</v>
      </c>
      <c r="M19" s="39"/>
      <c r="N19" s="83"/>
      <c r="O19" s="120"/>
      <c r="P19" s="115"/>
    </row>
    <row r="20" spans="1:16" x14ac:dyDescent="0.25">
      <c r="A20" s="106">
        <v>42517</v>
      </c>
      <c r="B20" s="86">
        <v>125</v>
      </c>
      <c r="C20" s="86">
        <v>8193</v>
      </c>
      <c r="D20" s="107" t="s">
        <v>205</v>
      </c>
      <c r="E20" s="86">
        <v>30545080172</v>
      </c>
      <c r="F20" s="108">
        <v>594.4</v>
      </c>
      <c r="G20" s="90">
        <f t="shared" si="1"/>
        <v>124.82399999999998</v>
      </c>
      <c r="H20" s="109"/>
      <c r="I20" s="110"/>
      <c r="J20" s="111">
        <v>72.069999999999993</v>
      </c>
      <c r="K20" s="90">
        <v>8.92</v>
      </c>
      <c r="L20" s="123">
        <f t="shared" si="0"/>
        <v>800.21399999999983</v>
      </c>
      <c r="M20" s="39"/>
      <c r="N20" s="83"/>
      <c r="O20" s="120"/>
      <c r="P20" s="115"/>
    </row>
    <row r="21" spans="1:16" x14ac:dyDescent="0.25">
      <c r="A21" s="106">
        <v>42520</v>
      </c>
      <c r="B21" s="86">
        <v>10</v>
      </c>
      <c r="C21" s="86">
        <v>24377</v>
      </c>
      <c r="D21" s="107" t="s">
        <v>204</v>
      </c>
      <c r="E21" s="86">
        <v>30635718353</v>
      </c>
      <c r="F21" s="108">
        <v>443.06</v>
      </c>
      <c r="G21" s="90">
        <f t="shared" si="1"/>
        <v>93.042599999999993</v>
      </c>
      <c r="H21" s="109"/>
      <c r="I21" s="110"/>
      <c r="J21" s="111">
        <v>64.03</v>
      </c>
      <c r="K21" s="90"/>
      <c r="L21" s="123">
        <f t="shared" si="0"/>
        <v>600.13259999999991</v>
      </c>
      <c r="M21" s="39"/>
      <c r="N21" s="83"/>
      <c r="O21" s="120"/>
      <c r="P21" s="115"/>
    </row>
    <row r="22" spans="1:16" x14ac:dyDescent="0.25">
      <c r="A22" s="106">
        <v>42513</v>
      </c>
      <c r="B22" s="86">
        <v>9</v>
      </c>
      <c r="C22" s="86">
        <v>29545</v>
      </c>
      <c r="D22" s="107" t="s">
        <v>204</v>
      </c>
      <c r="E22" s="86">
        <v>30635718353</v>
      </c>
      <c r="F22" s="108">
        <v>590.62</v>
      </c>
      <c r="G22" s="90">
        <f t="shared" si="1"/>
        <v>124.03019999999999</v>
      </c>
      <c r="H22" s="109"/>
      <c r="I22" s="110"/>
      <c r="J22" s="111">
        <v>85.35</v>
      </c>
      <c r="K22" s="90"/>
      <c r="L22" s="123">
        <f t="shared" si="0"/>
        <v>800.00020000000006</v>
      </c>
      <c r="M22" s="39"/>
      <c r="N22" s="83"/>
      <c r="O22" s="120"/>
      <c r="P22" s="115"/>
    </row>
    <row r="23" spans="1:16" x14ac:dyDescent="0.25">
      <c r="A23" s="106">
        <v>42512</v>
      </c>
      <c r="B23" s="86">
        <v>5</v>
      </c>
      <c r="C23" s="86">
        <v>4545</v>
      </c>
      <c r="D23" s="107" t="s">
        <v>204</v>
      </c>
      <c r="E23" s="86">
        <v>30635918353</v>
      </c>
      <c r="F23" s="108">
        <v>53.72</v>
      </c>
      <c r="G23" s="90">
        <f t="shared" si="1"/>
        <v>11.2812</v>
      </c>
      <c r="H23" s="109"/>
      <c r="I23" s="110"/>
      <c r="J23" s="111"/>
      <c r="K23" s="90"/>
      <c r="L23" s="123">
        <f t="shared" si="0"/>
        <v>65.001199999999997</v>
      </c>
      <c r="M23" s="39"/>
      <c r="N23" s="83"/>
      <c r="O23" s="120"/>
      <c r="P23" s="115"/>
    </row>
    <row r="24" spans="1:16" x14ac:dyDescent="0.25">
      <c r="A24" s="106">
        <v>42512</v>
      </c>
      <c r="B24" s="86">
        <v>8</v>
      </c>
      <c r="C24" s="86">
        <v>14585</v>
      </c>
      <c r="D24" s="107" t="s">
        <v>204</v>
      </c>
      <c r="E24" s="86">
        <v>30635918353</v>
      </c>
      <c r="F24" s="108">
        <v>54.54</v>
      </c>
      <c r="G24" s="90">
        <f t="shared" si="1"/>
        <v>11.4534</v>
      </c>
      <c r="H24" s="109"/>
      <c r="I24" s="110"/>
      <c r="J24" s="111"/>
      <c r="K24" s="90"/>
      <c r="L24" s="123">
        <f t="shared" si="0"/>
        <v>65.993399999999994</v>
      </c>
      <c r="M24" s="39"/>
      <c r="N24" s="83"/>
      <c r="O24" s="120"/>
      <c r="P24" s="115"/>
    </row>
    <row r="25" spans="1:16" x14ac:dyDescent="0.25">
      <c r="A25" s="106">
        <v>42510</v>
      </c>
      <c r="B25" s="86">
        <v>16</v>
      </c>
      <c r="C25" s="86">
        <v>21570</v>
      </c>
      <c r="D25" s="107" t="s">
        <v>206</v>
      </c>
      <c r="E25" s="86">
        <v>30708074787</v>
      </c>
      <c r="F25" s="108">
        <v>442.97</v>
      </c>
      <c r="G25" s="90">
        <f t="shared" si="1"/>
        <v>93.023700000000005</v>
      </c>
      <c r="H25" s="109"/>
      <c r="I25" s="110"/>
      <c r="J25" s="111">
        <v>64.010000000000005</v>
      </c>
      <c r="K25" s="90"/>
      <c r="L25" s="123">
        <f t="shared" si="0"/>
        <v>600.00369999999998</v>
      </c>
      <c r="M25" s="39"/>
      <c r="N25" s="83"/>
      <c r="O25" s="120"/>
      <c r="P25" s="115"/>
    </row>
    <row r="26" spans="1:16" x14ac:dyDescent="0.25">
      <c r="A26" s="106">
        <v>42509</v>
      </c>
      <c r="B26" s="86">
        <v>5</v>
      </c>
      <c r="C26" s="86">
        <v>8267</v>
      </c>
      <c r="D26" s="107" t="s">
        <v>207</v>
      </c>
      <c r="E26" s="86">
        <v>30714213411</v>
      </c>
      <c r="F26" s="108">
        <v>433.61</v>
      </c>
      <c r="G26" s="90">
        <f t="shared" si="1"/>
        <v>91.058099999999996</v>
      </c>
      <c r="H26" s="109"/>
      <c r="I26" s="110"/>
      <c r="J26" s="111">
        <v>75.319999999999993</v>
      </c>
      <c r="K26" s="90"/>
      <c r="L26" s="123">
        <f>SUM(F26:K26)</f>
        <v>599.98810000000003</v>
      </c>
      <c r="M26" s="39"/>
      <c r="N26" s="83"/>
      <c r="O26" s="120"/>
      <c r="P26" s="115"/>
    </row>
    <row r="27" spans="1:16" x14ac:dyDescent="0.25">
      <c r="A27" s="106">
        <v>42509</v>
      </c>
      <c r="B27" s="86">
        <v>19</v>
      </c>
      <c r="C27" s="86">
        <v>42654</v>
      </c>
      <c r="D27" s="107" t="s">
        <v>86</v>
      </c>
      <c r="E27" s="86">
        <v>30707994874</v>
      </c>
      <c r="F27" s="108">
        <v>421.48</v>
      </c>
      <c r="G27" s="90">
        <f t="shared" si="1"/>
        <v>88.510800000000003</v>
      </c>
      <c r="H27" s="109"/>
      <c r="I27" s="110"/>
      <c r="J27" s="111">
        <v>90.02</v>
      </c>
      <c r="K27" s="90"/>
      <c r="L27" s="123">
        <f t="shared" si="0"/>
        <v>600.01080000000002</v>
      </c>
      <c r="M27" s="39"/>
      <c r="N27" s="39"/>
      <c r="O27" s="39"/>
      <c r="P27" s="39"/>
    </row>
    <row r="28" spans="1:16" x14ac:dyDescent="0.25">
      <c r="A28" s="106">
        <v>42509</v>
      </c>
      <c r="B28" s="86">
        <v>15</v>
      </c>
      <c r="C28" s="86">
        <v>1303</v>
      </c>
      <c r="D28" s="107" t="s">
        <v>208</v>
      </c>
      <c r="E28" s="86">
        <v>30671677397</v>
      </c>
      <c r="F28" s="108">
        <v>739.24</v>
      </c>
      <c r="G28" s="90">
        <f t="shared" si="1"/>
        <v>155.24039999999999</v>
      </c>
      <c r="H28" s="109"/>
      <c r="I28" s="110"/>
      <c r="J28" s="111"/>
      <c r="K28" s="90">
        <v>105.51</v>
      </c>
      <c r="L28" s="123">
        <f t="shared" si="0"/>
        <v>999.99040000000002</v>
      </c>
      <c r="M28" s="39"/>
      <c r="N28" s="39"/>
      <c r="O28" s="39"/>
      <c r="P28" s="39"/>
    </row>
    <row r="29" spans="1:16" x14ac:dyDescent="0.25">
      <c r="A29" s="106">
        <v>42522</v>
      </c>
      <c r="B29" s="86">
        <v>24</v>
      </c>
      <c r="C29" s="86">
        <v>89071</v>
      </c>
      <c r="D29" s="107" t="s">
        <v>78</v>
      </c>
      <c r="E29" s="86">
        <v>30533332273</v>
      </c>
      <c r="F29" s="108">
        <v>446.68</v>
      </c>
      <c r="G29" s="90">
        <f t="shared" si="1"/>
        <v>93.802800000000005</v>
      </c>
      <c r="H29" s="109"/>
      <c r="I29" s="110"/>
      <c r="J29" s="111">
        <v>59.52</v>
      </c>
      <c r="K29" s="90"/>
      <c r="L29" s="123">
        <f t="shared" si="0"/>
        <v>600.00279999999998</v>
      </c>
      <c r="M29" s="39"/>
      <c r="N29" s="39"/>
      <c r="O29" s="39"/>
      <c r="P29" s="39"/>
    </row>
    <row r="30" spans="1:16" x14ac:dyDescent="0.25">
      <c r="A30" s="106">
        <v>42523</v>
      </c>
      <c r="B30" s="86">
        <v>21</v>
      </c>
      <c r="C30" s="86">
        <v>55427</v>
      </c>
      <c r="D30" s="107" t="s">
        <v>84</v>
      </c>
      <c r="E30" s="86">
        <v>30708081961</v>
      </c>
      <c r="F30" s="108">
        <v>683.77</v>
      </c>
      <c r="G30" s="90">
        <f t="shared" si="1"/>
        <v>143.5917</v>
      </c>
      <c r="H30" s="109"/>
      <c r="I30" s="110"/>
      <c r="J30" s="111">
        <v>95.63</v>
      </c>
      <c r="K30" s="90"/>
      <c r="L30" s="123">
        <f t="shared" si="0"/>
        <v>922.99169999999992</v>
      </c>
      <c r="M30" s="39"/>
      <c r="N30" s="39"/>
      <c r="O30" s="39"/>
      <c r="P30" s="39"/>
    </row>
    <row r="31" spans="1:16" x14ac:dyDescent="0.25">
      <c r="A31" s="106">
        <v>42524</v>
      </c>
      <c r="B31" s="86">
        <v>15</v>
      </c>
      <c r="C31" s="86">
        <v>2253</v>
      </c>
      <c r="D31" s="107" t="s">
        <v>208</v>
      </c>
      <c r="E31" s="86">
        <v>30671677397</v>
      </c>
      <c r="F31" s="108">
        <v>443.55</v>
      </c>
      <c r="G31" s="90">
        <f t="shared" si="1"/>
        <v>93.145499999999998</v>
      </c>
      <c r="H31" s="109"/>
      <c r="I31" s="110"/>
      <c r="J31" s="111">
        <v>63.31</v>
      </c>
      <c r="K31" s="90"/>
      <c r="L31" s="123">
        <f t="shared" si="0"/>
        <v>600.00549999999998</v>
      </c>
      <c r="M31" s="39"/>
      <c r="N31" s="39"/>
      <c r="O31" s="39"/>
      <c r="P31" s="39"/>
    </row>
    <row r="32" spans="1:16" x14ac:dyDescent="0.25">
      <c r="A32" s="106">
        <v>42524</v>
      </c>
      <c r="B32" s="86">
        <v>19</v>
      </c>
      <c r="C32" s="86">
        <v>43888</v>
      </c>
      <c r="D32" s="107" t="s">
        <v>86</v>
      </c>
      <c r="E32" s="86">
        <v>30707994874</v>
      </c>
      <c r="F32" s="108">
        <v>278.2</v>
      </c>
      <c r="G32" s="90">
        <f t="shared" si="1"/>
        <v>58.421999999999997</v>
      </c>
      <c r="H32" s="109"/>
      <c r="I32" s="110"/>
      <c r="J32" s="111">
        <v>63.37</v>
      </c>
      <c r="K32" s="90"/>
      <c r="L32" s="123">
        <f t="shared" si="0"/>
        <v>399.99199999999996</v>
      </c>
      <c r="M32" s="39"/>
      <c r="N32" s="39"/>
      <c r="O32" s="39"/>
      <c r="P32" s="39"/>
    </row>
    <row r="33" spans="1:16" x14ac:dyDescent="0.25">
      <c r="A33" s="106">
        <v>42525</v>
      </c>
      <c r="B33" s="86">
        <v>3</v>
      </c>
      <c r="C33" s="86">
        <v>13692</v>
      </c>
      <c r="D33" s="107" t="s">
        <v>209</v>
      </c>
      <c r="E33" s="86">
        <v>30708453656</v>
      </c>
      <c r="F33" s="108">
        <v>139.57</v>
      </c>
      <c r="G33" s="90">
        <f t="shared" si="1"/>
        <v>29.309699999999996</v>
      </c>
      <c r="H33" s="109"/>
      <c r="I33" s="110"/>
      <c r="J33" s="111">
        <v>2.1800000000000002</v>
      </c>
      <c r="K33" s="90"/>
      <c r="L33" s="123">
        <f t="shared" si="0"/>
        <v>171.05969999999999</v>
      </c>
      <c r="M33" s="39"/>
      <c r="N33" s="39"/>
      <c r="O33" s="39"/>
      <c r="P33" s="39"/>
    </row>
    <row r="34" spans="1:16" x14ac:dyDescent="0.25">
      <c r="A34" s="106">
        <v>42524</v>
      </c>
      <c r="B34" s="86">
        <v>7</v>
      </c>
      <c r="C34" s="86">
        <v>23271</v>
      </c>
      <c r="D34" s="107" t="s">
        <v>210</v>
      </c>
      <c r="E34" s="86">
        <v>33694787709</v>
      </c>
      <c r="F34" s="108">
        <v>116.03</v>
      </c>
      <c r="G34" s="90">
        <f t="shared" si="1"/>
        <v>24.366299999999999</v>
      </c>
      <c r="H34" s="109"/>
      <c r="I34" s="110"/>
      <c r="J34" s="111">
        <v>1.6</v>
      </c>
      <c r="K34" s="90"/>
      <c r="L34" s="123">
        <f t="shared" si="0"/>
        <v>141.99629999999999</v>
      </c>
      <c r="M34" s="39"/>
      <c r="N34" s="39"/>
      <c r="O34" s="39"/>
      <c r="P34" s="39"/>
    </row>
    <row r="35" spans="1:16" x14ac:dyDescent="0.25">
      <c r="A35" s="106">
        <v>42524</v>
      </c>
      <c r="B35" s="86">
        <v>8</v>
      </c>
      <c r="C35" s="86">
        <v>36776</v>
      </c>
      <c r="D35" s="107" t="s">
        <v>211</v>
      </c>
      <c r="E35" s="86">
        <v>30542623426</v>
      </c>
      <c r="F35" s="108">
        <v>166.98</v>
      </c>
      <c r="G35" s="90">
        <f t="shared" si="1"/>
        <v>35.065799999999996</v>
      </c>
      <c r="H35" s="109"/>
      <c r="I35" s="110"/>
      <c r="J35" s="111">
        <v>2.95</v>
      </c>
      <c r="K35" s="90"/>
      <c r="L35" s="123">
        <f t="shared" si="0"/>
        <v>204.99579999999997</v>
      </c>
      <c r="M35" s="39"/>
      <c r="N35" s="39"/>
      <c r="O35" s="39"/>
      <c r="P35" s="39"/>
    </row>
    <row r="36" spans="1:16" x14ac:dyDescent="0.25">
      <c r="A36" s="106">
        <v>42528</v>
      </c>
      <c r="B36" s="86">
        <v>30</v>
      </c>
      <c r="C36" s="86">
        <v>37751</v>
      </c>
      <c r="D36" s="107" t="s">
        <v>168</v>
      </c>
      <c r="E36" s="86">
        <v>30614150633</v>
      </c>
      <c r="F36" s="108">
        <v>8.17</v>
      </c>
      <c r="G36" s="90">
        <f t="shared" si="1"/>
        <v>1.7157</v>
      </c>
      <c r="H36" s="109"/>
      <c r="I36" s="110"/>
      <c r="J36" s="111">
        <v>0.11</v>
      </c>
      <c r="K36" s="90"/>
      <c r="L36" s="123">
        <f t="shared" si="0"/>
        <v>9.9956999999999994</v>
      </c>
      <c r="M36" s="39"/>
      <c r="N36" s="39"/>
      <c r="O36" s="39"/>
      <c r="P36" s="39"/>
    </row>
    <row r="37" spans="1:16" x14ac:dyDescent="0.25">
      <c r="A37" s="106">
        <v>42528</v>
      </c>
      <c r="B37" s="86">
        <v>2</v>
      </c>
      <c r="C37" s="86">
        <v>111734</v>
      </c>
      <c r="D37" s="107" t="s">
        <v>128</v>
      </c>
      <c r="E37" s="86">
        <v>20173838159</v>
      </c>
      <c r="F37" s="108">
        <v>45.77</v>
      </c>
      <c r="G37" s="90">
        <f t="shared" si="1"/>
        <v>9.6117000000000008</v>
      </c>
      <c r="H37" s="109"/>
      <c r="I37" s="110"/>
      <c r="J37" s="111">
        <v>2.67</v>
      </c>
      <c r="K37" s="90"/>
      <c r="L37" s="123">
        <f t="shared" si="0"/>
        <v>58.051700000000004</v>
      </c>
      <c r="M37" s="39"/>
      <c r="N37" s="39"/>
      <c r="O37" s="39"/>
      <c r="P37" s="39"/>
    </row>
    <row r="38" spans="1:16" x14ac:dyDescent="0.25">
      <c r="A38" s="106">
        <v>42502</v>
      </c>
      <c r="B38" s="86">
        <v>2</v>
      </c>
      <c r="C38" s="86">
        <v>151</v>
      </c>
      <c r="D38" s="107" t="s">
        <v>212</v>
      </c>
      <c r="E38" s="86">
        <v>27161577931</v>
      </c>
      <c r="F38" s="108">
        <v>185.5</v>
      </c>
      <c r="G38" s="90">
        <f t="shared" si="1"/>
        <v>38.954999999999998</v>
      </c>
      <c r="H38" s="109"/>
      <c r="I38" s="110"/>
      <c r="J38" s="111"/>
      <c r="K38" s="90"/>
      <c r="L38" s="123">
        <f t="shared" si="0"/>
        <v>224.45499999999998</v>
      </c>
      <c r="M38" s="39"/>
      <c r="N38" s="39"/>
      <c r="O38" s="39"/>
      <c r="P38" s="39"/>
    </row>
    <row r="39" spans="1:16" x14ac:dyDescent="0.25">
      <c r="A39" s="106">
        <v>42524</v>
      </c>
      <c r="B39" s="86">
        <v>6927</v>
      </c>
      <c r="C39" s="86">
        <v>2163</v>
      </c>
      <c r="D39" s="107" t="s">
        <v>60</v>
      </c>
      <c r="E39" s="86">
        <v>30708046724</v>
      </c>
      <c r="F39" s="108">
        <v>138.65</v>
      </c>
      <c r="G39" s="90">
        <f t="shared" si="1"/>
        <v>29.116499999999998</v>
      </c>
      <c r="H39" s="109"/>
      <c r="I39" s="110"/>
      <c r="J39" s="111"/>
      <c r="K39" s="90"/>
      <c r="L39" s="123">
        <f t="shared" si="0"/>
        <v>167.76650000000001</v>
      </c>
      <c r="M39" s="39"/>
      <c r="N39" s="39"/>
      <c r="O39" s="39"/>
      <c r="P39" s="39"/>
    </row>
    <row r="40" spans="1:16" x14ac:dyDescent="0.25">
      <c r="A40" s="106">
        <v>42521</v>
      </c>
      <c r="B40" s="86">
        <v>6020</v>
      </c>
      <c r="C40" s="86">
        <v>2859</v>
      </c>
      <c r="D40" s="107" t="s">
        <v>143</v>
      </c>
      <c r="E40" s="86">
        <v>30707215689</v>
      </c>
      <c r="F40" s="108">
        <v>125.62</v>
      </c>
      <c r="G40" s="90">
        <f t="shared" si="1"/>
        <v>26.380199999999999</v>
      </c>
      <c r="H40" s="109"/>
      <c r="I40" s="110"/>
      <c r="J40" s="111"/>
      <c r="K40" s="90"/>
      <c r="L40" s="123">
        <f t="shared" si="0"/>
        <v>152.00020000000001</v>
      </c>
      <c r="M40" s="39"/>
      <c r="N40" s="39"/>
      <c r="O40" s="39"/>
      <c r="P40" s="39"/>
    </row>
    <row r="41" spans="1:16" x14ac:dyDescent="0.25">
      <c r="A41" s="106">
        <v>42522</v>
      </c>
      <c r="B41" s="86">
        <v>2</v>
      </c>
      <c r="C41" s="86">
        <v>45809</v>
      </c>
      <c r="D41" s="107" t="s">
        <v>213</v>
      </c>
      <c r="E41" s="86">
        <v>30710355343</v>
      </c>
      <c r="F41" s="108">
        <v>224.32</v>
      </c>
      <c r="G41" s="90">
        <f t="shared" si="1"/>
        <v>47.107199999999999</v>
      </c>
      <c r="H41" s="109"/>
      <c r="I41" s="110"/>
      <c r="J41" s="111"/>
      <c r="K41" s="90"/>
      <c r="L41" s="123">
        <f t="shared" si="0"/>
        <v>271.42719999999997</v>
      </c>
      <c r="M41" s="39"/>
      <c r="N41" s="39"/>
      <c r="O41" s="39"/>
      <c r="P41" s="39"/>
    </row>
    <row r="42" spans="1:16" x14ac:dyDescent="0.25">
      <c r="A42" s="106">
        <v>42521</v>
      </c>
      <c r="B42" s="86">
        <v>2</v>
      </c>
      <c r="C42" s="86">
        <v>5319</v>
      </c>
      <c r="D42" s="107" t="s">
        <v>214</v>
      </c>
      <c r="E42" s="86">
        <v>27020477887</v>
      </c>
      <c r="F42" s="108">
        <v>157.02000000000001</v>
      </c>
      <c r="G42" s="90">
        <f t="shared" si="1"/>
        <v>32.974200000000003</v>
      </c>
      <c r="H42" s="109"/>
      <c r="I42" s="110"/>
      <c r="J42" s="111"/>
      <c r="K42" s="90"/>
      <c r="L42" s="123">
        <f t="shared" si="0"/>
        <v>189.99420000000001</v>
      </c>
      <c r="M42" s="39"/>
      <c r="N42" s="39"/>
      <c r="O42" s="39"/>
      <c r="P42" s="39"/>
    </row>
    <row r="43" spans="1:16" x14ac:dyDescent="0.25">
      <c r="A43" s="106">
        <v>42524</v>
      </c>
      <c r="B43" s="86">
        <v>3</v>
      </c>
      <c r="C43" s="86">
        <v>17</v>
      </c>
      <c r="D43" s="107" t="s">
        <v>184</v>
      </c>
      <c r="E43" s="86">
        <v>27031699652</v>
      </c>
      <c r="F43" s="108">
        <v>495.87</v>
      </c>
      <c r="G43" s="90">
        <f t="shared" si="1"/>
        <v>104.1327</v>
      </c>
      <c r="H43" s="109"/>
      <c r="I43" s="110"/>
      <c r="J43" s="111"/>
      <c r="K43" s="90"/>
      <c r="L43" s="123">
        <f t="shared" si="0"/>
        <v>600.0027</v>
      </c>
      <c r="M43" s="39"/>
      <c r="N43" s="39"/>
      <c r="O43" s="39"/>
      <c r="P43" s="39"/>
    </row>
    <row r="44" spans="1:16" x14ac:dyDescent="0.25">
      <c r="A44" s="106">
        <v>42522</v>
      </c>
      <c r="B44" s="86">
        <v>3</v>
      </c>
      <c r="C44" s="86">
        <v>15</v>
      </c>
      <c r="D44" s="107" t="s">
        <v>184</v>
      </c>
      <c r="E44" s="86">
        <v>27031699652</v>
      </c>
      <c r="F44" s="108">
        <v>495.87</v>
      </c>
      <c r="G44" s="90">
        <f t="shared" si="1"/>
        <v>104.1327</v>
      </c>
      <c r="H44" s="109"/>
      <c r="I44" s="110"/>
      <c r="J44" s="111"/>
      <c r="K44" s="90"/>
      <c r="L44" s="123">
        <f t="shared" si="0"/>
        <v>600.0027</v>
      </c>
      <c r="M44" s="39"/>
      <c r="N44" s="39"/>
      <c r="O44" s="39"/>
      <c r="P44" s="39"/>
    </row>
    <row r="45" spans="1:16" x14ac:dyDescent="0.25">
      <c r="A45" s="106">
        <v>42522</v>
      </c>
      <c r="B45" s="86">
        <v>3</v>
      </c>
      <c r="C45" s="86">
        <v>14</v>
      </c>
      <c r="D45" s="107" t="s">
        <v>184</v>
      </c>
      <c r="E45" s="86">
        <v>27031699652</v>
      </c>
      <c r="F45" s="108">
        <v>495.87</v>
      </c>
      <c r="G45" s="90">
        <f t="shared" si="1"/>
        <v>104.1327</v>
      </c>
      <c r="H45" s="109"/>
      <c r="I45" s="110"/>
      <c r="J45" s="111"/>
      <c r="K45" s="90"/>
      <c r="L45" s="123">
        <f t="shared" si="0"/>
        <v>600.0027</v>
      </c>
      <c r="M45" s="39"/>
      <c r="N45" s="39"/>
      <c r="O45" s="39"/>
      <c r="P45" s="39"/>
    </row>
    <row r="46" spans="1:16" x14ac:dyDescent="0.25">
      <c r="A46" s="106">
        <v>42527</v>
      </c>
      <c r="B46" s="86">
        <v>1</v>
      </c>
      <c r="C46" s="86">
        <v>4181</v>
      </c>
      <c r="D46" s="107" t="s">
        <v>215</v>
      </c>
      <c r="E46" s="86">
        <v>20234101979</v>
      </c>
      <c r="F46" s="108">
        <v>27978.06</v>
      </c>
      <c r="G46" s="90">
        <f t="shared" si="1"/>
        <v>5875.3926000000001</v>
      </c>
      <c r="H46" s="109"/>
      <c r="I46" s="110"/>
      <c r="J46" s="111"/>
      <c r="K46" s="90"/>
      <c r="L46" s="123">
        <f t="shared" si="0"/>
        <v>33853.452600000004</v>
      </c>
      <c r="M46" s="39"/>
      <c r="N46" s="39"/>
      <c r="O46" s="39"/>
      <c r="P46" s="39"/>
    </row>
    <row r="47" spans="1:16" x14ac:dyDescent="0.25">
      <c r="A47" s="106">
        <v>42509</v>
      </c>
      <c r="B47" s="86">
        <v>3</v>
      </c>
      <c r="C47" s="86">
        <v>5479</v>
      </c>
      <c r="D47" s="107" t="s">
        <v>216</v>
      </c>
      <c r="E47" s="86">
        <v>30571283774</v>
      </c>
      <c r="F47" s="108">
        <v>628.1</v>
      </c>
      <c r="G47" s="90">
        <f t="shared" si="1"/>
        <v>131.90100000000001</v>
      </c>
      <c r="H47" s="109"/>
      <c r="I47" s="110"/>
      <c r="J47" s="111"/>
      <c r="K47" s="90"/>
      <c r="L47" s="123">
        <f t="shared" si="0"/>
        <v>760.00099999999998</v>
      </c>
      <c r="M47" s="39"/>
      <c r="N47" s="39"/>
      <c r="O47" s="39"/>
      <c r="P47" s="39"/>
    </row>
    <row r="48" spans="1:16" x14ac:dyDescent="0.25">
      <c r="A48" s="106">
        <v>42525</v>
      </c>
      <c r="B48" s="86">
        <v>2</v>
      </c>
      <c r="C48" s="86">
        <v>110</v>
      </c>
      <c r="D48" s="107" t="s">
        <v>217</v>
      </c>
      <c r="E48" s="86">
        <v>20302411248</v>
      </c>
      <c r="F48" s="108">
        <v>8726.25</v>
      </c>
      <c r="G48" s="90">
        <f t="shared" si="1"/>
        <v>1832.5125</v>
      </c>
      <c r="H48" s="109"/>
      <c r="I48" s="110"/>
      <c r="J48" s="111"/>
      <c r="K48" s="90"/>
      <c r="L48" s="123">
        <f t="shared" si="0"/>
        <v>10558.762500000001</v>
      </c>
      <c r="M48" s="39"/>
      <c r="N48" s="39"/>
      <c r="O48" s="39"/>
      <c r="P48" s="39"/>
    </row>
    <row r="49" spans="1:16" x14ac:dyDescent="0.25">
      <c r="A49" s="106">
        <v>42525</v>
      </c>
      <c r="B49" s="86">
        <v>2</v>
      </c>
      <c r="C49" s="86">
        <v>111</v>
      </c>
      <c r="D49" s="107" t="s">
        <v>217</v>
      </c>
      <c r="E49" s="86">
        <v>20302411248</v>
      </c>
      <c r="F49" s="108">
        <v>2407.65</v>
      </c>
      <c r="G49" s="90">
        <f t="shared" si="1"/>
        <v>505.60649999999998</v>
      </c>
      <c r="H49" s="109"/>
      <c r="I49" s="110"/>
      <c r="J49" s="111"/>
      <c r="K49" s="90"/>
      <c r="L49" s="123">
        <f t="shared" si="0"/>
        <v>2913.2565</v>
      </c>
      <c r="M49" s="39"/>
      <c r="N49" s="39"/>
      <c r="O49" s="39"/>
      <c r="P49" s="39"/>
    </row>
    <row r="50" spans="1:16" x14ac:dyDescent="0.25">
      <c r="A50" s="106">
        <v>42525</v>
      </c>
      <c r="B50" s="86">
        <v>2</v>
      </c>
      <c r="C50" s="86">
        <v>112</v>
      </c>
      <c r="D50" s="107" t="s">
        <v>217</v>
      </c>
      <c r="E50" s="86">
        <v>20302411248</v>
      </c>
      <c r="F50" s="108">
        <v>4870.87</v>
      </c>
      <c r="G50" s="90">
        <f t="shared" si="1"/>
        <v>1022.8826999999999</v>
      </c>
      <c r="H50" s="109"/>
      <c r="I50" s="110"/>
      <c r="J50" s="111"/>
      <c r="K50" s="90"/>
      <c r="L50" s="123">
        <f t="shared" si="0"/>
        <v>5893.7527</v>
      </c>
      <c r="M50" s="39"/>
      <c r="N50" s="39"/>
      <c r="O50" s="39"/>
      <c r="P50" s="39"/>
    </row>
    <row r="51" spans="1:16" x14ac:dyDescent="0.25">
      <c r="A51" s="106">
        <v>42525</v>
      </c>
      <c r="B51" s="86">
        <v>2</v>
      </c>
      <c r="C51" s="86">
        <v>113</v>
      </c>
      <c r="D51" s="107" t="s">
        <v>217</v>
      </c>
      <c r="E51" s="86">
        <v>20302411248</v>
      </c>
      <c r="F51" s="108">
        <v>1764.45</v>
      </c>
      <c r="G51" s="90">
        <f t="shared" si="1"/>
        <v>370.53449999999998</v>
      </c>
      <c r="H51" s="109"/>
      <c r="I51" s="110"/>
      <c r="J51" s="111"/>
      <c r="K51" s="90"/>
      <c r="L51" s="123">
        <f t="shared" si="0"/>
        <v>2134.9845</v>
      </c>
      <c r="M51" s="39"/>
      <c r="N51" s="39"/>
      <c r="O51" s="39"/>
      <c r="P51" s="39"/>
    </row>
    <row r="52" spans="1:16" x14ac:dyDescent="0.25">
      <c r="A52" s="106">
        <v>42522</v>
      </c>
      <c r="B52" s="86">
        <v>3</v>
      </c>
      <c r="C52" s="86">
        <v>484</v>
      </c>
      <c r="D52" s="107" t="s">
        <v>181</v>
      </c>
      <c r="E52" s="86">
        <v>30714210463</v>
      </c>
      <c r="F52" s="108">
        <v>570</v>
      </c>
      <c r="G52" s="90">
        <f t="shared" si="1"/>
        <v>119.69999999999999</v>
      </c>
      <c r="H52" s="109"/>
      <c r="I52" s="110"/>
      <c r="J52" s="111"/>
      <c r="K52" s="90"/>
      <c r="L52" s="123">
        <f t="shared" si="0"/>
        <v>689.7</v>
      </c>
      <c r="M52" s="39"/>
      <c r="N52" s="39"/>
      <c r="O52" s="39"/>
      <c r="P52" s="39"/>
    </row>
    <row r="53" spans="1:16" x14ac:dyDescent="0.25">
      <c r="A53" s="106">
        <v>42522</v>
      </c>
      <c r="B53" s="86">
        <v>2</v>
      </c>
      <c r="C53" s="86">
        <v>53</v>
      </c>
      <c r="D53" s="107" t="s">
        <v>30</v>
      </c>
      <c r="E53" s="86">
        <v>30714692514</v>
      </c>
      <c r="F53" s="108">
        <v>21000</v>
      </c>
      <c r="G53" s="90">
        <f t="shared" si="1"/>
        <v>4410</v>
      </c>
      <c r="H53" s="109"/>
      <c r="I53" s="110"/>
      <c r="J53" s="111"/>
      <c r="K53" s="90"/>
      <c r="L53" s="123">
        <f t="shared" si="0"/>
        <v>25410</v>
      </c>
      <c r="M53" s="39"/>
      <c r="N53" s="39"/>
      <c r="O53" s="39"/>
      <c r="P53" s="39"/>
    </row>
    <row r="54" spans="1:16" x14ac:dyDescent="0.25">
      <c r="A54" s="106">
        <v>42522</v>
      </c>
      <c r="B54" s="86">
        <v>2</v>
      </c>
      <c r="C54" s="86">
        <v>747</v>
      </c>
      <c r="D54" s="107" t="s">
        <v>218</v>
      </c>
      <c r="E54" s="86">
        <v>20242807805</v>
      </c>
      <c r="F54" s="108">
        <v>1065</v>
      </c>
      <c r="G54" s="90">
        <f t="shared" si="1"/>
        <v>223.65</v>
      </c>
      <c r="H54" s="109"/>
      <c r="I54" s="110"/>
      <c r="J54" s="111"/>
      <c r="K54" s="90"/>
      <c r="L54" s="123">
        <f t="shared" si="0"/>
        <v>1288.6500000000001</v>
      </c>
      <c r="M54" s="39"/>
      <c r="N54" s="39"/>
      <c r="O54" s="39"/>
      <c r="P54" s="39"/>
    </row>
    <row r="55" spans="1:16" x14ac:dyDescent="0.25">
      <c r="A55" s="106">
        <v>42522</v>
      </c>
      <c r="B55" s="86">
        <v>1</v>
      </c>
      <c r="C55" s="86">
        <v>11198</v>
      </c>
      <c r="D55" s="107" t="s">
        <v>188</v>
      </c>
      <c r="E55" s="86">
        <v>20080157259</v>
      </c>
      <c r="F55" s="108">
        <v>1025</v>
      </c>
      <c r="G55" s="90">
        <f t="shared" si="1"/>
        <v>215.25</v>
      </c>
      <c r="H55" s="109"/>
      <c r="I55" s="110"/>
      <c r="J55" s="111"/>
      <c r="K55" s="90"/>
      <c r="L55" s="123">
        <f t="shared" si="0"/>
        <v>1240.25</v>
      </c>
      <c r="M55" s="39"/>
      <c r="N55" s="39"/>
      <c r="O55" s="39"/>
      <c r="P55" s="39"/>
    </row>
    <row r="56" spans="1:16" x14ac:dyDescent="0.25">
      <c r="A56" s="106">
        <v>42523</v>
      </c>
      <c r="B56" s="86">
        <v>1</v>
      </c>
      <c r="C56" s="86">
        <v>281</v>
      </c>
      <c r="D56" s="107" t="s">
        <v>219</v>
      </c>
      <c r="E56" s="86">
        <v>20924454289</v>
      </c>
      <c r="F56" s="108">
        <v>16745.53</v>
      </c>
      <c r="G56" s="90">
        <f t="shared" si="1"/>
        <v>3516.5612999999998</v>
      </c>
      <c r="H56" s="109"/>
      <c r="I56" s="110"/>
      <c r="J56" s="111"/>
      <c r="K56" s="90"/>
      <c r="L56" s="123">
        <f t="shared" si="0"/>
        <v>20262.0913</v>
      </c>
      <c r="M56" s="39"/>
      <c r="N56" s="39"/>
      <c r="O56" s="39"/>
      <c r="P56" s="39"/>
    </row>
    <row r="57" spans="1:16" x14ac:dyDescent="0.25">
      <c r="A57" s="106">
        <v>42527</v>
      </c>
      <c r="B57" s="86">
        <v>2</v>
      </c>
      <c r="C57" s="86">
        <v>315</v>
      </c>
      <c r="D57" s="107" t="s">
        <v>186</v>
      </c>
      <c r="E57" s="86">
        <v>30714073555</v>
      </c>
      <c r="F57" s="108">
        <v>12068.71</v>
      </c>
      <c r="G57" s="90">
        <f t="shared" si="1"/>
        <v>2534.4290999999998</v>
      </c>
      <c r="H57" s="109"/>
      <c r="I57" s="110"/>
      <c r="J57" s="111"/>
      <c r="K57" s="90"/>
      <c r="L57" s="123">
        <f t="shared" si="0"/>
        <v>14603.139099999999</v>
      </c>
      <c r="M57" s="39"/>
      <c r="N57" s="39"/>
      <c r="O57" s="39"/>
      <c r="P57" s="39"/>
    </row>
    <row r="58" spans="1:16" x14ac:dyDescent="0.25">
      <c r="A58" s="106">
        <v>42522</v>
      </c>
      <c r="B58" s="86">
        <v>2</v>
      </c>
      <c r="C58" s="86">
        <v>313</v>
      </c>
      <c r="D58" s="107" t="s">
        <v>186</v>
      </c>
      <c r="E58" s="86">
        <v>30714073555</v>
      </c>
      <c r="F58" s="108">
        <v>10000.56</v>
      </c>
      <c r="G58" s="90">
        <f t="shared" si="1"/>
        <v>2100.1176</v>
      </c>
      <c r="H58" s="109"/>
      <c r="I58" s="110"/>
      <c r="J58" s="111"/>
      <c r="K58" s="90"/>
      <c r="L58" s="123">
        <f t="shared" si="0"/>
        <v>12100.677599999999</v>
      </c>
      <c r="M58" s="39"/>
      <c r="N58" s="39"/>
      <c r="O58" s="39"/>
      <c r="P58" s="39"/>
    </row>
    <row r="59" spans="1:16" x14ac:dyDescent="0.25">
      <c r="A59" s="106">
        <v>42521</v>
      </c>
      <c r="B59" s="86">
        <v>323</v>
      </c>
      <c r="C59" s="86">
        <v>3227</v>
      </c>
      <c r="D59" s="107" t="s">
        <v>220</v>
      </c>
      <c r="E59" s="86">
        <v>30646512952</v>
      </c>
      <c r="F59" s="108">
        <v>140.49</v>
      </c>
      <c r="G59" s="90">
        <f t="shared" si="1"/>
        <v>29.5029</v>
      </c>
      <c r="H59" s="109"/>
      <c r="I59" s="110"/>
      <c r="J59" s="111"/>
      <c r="K59" s="90"/>
      <c r="L59" s="123">
        <f t="shared" si="0"/>
        <v>169.99290000000002</v>
      </c>
      <c r="M59" s="39"/>
      <c r="N59" s="39"/>
      <c r="O59" s="39"/>
      <c r="P59" s="39"/>
    </row>
    <row r="60" spans="1:16" x14ac:dyDescent="0.25">
      <c r="A60" s="106">
        <v>42521</v>
      </c>
      <c r="B60" s="86">
        <v>2</v>
      </c>
      <c r="C60" s="86">
        <v>20731</v>
      </c>
      <c r="D60" s="107" t="s">
        <v>221</v>
      </c>
      <c r="E60" s="86">
        <v>30589398404</v>
      </c>
      <c r="F60" s="108">
        <v>1487.6</v>
      </c>
      <c r="G60" s="90">
        <f t="shared" si="1"/>
        <v>312.39599999999996</v>
      </c>
      <c r="H60" s="109"/>
      <c r="I60" s="110"/>
      <c r="J60" s="111"/>
      <c r="K60" s="90"/>
      <c r="L60" s="123">
        <f t="shared" si="0"/>
        <v>1799.9959999999999</v>
      </c>
      <c r="M60" s="39"/>
      <c r="N60" s="39"/>
      <c r="O60" s="39"/>
      <c r="P60" s="39"/>
    </row>
    <row r="61" spans="1:16" x14ac:dyDescent="0.25">
      <c r="A61" s="106">
        <v>42524</v>
      </c>
      <c r="B61" s="86">
        <v>3</v>
      </c>
      <c r="C61" s="86">
        <v>2622</v>
      </c>
      <c r="D61" s="107" t="s">
        <v>222</v>
      </c>
      <c r="E61" s="86">
        <v>30692335178</v>
      </c>
      <c r="F61" s="108">
        <v>66.12</v>
      </c>
      <c r="G61" s="90">
        <f t="shared" si="1"/>
        <v>13.885200000000001</v>
      </c>
      <c r="H61" s="109"/>
      <c r="I61" s="110"/>
      <c r="J61" s="111"/>
      <c r="K61" s="90"/>
      <c r="L61" s="123">
        <f t="shared" si="0"/>
        <v>80.005200000000002</v>
      </c>
      <c r="M61" s="39"/>
      <c r="N61" s="39"/>
      <c r="O61" s="39"/>
      <c r="P61" s="39"/>
    </row>
    <row r="62" spans="1:16" x14ac:dyDescent="0.25">
      <c r="A62" s="106">
        <v>42529</v>
      </c>
      <c r="B62" s="86">
        <v>8</v>
      </c>
      <c r="C62" s="86">
        <v>808</v>
      </c>
      <c r="D62" s="107" t="s">
        <v>169</v>
      </c>
      <c r="E62" s="86">
        <v>30576133835</v>
      </c>
      <c r="F62" s="108">
        <v>17939.09</v>
      </c>
      <c r="G62" s="90">
        <f t="shared" si="1"/>
        <v>3767.2089000000001</v>
      </c>
      <c r="H62" s="109"/>
      <c r="I62" s="110"/>
      <c r="J62" s="111"/>
      <c r="K62" s="90">
        <v>107.63</v>
      </c>
      <c r="L62" s="123">
        <f t="shared" si="0"/>
        <v>21813.928900000003</v>
      </c>
      <c r="M62" s="39"/>
      <c r="N62" s="39"/>
      <c r="O62" s="39"/>
      <c r="P62" s="39"/>
    </row>
    <row r="63" spans="1:16" x14ac:dyDescent="0.25">
      <c r="A63" s="106">
        <v>42529</v>
      </c>
      <c r="B63" s="86">
        <v>5</v>
      </c>
      <c r="C63" s="86">
        <v>18690</v>
      </c>
      <c r="D63" s="107" t="s">
        <v>223</v>
      </c>
      <c r="E63" s="86">
        <v>30707841415</v>
      </c>
      <c r="F63" s="108">
        <v>73.06</v>
      </c>
      <c r="G63" s="90">
        <f t="shared" si="1"/>
        <v>15.342599999999999</v>
      </c>
      <c r="H63" s="109"/>
      <c r="I63" s="110"/>
      <c r="J63" s="111">
        <v>1.57</v>
      </c>
      <c r="K63" s="90"/>
      <c r="L63" s="123">
        <f t="shared" si="0"/>
        <v>89.9726</v>
      </c>
      <c r="M63" s="39"/>
      <c r="N63" s="39"/>
      <c r="O63" s="39"/>
      <c r="P63" s="39"/>
    </row>
    <row r="64" spans="1:16" x14ac:dyDescent="0.25">
      <c r="A64" s="106">
        <v>42529</v>
      </c>
      <c r="B64" s="86">
        <v>5</v>
      </c>
      <c r="C64" s="86">
        <v>93219</v>
      </c>
      <c r="D64" s="107" t="s">
        <v>134</v>
      </c>
      <c r="E64" s="86">
        <v>30709160644</v>
      </c>
      <c r="F64" s="108">
        <v>67.58</v>
      </c>
      <c r="G64" s="90">
        <f t="shared" si="1"/>
        <v>14.191799999999999</v>
      </c>
      <c r="H64" s="109"/>
      <c r="I64" s="110"/>
      <c r="J64" s="111">
        <v>18.23</v>
      </c>
      <c r="K64" s="90"/>
      <c r="L64" s="123">
        <f t="shared" si="0"/>
        <v>100.0018</v>
      </c>
      <c r="M64" s="39"/>
      <c r="N64" s="39"/>
      <c r="O64" s="39"/>
      <c r="P64" s="39"/>
    </row>
    <row r="65" spans="1:16" x14ac:dyDescent="0.25">
      <c r="A65" s="106">
        <v>42529</v>
      </c>
      <c r="B65" s="86">
        <v>10</v>
      </c>
      <c r="C65" s="86">
        <v>20039</v>
      </c>
      <c r="D65" s="107" t="s">
        <v>136</v>
      </c>
      <c r="E65" s="86">
        <v>30689819431</v>
      </c>
      <c r="F65" s="108">
        <v>66.19</v>
      </c>
      <c r="G65" s="90">
        <f t="shared" si="1"/>
        <v>13.899899999999999</v>
      </c>
      <c r="H65" s="109"/>
      <c r="I65" s="110"/>
      <c r="J65" s="111">
        <v>19.920000000000002</v>
      </c>
      <c r="K65" s="90"/>
      <c r="L65" s="123">
        <f t="shared" si="0"/>
        <v>100.0099</v>
      </c>
      <c r="M65" s="39"/>
      <c r="N65" s="39"/>
      <c r="O65" s="39"/>
      <c r="P65" s="39"/>
    </row>
    <row r="66" spans="1:16" x14ac:dyDescent="0.25">
      <c r="A66" s="106">
        <v>42529</v>
      </c>
      <c r="B66" s="86">
        <v>17</v>
      </c>
      <c r="C66" s="86">
        <v>57175</v>
      </c>
      <c r="D66" s="107" t="s">
        <v>69</v>
      </c>
      <c r="E66" s="86">
        <v>33677623239</v>
      </c>
      <c r="F66" s="108">
        <v>673.36</v>
      </c>
      <c r="G66" s="90">
        <f t="shared" si="1"/>
        <v>141.40559999999999</v>
      </c>
      <c r="H66" s="109"/>
      <c r="I66" s="110"/>
      <c r="J66" s="111">
        <v>185.17</v>
      </c>
      <c r="K66" s="90"/>
      <c r="L66" s="123">
        <f t="shared" si="0"/>
        <v>999.93559999999991</v>
      </c>
      <c r="M66" s="39"/>
      <c r="N66" s="39"/>
      <c r="O66" s="39"/>
      <c r="P66" s="39"/>
    </row>
    <row r="67" spans="1:16" x14ac:dyDescent="0.25">
      <c r="A67" s="106">
        <v>42530</v>
      </c>
      <c r="B67" s="86">
        <v>6927</v>
      </c>
      <c r="C67" s="86">
        <v>2297</v>
      </c>
      <c r="D67" s="107" t="s">
        <v>60</v>
      </c>
      <c r="E67" s="86">
        <v>30708046724</v>
      </c>
      <c r="F67" s="108">
        <v>147.47999999999999</v>
      </c>
      <c r="G67" s="90">
        <f t="shared" si="1"/>
        <v>30.970799999999997</v>
      </c>
      <c r="H67" s="109"/>
      <c r="I67" s="110"/>
      <c r="J67" s="111"/>
      <c r="K67" s="90"/>
      <c r="L67" s="123">
        <f t="shared" si="0"/>
        <v>178.45079999999999</v>
      </c>
      <c r="M67" s="39"/>
      <c r="N67" s="39"/>
      <c r="O67" s="39"/>
      <c r="P67" s="39"/>
    </row>
    <row r="68" spans="1:16" x14ac:dyDescent="0.25">
      <c r="A68" s="106">
        <v>42530</v>
      </c>
      <c r="B68" s="86">
        <v>25</v>
      </c>
      <c r="C68" s="86">
        <v>11088</v>
      </c>
      <c r="D68" s="107" t="s">
        <v>224</v>
      </c>
      <c r="E68" s="86">
        <v>30674661335</v>
      </c>
      <c r="F68" s="108">
        <v>200.8</v>
      </c>
      <c r="G68" s="90">
        <f t="shared" si="1"/>
        <v>42.167999999999999</v>
      </c>
      <c r="H68" s="109"/>
      <c r="I68" s="110"/>
      <c r="J68" s="111">
        <v>57.25</v>
      </c>
      <c r="K68" s="90"/>
      <c r="L68" s="123">
        <f>SUM(F68:K68)</f>
        <v>300.21800000000002</v>
      </c>
      <c r="M68" s="39"/>
      <c r="N68" s="39"/>
      <c r="O68" s="39"/>
      <c r="P68" s="39"/>
    </row>
    <row r="69" spans="1:16" x14ac:dyDescent="0.25">
      <c r="A69" s="106">
        <v>42528</v>
      </c>
      <c r="B69" s="86">
        <v>2</v>
      </c>
      <c r="C69" s="86">
        <v>762</v>
      </c>
      <c r="D69" s="107" t="s">
        <v>225</v>
      </c>
      <c r="E69" s="86">
        <v>30714809918</v>
      </c>
      <c r="F69" s="108">
        <v>359.31</v>
      </c>
      <c r="G69" s="90">
        <f t="shared" si="1"/>
        <v>75.455100000000002</v>
      </c>
      <c r="H69" s="109"/>
      <c r="I69" s="110"/>
      <c r="J69" s="111"/>
      <c r="K69" s="90"/>
      <c r="L69" s="123">
        <f t="shared" si="0"/>
        <v>434.76510000000002</v>
      </c>
      <c r="M69" s="39"/>
      <c r="N69" s="39"/>
      <c r="O69" s="39"/>
      <c r="P69" s="39"/>
    </row>
    <row r="70" spans="1:16" x14ac:dyDescent="0.25">
      <c r="A70" s="106">
        <v>42527</v>
      </c>
      <c r="B70" s="86">
        <v>15</v>
      </c>
      <c r="C70" s="86">
        <v>100606</v>
      </c>
      <c r="D70" s="107" t="s">
        <v>226</v>
      </c>
      <c r="E70" s="86">
        <v>30634539154</v>
      </c>
      <c r="F70" s="108">
        <v>132.71</v>
      </c>
      <c r="G70" s="90">
        <f t="shared" si="1"/>
        <v>27.8691</v>
      </c>
      <c r="H70" s="109"/>
      <c r="I70" s="110"/>
      <c r="J70" s="111">
        <v>39.450000000000003</v>
      </c>
      <c r="K70" s="90"/>
      <c r="L70" s="123">
        <f t="shared" si="0"/>
        <v>200.02910000000003</v>
      </c>
      <c r="M70" s="39"/>
      <c r="N70" s="39"/>
      <c r="O70" s="39"/>
      <c r="P70" s="39"/>
    </row>
    <row r="71" spans="1:16" x14ac:dyDescent="0.25">
      <c r="A71" s="106">
        <v>42527</v>
      </c>
      <c r="B71" s="86">
        <v>3</v>
      </c>
      <c r="C71" s="86">
        <v>37559</v>
      </c>
      <c r="D71" s="107" t="s">
        <v>227</v>
      </c>
      <c r="E71" s="86">
        <v>30547752933</v>
      </c>
      <c r="F71" s="108">
        <v>534.46</v>
      </c>
      <c r="G71" s="90">
        <f t="shared" si="1"/>
        <v>112.23660000000001</v>
      </c>
      <c r="H71" s="109"/>
      <c r="I71" s="110"/>
      <c r="J71" s="111">
        <v>153.30000000000001</v>
      </c>
      <c r="K71" s="90"/>
      <c r="L71" s="123">
        <f t="shared" si="0"/>
        <v>799.99659999999994</v>
      </c>
      <c r="M71" s="39"/>
      <c r="N71" s="39"/>
      <c r="O71" s="39"/>
      <c r="P71" s="39"/>
    </row>
    <row r="72" spans="1:16" x14ac:dyDescent="0.25">
      <c r="A72" s="106">
        <v>42525</v>
      </c>
      <c r="B72" s="86">
        <v>1</v>
      </c>
      <c r="C72" s="86">
        <v>68214</v>
      </c>
      <c r="D72" s="107" t="s">
        <v>228</v>
      </c>
      <c r="E72" s="86">
        <v>30714298093</v>
      </c>
      <c r="F72" s="108">
        <v>134.52000000000001</v>
      </c>
      <c r="G72" s="90">
        <f t="shared" si="1"/>
        <v>28.249200000000002</v>
      </c>
      <c r="H72" s="109"/>
      <c r="I72" s="110"/>
      <c r="J72" s="111">
        <v>37.24</v>
      </c>
      <c r="K72" s="90"/>
      <c r="L72" s="123">
        <f t="shared" si="0"/>
        <v>200.00920000000002</v>
      </c>
      <c r="M72" s="39"/>
      <c r="N72" s="39"/>
      <c r="O72" s="39"/>
      <c r="P72" s="39"/>
    </row>
    <row r="73" spans="1:16" x14ac:dyDescent="0.25">
      <c r="A73" s="106">
        <v>42531</v>
      </c>
      <c r="B73" s="86">
        <v>8</v>
      </c>
      <c r="C73" s="86">
        <v>84826</v>
      </c>
      <c r="D73" s="107" t="s">
        <v>183</v>
      </c>
      <c r="E73" s="86">
        <v>30692974235</v>
      </c>
      <c r="F73" s="108">
        <v>38.020000000000003</v>
      </c>
      <c r="G73" s="90">
        <f t="shared" si="1"/>
        <v>7.9842000000000004</v>
      </c>
      <c r="H73" s="109"/>
      <c r="I73" s="110"/>
      <c r="J73" s="111"/>
      <c r="K73" s="90"/>
      <c r="L73" s="123">
        <f t="shared" ref="L73:L135" si="2">SUM(F73:K73)</f>
        <v>46.004200000000004</v>
      </c>
      <c r="M73" s="39"/>
      <c r="N73" s="39"/>
      <c r="O73" s="39"/>
      <c r="P73" s="39"/>
    </row>
    <row r="74" spans="1:16" x14ac:dyDescent="0.25">
      <c r="A74" s="106">
        <v>42526</v>
      </c>
      <c r="B74" s="86">
        <v>19</v>
      </c>
      <c r="C74" s="86">
        <v>43979</v>
      </c>
      <c r="D74" s="107" t="s">
        <v>86</v>
      </c>
      <c r="E74" s="86">
        <v>30707994874</v>
      </c>
      <c r="F74" s="108">
        <v>538.88</v>
      </c>
      <c r="G74" s="90">
        <f t="shared" ref="G74:G137" si="3">+F74*0.21</f>
        <v>113.1648</v>
      </c>
      <c r="H74" s="109"/>
      <c r="I74" s="110"/>
      <c r="J74" s="111">
        <v>147.96</v>
      </c>
      <c r="K74" s="90"/>
      <c r="L74" s="123">
        <f t="shared" si="2"/>
        <v>800.00480000000005</v>
      </c>
      <c r="M74" s="39"/>
      <c r="N74" s="39"/>
      <c r="O74" s="39"/>
      <c r="P74" s="39"/>
    </row>
    <row r="75" spans="1:16" x14ac:dyDescent="0.25">
      <c r="A75" s="106">
        <v>42528</v>
      </c>
      <c r="B75" s="86">
        <v>10</v>
      </c>
      <c r="C75" s="86">
        <v>38529</v>
      </c>
      <c r="D75" s="107" t="s">
        <v>116</v>
      </c>
      <c r="E75" s="86">
        <v>30701841146</v>
      </c>
      <c r="F75" s="108">
        <v>330.89</v>
      </c>
      <c r="G75" s="90">
        <f t="shared" si="3"/>
        <v>69.486899999999991</v>
      </c>
      <c r="H75" s="109"/>
      <c r="I75" s="110"/>
      <c r="J75" s="111">
        <v>99.64</v>
      </c>
      <c r="K75" s="90"/>
      <c r="L75" s="123">
        <f t="shared" si="2"/>
        <v>500.01689999999996</v>
      </c>
      <c r="M75" s="39"/>
      <c r="N75" s="39"/>
      <c r="O75" s="39"/>
      <c r="P75" s="39"/>
    </row>
    <row r="76" spans="1:16" x14ac:dyDescent="0.25">
      <c r="A76" s="106">
        <v>42525</v>
      </c>
      <c r="B76" s="86">
        <v>7</v>
      </c>
      <c r="C76" s="86">
        <v>138987</v>
      </c>
      <c r="D76" s="107" t="s">
        <v>229</v>
      </c>
      <c r="E76" s="86">
        <v>30660945152</v>
      </c>
      <c r="F76" s="108">
        <v>342.84</v>
      </c>
      <c r="G76" s="90">
        <f t="shared" si="3"/>
        <v>71.996399999999994</v>
      </c>
      <c r="H76" s="109"/>
      <c r="I76" s="110"/>
      <c r="J76" s="111">
        <v>85.16</v>
      </c>
      <c r="K76" s="90"/>
      <c r="L76" s="123">
        <f t="shared" si="2"/>
        <v>499.99639999999999</v>
      </c>
      <c r="M76" s="39"/>
      <c r="N76" s="39"/>
      <c r="O76" s="39"/>
      <c r="P76" s="39"/>
    </row>
    <row r="77" spans="1:16" x14ac:dyDescent="0.25">
      <c r="A77" s="106">
        <v>42524</v>
      </c>
      <c r="B77" s="86">
        <v>8</v>
      </c>
      <c r="C77" s="86">
        <v>11594</v>
      </c>
      <c r="D77" s="107" t="s">
        <v>230</v>
      </c>
      <c r="E77" s="86">
        <v>30712090541</v>
      </c>
      <c r="F77" s="108">
        <v>827.35</v>
      </c>
      <c r="G77" s="90">
        <f t="shared" si="3"/>
        <v>173.74350000000001</v>
      </c>
      <c r="H77" s="109"/>
      <c r="I77" s="110"/>
      <c r="J77" s="111">
        <v>239.03</v>
      </c>
      <c r="K77" s="90"/>
      <c r="L77" s="123">
        <f t="shared" si="2"/>
        <v>1240.1235000000001</v>
      </c>
      <c r="M77" s="39"/>
      <c r="N77" s="39"/>
      <c r="O77" s="39"/>
      <c r="P77" s="39"/>
    </row>
    <row r="78" spans="1:16" x14ac:dyDescent="0.25">
      <c r="A78" s="106">
        <v>42529</v>
      </c>
      <c r="B78" s="86">
        <v>5</v>
      </c>
      <c r="C78" s="86">
        <v>223186</v>
      </c>
      <c r="D78" s="107" t="s">
        <v>231</v>
      </c>
      <c r="E78" s="86">
        <v>20057779943</v>
      </c>
      <c r="F78" s="108">
        <v>133.81</v>
      </c>
      <c r="G78" s="90">
        <f t="shared" si="3"/>
        <v>28.100100000000001</v>
      </c>
      <c r="H78" s="109"/>
      <c r="I78" s="110"/>
      <c r="J78" s="111">
        <v>38.130000000000003</v>
      </c>
      <c r="K78" s="90"/>
      <c r="L78" s="123">
        <f t="shared" si="2"/>
        <v>200.0401</v>
      </c>
      <c r="M78" s="39"/>
      <c r="N78" s="39"/>
      <c r="O78" s="39"/>
      <c r="P78" s="39"/>
    </row>
    <row r="79" spans="1:16" x14ac:dyDescent="0.25">
      <c r="A79" s="106">
        <v>42529</v>
      </c>
      <c r="B79" s="86">
        <v>1</v>
      </c>
      <c r="C79" s="86">
        <v>25476</v>
      </c>
      <c r="D79" s="107" t="s">
        <v>232</v>
      </c>
      <c r="E79" s="86">
        <v>30711596115</v>
      </c>
      <c r="F79" s="108">
        <v>157.03</v>
      </c>
      <c r="G79" s="90">
        <f t="shared" si="3"/>
        <v>32.976300000000002</v>
      </c>
      <c r="H79" s="109"/>
      <c r="I79" s="110"/>
      <c r="J79" s="111"/>
      <c r="K79" s="90"/>
      <c r="L79" s="123">
        <f t="shared" si="2"/>
        <v>190.00630000000001</v>
      </c>
      <c r="M79" s="39"/>
      <c r="N79" s="39"/>
      <c r="O79" s="39"/>
      <c r="P79" s="39"/>
    </row>
    <row r="80" spans="1:16" x14ac:dyDescent="0.25">
      <c r="A80" s="106">
        <v>42529</v>
      </c>
      <c r="B80" s="86">
        <v>1</v>
      </c>
      <c r="C80" s="86">
        <v>25483</v>
      </c>
      <c r="D80" s="107" t="s">
        <v>232</v>
      </c>
      <c r="E80" s="86">
        <v>30711596115</v>
      </c>
      <c r="F80" s="108">
        <v>190.08</v>
      </c>
      <c r="G80" s="90">
        <f t="shared" si="3"/>
        <v>39.916800000000002</v>
      </c>
      <c r="H80" s="109"/>
      <c r="I80" s="110"/>
      <c r="J80" s="111"/>
      <c r="K80" s="90"/>
      <c r="L80" s="123">
        <f t="shared" si="2"/>
        <v>229.99680000000001</v>
      </c>
      <c r="M80" s="39"/>
      <c r="N80" s="39"/>
      <c r="O80" s="39"/>
      <c r="P80" s="39"/>
    </row>
    <row r="81" spans="1:16" x14ac:dyDescent="0.25">
      <c r="A81" s="106">
        <v>42529</v>
      </c>
      <c r="B81" s="86">
        <v>6</v>
      </c>
      <c r="C81" s="86">
        <v>9191</v>
      </c>
      <c r="D81" s="107" t="s">
        <v>233</v>
      </c>
      <c r="E81" s="86">
        <v>30692392945</v>
      </c>
      <c r="F81" s="108">
        <v>413.23</v>
      </c>
      <c r="G81" s="90">
        <f t="shared" si="3"/>
        <v>86.778300000000002</v>
      </c>
      <c r="H81" s="109"/>
      <c r="I81" s="110"/>
      <c r="J81" s="111"/>
      <c r="K81" s="90"/>
      <c r="L81" s="123">
        <f t="shared" si="2"/>
        <v>500.00830000000002</v>
      </c>
      <c r="M81" s="39"/>
      <c r="N81" s="39"/>
      <c r="O81" s="39"/>
      <c r="P81" s="39"/>
    </row>
    <row r="82" spans="1:16" x14ac:dyDescent="0.25">
      <c r="A82" s="106">
        <v>42528</v>
      </c>
      <c r="B82" s="86">
        <v>2</v>
      </c>
      <c r="C82" s="86">
        <v>830</v>
      </c>
      <c r="D82" s="107" t="s">
        <v>121</v>
      </c>
      <c r="E82" s="86">
        <v>27119113208</v>
      </c>
      <c r="F82" s="108">
        <v>636.36</v>
      </c>
      <c r="G82" s="90">
        <f t="shared" si="3"/>
        <v>133.63560000000001</v>
      </c>
      <c r="H82" s="109"/>
      <c r="I82" s="110"/>
      <c r="J82" s="111"/>
      <c r="K82" s="90"/>
      <c r="L82" s="123">
        <f t="shared" si="2"/>
        <v>769.99559999999997</v>
      </c>
      <c r="M82" s="39"/>
      <c r="N82" s="39"/>
      <c r="O82" s="39"/>
      <c r="P82" s="39"/>
    </row>
    <row r="83" spans="1:16" x14ac:dyDescent="0.25">
      <c r="A83" s="106">
        <v>42530</v>
      </c>
      <c r="B83" s="86">
        <v>6</v>
      </c>
      <c r="C83" s="86">
        <v>9205</v>
      </c>
      <c r="D83" s="107" t="s">
        <v>233</v>
      </c>
      <c r="E83" s="86">
        <v>30692392945</v>
      </c>
      <c r="F83" s="108">
        <v>330.59</v>
      </c>
      <c r="G83" s="90">
        <f t="shared" si="3"/>
        <v>69.423899999999989</v>
      </c>
      <c r="H83" s="109"/>
      <c r="I83" s="110"/>
      <c r="J83" s="111"/>
      <c r="K83" s="90"/>
      <c r="L83" s="123">
        <f t="shared" si="2"/>
        <v>400.01389999999998</v>
      </c>
      <c r="M83" s="39"/>
      <c r="N83" s="39"/>
      <c r="O83" s="39"/>
      <c r="P83" s="39"/>
    </row>
    <row r="84" spans="1:16" x14ac:dyDescent="0.25">
      <c r="A84" s="106">
        <v>42528</v>
      </c>
      <c r="B84" s="86">
        <v>3</v>
      </c>
      <c r="C84" s="86">
        <v>617</v>
      </c>
      <c r="D84" s="107" t="s">
        <v>234</v>
      </c>
      <c r="E84" s="86">
        <v>23178764594</v>
      </c>
      <c r="F84" s="108">
        <v>371.9</v>
      </c>
      <c r="G84" s="90">
        <f t="shared" si="3"/>
        <v>78.09899999999999</v>
      </c>
      <c r="H84" s="109"/>
      <c r="I84" s="110"/>
      <c r="J84" s="111"/>
      <c r="K84" s="90"/>
      <c r="L84" s="123">
        <f t="shared" si="2"/>
        <v>449.99899999999997</v>
      </c>
      <c r="M84" s="39"/>
      <c r="N84" s="39"/>
      <c r="O84" s="39"/>
      <c r="P84" s="39"/>
    </row>
    <row r="85" spans="1:16" x14ac:dyDescent="0.25">
      <c r="A85" s="106">
        <v>42535</v>
      </c>
      <c r="B85" s="86">
        <v>21</v>
      </c>
      <c r="C85" s="86">
        <v>2766</v>
      </c>
      <c r="D85" s="107" t="s">
        <v>69</v>
      </c>
      <c r="E85" s="86">
        <v>33677623239</v>
      </c>
      <c r="F85" s="108">
        <v>95.64</v>
      </c>
      <c r="G85" s="90">
        <f t="shared" si="3"/>
        <v>20.084399999999999</v>
      </c>
      <c r="H85" s="109"/>
      <c r="I85" s="110"/>
      <c r="J85" s="111">
        <v>15.27</v>
      </c>
      <c r="K85" s="90"/>
      <c r="L85" s="123">
        <f t="shared" si="2"/>
        <v>130.99440000000001</v>
      </c>
      <c r="M85" s="39"/>
      <c r="N85" s="39"/>
      <c r="O85" s="39"/>
      <c r="P85" s="39"/>
    </row>
    <row r="86" spans="1:16" x14ac:dyDescent="0.25">
      <c r="A86" s="106">
        <v>42528</v>
      </c>
      <c r="B86" s="86">
        <v>2</v>
      </c>
      <c r="C86" s="86">
        <v>3</v>
      </c>
      <c r="D86" s="107" t="s">
        <v>235</v>
      </c>
      <c r="E86" s="86">
        <v>20064853172</v>
      </c>
      <c r="F86" s="108">
        <v>30165.29</v>
      </c>
      <c r="G86" s="90">
        <f t="shared" si="3"/>
        <v>6334.7109</v>
      </c>
      <c r="H86" s="109"/>
      <c r="I86" s="110"/>
      <c r="J86" s="111"/>
      <c r="K86" s="90"/>
      <c r="L86" s="123">
        <f t="shared" si="2"/>
        <v>36500.000899999999</v>
      </c>
      <c r="M86" s="39"/>
      <c r="N86" s="39"/>
      <c r="O86" s="39"/>
      <c r="P86" s="39"/>
    </row>
    <row r="87" spans="1:16" x14ac:dyDescent="0.25">
      <c r="A87" s="106">
        <v>42534</v>
      </c>
      <c r="B87" s="86">
        <v>6927</v>
      </c>
      <c r="C87" s="86">
        <v>2377</v>
      </c>
      <c r="D87" s="107" t="s">
        <v>60</v>
      </c>
      <c r="E87" s="86">
        <v>30708046724</v>
      </c>
      <c r="F87" s="108">
        <v>138.65</v>
      </c>
      <c r="G87" s="90">
        <f t="shared" si="3"/>
        <v>29.116499999999998</v>
      </c>
      <c r="H87" s="109"/>
      <c r="I87" s="110"/>
      <c r="J87" s="111"/>
      <c r="K87" s="90"/>
      <c r="L87" s="123">
        <f t="shared" si="2"/>
        <v>167.76650000000001</v>
      </c>
      <c r="M87" s="39"/>
      <c r="N87" s="39"/>
      <c r="O87" s="39"/>
      <c r="P87" s="39"/>
    </row>
    <row r="88" spans="1:16" x14ac:dyDescent="0.25">
      <c r="A88" s="106">
        <v>42535</v>
      </c>
      <c r="B88" s="86">
        <v>5</v>
      </c>
      <c r="C88" s="86">
        <v>49049</v>
      </c>
      <c r="D88" s="107" t="s">
        <v>75</v>
      </c>
      <c r="E88" s="86">
        <v>33707366619</v>
      </c>
      <c r="F88" s="108">
        <v>38.729999999999997</v>
      </c>
      <c r="G88" s="90">
        <f t="shared" si="3"/>
        <v>8.1332999999999984</v>
      </c>
      <c r="H88" s="109"/>
      <c r="I88" s="110"/>
      <c r="J88" s="111">
        <v>3.14</v>
      </c>
      <c r="K88" s="90"/>
      <c r="L88" s="123">
        <f t="shared" si="2"/>
        <v>50.003299999999996</v>
      </c>
      <c r="M88" s="39"/>
      <c r="N88" s="39"/>
      <c r="O88" s="39"/>
      <c r="P88" s="39"/>
    </row>
    <row r="89" spans="1:16" x14ac:dyDescent="0.25">
      <c r="A89" s="106">
        <v>42535</v>
      </c>
      <c r="B89" s="86">
        <v>6020</v>
      </c>
      <c r="C89" s="86">
        <v>3474</v>
      </c>
      <c r="D89" s="107" t="s">
        <v>143</v>
      </c>
      <c r="E89" s="86">
        <v>30707215689</v>
      </c>
      <c r="F89" s="108">
        <v>959.67</v>
      </c>
      <c r="G89" s="90">
        <f t="shared" si="3"/>
        <v>201.5307</v>
      </c>
      <c r="H89" s="109"/>
      <c r="I89" s="110"/>
      <c r="J89" s="111"/>
      <c r="K89" s="90"/>
      <c r="L89" s="123">
        <f t="shared" si="2"/>
        <v>1161.2006999999999</v>
      </c>
      <c r="M89" s="39"/>
      <c r="N89" s="39"/>
      <c r="O89" s="39"/>
      <c r="P89" s="39"/>
    </row>
    <row r="90" spans="1:16" x14ac:dyDescent="0.25">
      <c r="A90" s="106">
        <v>42535</v>
      </c>
      <c r="B90" s="86">
        <v>6020</v>
      </c>
      <c r="C90" s="86">
        <v>3475</v>
      </c>
      <c r="D90" s="107" t="s">
        <v>143</v>
      </c>
      <c r="E90" s="86">
        <v>30707215689</v>
      </c>
      <c r="F90" s="108">
        <v>196.69</v>
      </c>
      <c r="G90" s="90">
        <f t="shared" si="3"/>
        <v>41.304899999999996</v>
      </c>
      <c r="H90" s="109"/>
      <c r="I90" s="110"/>
      <c r="J90" s="111"/>
      <c r="K90" s="90"/>
      <c r="L90" s="123">
        <f t="shared" si="2"/>
        <v>237.9949</v>
      </c>
      <c r="M90" s="39"/>
      <c r="N90" s="39"/>
      <c r="O90" s="39"/>
      <c r="P90" s="39"/>
    </row>
    <row r="91" spans="1:16" x14ac:dyDescent="0.25">
      <c r="A91" s="106">
        <v>42535</v>
      </c>
      <c r="B91" s="86">
        <v>2</v>
      </c>
      <c r="C91" s="86">
        <v>2676</v>
      </c>
      <c r="D91" s="107" t="s">
        <v>236</v>
      </c>
      <c r="E91" s="86">
        <v>30714393010</v>
      </c>
      <c r="F91" s="108">
        <v>74.38</v>
      </c>
      <c r="G91" s="90">
        <f t="shared" si="3"/>
        <v>15.619799999999998</v>
      </c>
      <c r="H91" s="109"/>
      <c r="I91" s="110"/>
      <c r="J91" s="111"/>
      <c r="K91" s="90"/>
      <c r="L91" s="123">
        <f t="shared" si="2"/>
        <v>89.999799999999993</v>
      </c>
      <c r="M91" s="39"/>
      <c r="N91" s="39"/>
      <c r="O91" s="39"/>
      <c r="P91" s="39"/>
    </row>
    <row r="92" spans="1:16" x14ac:dyDescent="0.25">
      <c r="A92" s="106">
        <v>42534</v>
      </c>
      <c r="B92" s="86">
        <v>8</v>
      </c>
      <c r="C92" s="86">
        <v>1509</v>
      </c>
      <c r="D92" s="107" t="s">
        <v>169</v>
      </c>
      <c r="E92" s="86">
        <v>30576133835</v>
      </c>
      <c r="F92" s="108">
        <v>345.39</v>
      </c>
      <c r="G92" s="90">
        <f t="shared" si="3"/>
        <v>72.531899999999993</v>
      </c>
      <c r="H92" s="109"/>
      <c r="I92" s="110"/>
      <c r="J92" s="111">
        <v>2.0699999999999998</v>
      </c>
      <c r="K92" s="90"/>
      <c r="L92" s="123">
        <f t="shared" si="2"/>
        <v>419.99189999999999</v>
      </c>
      <c r="M92" s="39"/>
      <c r="N92" s="39"/>
      <c r="O92" s="39"/>
      <c r="P92" s="39"/>
    </row>
    <row r="93" spans="1:16" x14ac:dyDescent="0.25">
      <c r="A93" s="106">
        <v>42532</v>
      </c>
      <c r="B93" s="86">
        <v>8</v>
      </c>
      <c r="C93" s="86">
        <v>2171</v>
      </c>
      <c r="D93" s="107" t="s">
        <v>122</v>
      </c>
      <c r="E93" s="86">
        <v>30713669802</v>
      </c>
      <c r="F93" s="108">
        <v>76.010000000000005</v>
      </c>
      <c r="G93" s="90">
        <f t="shared" si="3"/>
        <v>15.962100000000001</v>
      </c>
      <c r="H93" s="109"/>
      <c r="I93" s="110"/>
      <c r="J93" s="111"/>
      <c r="K93" s="90"/>
      <c r="L93" s="123">
        <f t="shared" si="2"/>
        <v>91.972100000000012</v>
      </c>
      <c r="M93" s="39"/>
      <c r="N93" s="39"/>
      <c r="O93" s="39"/>
      <c r="P93" s="39"/>
    </row>
    <row r="94" spans="1:16" x14ac:dyDescent="0.25">
      <c r="A94" s="106">
        <v>42528</v>
      </c>
      <c r="B94" s="86">
        <v>17</v>
      </c>
      <c r="C94" s="86">
        <v>57120</v>
      </c>
      <c r="D94" s="107" t="s">
        <v>69</v>
      </c>
      <c r="E94" s="86">
        <v>33677623239</v>
      </c>
      <c r="F94" s="108">
        <v>134.62</v>
      </c>
      <c r="G94" s="90">
        <f t="shared" si="3"/>
        <v>28.270199999999999</v>
      </c>
      <c r="H94" s="109"/>
      <c r="I94" s="110"/>
      <c r="J94" s="111">
        <v>37.020000000000003</v>
      </c>
      <c r="K94" s="90"/>
      <c r="L94" s="123">
        <f t="shared" si="2"/>
        <v>199.9102</v>
      </c>
      <c r="M94" s="39"/>
      <c r="N94" s="39"/>
      <c r="O94" s="39"/>
      <c r="P94" s="39"/>
    </row>
    <row r="95" spans="1:16" x14ac:dyDescent="0.25">
      <c r="A95" s="106">
        <v>42532</v>
      </c>
      <c r="B95" s="86">
        <v>2</v>
      </c>
      <c r="C95" s="86">
        <v>1114</v>
      </c>
      <c r="D95" s="107" t="s">
        <v>123</v>
      </c>
      <c r="E95" s="86">
        <v>30710483805</v>
      </c>
      <c r="F95" s="108">
        <v>353.7</v>
      </c>
      <c r="G95" s="90">
        <f t="shared" si="3"/>
        <v>74.277000000000001</v>
      </c>
      <c r="H95" s="109"/>
      <c r="I95" s="110"/>
      <c r="J95" s="111"/>
      <c r="K95" s="90"/>
      <c r="L95" s="123">
        <f t="shared" si="2"/>
        <v>427.97699999999998</v>
      </c>
      <c r="M95" s="39"/>
      <c r="N95" s="39"/>
      <c r="O95" s="39"/>
      <c r="P95" s="39"/>
    </row>
    <row r="96" spans="1:16" x14ac:dyDescent="0.25">
      <c r="A96" s="106">
        <v>42536</v>
      </c>
      <c r="B96" s="86">
        <v>23</v>
      </c>
      <c r="C96" s="86">
        <v>3316</v>
      </c>
      <c r="D96" s="107" t="s">
        <v>220</v>
      </c>
      <c r="E96" s="86">
        <v>30646512952</v>
      </c>
      <c r="F96" s="108">
        <v>43024.05</v>
      </c>
      <c r="G96" s="90">
        <f t="shared" si="3"/>
        <v>9035.0504999999994</v>
      </c>
      <c r="H96" s="109"/>
      <c r="I96" s="110"/>
      <c r="J96" s="111"/>
      <c r="K96" s="90"/>
      <c r="L96" s="123">
        <f t="shared" si="2"/>
        <v>52059.1005</v>
      </c>
      <c r="M96" s="39"/>
      <c r="N96" s="39"/>
      <c r="O96" s="39"/>
      <c r="P96" s="39"/>
    </row>
    <row r="97" spans="1:16" x14ac:dyDescent="0.25">
      <c r="A97" s="106">
        <v>42536</v>
      </c>
      <c r="B97" s="86">
        <v>23</v>
      </c>
      <c r="C97" s="86">
        <v>3320</v>
      </c>
      <c r="D97" s="107" t="s">
        <v>220</v>
      </c>
      <c r="E97" s="86">
        <v>30646512952</v>
      </c>
      <c r="F97" s="108">
        <v>8107.68</v>
      </c>
      <c r="G97" s="90">
        <f t="shared" si="3"/>
        <v>1702.6128000000001</v>
      </c>
      <c r="H97" s="109"/>
      <c r="I97" s="110"/>
      <c r="J97" s="111"/>
      <c r="K97" s="90"/>
      <c r="L97" s="123">
        <f t="shared" si="2"/>
        <v>9810.2928000000011</v>
      </c>
      <c r="M97" s="39"/>
      <c r="N97" s="39"/>
      <c r="O97" s="39"/>
      <c r="P97" s="39"/>
    </row>
    <row r="98" spans="1:16" x14ac:dyDescent="0.25">
      <c r="A98" s="106">
        <v>42537</v>
      </c>
      <c r="B98" s="86">
        <v>4</v>
      </c>
      <c r="C98" s="86">
        <v>17115</v>
      </c>
      <c r="D98" s="107" t="s">
        <v>237</v>
      </c>
      <c r="E98" s="86">
        <v>30710543654</v>
      </c>
      <c r="F98" s="108">
        <v>81.849999999999994</v>
      </c>
      <c r="G98" s="90">
        <f t="shared" si="3"/>
        <v>17.188499999999998</v>
      </c>
      <c r="H98" s="109"/>
      <c r="I98" s="110"/>
      <c r="J98" s="111">
        <v>0.96</v>
      </c>
      <c r="K98" s="90"/>
      <c r="L98" s="123">
        <f t="shared" si="2"/>
        <v>99.998499999999993</v>
      </c>
      <c r="M98" s="39"/>
      <c r="N98" s="39"/>
      <c r="O98" s="39"/>
      <c r="P98" s="39"/>
    </row>
    <row r="99" spans="1:16" x14ac:dyDescent="0.25">
      <c r="A99" s="106">
        <v>42551</v>
      </c>
      <c r="B99" s="86">
        <v>2583</v>
      </c>
      <c r="C99" s="86">
        <v>51369</v>
      </c>
      <c r="D99" s="107" t="s">
        <v>238</v>
      </c>
      <c r="E99" s="86">
        <v>30708574836</v>
      </c>
      <c r="F99" s="108">
        <v>401</v>
      </c>
      <c r="G99" s="90">
        <f t="shared" si="3"/>
        <v>84.21</v>
      </c>
      <c r="H99" s="109"/>
      <c r="I99" s="110">
        <v>108.27</v>
      </c>
      <c r="J99" s="111"/>
      <c r="K99" s="90"/>
      <c r="L99" s="123">
        <f t="shared" si="2"/>
        <v>593.48</v>
      </c>
      <c r="M99" s="39"/>
      <c r="N99" s="39"/>
      <c r="O99" s="39"/>
      <c r="P99" s="39"/>
    </row>
    <row r="100" spans="1:16" x14ac:dyDescent="0.25">
      <c r="A100" s="106">
        <v>42546</v>
      </c>
      <c r="B100" s="86">
        <v>3</v>
      </c>
      <c r="C100" s="86">
        <v>1507</v>
      </c>
      <c r="D100" s="107" t="s">
        <v>239</v>
      </c>
      <c r="E100" s="86">
        <v>20141555473</v>
      </c>
      <c r="F100" s="108">
        <v>1537.21</v>
      </c>
      <c r="G100" s="90">
        <f t="shared" si="3"/>
        <v>322.8141</v>
      </c>
      <c r="H100" s="109"/>
      <c r="I100" s="110"/>
      <c r="J100" s="111"/>
      <c r="K100" s="90"/>
      <c r="L100" s="123">
        <f t="shared" si="2"/>
        <v>1860.0241000000001</v>
      </c>
      <c r="M100" s="39"/>
      <c r="N100" s="39"/>
      <c r="O100" s="39"/>
      <c r="P100" s="39"/>
    </row>
    <row r="101" spans="1:16" x14ac:dyDescent="0.25">
      <c r="A101" s="106">
        <v>42550</v>
      </c>
      <c r="B101" s="86">
        <v>6927</v>
      </c>
      <c r="C101" s="86">
        <v>2754</v>
      </c>
      <c r="D101" s="107" t="s">
        <v>60</v>
      </c>
      <c r="E101" s="86">
        <v>30708046724</v>
      </c>
      <c r="F101" s="108">
        <v>138.65</v>
      </c>
      <c r="G101" s="90">
        <f t="shared" si="3"/>
        <v>29.116499999999998</v>
      </c>
      <c r="H101" s="109"/>
      <c r="I101" s="110"/>
      <c r="J101" s="111"/>
      <c r="K101" s="90"/>
      <c r="L101" s="123">
        <f t="shared" si="2"/>
        <v>167.76650000000001</v>
      </c>
      <c r="M101" s="39"/>
      <c r="N101" s="39"/>
      <c r="O101" s="39"/>
      <c r="P101" s="39"/>
    </row>
    <row r="102" spans="1:16" x14ac:dyDescent="0.25">
      <c r="A102" s="106">
        <v>42550</v>
      </c>
      <c r="B102" s="86">
        <v>8</v>
      </c>
      <c r="C102" s="86">
        <v>3606</v>
      </c>
      <c r="D102" s="107" t="s">
        <v>240</v>
      </c>
      <c r="E102" s="86">
        <v>20168409827</v>
      </c>
      <c r="F102" s="108">
        <v>176.13</v>
      </c>
      <c r="G102" s="90">
        <f t="shared" si="3"/>
        <v>36.987299999999998</v>
      </c>
      <c r="H102" s="109"/>
      <c r="I102" s="110"/>
      <c r="J102" s="111"/>
      <c r="K102" s="90"/>
      <c r="L102" s="123">
        <f t="shared" si="2"/>
        <v>213.1173</v>
      </c>
      <c r="M102" s="39"/>
      <c r="N102" s="39"/>
      <c r="O102" s="39"/>
      <c r="P102" s="39"/>
    </row>
    <row r="103" spans="1:16" x14ac:dyDescent="0.25">
      <c r="A103" s="106">
        <v>42550</v>
      </c>
      <c r="B103" s="86">
        <v>8</v>
      </c>
      <c r="C103" s="86">
        <v>3599</v>
      </c>
      <c r="D103" s="107" t="s">
        <v>240</v>
      </c>
      <c r="E103" s="86">
        <v>20168409827</v>
      </c>
      <c r="F103" s="108">
        <v>139.01</v>
      </c>
      <c r="G103" s="90">
        <f t="shared" si="3"/>
        <v>29.192099999999996</v>
      </c>
      <c r="H103" s="109"/>
      <c r="I103" s="110"/>
      <c r="J103" s="111"/>
      <c r="K103" s="90"/>
      <c r="L103" s="123">
        <f t="shared" si="2"/>
        <v>168.20209999999997</v>
      </c>
      <c r="M103" s="39"/>
      <c r="N103" s="39"/>
      <c r="O103" s="39"/>
      <c r="P103" s="39"/>
    </row>
    <row r="104" spans="1:16" x14ac:dyDescent="0.25">
      <c r="A104" s="106">
        <v>42537</v>
      </c>
      <c r="B104" s="86">
        <v>3</v>
      </c>
      <c r="C104" s="86">
        <v>379</v>
      </c>
      <c r="D104" s="107" t="s">
        <v>241</v>
      </c>
      <c r="E104" s="86">
        <v>23281993119</v>
      </c>
      <c r="F104" s="108">
        <v>516.52</v>
      </c>
      <c r="G104" s="90">
        <f t="shared" si="3"/>
        <v>108.46919999999999</v>
      </c>
      <c r="H104" s="109"/>
      <c r="I104" s="110"/>
      <c r="J104" s="111"/>
      <c r="K104" s="90"/>
      <c r="L104" s="123">
        <f t="shared" si="2"/>
        <v>624.98919999999998</v>
      </c>
      <c r="M104" s="39"/>
      <c r="N104" s="39"/>
      <c r="O104" s="39"/>
      <c r="P104" s="39"/>
    </row>
    <row r="105" spans="1:16" x14ac:dyDescent="0.25">
      <c r="A105" s="106">
        <v>42536</v>
      </c>
      <c r="B105" s="86">
        <v>1</v>
      </c>
      <c r="C105" s="86">
        <v>4183</v>
      </c>
      <c r="D105" s="107" t="s">
        <v>177</v>
      </c>
      <c r="E105" s="86">
        <v>20234101979</v>
      </c>
      <c r="F105" s="108">
        <v>16529.05</v>
      </c>
      <c r="G105" s="90">
        <f t="shared" si="3"/>
        <v>3471.1004999999996</v>
      </c>
      <c r="H105" s="109"/>
      <c r="I105" s="110"/>
      <c r="J105" s="111"/>
      <c r="K105" s="90"/>
      <c r="L105" s="123">
        <f t="shared" si="2"/>
        <v>20000.1505</v>
      </c>
      <c r="M105" s="39"/>
      <c r="N105" s="39"/>
      <c r="O105" s="39"/>
      <c r="P105" s="39"/>
    </row>
    <row r="106" spans="1:16" x14ac:dyDescent="0.25">
      <c r="A106" s="106">
        <v>42549</v>
      </c>
      <c r="B106" s="86">
        <v>2</v>
      </c>
      <c r="C106" s="86">
        <v>624</v>
      </c>
      <c r="D106" s="107" t="s">
        <v>242</v>
      </c>
      <c r="E106" s="86">
        <v>20344112623</v>
      </c>
      <c r="F106" s="108">
        <v>186.76</v>
      </c>
      <c r="G106" s="90">
        <f t="shared" si="3"/>
        <v>39.2196</v>
      </c>
      <c r="H106" s="109"/>
      <c r="I106" s="110"/>
      <c r="J106" s="111"/>
      <c r="K106" s="90"/>
      <c r="L106" s="123">
        <f t="shared" si="2"/>
        <v>225.9796</v>
      </c>
      <c r="M106" s="39"/>
      <c r="N106" s="39"/>
      <c r="O106" s="39"/>
      <c r="P106" s="39"/>
    </row>
    <row r="107" spans="1:16" x14ac:dyDescent="0.25">
      <c r="A107" s="106">
        <v>42549</v>
      </c>
      <c r="B107" s="86">
        <v>2</v>
      </c>
      <c r="C107" s="86">
        <v>621</v>
      </c>
      <c r="D107" s="107" t="s">
        <v>242</v>
      </c>
      <c r="E107" s="86">
        <v>20344112623</v>
      </c>
      <c r="F107" s="108">
        <v>41.32</v>
      </c>
      <c r="G107" s="90">
        <f t="shared" si="3"/>
        <v>8.6771999999999991</v>
      </c>
      <c r="H107" s="109"/>
      <c r="I107" s="110"/>
      <c r="J107" s="111"/>
      <c r="K107" s="90"/>
      <c r="L107" s="123">
        <f t="shared" si="2"/>
        <v>49.997199999999999</v>
      </c>
      <c r="M107" s="39"/>
      <c r="N107" s="39"/>
      <c r="O107" s="39"/>
      <c r="P107" s="39"/>
    </row>
    <row r="108" spans="1:16" x14ac:dyDescent="0.25">
      <c r="A108" s="106">
        <v>42549</v>
      </c>
      <c r="B108" s="86">
        <v>38</v>
      </c>
      <c r="C108" s="86">
        <v>41424</v>
      </c>
      <c r="D108" s="107" t="s">
        <v>125</v>
      </c>
      <c r="E108" s="86">
        <v>33698461069</v>
      </c>
      <c r="F108" s="108">
        <v>995.49</v>
      </c>
      <c r="G108" s="90">
        <f t="shared" si="3"/>
        <v>209.05289999999999</v>
      </c>
      <c r="H108" s="109"/>
      <c r="I108" s="110"/>
      <c r="J108" s="111">
        <v>273.44</v>
      </c>
      <c r="K108" s="90"/>
      <c r="L108" s="123">
        <f t="shared" si="2"/>
        <v>1477.9829</v>
      </c>
      <c r="M108" s="39"/>
      <c r="N108" s="39"/>
      <c r="O108" s="39"/>
      <c r="P108" s="39"/>
    </row>
    <row r="109" spans="1:16" x14ac:dyDescent="0.25">
      <c r="A109" s="106">
        <v>42536</v>
      </c>
      <c r="B109" s="86">
        <v>3</v>
      </c>
      <c r="C109" s="86">
        <v>575</v>
      </c>
      <c r="D109" s="107" t="s">
        <v>243</v>
      </c>
      <c r="E109" s="86">
        <v>30520717516</v>
      </c>
      <c r="F109" s="108">
        <v>570.25</v>
      </c>
      <c r="G109" s="90">
        <f t="shared" si="3"/>
        <v>119.7525</v>
      </c>
      <c r="H109" s="109"/>
      <c r="I109" s="110"/>
      <c r="J109" s="111"/>
      <c r="K109" s="90"/>
      <c r="L109" s="123">
        <f t="shared" si="2"/>
        <v>690.00250000000005</v>
      </c>
      <c r="M109" s="39"/>
      <c r="N109" s="39"/>
      <c r="O109" s="39"/>
      <c r="P109" s="39"/>
    </row>
    <row r="110" spans="1:16" x14ac:dyDescent="0.25">
      <c r="A110" s="106">
        <v>42528</v>
      </c>
      <c r="B110" s="86">
        <v>2</v>
      </c>
      <c r="C110" s="86">
        <v>1538</v>
      </c>
      <c r="D110" s="107" t="s">
        <v>244</v>
      </c>
      <c r="E110" s="86">
        <v>20083586002</v>
      </c>
      <c r="F110" s="108">
        <v>2700</v>
      </c>
      <c r="G110" s="90">
        <f t="shared" si="3"/>
        <v>567</v>
      </c>
      <c r="H110" s="109"/>
      <c r="I110" s="110"/>
      <c r="J110" s="111"/>
      <c r="K110" s="90"/>
      <c r="L110" s="123">
        <f t="shared" si="2"/>
        <v>3267</v>
      </c>
      <c r="M110" s="39"/>
      <c r="N110" s="39"/>
      <c r="O110" s="39"/>
      <c r="P110" s="39"/>
    </row>
    <row r="111" spans="1:16" x14ac:dyDescent="0.25">
      <c r="A111" s="106">
        <v>42516</v>
      </c>
      <c r="B111" s="86">
        <v>3</v>
      </c>
      <c r="C111" s="86">
        <v>11</v>
      </c>
      <c r="D111" s="107" t="s">
        <v>184</v>
      </c>
      <c r="E111" s="86">
        <v>27031699652</v>
      </c>
      <c r="F111" s="108">
        <v>628.09</v>
      </c>
      <c r="G111" s="90">
        <f t="shared" si="3"/>
        <v>131.8989</v>
      </c>
      <c r="H111" s="109"/>
      <c r="I111" s="110"/>
      <c r="J111" s="111"/>
      <c r="K111" s="90"/>
      <c r="L111" s="123">
        <f t="shared" si="2"/>
        <v>759.98890000000006</v>
      </c>
      <c r="M111" s="39"/>
      <c r="N111" s="39"/>
      <c r="O111" s="39"/>
      <c r="P111" s="39"/>
    </row>
    <row r="112" spans="1:16" x14ac:dyDescent="0.25">
      <c r="A112" s="106">
        <v>42514</v>
      </c>
      <c r="B112" s="86">
        <v>28</v>
      </c>
      <c r="C112" s="86">
        <v>35895</v>
      </c>
      <c r="D112" s="107" t="s">
        <v>125</v>
      </c>
      <c r="E112" s="86">
        <v>33698461069</v>
      </c>
      <c r="F112" s="108">
        <v>121.86</v>
      </c>
      <c r="G112" s="90">
        <f t="shared" si="3"/>
        <v>25.590599999999998</v>
      </c>
      <c r="H112" s="109"/>
      <c r="I112" s="110"/>
      <c r="J112" s="111">
        <v>2.54</v>
      </c>
      <c r="K112" s="90"/>
      <c r="L112" s="123">
        <f t="shared" si="2"/>
        <v>149.9906</v>
      </c>
      <c r="M112" s="39"/>
      <c r="N112" s="39"/>
      <c r="O112" s="39"/>
      <c r="P112" s="39"/>
    </row>
    <row r="113" spans="1:16" x14ac:dyDescent="0.25">
      <c r="A113" s="106">
        <v>42516</v>
      </c>
      <c r="B113" s="86">
        <v>2</v>
      </c>
      <c r="C113" s="86">
        <v>45670</v>
      </c>
      <c r="D113" s="107" t="s">
        <v>213</v>
      </c>
      <c r="E113" s="86">
        <v>30710355343</v>
      </c>
      <c r="F113" s="108">
        <v>354.97</v>
      </c>
      <c r="G113" s="90">
        <f t="shared" si="3"/>
        <v>74.543700000000001</v>
      </c>
      <c r="H113" s="109"/>
      <c r="I113" s="110"/>
      <c r="J113" s="111"/>
      <c r="K113" s="90"/>
      <c r="L113" s="123">
        <f t="shared" si="2"/>
        <v>429.51370000000003</v>
      </c>
      <c r="M113" s="39"/>
      <c r="N113" s="39"/>
      <c r="O113" s="39"/>
      <c r="P113" s="39"/>
    </row>
    <row r="114" spans="1:16" x14ac:dyDescent="0.25">
      <c r="A114" s="106">
        <v>42537</v>
      </c>
      <c r="B114" s="86">
        <v>24</v>
      </c>
      <c r="C114" s="86">
        <v>4939</v>
      </c>
      <c r="D114" s="107" t="s">
        <v>245</v>
      </c>
      <c r="E114" s="86">
        <v>30540109342</v>
      </c>
      <c r="F114" s="108">
        <v>715.16</v>
      </c>
      <c r="G114" s="90">
        <f t="shared" si="3"/>
        <v>150.18359999999998</v>
      </c>
      <c r="H114" s="109"/>
      <c r="I114" s="110"/>
      <c r="J114" s="111">
        <v>134.68</v>
      </c>
      <c r="K114" s="90"/>
      <c r="L114" s="123">
        <f t="shared" si="2"/>
        <v>1000.0236</v>
      </c>
      <c r="M114" s="39"/>
      <c r="N114" s="39"/>
      <c r="O114" s="39"/>
      <c r="P114" s="39"/>
    </row>
    <row r="115" spans="1:16" x14ac:dyDescent="0.25">
      <c r="A115" s="106">
        <v>42535</v>
      </c>
      <c r="B115" s="86">
        <v>5</v>
      </c>
      <c r="C115" s="86">
        <v>658</v>
      </c>
      <c r="D115" s="107" t="s">
        <v>246</v>
      </c>
      <c r="E115" s="86">
        <v>20322621036</v>
      </c>
      <c r="F115" s="108">
        <v>495.86</v>
      </c>
      <c r="G115" s="90">
        <f t="shared" si="3"/>
        <v>104.1306</v>
      </c>
      <c r="H115" s="109"/>
      <c r="I115" s="110"/>
      <c r="J115" s="111"/>
      <c r="K115" s="90"/>
      <c r="L115" s="123">
        <f t="shared" si="2"/>
        <v>599.99059999999997</v>
      </c>
      <c r="M115" s="39"/>
      <c r="N115" s="39"/>
      <c r="O115" s="39"/>
      <c r="P115" s="39"/>
    </row>
    <row r="116" spans="1:16" x14ac:dyDescent="0.25">
      <c r="A116" s="106">
        <v>42533</v>
      </c>
      <c r="B116" s="86">
        <v>1</v>
      </c>
      <c r="C116" s="86">
        <v>20018</v>
      </c>
      <c r="D116" s="107" t="s">
        <v>247</v>
      </c>
      <c r="E116" s="86">
        <v>23135421189</v>
      </c>
      <c r="F116" s="108">
        <v>991.73</v>
      </c>
      <c r="G116" s="90">
        <f t="shared" si="3"/>
        <v>208.26329999999999</v>
      </c>
      <c r="H116" s="109"/>
      <c r="I116" s="110"/>
      <c r="J116" s="111"/>
      <c r="K116" s="90"/>
      <c r="L116" s="123">
        <f t="shared" si="2"/>
        <v>1199.9933000000001</v>
      </c>
      <c r="M116" s="39"/>
      <c r="N116" s="39"/>
      <c r="O116" s="39"/>
      <c r="P116" s="39"/>
    </row>
    <row r="117" spans="1:16" x14ac:dyDescent="0.25">
      <c r="A117" s="106">
        <v>42551</v>
      </c>
      <c r="B117" s="86">
        <v>2583</v>
      </c>
      <c r="C117" s="86">
        <v>51369</v>
      </c>
      <c r="D117" s="107" t="s">
        <v>238</v>
      </c>
      <c r="E117" s="86">
        <v>30708574836</v>
      </c>
      <c r="F117" s="108">
        <v>401</v>
      </c>
      <c r="G117" s="90">
        <f t="shared" si="3"/>
        <v>84.21</v>
      </c>
      <c r="H117" s="109"/>
      <c r="I117" s="110">
        <v>108.27</v>
      </c>
      <c r="J117" s="111"/>
      <c r="K117" s="90"/>
      <c r="L117" s="123">
        <f t="shared" si="2"/>
        <v>593.48</v>
      </c>
      <c r="M117" s="39"/>
      <c r="N117" s="39"/>
      <c r="O117" s="39"/>
      <c r="P117" s="39"/>
    </row>
    <row r="118" spans="1:16" x14ac:dyDescent="0.25">
      <c r="A118" s="106">
        <v>42542</v>
      </c>
      <c r="B118" s="86">
        <v>2</v>
      </c>
      <c r="C118" s="86">
        <v>3189</v>
      </c>
      <c r="D118" s="107" t="s">
        <v>248</v>
      </c>
      <c r="E118" s="86">
        <v>30714268291</v>
      </c>
      <c r="F118" s="108">
        <v>661.16</v>
      </c>
      <c r="G118" s="90">
        <f t="shared" si="3"/>
        <v>138.84359999999998</v>
      </c>
      <c r="H118" s="109"/>
      <c r="I118" s="110"/>
      <c r="J118" s="111"/>
      <c r="K118" s="90"/>
      <c r="L118" s="123">
        <f t="shared" si="2"/>
        <v>800.00360000000001</v>
      </c>
      <c r="M118" s="39"/>
      <c r="N118" s="39"/>
      <c r="O118" s="39"/>
      <c r="P118" s="39"/>
    </row>
    <row r="119" spans="1:16" x14ac:dyDescent="0.25">
      <c r="A119" s="106">
        <v>42507</v>
      </c>
      <c r="B119" s="86">
        <v>3</v>
      </c>
      <c r="C119" s="86">
        <v>520</v>
      </c>
      <c r="D119" s="107" t="s">
        <v>249</v>
      </c>
      <c r="E119" s="86">
        <v>30698448411</v>
      </c>
      <c r="F119" s="108">
        <v>3057.85</v>
      </c>
      <c r="G119" s="90">
        <f t="shared" si="3"/>
        <v>642.14850000000001</v>
      </c>
      <c r="H119" s="109"/>
      <c r="I119" s="110"/>
      <c r="J119" s="111"/>
      <c r="K119" s="90"/>
      <c r="L119" s="123">
        <f t="shared" si="2"/>
        <v>3699.9984999999997</v>
      </c>
      <c r="M119" s="39"/>
      <c r="N119" s="39"/>
      <c r="O119" s="39"/>
      <c r="P119" s="39"/>
    </row>
    <row r="120" spans="1:16" x14ac:dyDescent="0.25">
      <c r="A120" s="106">
        <v>42531</v>
      </c>
      <c r="B120" s="86">
        <v>7</v>
      </c>
      <c r="C120" s="86">
        <v>212</v>
      </c>
      <c r="D120" s="107" t="s">
        <v>250</v>
      </c>
      <c r="E120" s="86">
        <v>30708207698</v>
      </c>
      <c r="F120" s="108">
        <v>578.51</v>
      </c>
      <c r="G120" s="90">
        <f t="shared" si="3"/>
        <v>121.4871</v>
      </c>
      <c r="H120" s="109"/>
      <c r="I120" s="110"/>
      <c r="J120" s="111"/>
      <c r="K120" s="90"/>
      <c r="L120" s="123">
        <f t="shared" si="2"/>
        <v>699.99710000000005</v>
      </c>
      <c r="M120" s="39"/>
      <c r="N120" s="39"/>
      <c r="O120" s="39"/>
      <c r="P120" s="39"/>
    </row>
    <row r="121" spans="1:16" x14ac:dyDescent="0.25">
      <c r="A121" s="106">
        <v>42533</v>
      </c>
      <c r="B121" s="86">
        <v>6</v>
      </c>
      <c r="C121" s="86">
        <v>336</v>
      </c>
      <c r="D121" s="107" t="s">
        <v>246</v>
      </c>
      <c r="E121" s="86">
        <v>20322621036</v>
      </c>
      <c r="F121" s="108">
        <v>991.72</v>
      </c>
      <c r="G121" s="90">
        <f t="shared" si="3"/>
        <v>208.2612</v>
      </c>
      <c r="H121" s="109"/>
      <c r="I121" s="110"/>
      <c r="J121" s="111"/>
      <c r="K121" s="90"/>
      <c r="L121" s="123">
        <f t="shared" si="2"/>
        <v>1199.9811999999999</v>
      </c>
      <c r="M121" s="39"/>
      <c r="N121" s="39"/>
      <c r="O121" s="39"/>
      <c r="P121" s="39"/>
    </row>
    <row r="122" spans="1:16" x14ac:dyDescent="0.25">
      <c r="A122" s="106">
        <v>42551</v>
      </c>
      <c r="B122" s="86">
        <v>2</v>
      </c>
      <c r="C122" s="86">
        <v>116</v>
      </c>
      <c r="D122" s="107" t="s">
        <v>251</v>
      </c>
      <c r="E122" s="86">
        <v>30709672025</v>
      </c>
      <c r="F122" s="108">
        <v>15148.08</v>
      </c>
      <c r="G122" s="90">
        <f t="shared" si="3"/>
        <v>3181.0967999999998</v>
      </c>
      <c r="H122" s="109"/>
      <c r="I122" s="110"/>
      <c r="J122" s="111"/>
      <c r="K122" s="90"/>
      <c r="L122" s="123">
        <f t="shared" si="2"/>
        <v>18329.176800000001</v>
      </c>
      <c r="M122" s="39"/>
      <c r="N122" s="39"/>
      <c r="O122" s="39"/>
      <c r="P122" s="39"/>
    </row>
    <row r="123" spans="1:16" x14ac:dyDescent="0.25">
      <c r="A123" s="106">
        <v>42534</v>
      </c>
      <c r="B123" s="86">
        <v>3</v>
      </c>
      <c r="C123" s="86">
        <v>4784</v>
      </c>
      <c r="D123" s="107" t="s">
        <v>252</v>
      </c>
      <c r="E123" s="86">
        <v>27160144403</v>
      </c>
      <c r="F123" s="108">
        <v>2096.71</v>
      </c>
      <c r="G123" s="90">
        <f t="shared" si="3"/>
        <v>440.3091</v>
      </c>
      <c r="H123" s="109"/>
      <c r="I123" s="110"/>
      <c r="J123" s="111"/>
      <c r="K123" s="90"/>
      <c r="L123" s="123">
        <f t="shared" si="2"/>
        <v>2537.0191</v>
      </c>
      <c r="M123" s="39"/>
      <c r="N123" s="39"/>
      <c r="O123" s="39"/>
      <c r="P123" s="39"/>
    </row>
    <row r="124" spans="1:16" x14ac:dyDescent="0.25">
      <c r="A124" s="106">
        <v>42536</v>
      </c>
      <c r="B124" s="86">
        <v>3</v>
      </c>
      <c r="C124" s="86">
        <v>4801</v>
      </c>
      <c r="D124" s="107" t="s">
        <v>252</v>
      </c>
      <c r="E124" s="86">
        <v>27160144403</v>
      </c>
      <c r="F124" s="108">
        <v>223.13</v>
      </c>
      <c r="G124" s="90">
        <f t="shared" si="3"/>
        <v>46.857299999999995</v>
      </c>
      <c r="H124" s="109"/>
      <c r="I124" s="110"/>
      <c r="J124" s="111"/>
      <c r="K124" s="90"/>
      <c r="L124" s="123">
        <f t="shared" si="2"/>
        <v>269.9873</v>
      </c>
      <c r="M124" s="39"/>
      <c r="N124" s="39"/>
      <c r="O124" s="39"/>
      <c r="P124" s="39"/>
    </row>
    <row r="125" spans="1:16" x14ac:dyDescent="0.25">
      <c r="A125" s="106">
        <v>42536</v>
      </c>
      <c r="B125" s="86">
        <v>3</v>
      </c>
      <c r="C125" s="86">
        <v>4804</v>
      </c>
      <c r="D125" s="107" t="s">
        <v>252</v>
      </c>
      <c r="E125" s="86">
        <v>27160144403</v>
      </c>
      <c r="F125" s="108">
        <v>181.82</v>
      </c>
      <c r="G125" s="90">
        <f t="shared" si="3"/>
        <v>38.182199999999995</v>
      </c>
      <c r="H125" s="109"/>
      <c r="I125" s="110"/>
      <c r="J125" s="111"/>
      <c r="K125" s="90"/>
      <c r="L125" s="123">
        <f t="shared" si="2"/>
        <v>220.00219999999999</v>
      </c>
      <c r="M125" s="39"/>
      <c r="N125" s="39"/>
      <c r="O125" s="39"/>
      <c r="P125" s="39"/>
    </row>
    <row r="126" spans="1:16" x14ac:dyDescent="0.25">
      <c r="A126" s="106">
        <v>42537</v>
      </c>
      <c r="B126" s="86">
        <v>5</v>
      </c>
      <c r="C126" s="86">
        <v>67</v>
      </c>
      <c r="D126" s="107" t="s">
        <v>253</v>
      </c>
      <c r="E126" s="86">
        <v>20180184539</v>
      </c>
      <c r="F126" s="108">
        <v>702.49</v>
      </c>
      <c r="G126" s="90">
        <f t="shared" si="3"/>
        <v>147.52289999999999</v>
      </c>
      <c r="H126" s="109"/>
      <c r="I126" s="110"/>
      <c r="J126" s="111"/>
      <c r="K126" s="90"/>
      <c r="L126" s="123">
        <f t="shared" si="2"/>
        <v>850.01289999999995</v>
      </c>
      <c r="M126" s="39"/>
      <c r="N126" s="39"/>
      <c r="O126" s="39"/>
      <c r="P126" s="39"/>
    </row>
    <row r="127" spans="1:16" x14ac:dyDescent="0.25">
      <c r="A127" s="106">
        <v>42539</v>
      </c>
      <c r="B127" s="86">
        <v>19</v>
      </c>
      <c r="C127" s="86">
        <v>169762</v>
      </c>
      <c r="D127" s="107" t="s">
        <v>69</v>
      </c>
      <c r="E127" s="86">
        <v>33677623239</v>
      </c>
      <c r="F127" s="108">
        <v>122.9</v>
      </c>
      <c r="G127" s="90">
        <f t="shared" si="3"/>
        <v>25.809000000000001</v>
      </c>
      <c r="H127" s="109"/>
      <c r="I127" s="110"/>
      <c r="J127" s="111">
        <v>17.48</v>
      </c>
      <c r="K127" s="90"/>
      <c r="L127" s="123">
        <f t="shared" si="2"/>
        <v>166.18899999999999</v>
      </c>
      <c r="M127" s="39"/>
      <c r="N127" s="39"/>
      <c r="O127" s="39"/>
      <c r="P127" s="39"/>
    </row>
    <row r="128" spans="1:16" x14ac:dyDescent="0.25">
      <c r="A128" s="106">
        <v>42545</v>
      </c>
      <c r="B128" s="86">
        <v>8</v>
      </c>
      <c r="C128" s="86">
        <v>14181</v>
      </c>
      <c r="D128" s="107" t="s">
        <v>66</v>
      </c>
      <c r="E128" s="86">
        <v>20225625639</v>
      </c>
      <c r="F128" s="108">
        <v>117.2</v>
      </c>
      <c r="G128" s="90">
        <f t="shared" si="3"/>
        <v>24.611999999999998</v>
      </c>
      <c r="H128" s="109"/>
      <c r="I128" s="110"/>
      <c r="J128" s="111">
        <v>3.15</v>
      </c>
      <c r="K128" s="90"/>
      <c r="L128" s="123">
        <f t="shared" si="2"/>
        <v>144.96200000000002</v>
      </c>
      <c r="M128" s="39"/>
      <c r="N128" s="39"/>
      <c r="O128" s="39"/>
      <c r="P128" s="39"/>
    </row>
    <row r="129" spans="1:16" x14ac:dyDescent="0.25">
      <c r="A129" s="106">
        <v>42546</v>
      </c>
      <c r="B129" s="86">
        <v>5</v>
      </c>
      <c r="C129" s="86">
        <v>7102</v>
      </c>
      <c r="D129" s="107" t="s">
        <v>73</v>
      </c>
      <c r="E129" s="86">
        <v>30714300128</v>
      </c>
      <c r="F129" s="108">
        <v>127.65</v>
      </c>
      <c r="G129" s="90">
        <f t="shared" si="3"/>
        <v>26.8065</v>
      </c>
      <c r="H129" s="109"/>
      <c r="I129" s="110"/>
      <c r="J129" s="111">
        <v>7.54</v>
      </c>
      <c r="K129" s="90"/>
      <c r="L129" s="123">
        <f t="shared" si="2"/>
        <v>161.9965</v>
      </c>
      <c r="M129" s="39"/>
      <c r="N129" s="39"/>
      <c r="O129" s="39"/>
      <c r="P129" s="39"/>
    </row>
    <row r="130" spans="1:16" x14ac:dyDescent="0.25">
      <c r="A130" s="106">
        <v>42542</v>
      </c>
      <c r="B130" s="86">
        <v>51</v>
      </c>
      <c r="C130" s="86">
        <v>350876</v>
      </c>
      <c r="D130" s="107" t="s">
        <v>168</v>
      </c>
      <c r="E130" s="86">
        <v>30614150633</v>
      </c>
      <c r="F130" s="108">
        <v>133.41999999999999</v>
      </c>
      <c r="G130" s="90">
        <f t="shared" si="3"/>
        <v>28.018199999999997</v>
      </c>
      <c r="H130" s="109"/>
      <c r="I130" s="110"/>
      <c r="J130" s="111">
        <v>38.56</v>
      </c>
      <c r="K130" s="90"/>
      <c r="L130" s="123">
        <f t="shared" si="2"/>
        <v>199.9982</v>
      </c>
      <c r="M130" s="39"/>
      <c r="N130" s="39"/>
      <c r="O130" s="39"/>
      <c r="P130" s="39"/>
    </row>
    <row r="131" spans="1:16" x14ac:dyDescent="0.25">
      <c r="A131" s="106">
        <v>42543</v>
      </c>
      <c r="B131" s="86">
        <v>51</v>
      </c>
      <c r="C131" s="86">
        <v>351107</v>
      </c>
      <c r="D131" s="107" t="s">
        <v>168</v>
      </c>
      <c r="E131" s="86">
        <v>30614150633</v>
      </c>
      <c r="F131" s="108">
        <v>133.41999999999999</v>
      </c>
      <c r="G131" s="90">
        <f t="shared" si="3"/>
        <v>28.018199999999997</v>
      </c>
      <c r="H131" s="109"/>
      <c r="I131" s="110"/>
      <c r="J131" s="111">
        <v>38.56</v>
      </c>
      <c r="K131" s="90"/>
      <c r="L131" s="123">
        <f t="shared" si="2"/>
        <v>199.9982</v>
      </c>
      <c r="M131" s="39"/>
      <c r="N131" s="39"/>
      <c r="O131" s="39"/>
      <c r="P131" s="39"/>
    </row>
    <row r="132" spans="1:16" x14ac:dyDescent="0.25">
      <c r="A132" s="106">
        <v>42536</v>
      </c>
      <c r="B132" s="86">
        <v>17</v>
      </c>
      <c r="C132" s="86">
        <v>16332</v>
      </c>
      <c r="D132" s="86" t="s">
        <v>200</v>
      </c>
      <c r="E132" s="86">
        <v>30688867432</v>
      </c>
      <c r="F132" s="108">
        <v>82.97</v>
      </c>
      <c r="G132" s="90">
        <f t="shared" si="3"/>
        <v>17.4237</v>
      </c>
      <c r="H132" s="90"/>
      <c r="I132" s="110"/>
      <c r="J132" s="123">
        <v>1.6</v>
      </c>
      <c r="K132" s="90"/>
      <c r="L132" s="123">
        <f t="shared" si="2"/>
        <v>101.99369999999999</v>
      </c>
      <c r="M132" s="39"/>
      <c r="N132" s="39"/>
      <c r="O132" s="39"/>
      <c r="P132" s="39"/>
    </row>
    <row r="133" spans="1:16" x14ac:dyDescent="0.25">
      <c r="A133" s="106">
        <v>42536</v>
      </c>
      <c r="B133" s="86">
        <v>16</v>
      </c>
      <c r="C133" s="86">
        <v>3602</v>
      </c>
      <c r="D133" s="86" t="s">
        <v>254</v>
      </c>
      <c r="E133" s="86">
        <v>30707334602</v>
      </c>
      <c r="F133" s="108">
        <v>52.23</v>
      </c>
      <c r="G133" s="90">
        <f t="shared" si="3"/>
        <v>10.968299999999999</v>
      </c>
      <c r="H133" s="90"/>
      <c r="I133" s="110"/>
      <c r="J133" s="123">
        <v>8.73</v>
      </c>
      <c r="K133" s="90"/>
      <c r="L133" s="123">
        <f t="shared" si="2"/>
        <v>71.928299999999993</v>
      </c>
      <c r="M133" s="39"/>
      <c r="N133" s="39"/>
      <c r="O133" s="39"/>
      <c r="P133" s="39"/>
    </row>
    <row r="134" spans="1:16" x14ac:dyDescent="0.25">
      <c r="A134" s="106">
        <v>42536</v>
      </c>
      <c r="B134" s="86">
        <v>7</v>
      </c>
      <c r="C134" s="86">
        <v>23899</v>
      </c>
      <c r="D134" s="86" t="s">
        <v>210</v>
      </c>
      <c r="E134" s="86">
        <v>33694787709</v>
      </c>
      <c r="F134" s="108">
        <v>139.19</v>
      </c>
      <c r="G134" s="90">
        <f t="shared" si="3"/>
        <v>29.229899999999997</v>
      </c>
      <c r="H134" s="90"/>
      <c r="I134" s="110"/>
      <c r="J134" s="123">
        <v>14.59</v>
      </c>
      <c r="K134" s="90"/>
      <c r="L134" s="123">
        <f t="shared" si="2"/>
        <v>183.00989999999999</v>
      </c>
      <c r="M134" s="39"/>
      <c r="N134" s="39"/>
      <c r="O134" s="39"/>
      <c r="P134" s="39"/>
    </row>
    <row r="135" spans="1:16" x14ac:dyDescent="0.25">
      <c r="A135" s="106">
        <v>42544</v>
      </c>
      <c r="B135" s="86">
        <v>5</v>
      </c>
      <c r="C135" s="86">
        <v>49646</v>
      </c>
      <c r="D135" s="86" t="s">
        <v>75</v>
      </c>
      <c r="E135" s="86">
        <v>33707366619</v>
      </c>
      <c r="F135" s="108">
        <v>410.04</v>
      </c>
      <c r="G135" s="90">
        <f t="shared" si="3"/>
        <v>86.108400000000003</v>
      </c>
      <c r="H135" s="90"/>
      <c r="I135" s="110"/>
      <c r="J135" s="123">
        <v>103.85</v>
      </c>
      <c r="K135" s="90"/>
      <c r="L135" s="123">
        <f t="shared" si="2"/>
        <v>599.99840000000006</v>
      </c>
      <c r="M135" s="39"/>
      <c r="N135" s="39"/>
      <c r="O135" s="39"/>
      <c r="P135" s="39"/>
    </row>
    <row r="136" spans="1:16" x14ac:dyDescent="0.25">
      <c r="A136" s="106">
        <v>42549</v>
      </c>
      <c r="B136" s="86">
        <v>5</v>
      </c>
      <c r="C136" s="86">
        <v>50002</v>
      </c>
      <c r="D136" s="86" t="s">
        <v>75</v>
      </c>
      <c r="E136" s="86">
        <v>33707366619</v>
      </c>
      <c r="F136" s="108">
        <v>266.87</v>
      </c>
      <c r="G136" s="90">
        <f t="shared" si="3"/>
        <v>56.042699999999996</v>
      </c>
      <c r="H136" s="90"/>
      <c r="I136" s="110"/>
      <c r="J136" s="123">
        <v>77.09</v>
      </c>
      <c r="K136" s="90"/>
      <c r="L136" s="123">
        <f t="shared" ref="L136:L339" si="4">SUM(F136:K136)</f>
        <v>400.0027</v>
      </c>
      <c r="M136" s="39"/>
      <c r="N136" s="39"/>
      <c r="O136" s="39"/>
      <c r="P136" s="39"/>
    </row>
    <row r="137" spans="1:16" x14ac:dyDescent="0.25">
      <c r="A137" s="106">
        <v>42550</v>
      </c>
      <c r="B137" s="86">
        <v>2</v>
      </c>
      <c r="C137" s="86">
        <v>5947</v>
      </c>
      <c r="D137" s="86" t="s">
        <v>62</v>
      </c>
      <c r="E137" s="86">
        <v>30712504168</v>
      </c>
      <c r="F137" s="108">
        <v>64.41</v>
      </c>
      <c r="G137" s="90">
        <f t="shared" si="3"/>
        <v>13.5261</v>
      </c>
      <c r="H137" s="90"/>
      <c r="I137" s="110"/>
      <c r="J137" s="123">
        <v>2.0699999999999998</v>
      </c>
      <c r="K137" s="90"/>
      <c r="L137" s="123">
        <f t="shared" si="4"/>
        <v>80.006099999999989</v>
      </c>
      <c r="M137" s="39"/>
      <c r="N137" s="39"/>
      <c r="O137" s="39"/>
      <c r="P137" s="39"/>
    </row>
    <row r="138" spans="1:16" x14ac:dyDescent="0.25">
      <c r="A138" s="106">
        <v>42539</v>
      </c>
      <c r="B138" s="86">
        <v>5</v>
      </c>
      <c r="C138" s="86">
        <v>49376</v>
      </c>
      <c r="D138" s="86" t="s">
        <v>75</v>
      </c>
      <c r="E138" s="86">
        <v>33707366619</v>
      </c>
      <c r="F138" s="108">
        <v>205.02</v>
      </c>
      <c r="G138" s="90">
        <f t="shared" ref="G138:G201" si="5">+F138*0.21</f>
        <v>43.054200000000002</v>
      </c>
      <c r="H138" s="90"/>
      <c r="I138" s="110"/>
      <c r="J138" s="123">
        <v>51.93</v>
      </c>
      <c r="K138" s="90"/>
      <c r="L138" s="123">
        <f t="shared" si="4"/>
        <v>300.00420000000003</v>
      </c>
      <c r="M138" s="39"/>
      <c r="N138" s="39"/>
      <c r="O138" s="39"/>
      <c r="P138" s="39"/>
    </row>
    <row r="139" spans="1:16" x14ac:dyDescent="0.25">
      <c r="A139" s="106">
        <v>42534</v>
      </c>
      <c r="B139" s="86">
        <v>7</v>
      </c>
      <c r="C139" s="86">
        <v>918</v>
      </c>
      <c r="D139" s="86" t="s">
        <v>255</v>
      </c>
      <c r="E139" s="86">
        <v>20109033244</v>
      </c>
      <c r="F139" s="108">
        <v>2008.27</v>
      </c>
      <c r="G139" s="90">
        <f t="shared" si="5"/>
        <v>421.73669999999998</v>
      </c>
      <c r="H139" s="90"/>
      <c r="I139" s="110"/>
      <c r="J139" s="123"/>
      <c r="K139" s="90"/>
      <c r="L139" s="123">
        <f t="shared" si="4"/>
        <v>2430.0066999999999</v>
      </c>
      <c r="M139" s="39"/>
      <c r="N139" s="39"/>
      <c r="O139" s="39"/>
      <c r="P139" s="39"/>
    </row>
    <row r="140" spans="1:16" x14ac:dyDescent="0.25">
      <c r="A140" s="106">
        <v>42549</v>
      </c>
      <c r="B140" s="86">
        <v>1617</v>
      </c>
      <c r="C140" s="86">
        <v>7756</v>
      </c>
      <c r="D140" s="86" t="s">
        <v>90</v>
      </c>
      <c r="E140" s="86">
        <v>30590360763</v>
      </c>
      <c r="F140" s="108">
        <v>936.36</v>
      </c>
      <c r="G140" s="90">
        <f t="shared" si="5"/>
        <v>196.63559999999998</v>
      </c>
      <c r="H140" s="90"/>
      <c r="I140" s="110"/>
      <c r="J140" s="123"/>
      <c r="K140" s="90"/>
      <c r="L140" s="123">
        <f t="shared" si="4"/>
        <v>1132.9956</v>
      </c>
      <c r="M140" s="39"/>
      <c r="N140" s="39"/>
      <c r="O140" s="39"/>
      <c r="P140" s="39"/>
    </row>
    <row r="141" spans="1:16" x14ac:dyDescent="0.25">
      <c r="A141" s="106">
        <v>42549</v>
      </c>
      <c r="B141" s="86">
        <v>3</v>
      </c>
      <c r="C141" s="86">
        <v>1820</v>
      </c>
      <c r="D141" s="86" t="s">
        <v>256</v>
      </c>
      <c r="E141" s="86">
        <v>20264226520</v>
      </c>
      <c r="F141" s="108">
        <v>115.7</v>
      </c>
      <c r="G141" s="90">
        <f t="shared" si="5"/>
        <v>24.297000000000001</v>
      </c>
      <c r="H141" s="90"/>
      <c r="I141" s="110"/>
      <c r="J141" s="123"/>
      <c r="K141" s="90"/>
      <c r="L141" s="123">
        <f t="shared" si="4"/>
        <v>139.99700000000001</v>
      </c>
      <c r="M141" s="39"/>
      <c r="N141" s="39"/>
      <c r="O141" s="39"/>
      <c r="P141" s="39"/>
    </row>
    <row r="142" spans="1:16" x14ac:dyDescent="0.25">
      <c r="A142" s="106">
        <v>42549</v>
      </c>
      <c r="B142" s="86">
        <v>2</v>
      </c>
      <c r="C142" s="86">
        <v>22461</v>
      </c>
      <c r="D142" s="86" t="s">
        <v>136</v>
      </c>
      <c r="E142" s="86">
        <v>30682819431</v>
      </c>
      <c r="F142" s="108">
        <v>37.72</v>
      </c>
      <c r="G142" s="90">
        <f t="shared" si="5"/>
        <v>7.9211999999999998</v>
      </c>
      <c r="H142" s="90"/>
      <c r="I142" s="110"/>
      <c r="J142" s="123">
        <v>4.37</v>
      </c>
      <c r="K142" s="90"/>
      <c r="L142" s="123">
        <f t="shared" si="4"/>
        <v>50.011199999999995</v>
      </c>
      <c r="M142" s="39"/>
      <c r="N142" s="39"/>
      <c r="O142" s="39"/>
      <c r="P142" s="39"/>
    </row>
    <row r="143" spans="1:16" x14ac:dyDescent="0.25">
      <c r="A143" s="106">
        <v>42534</v>
      </c>
      <c r="B143" s="86">
        <v>8</v>
      </c>
      <c r="C143" s="86">
        <v>45511</v>
      </c>
      <c r="D143" s="86" t="s">
        <v>92</v>
      </c>
      <c r="E143" s="86">
        <v>30707841415</v>
      </c>
      <c r="F143" s="108">
        <v>670.82</v>
      </c>
      <c r="G143" s="90">
        <f t="shared" si="5"/>
        <v>140.87219999999999</v>
      </c>
      <c r="H143" s="90"/>
      <c r="I143" s="110"/>
      <c r="J143" s="123">
        <v>188.35</v>
      </c>
      <c r="K143" s="90"/>
      <c r="L143" s="123">
        <f t="shared" si="4"/>
        <v>1000.0422000000001</v>
      </c>
      <c r="M143" s="39"/>
      <c r="N143" s="39"/>
      <c r="O143" s="39"/>
      <c r="P143" s="39"/>
    </row>
    <row r="144" spans="1:16" x14ac:dyDescent="0.25">
      <c r="A144" s="106">
        <v>42535</v>
      </c>
      <c r="B144" s="86">
        <v>2</v>
      </c>
      <c r="C144" s="86">
        <v>22034</v>
      </c>
      <c r="D144" s="86" t="s">
        <v>257</v>
      </c>
      <c r="E144" s="86">
        <v>30709038784</v>
      </c>
      <c r="F144" s="108">
        <v>177.69</v>
      </c>
      <c r="G144" s="90">
        <f t="shared" si="5"/>
        <v>37.314900000000002</v>
      </c>
      <c r="H144" s="90"/>
      <c r="I144" s="110"/>
      <c r="J144" s="123"/>
      <c r="K144" s="90"/>
      <c r="L144" s="123">
        <f t="shared" si="4"/>
        <v>215.00489999999999</v>
      </c>
      <c r="M144" s="39"/>
      <c r="N144" s="39"/>
      <c r="O144" s="39"/>
      <c r="P144" s="39"/>
    </row>
    <row r="145" spans="1:16" x14ac:dyDescent="0.25">
      <c r="A145" s="106">
        <v>42536</v>
      </c>
      <c r="B145" s="86">
        <v>1759</v>
      </c>
      <c r="C145" s="86">
        <v>7476</v>
      </c>
      <c r="D145" s="86" t="s">
        <v>98</v>
      </c>
      <c r="E145" s="86">
        <v>30506919009</v>
      </c>
      <c r="F145" s="108">
        <v>283.52999999999997</v>
      </c>
      <c r="G145" s="90">
        <f t="shared" si="5"/>
        <v>59.541299999999993</v>
      </c>
      <c r="H145" s="90"/>
      <c r="I145" s="110"/>
      <c r="J145" s="123">
        <v>81.93</v>
      </c>
      <c r="K145" s="90"/>
      <c r="L145" s="123">
        <f t="shared" si="4"/>
        <v>425.00129999999996</v>
      </c>
      <c r="M145" s="39"/>
      <c r="N145" s="39"/>
      <c r="O145" s="39"/>
      <c r="P145" s="39"/>
    </row>
    <row r="146" spans="1:16" x14ac:dyDescent="0.25">
      <c r="A146" s="106">
        <v>42537</v>
      </c>
      <c r="B146" s="86">
        <v>1759</v>
      </c>
      <c r="C146" s="86">
        <v>7487</v>
      </c>
      <c r="D146" s="86" t="s">
        <v>98</v>
      </c>
      <c r="E146" s="86">
        <v>30506919009</v>
      </c>
      <c r="F146" s="108">
        <v>197.35</v>
      </c>
      <c r="G146" s="90">
        <f t="shared" si="5"/>
        <v>41.4435</v>
      </c>
      <c r="H146" s="90"/>
      <c r="I146" s="110"/>
      <c r="J146" s="123">
        <v>61.2</v>
      </c>
      <c r="K146" s="90"/>
      <c r="L146" s="123">
        <f t="shared" si="4"/>
        <v>299.99349999999998</v>
      </c>
      <c r="M146" s="39"/>
      <c r="N146" s="39"/>
      <c r="O146" s="39"/>
      <c r="P146" s="39"/>
    </row>
    <row r="147" spans="1:16" x14ac:dyDescent="0.25">
      <c r="A147" s="106">
        <v>42539</v>
      </c>
      <c r="B147" s="86">
        <v>1759</v>
      </c>
      <c r="C147" s="86">
        <v>7492</v>
      </c>
      <c r="D147" s="86" t="s">
        <v>98</v>
      </c>
      <c r="E147" s="86">
        <v>30506919009</v>
      </c>
      <c r="F147" s="108">
        <v>151.96</v>
      </c>
      <c r="G147" s="90">
        <f t="shared" si="5"/>
        <v>31.9116</v>
      </c>
      <c r="H147" s="90"/>
      <c r="I147" s="110"/>
      <c r="J147" s="123">
        <v>41.13</v>
      </c>
      <c r="K147" s="90"/>
      <c r="L147" s="123">
        <f t="shared" si="4"/>
        <v>225.0016</v>
      </c>
      <c r="M147" s="39"/>
      <c r="N147" s="39"/>
      <c r="O147" s="39"/>
      <c r="P147" s="39"/>
    </row>
    <row r="148" spans="1:16" x14ac:dyDescent="0.25">
      <c r="A148" s="106">
        <v>42540</v>
      </c>
      <c r="B148" s="86">
        <v>2</v>
      </c>
      <c r="C148" s="86">
        <v>12364</v>
      </c>
      <c r="D148" s="86" t="s">
        <v>73</v>
      </c>
      <c r="E148" s="86">
        <v>30714300128</v>
      </c>
      <c r="F148" s="108">
        <v>136.93</v>
      </c>
      <c r="G148" s="90">
        <f t="shared" si="5"/>
        <v>28.755300000000002</v>
      </c>
      <c r="H148" s="90"/>
      <c r="I148" s="110"/>
      <c r="J148" s="123">
        <v>34.32</v>
      </c>
      <c r="K148" s="90"/>
      <c r="L148" s="123">
        <f t="shared" si="4"/>
        <v>200.00530000000001</v>
      </c>
      <c r="M148" s="39"/>
      <c r="N148" s="39"/>
      <c r="O148" s="39"/>
      <c r="P148" s="39"/>
    </row>
    <row r="149" spans="1:16" x14ac:dyDescent="0.25">
      <c r="A149" s="106">
        <v>42541</v>
      </c>
      <c r="B149" s="86">
        <v>4</v>
      </c>
      <c r="C149" s="86">
        <v>48731</v>
      </c>
      <c r="D149" s="86" t="s">
        <v>258</v>
      </c>
      <c r="E149" s="86">
        <v>33710327349</v>
      </c>
      <c r="F149" s="108">
        <v>118.24</v>
      </c>
      <c r="G149" s="90">
        <f t="shared" si="5"/>
        <v>24.830399999999997</v>
      </c>
      <c r="H149" s="90"/>
      <c r="I149" s="110"/>
      <c r="J149" s="123">
        <v>6.93</v>
      </c>
      <c r="K149" s="90"/>
      <c r="L149" s="123">
        <f t="shared" si="4"/>
        <v>150.00040000000001</v>
      </c>
      <c r="M149" s="39"/>
      <c r="N149" s="39"/>
      <c r="O149" s="39"/>
      <c r="P149" s="39"/>
    </row>
    <row r="150" spans="1:16" x14ac:dyDescent="0.25">
      <c r="A150" s="106">
        <v>42541</v>
      </c>
      <c r="B150" s="86">
        <v>2</v>
      </c>
      <c r="C150" s="86">
        <v>22306</v>
      </c>
      <c r="D150" s="86" t="s">
        <v>136</v>
      </c>
      <c r="E150" s="86">
        <v>30682819431</v>
      </c>
      <c r="F150" s="108">
        <v>85.99</v>
      </c>
      <c r="G150" s="90">
        <f t="shared" si="5"/>
        <v>18.057899999999997</v>
      </c>
      <c r="H150" s="90"/>
      <c r="I150" s="110"/>
      <c r="J150" s="123">
        <v>9.9600000000000009</v>
      </c>
      <c r="K150" s="90"/>
      <c r="L150" s="123">
        <f t="shared" si="4"/>
        <v>114.00790000000001</v>
      </c>
      <c r="M150" s="39"/>
      <c r="N150" s="39"/>
      <c r="O150" s="39"/>
      <c r="P150" s="39"/>
    </row>
    <row r="151" spans="1:16" x14ac:dyDescent="0.25">
      <c r="A151" s="106">
        <v>42542</v>
      </c>
      <c r="B151" s="86">
        <v>3</v>
      </c>
      <c r="C151" s="86">
        <v>48949</v>
      </c>
      <c r="D151" s="86" t="s">
        <v>259</v>
      </c>
      <c r="E151" s="86">
        <v>30707814264</v>
      </c>
      <c r="F151" s="108">
        <v>107.6</v>
      </c>
      <c r="G151" s="90">
        <f t="shared" si="5"/>
        <v>22.595999999999997</v>
      </c>
      <c r="H151" s="90"/>
      <c r="I151" s="110"/>
      <c r="J151" s="123">
        <v>12.8</v>
      </c>
      <c r="K151" s="90"/>
      <c r="L151" s="123">
        <f t="shared" si="4"/>
        <v>142.99600000000001</v>
      </c>
      <c r="M151" s="39"/>
      <c r="N151" s="39"/>
      <c r="O151" s="39"/>
      <c r="P151" s="39"/>
    </row>
    <row r="152" spans="1:16" x14ac:dyDescent="0.25">
      <c r="A152" s="106">
        <v>42541</v>
      </c>
      <c r="B152" s="86">
        <v>25</v>
      </c>
      <c r="C152" s="86">
        <v>58930</v>
      </c>
      <c r="D152" s="86" t="s">
        <v>70</v>
      </c>
      <c r="E152" s="86">
        <v>30669041132</v>
      </c>
      <c r="F152" s="108">
        <v>131.51</v>
      </c>
      <c r="G152" s="90">
        <f t="shared" si="5"/>
        <v>27.617099999999997</v>
      </c>
      <c r="H152" s="90"/>
      <c r="I152" s="110"/>
      <c r="J152" s="123">
        <v>40.869999999999997</v>
      </c>
      <c r="K152" s="90"/>
      <c r="L152" s="123">
        <f t="shared" si="4"/>
        <v>199.99709999999999</v>
      </c>
      <c r="M152" s="39"/>
      <c r="N152" s="39"/>
      <c r="O152" s="39"/>
      <c r="P152" s="39"/>
    </row>
    <row r="153" spans="1:16" x14ac:dyDescent="0.25">
      <c r="A153" s="106">
        <v>42542</v>
      </c>
      <c r="B153" s="86">
        <v>10</v>
      </c>
      <c r="C153" s="86">
        <v>26302</v>
      </c>
      <c r="D153" s="86" t="s">
        <v>100</v>
      </c>
      <c r="E153" s="86">
        <v>30699551011</v>
      </c>
      <c r="F153" s="108">
        <v>162.97</v>
      </c>
      <c r="G153" s="90">
        <f t="shared" si="5"/>
        <v>34.223700000000001</v>
      </c>
      <c r="H153" s="90"/>
      <c r="I153" s="110"/>
      <c r="J153" s="123">
        <v>1.81</v>
      </c>
      <c r="K153" s="90"/>
      <c r="L153" s="123">
        <f t="shared" si="4"/>
        <v>199.00370000000001</v>
      </c>
      <c r="M153" s="39"/>
      <c r="N153" s="39"/>
      <c r="O153" s="39"/>
      <c r="P153" s="39"/>
    </row>
    <row r="154" spans="1:16" x14ac:dyDescent="0.25">
      <c r="A154" s="106">
        <v>42542</v>
      </c>
      <c r="B154" s="86">
        <v>1</v>
      </c>
      <c r="C154" s="86">
        <v>24509</v>
      </c>
      <c r="D154" s="86" t="s">
        <v>260</v>
      </c>
      <c r="E154" s="86">
        <v>30709595543</v>
      </c>
      <c r="F154" s="108">
        <v>55.37</v>
      </c>
      <c r="G154" s="90">
        <f t="shared" si="5"/>
        <v>11.627699999999999</v>
      </c>
      <c r="H154" s="90"/>
      <c r="I154" s="110"/>
      <c r="J154" s="123">
        <v>4</v>
      </c>
      <c r="K154" s="90"/>
      <c r="L154" s="123">
        <f t="shared" si="4"/>
        <v>70.997699999999995</v>
      </c>
      <c r="M154" s="39"/>
      <c r="N154" s="39"/>
      <c r="O154" s="39"/>
      <c r="P154" s="39"/>
    </row>
    <row r="155" spans="1:16" x14ac:dyDescent="0.25">
      <c r="A155" s="106">
        <v>42542</v>
      </c>
      <c r="B155" s="86">
        <v>2</v>
      </c>
      <c r="C155" s="86">
        <v>12845</v>
      </c>
      <c r="D155" s="86" t="s">
        <v>261</v>
      </c>
      <c r="E155" s="86">
        <v>30694986391</v>
      </c>
      <c r="F155" s="108">
        <v>99.6</v>
      </c>
      <c r="G155" s="90">
        <f t="shared" si="5"/>
        <v>20.915999999999997</v>
      </c>
      <c r="H155" s="90"/>
      <c r="I155" s="110"/>
      <c r="J155" s="123">
        <v>1.48</v>
      </c>
      <c r="K155" s="90"/>
      <c r="L155" s="123">
        <f t="shared" si="4"/>
        <v>121.996</v>
      </c>
      <c r="M155" s="39"/>
      <c r="N155" s="39"/>
      <c r="O155" s="39"/>
      <c r="P155" s="39"/>
    </row>
    <row r="156" spans="1:16" x14ac:dyDescent="0.25">
      <c r="A156" s="106">
        <v>42543</v>
      </c>
      <c r="B156" s="86">
        <v>25</v>
      </c>
      <c r="C156" s="86">
        <v>59010</v>
      </c>
      <c r="D156" s="86" t="s">
        <v>70</v>
      </c>
      <c r="E156" s="86">
        <v>30669041132</v>
      </c>
      <c r="F156" s="108">
        <v>151.13999999999999</v>
      </c>
      <c r="G156" s="90">
        <f t="shared" si="5"/>
        <v>31.739399999999996</v>
      </c>
      <c r="H156" s="90"/>
      <c r="I156" s="110"/>
      <c r="J156" s="123">
        <v>2.12</v>
      </c>
      <c r="K156" s="90"/>
      <c r="L156" s="123">
        <f t="shared" si="4"/>
        <v>184.99939999999998</v>
      </c>
      <c r="M156" s="39"/>
      <c r="N156" s="39"/>
      <c r="O156" s="39"/>
      <c r="P156" s="39"/>
    </row>
    <row r="157" spans="1:16" x14ac:dyDescent="0.25">
      <c r="A157" s="119">
        <v>42543</v>
      </c>
      <c r="B157" s="86">
        <v>5</v>
      </c>
      <c r="C157" s="86">
        <v>7010</v>
      </c>
      <c r="D157" s="86" t="s">
        <v>73</v>
      </c>
      <c r="E157" s="86">
        <v>30714300128</v>
      </c>
      <c r="F157" s="108">
        <v>78.8</v>
      </c>
      <c r="G157" s="90">
        <f t="shared" si="5"/>
        <v>16.547999999999998</v>
      </c>
      <c r="H157" s="90"/>
      <c r="I157" s="110"/>
      <c r="J157" s="123">
        <v>4.66</v>
      </c>
      <c r="K157" s="90"/>
      <c r="L157" s="123">
        <f t="shared" si="4"/>
        <v>100.008</v>
      </c>
      <c r="M157" s="39"/>
      <c r="N157" s="39"/>
      <c r="O157" s="39"/>
      <c r="P157" s="39"/>
    </row>
    <row r="158" spans="1:16" x14ac:dyDescent="0.25">
      <c r="A158" s="119">
        <v>42543</v>
      </c>
      <c r="B158" s="86">
        <v>3</v>
      </c>
      <c r="C158" s="86">
        <v>19229</v>
      </c>
      <c r="D158" s="86" t="s">
        <v>262</v>
      </c>
      <c r="E158" s="86">
        <v>30694271789</v>
      </c>
      <c r="F158" s="108">
        <v>118.16</v>
      </c>
      <c r="G158" s="90">
        <f t="shared" si="5"/>
        <v>24.813599999999997</v>
      </c>
      <c r="H158" s="90"/>
      <c r="I158" s="110"/>
      <c r="J158" s="123">
        <v>13.72</v>
      </c>
      <c r="K158" s="90">
        <v>2.36</v>
      </c>
      <c r="L158" s="123">
        <f t="shared" si="4"/>
        <v>159.05360000000002</v>
      </c>
      <c r="M158" s="39"/>
      <c r="N158" s="39"/>
      <c r="O158" s="39"/>
      <c r="P158" s="39"/>
    </row>
    <row r="159" spans="1:16" x14ac:dyDescent="0.25">
      <c r="A159" s="119">
        <v>42544</v>
      </c>
      <c r="B159" s="86">
        <v>9</v>
      </c>
      <c r="C159" s="86">
        <v>7221</v>
      </c>
      <c r="D159" s="86" t="s">
        <v>263</v>
      </c>
      <c r="E159" s="86">
        <v>30686230968</v>
      </c>
      <c r="F159" s="108">
        <v>77.17</v>
      </c>
      <c r="G159" s="90">
        <f t="shared" si="5"/>
        <v>16.2057</v>
      </c>
      <c r="H159" s="90"/>
      <c r="I159" s="110"/>
      <c r="J159" s="123">
        <v>1.62</v>
      </c>
      <c r="K159" s="90"/>
      <c r="L159" s="123">
        <f t="shared" si="4"/>
        <v>94.995699999999999</v>
      </c>
      <c r="M159" s="39"/>
      <c r="N159" s="39"/>
      <c r="O159" s="39"/>
      <c r="P159" s="39"/>
    </row>
    <row r="160" spans="1:16" x14ac:dyDescent="0.25">
      <c r="A160" s="119">
        <v>42544</v>
      </c>
      <c r="B160" s="86">
        <v>9</v>
      </c>
      <c r="C160" s="86">
        <v>7235</v>
      </c>
      <c r="D160" s="86" t="s">
        <v>263</v>
      </c>
      <c r="E160" s="86">
        <v>30686230968</v>
      </c>
      <c r="F160" s="108">
        <v>138.06</v>
      </c>
      <c r="G160" s="90">
        <f t="shared" si="5"/>
        <v>28.992599999999999</v>
      </c>
      <c r="H160" s="90"/>
      <c r="I160" s="110"/>
      <c r="J160" s="123">
        <v>2.9</v>
      </c>
      <c r="K160" s="90"/>
      <c r="L160" s="123">
        <f t="shared" si="4"/>
        <v>169.95260000000002</v>
      </c>
      <c r="M160" s="39"/>
      <c r="N160" s="39"/>
      <c r="O160" s="39"/>
      <c r="P160" s="39"/>
    </row>
    <row r="161" spans="1:16" x14ac:dyDescent="0.25">
      <c r="A161" s="119">
        <v>42544</v>
      </c>
      <c r="B161" s="86">
        <v>16</v>
      </c>
      <c r="C161" s="86">
        <v>103035</v>
      </c>
      <c r="D161" s="86" t="s">
        <v>201</v>
      </c>
      <c r="E161" s="86">
        <v>30708954213</v>
      </c>
      <c r="F161" s="108">
        <v>83.6</v>
      </c>
      <c r="G161" s="90">
        <f t="shared" si="5"/>
        <v>17.555999999999997</v>
      </c>
      <c r="H161" s="90"/>
      <c r="I161" s="110"/>
      <c r="J161" s="123">
        <v>8.84</v>
      </c>
      <c r="K161" s="90"/>
      <c r="L161" s="123">
        <f t="shared" si="4"/>
        <v>109.996</v>
      </c>
      <c r="M161" s="39"/>
      <c r="N161" s="39"/>
      <c r="O161" s="39"/>
      <c r="P161" s="39"/>
    </row>
    <row r="162" spans="1:16" x14ac:dyDescent="0.25">
      <c r="A162" s="119">
        <v>42544</v>
      </c>
      <c r="B162" s="86">
        <v>16</v>
      </c>
      <c r="C162" s="86">
        <v>103040</v>
      </c>
      <c r="D162" s="86" t="s">
        <v>201</v>
      </c>
      <c r="E162" s="86">
        <v>30708954213</v>
      </c>
      <c r="F162" s="108">
        <v>92.72</v>
      </c>
      <c r="G162" s="90">
        <f t="shared" si="5"/>
        <v>19.4712</v>
      </c>
      <c r="H162" s="90"/>
      <c r="I162" s="110"/>
      <c r="J162" s="123">
        <v>9.81</v>
      </c>
      <c r="K162" s="90"/>
      <c r="L162" s="123">
        <f t="shared" si="4"/>
        <v>122.0012</v>
      </c>
      <c r="M162" s="39"/>
      <c r="N162" s="39"/>
      <c r="O162" s="39"/>
      <c r="P162" s="39"/>
    </row>
    <row r="163" spans="1:16" x14ac:dyDescent="0.25">
      <c r="A163" s="119">
        <v>42544</v>
      </c>
      <c r="B163" s="86">
        <v>7</v>
      </c>
      <c r="C163" s="86">
        <v>24216</v>
      </c>
      <c r="D163" s="86" t="s">
        <v>210</v>
      </c>
      <c r="E163" s="86">
        <v>33694787709</v>
      </c>
      <c r="F163" s="108">
        <v>139.18</v>
      </c>
      <c r="G163" s="90">
        <f t="shared" si="5"/>
        <v>29.227800000000002</v>
      </c>
      <c r="H163" s="90"/>
      <c r="I163" s="110"/>
      <c r="J163" s="123">
        <v>14.59</v>
      </c>
      <c r="K163" s="90"/>
      <c r="L163" s="123">
        <f t="shared" si="4"/>
        <v>182.99780000000001</v>
      </c>
      <c r="M163" s="39"/>
      <c r="N163" s="39"/>
      <c r="O163" s="39"/>
      <c r="P163" s="39"/>
    </row>
    <row r="164" spans="1:16" x14ac:dyDescent="0.25">
      <c r="A164" s="119">
        <v>23.6</v>
      </c>
      <c r="B164" s="86">
        <v>5</v>
      </c>
      <c r="C164" s="86">
        <v>7019</v>
      </c>
      <c r="D164" s="86" t="s">
        <v>73</v>
      </c>
      <c r="E164" s="86">
        <v>30714300128</v>
      </c>
      <c r="F164" s="108">
        <v>94.55</v>
      </c>
      <c r="G164" s="90">
        <f t="shared" si="5"/>
        <v>19.855499999999999</v>
      </c>
      <c r="H164" s="90"/>
      <c r="I164" s="110"/>
      <c r="J164" s="123">
        <v>5.59</v>
      </c>
      <c r="K164" s="90"/>
      <c r="L164" s="123">
        <f t="shared" si="4"/>
        <v>119.99549999999999</v>
      </c>
      <c r="M164" s="39"/>
      <c r="N164" s="39"/>
      <c r="O164" s="39"/>
      <c r="P164" s="39"/>
    </row>
    <row r="165" spans="1:16" x14ac:dyDescent="0.25">
      <c r="A165" s="119">
        <v>42545</v>
      </c>
      <c r="B165" s="86">
        <v>15</v>
      </c>
      <c r="C165" s="86">
        <v>15293</v>
      </c>
      <c r="D165" s="86" t="s">
        <v>200</v>
      </c>
      <c r="E165" s="86">
        <v>30688867432</v>
      </c>
      <c r="F165" s="108">
        <v>149.85</v>
      </c>
      <c r="G165" s="90">
        <f t="shared" si="5"/>
        <v>31.468499999999999</v>
      </c>
      <c r="H165" s="90"/>
      <c r="I165" s="110"/>
      <c r="J165" s="123">
        <v>16.68</v>
      </c>
      <c r="K165" s="90"/>
      <c r="L165" s="123">
        <f t="shared" si="4"/>
        <v>197.99850000000001</v>
      </c>
      <c r="M165" s="39"/>
      <c r="N165" s="39"/>
      <c r="O165" s="39"/>
      <c r="P165" s="39"/>
    </row>
    <row r="166" spans="1:16" x14ac:dyDescent="0.25">
      <c r="A166" s="119">
        <v>42536</v>
      </c>
      <c r="B166" s="86">
        <v>15</v>
      </c>
      <c r="C166" s="86">
        <v>24302</v>
      </c>
      <c r="D166" s="86" t="s">
        <v>200</v>
      </c>
      <c r="E166" s="86">
        <v>30688867432</v>
      </c>
      <c r="F166" s="108">
        <v>113.88</v>
      </c>
      <c r="G166" s="90">
        <f t="shared" si="5"/>
        <v>23.9148</v>
      </c>
      <c r="H166" s="90"/>
      <c r="I166" s="110"/>
      <c r="J166" s="123">
        <v>2.2000000000000002</v>
      </c>
      <c r="K166" s="90"/>
      <c r="L166" s="123">
        <f t="shared" si="4"/>
        <v>139.9948</v>
      </c>
      <c r="M166" s="39"/>
      <c r="N166" s="39"/>
      <c r="O166" s="39"/>
      <c r="P166" s="39"/>
    </row>
    <row r="167" spans="1:16" x14ac:dyDescent="0.25">
      <c r="A167" s="119">
        <v>42536</v>
      </c>
      <c r="B167" s="86">
        <v>7</v>
      </c>
      <c r="C167" s="86">
        <v>23851</v>
      </c>
      <c r="D167" s="86" t="s">
        <v>210</v>
      </c>
      <c r="E167" s="86">
        <v>33694787709</v>
      </c>
      <c r="F167" s="108">
        <v>83.66</v>
      </c>
      <c r="G167" s="90">
        <f t="shared" si="5"/>
        <v>17.5686</v>
      </c>
      <c r="H167" s="90"/>
      <c r="I167" s="110"/>
      <c r="J167" s="123">
        <v>8.77</v>
      </c>
      <c r="K167" s="90"/>
      <c r="L167" s="123">
        <f t="shared" si="4"/>
        <v>109.9986</v>
      </c>
      <c r="M167" s="39"/>
      <c r="N167" s="39"/>
      <c r="O167" s="39"/>
      <c r="P167" s="39"/>
    </row>
    <row r="168" spans="1:16" x14ac:dyDescent="0.25">
      <c r="A168" s="119">
        <v>42549</v>
      </c>
      <c r="B168" s="86">
        <v>4</v>
      </c>
      <c r="C168" s="86">
        <v>5519</v>
      </c>
      <c r="D168" s="86" t="s">
        <v>264</v>
      </c>
      <c r="E168" s="86">
        <v>30637167061</v>
      </c>
      <c r="F168" s="108">
        <v>818.18</v>
      </c>
      <c r="G168" s="90">
        <f t="shared" si="5"/>
        <v>171.81779999999998</v>
      </c>
      <c r="H168" s="90"/>
      <c r="I168" s="110"/>
      <c r="J168" s="123"/>
      <c r="K168" s="90"/>
      <c r="L168" s="123">
        <f t="shared" si="4"/>
        <v>989.99779999999987</v>
      </c>
      <c r="M168" s="39"/>
      <c r="N168" s="39"/>
      <c r="O168" s="39"/>
      <c r="P168" s="39"/>
    </row>
    <row r="169" spans="1:16" x14ac:dyDescent="0.25">
      <c r="A169" s="119">
        <v>42535</v>
      </c>
      <c r="B169" s="86">
        <v>3</v>
      </c>
      <c r="C169" s="86">
        <v>114</v>
      </c>
      <c r="D169" s="86" t="s">
        <v>265</v>
      </c>
      <c r="E169" s="86">
        <v>27139703737</v>
      </c>
      <c r="F169" s="108">
        <v>327.27</v>
      </c>
      <c r="G169" s="90">
        <f t="shared" si="5"/>
        <v>68.726699999999994</v>
      </c>
      <c r="H169" s="90"/>
      <c r="I169" s="110"/>
      <c r="J169" s="123"/>
      <c r="K169" s="90"/>
      <c r="L169" s="123">
        <f t="shared" si="4"/>
        <v>395.99669999999998</v>
      </c>
      <c r="M169" s="39"/>
      <c r="N169" s="39"/>
      <c r="O169" s="39"/>
      <c r="P169" s="39"/>
    </row>
    <row r="170" spans="1:16" x14ac:dyDescent="0.25">
      <c r="A170" s="119">
        <v>42537</v>
      </c>
      <c r="B170" s="86">
        <v>3770</v>
      </c>
      <c r="C170" s="86">
        <v>5378</v>
      </c>
      <c r="D170" s="86" t="s">
        <v>156</v>
      </c>
      <c r="E170" s="86">
        <v>30678774495</v>
      </c>
      <c r="F170" s="108">
        <v>500.6</v>
      </c>
      <c r="G170" s="90">
        <f t="shared" si="5"/>
        <v>105.126</v>
      </c>
      <c r="H170" s="90"/>
      <c r="I170" s="110"/>
      <c r="J170" s="123">
        <v>94.28</v>
      </c>
      <c r="K170" s="90"/>
      <c r="L170" s="123">
        <f t="shared" si="4"/>
        <v>700.00599999999997</v>
      </c>
      <c r="M170" s="39"/>
      <c r="N170" s="39"/>
      <c r="O170" s="39"/>
      <c r="P170" s="39"/>
    </row>
    <row r="171" spans="1:16" x14ac:dyDescent="0.25">
      <c r="A171" s="119">
        <v>42514</v>
      </c>
      <c r="B171" s="86">
        <v>3</v>
      </c>
      <c r="C171" s="86">
        <v>24139</v>
      </c>
      <c r="D171" s="86" t="s">
        <v>266</v>
      </c>
      <c r="E171" s="86">
        <v>30682603832</v>
      </c>
      <c r="F171" s="108">
        <v>154.19</v>
      </c>
      <c r="G171" s="90">
        <f t="shared" si="5"/>
        <v>32.379899999999999</v>
      </c>
      <c r="H171" s="90"/>
      <c r="I171" s="110"/>
      <c r="J171" s="123">
        <v>5.38</v>
      </c>
      <c r="K171" s="90"/>
      <c r="L171" s="123">
        <f t="shared" si="4"/>
        <v>191.94989999999999</v>
      </c>
      <c r="M171" s="39"/>
      <c r="N171" s="39"/>
      <c r="O171" s="39"/>
      <c r="P171" s="39"/>
    </row>
    <row r="172" spans="1:16" x14ac:dyDescent="0.25">
      <c r="A172" s="119">
        <v>42514</v>
      </c>
      <c r="B172" s="86">
        <v>1</v>
      </c>
      <c r="C172" s="86">
        <v>14440</v>
      </c>
      <c r="D172" s="86" t="s">
        <v>267</v>
      </c>
      <c r="E172" s="86">
        <v>30713628804</v>
      </c>
      <c r="F172" s="108">
        <v>52.24</v>
      </c>
      <c r="G172" s="90">
        <f t="shared" si="5"/>
        <v>10.9704</v>
      </c>
      <c r="H172" s="90"/>
      <c r="I172" s="110"/>
      <c r="J172" s="123">
        <v>0.79</v>
      </c>
      <c r="K172" s="90"/>
      <c r="L172" s="123">
        <f t="shared" si="4"/>
        <v>64.000399999999999</v>
      </c>
      <c r="M172" s="39"/>
      <c r="N172" s="39"/>
      <c r="O172" s="39"/>
      <c r="P172" s="39"/>
    </row>
    <row r="173" spans="1:16" x14ac:dyDescent="0.25">
      <c r="A173" s="119">
        <v>42531</v>
      </c>
      <c r="B173" s="86">
        <v>7</v>
      </c>
      <c r="C173" s="86">
        <v>448862</v>
      </c>
      <c r="D173" s="86" t="s">
        <v>268</v>
      </c>
      <c r="E173" s="86">
        <v>30621359572</v>
      </c>
      <c r="F173" s="108">
        <v>1057.29</v>
      </c>
      <c r="G173" s="90">
        <f t="shared" si="5"/>
        <v>222.03089999999997</v>
      </c>
      <c r="H173" s="90"/>
      <c r="I173" s="110"/>
      <c r="J173" s="123">
        <v>90.83</v>
      </c>
      <c r="K173" s="90">
        <v>129.85</v>
      </c>
      <c r="L173" s="123">
        <f t="shared" si="4"/>
        <v>1500.0008999999998</v>
      </c>
      <c r="M173" s="39"/>
      <c r="N173" s="39"/>
      <c r="O173" s="39"/>
      <c r="P173" s="39"/>
    </row>
    <row r="174" spans="1:16" x14ac:dyDescent="0.25">
      <c r="A174" s="119">
        <v>42536</v>
      </c>
      <c r="B174" s="86">
        <v>3410</v>
      </c>
      <c r="C174" s="86">
        <v>63454</v>
      </c>
      <c r="D174" s="86" t="s">
        <v>156</v>
      </c>
      <c r="E174" s="86">
        <v>30678774495</v>
      </c>
      <c r="F174" s="108">
        <v>703.05</v>
      </c>
      <c r="G174" s="90">
        <f t="shared" si="5"/>
        <v>147.64049999999997</v>
      </c>
      <c r="H174" s="90"/>
      <c r="I174" s="110"/>
      <c r="J174" s="123">
        <v>149.32</v>
      </c>
      <c r="K174" s="90"/>
      <c r="L174" s="123">
        <f t="shared" si="4"/>
        <v>1000.0104999999999</v>
      </c>
      <c r="M174" s="39"/>
      <c r="N174" s="39"/>
      <c r="O174" s="39"/>
      <c r="P174" s="39"/>
    </row>
    <row r="175" spans="1:16" x14ac:dyDescent="0.25">
      <c r="A175" s="119">
        <v>42536</v>
      </c>
      <c r="B175" s="86">
        <v>10</v>
      </c>
      <c r="C175" s="86">
        <v>37341</v>
      </c>
      <c r="D175" s="86" t="s">
        <v>148</v>
      </c>
      <c r="E175" s="86">
        <v>30693002466</v>
      </c>
      <c r="F175" s="88">
        <v>85.65</v>
      </c>
      <c r="G175" s="90">
        <f t="shared" si="5"/>
        <v>17.986499999999999</v>
      </c>
      <c r="H175" s="90"/>
      <c r="I175" s="110"/>
      <c r="J175" s="123">
        <v>1.31</v>
      </c>
      <c r="K175" s="90"/>
      <c r="L175" s="123">
        <f t="shared" si="4"/>
        <v>104.94650000000001</v>
      </c>
      <c r="M175" s="39"/>
      <c r="N175" s="39"/>
      <c r="O175" s="39"/>
      <c r="P175" s="39"/>
    </row>
    <row r="176" spans="1:16" x14ac:dyDescent="0.25">
      <c r="A176" s="119">
        <v>42535</v>
      </c>
      <c r="B176" s="86">
        <v>1789</v>
      </c>
      <c r="C176" s="86">
        <v>6930</v>
      </c>
      <c r="D176" s="86" t="s">
        <v>98</v>
      </c>
      <c r="E176" s="86">
        <v>30506919009</v>
      </c>
      <c r="F176" s="88">
        <v>81.650000000000006</v>
      </c>
      <c r="G176" s="90">
        <f t="shared" si="5"/>
        <v>17.1465</v>
      </c>
      <c r="H176" s="90"/>
      <c r="I176" s="110"/>
      <c r="J176" s="123">
        <v>1.2</v>
      </c>
      <c r="K176" s="90"/>
      <c r="L176" s="123">
        <f t="shared" si="4"/>
        <v>99.996500000000012</v>
      </c>
      <c r="M176" s="39"/>
      <c r="N176" s="39"/>
      <c r="O176" s="39"/>
      <c r="P176" s="39"/>
    </row>
    <row r="177" spans="1:16" x14ac:dyDescent="0.25">
      <c r="A177" s="119">
        <v>42536</v>
      </c>
      <c r="B177" s="86">
        <v>16</v>
      </c>
      <c r="C177" s="86">
        <v>3598</v>
      </c>
      <c r="D177" s="86" t="s">
        <v>254</v>
      </c>
      <c r="E177" s="86">
        <v>30707334602</v>
      </c>
      <c r="F177" s="88">
        <v>99.42</v>
      </c>
      <c r="G177" s="90">
        <f t="shared" si="5"/>
        <v>20.8782</v>
      </c>
      <c r="H177" s="90"/>
      <c r="I177" s="110"/>
      <c r="J177" s="123">
        <v>16.63</v>
      </c>
      <c r="K177" s="90">
        <v>7.0000000000000007E-2</v>
      </c>
      <c r="L177" s="123">
        <f t="shared" si="4"/>
        <v>136.9982</v>
      </c>
      <c r="M177" s="39"/>
      <c r="N177" s="39"/>
      <c r="O177" s="39"/>
      <c r="P177" s="39"/>
    </row>
    <row r="178" spans="1:16" x14ac:dyDescent="0.25">
      <c r="A178" s="119">
        <v>42550</v>
      </c>
      <c r="B178" s="86">
        <v>5</v>
      </c>
      <c r="C178" s="86">
        <v>193613</v>
      </c>
      <c r="D178" s="86" t="s">
        <v>269</v>
      </c>
      <c r="E178" s="86">
        <v>30585918136</v>
      </c>
      <c r="F178" s="88">
        <v>165.75</v>
      </c>
      <c r="G178" s="90">
        <f t="shared" si="5"/>
        <v>34.807499999999997</v>
      </c>
      <c r="H178" s="90"/>
      <c r="I178" s="110"/>
      <c r="J178" s="123">
        <v>2.4900000000000002</v>
      </c>
      <c r="K178" s="90"/>
      <c r="L178" s="123">
        <f t="shared" si="4"/>
        <v>203.04750000000001</v>
      </c>
      <c r="M178" s="39"/>
      <c r="N178" s="39"/>
      <c r="O178" s="39"/>
      <c r="P178" s="39"/>
    </row>
    <row r="179" spans="1:16" x14ac:dyDescent="0.25">
      <c r="A179" s="119">
        <v>42550</v>
      </c>
      <c r="B179" s="86">
        <v>14</v>
      </c>
      <c r="C179" s="86">
        <v>15089</v>
      </c>
      <c r="D179" s="86" t="s">
        <v>270</v>
      </c>
      <c r="E179" s="86">
        <v>30590225165</v>
      </c>
      <c r="F179" s="88">
        <v>398.69</v>
      </c>
      <c r="G179" s="90">
        <f t="shared" si="5"/>
        <v>83.724899999999991</v>
      </c>
      <c r="H179" s="90"/>
      <c r="I179" s="110"/>
      <c r="J179" s="123">
        <v>168.03</v>
      </c>
      <c r="K179" s="90"/>
      <c r="L179" s="123">
        <f t="shared" si="4"/>
        <v>650.44489999999996</v>
      </c>
      <c r="M179" s="39"/>
      <c r="N179" s="39"/>
      <c r="O179" s="39"/>
      <c r="P179" s="39"/>
    </row>
    <row r="180" spans="1:16" x14ac:dyDescent="0.25">
      <c r="A180" s="119">
        <v>42550</v>
      </c>
      <c r="B180" s="86">
        <v>5</v>
      </c>
      <c r="C180" s="86">
        <v>204912</v>
      </c>
      <c r="D180" s="86" t="s">
        <v>271</v>
      </c>
      <c r="E180" s="86">
        <v>30630355083</v>
      </c>
      <c r="F180" s="88">
        <v>133.35</v>
      </c>
      <c r="G180" s="90">
        <f t="shared" si="5"/>
        <v>28.003499999999999</v>
      </c>
      <c r="H180" s="90"/>
      <c r="I180" s="110"/>
      <c r="J180" s="123">
        <v>38.659999999999997</v>
      </c>
      <c r="K180" s="90"/>
      <c r="L180" s="123">
        <f t="shared" si="4"/>
        <v>200.01349999999999</v>
      </c>
      <c r="M180" s="39"/>
      <c r="N180" s="39"/>
      <c r="O180" s="39"/>
      <c r="P180" s="39"/>
    </row>
    <row r="181" spans="1:16" x14ac:dyDescent="0.25">
      <c r="A181" s="119">
        <v>42550</v>
      </c>
      <c r="B181" s="86">
        <v>212</v>
      </c>
      <c r="C181" s="86">
        <v>51994</v>
      </c>
      <c r="D181" s="86" t="s">
        <v>272</v>
      </c>
      <c r="E181" s="86">
        <v>30527651332</v>
      </c>
      <c r="F181" s="88">
        <v>185.16</v>
      </c>
      <c r="G181" s="90">
        <f t="shared" si="5"/>
        <v>38.883600000000001</v>
      </c>
      <c r="H181" s="90"/>
      <c r="I181" s="110"/>
      <c r="J181" s="123">
        <v>76.41</v>
      </c>
      <c r="K181" s="90"/>
      <c r="L181" s="123">
        <f t="shared" si="4"/>
        <v>300.45359999999999</v>
      </c>
      <c r="M181" s="39"/>
      <c r="N181" s="39"/>
      <c r="O181" s="39"/>
      <c r="P181" s="39"/>
    </row>
    <row r="182" spans="1:16" x14ac:dyDescent="0.25">
      <c r="A182" s="119">
        <v>42551</v>
      </c>
      <c r="B182" s="86">
        <v>8</v>
      </c>
      <c r="C182" s="86">
        <v>14280</v>
      </c>
      <c r="D182" s="86" t="s">
        <v>66</v>
      </c>
      <c r="E182" s="86">
        <v>20225625639</v>
      </c>
      <c r="F182" s="88">
        <v>80.86</v>
      </c>
      <c r="G182" s="90">
        <f t="shared" si="5"/>
        <v>16.980599999999999</v>
      </c>
      <c r="H182" s="90"/>
      <c r="I182" s="110"/>
      <c r="J182" s="123">
        <v>2.17</v>
      </c>
      <c r="K182" s="90"/>
      <c r="L182" s="123">
        <f t="shared" si="4"/>
        <v>100.0106</v>
      </c>
      <c r="M182" s="39"/>
      <c r="N182" s="39"/>
      <c r="O182" s="39"/>
      <c r="P182" s="39"/>
    </row>
    <row r="183" spans="1:16" x14ac:dyDescent="0.25">
      <c r="A183" s="119">
        <v>42544</v>
      </c>
      <c r="B183" s="86">
        <v>8</v>
      </c>
      <c r="C183" s="86">
        <v>32375</v>
      </c>
      <c r="D183" s="86" t="s">
        <v>273</v>
      </c>
      <c r="E183" s="86">
        <v>20117759696</v>
      </c>
      <c r="F183" s="88">
        <v>202.92</v>
      </c>
      <c r="G183" s="90">
        <f t="shared" si="5"/>
        <v>42.613199999999999</v>
      </c>
      <c r="H183" s="90"/>
      <c r="I183" s="110"/>
      <c r="J183" s="123">
        <v>54.5</v>
      </c>
      <c r="K183" s="90"/>
      <c r="L183" s="123">
        <f t="shared" si="4"/>
        <v>300.03319999999997</v>
      </c>
      <c r="M183" s="39"/>
      <c r="N183" s="39"/>
      <c r="O183" s="39"/>
      <c r="P183" s="39"/>
    </row>
    <row r="184" spans="1:16" x14ac:dyDescent="0.25">
      <c r="A184" s="119">
        <v>42549</v>
      </c>
      <c r="B184" s="86">
        <v>3</v>
      </c>
      <c r="C184" s="86">
        <v>16528</v>
      </c>
      <c r="D184" s="86" t="s">
        <v>274</v>
      </c>
      <c r="E184" s="86">
        <v>30712445005</v>
      </c>
      <c r="F184" s="88">
        <v>246.58</v>
      </c>
      <c r="G184" s="90">
        <f t="shared" si="5"/>
        <v>51.781800000000004</v>
      </c>
      <c r="H184" s="90"/>
      <c r="I184" s="110"/>
      <c r="J184" s="123">
        <v>101.68</v>
      </c>
      <c r="K184" s="90">
        <v>-0.08</v>
      </c>
      <c r="L184" s="123">
        <f t="shared" si="4"/>
        <v>399.96180000000004</v>
      </c>
      <c r="M184" s="39"/>
      <c r="N184" s="39"/>
      <c r="O184" s="39"/>
      <c r="P184" s="39"/>
    </row>
    <row r="185" spans="1:16" x14ac:dyDescent="0.25">
      <c r="A185" s="119">
        <v>42549</v>
      </c>
      <c r="B185" s="86">
        <v>26</v>
      </c>
      <c r="C185" s="86">
        <v>71366</v>
      </c>
      <c r="D185" s="86" t="s">
        <v>275</v>
      </c>
      <c r="E185" s="86">
        <v>30707019618</v>
      </c>
      <c r="F185" s="88">
        <v>97.84</v>
      </c>
      <c r="G185" s="90">
        <f t="shared" si="5"/>
        <v>20.546399999999998</v>
      </c>
      <c r="H185" s="90"/>
      <c r="I185" s="110"/>
      <c r="J185" s="123">
        <v>61.79</v>
      </c>
      <c r="K185" s="90"/>
      <c r="L185" s="123">
        <f t="shared" si="4"/>
        <v>180.1764</v>
      </c>
      <c r="M185" s="39"/>
      <c r="N185" s="39"/>
      <c r="O185" s="39"/>
      <c r="P185" s="39"/>
    </row>
    <row r="186" spans="1:16" x14ac:dyDescent="0.25">
      <c r="A186" s="119">
        <v>42549</v>
      </c>
      <c r="B186" s="86">
        <v>27</v>
      </c>
      <c r="C186" s="86">
        <v>12261</v>
      </c>
      <c r="D186" s="86" t="s">
        <v>70</v>
      </c>
      <c r="E186" s="86">
        <v>30669041132</v>
      </c>
      <c r="F186" s="88">
        <v>132.25</v>
      </c>
      <c r="G186" s="90">
        <f t="shared" si="5"/>
        <v>27.772499999999997</v>
      </c>
      <c r="H186" s="90"/>
      <c r="I186" s="110"/>
      <c r="J186" s="123">
        <v>11.98</v>
      </c>
      <c r="K186" s="90"/>
      <c r="L186" s="123">
        <f t="shared" si="4"/>
        <v>172.0025</v>
      </c>
      <c r="M186" s="39"/>
      <c r="N186" s="39"/>
      <c r="O186" s="39"/>
      <c r="P186" s="39"/>
    </row>
    <row r="187" spans="1:16" x14ac:dyDescent="0.25">
      <c r="A187" s="119">
        <v>42549</v>
      </c>
      <c r="B187" s="86">
        <v>3</v>
      </c>
      <c r="C187" s="86">
        <v>16527</v>
      </c>
      <c r="D187" s="86" t="s">
        <v>274</v>
      </c>
      <c r="E187" s="86">
        <v>30712445005</v>
      </c>
      <c r="F187" s="88">
        <v>80.94</v>
      </c>
      <c r="G187" s="90">
        <f t="shared" si="5"/>
        <v>16.997399999999999</v>
      </c>
      <c r="H187" s="90"/>
      <c r="I187" s="110"/>
      <c r="J187" s="123">
        <v>9.0500000000000007</v>
      </c>
      <c r="K187" s="90">
        <v>0.04</v>
      </c>
      <c r="L187" s="123">
        <f t="shared" si="4"/>
        <v>107.0274</v>
      </c>
      <c r="M187" s="39"/>
      <c r="N187" s="39"/>
      <c r="O187" s="39"/>
      <c r="P187" s="39"/>
    </row>
    <row r="188" spans="1:16" x14ac:dyDescent="0.25">
      <c r="A188" s="119">
        <v>42542</v>
      </c>
      <c r="B188" s="86">
        <v>6927</v>
      </c>
      <c r="C188" s="86">
        <v>2530</v>
      </c>
      <c r="D188" s="86" t="s">
        <v>60</v>
      </c>
      <c r="E188" s="86">
        <v>30708046724</v>
      </c>
      <c r="F188" s="88">
        <v>166.12</v>
      </c>
      <c r="G188" s="90">
        <f t="shared" si="5"/>
        <v>34.885199999999998</v>
      </c>
      <c r="H188" s="90"/>
      <c r="I188" s="110"/>
      <c r="J188" s="123"/>
      <c r="K188" s="90"/>
      <c r="L188" s="123">
        <f t="shared" si="4"/>
        <v>201.0052</v>
      </c>
      <c r="M188" s="39"/>
      <c r="N188" s="39"/>
      <c r="O188" s="39"/>
      <c r="P188" s="39"/>
    </row>
    <row r="189" spans="1:16" x14ac:dyDescent="0.25">
      <c r="A189" s="119">
        <v>42529</v>
      </c>
      <c r="B189" s="86">
        <v>1</v>
      </c>
      <c r="C189" s="86">
        <v>5205</v>
      </c>
      <c r="D189" s="86" t="s">
        <v>276</v>
      </c>
      <c r="E189" s="86">
        <v>30711250464</v>
      </c>
      <c r="F189" s="88">
        <v>611.57000000000005</v>
      </c>
      <c r="G189" s="90">
        <f t="shared" si="5"/>
        <v>128.4297</v>
      </c>
      <c r="H189" s="90"/>
      <c r="I189" s="110"/>
      <c r="J189" s="123"/>
      <c r="K189" s="90"/>
      <c r="L189" s="123">
        <f t="shared" si="4"/>
        <v>739.99970000000008</v>
      </c>
      <c r="M189" s="39"/>
      <c r="N189" s="39"/>
      <c r="O189" s="39"/>
      <c r="P189" s="39"/>
    </row>
    <row r="190" spans="1:16" x14ac:dyDescent="0.25">
      <c r="A190" s="119">
        <v>42530</v>
      </c>
      <c r="B190" s="86">
        <v>3</v>
      </c>
      <c r="C190" s="86">
        <v>5905</v>
      </c>
      <c r="D190" s="86" t="s">
        <v>277</v>
      </c>
      <c r="E190" s="86">
        <v>30620607122</v>
      </c>
      <c r="F190" s="88">
        <v>46.79</v>
      </c>
      <c r="G190" s="90">
        <f t="shared" si="5"/>
        <v>9.825899999999999</v>
      </c>
      <c r="H190" s="90"/>
      <c r="I190" s="110"/>
      <c r="J190" s="123"/>
      <c r="K190" s="90">
        <v>1.79</v>
      </c>
      <c r="L190" s="123">
        <f t="shared" si="4"/>
        <v>58.405899999999995</v>
      </c>
      <c r="M190" s="39"/>
      <c r="N190" s="39"/>
      <c r="O190" s="39"/>
      <c r="P190" s="39"/>
    </row>
    <row r="191" spans="1:16" x14ac:dyDescent="0.25">
      <c r="A191" s="119">
        <v>42507</v>
      </c>
      <c r="B191" s="86">
        <v>11</v>
      </c>
      <c r="C191" s="86">
        <v>56707</v>
      </c>
      <c r="D191" s="86" t="s">
        <v>278</v>
      </c>
      <c r="E191" s="86">
        <v>30620636742</v>
      </c>
      <c r="F191" s="88">
        <v>110.32</v>
      </c>
      <c r="G191" s="90">
        <f t="shared" si="5"/>
        <v>23.167199999999998</v>
      </c>
      <c r="H191" s="90"/>
      <c r="I191" s="110"/>
      <c r="J191" s="123">
        <v>2.12</v>
      </c>
      <c r="K191" s="90"/>
      <c r="L191" s="123">
        <f t="shared" si="4"/>
        <v>135.60720000000001</v>
      </c>
      <c r="M191" s="39"/>
      <c r="N191" s="39"/>
      <c r="O191" s="39"/>
      <c r="P191" s="39"/>
    </row>
    <row r="192" spans="1:16" x14ac:dyDescent="0.25">
      <c r="A192" s="119">
        <v>42529</v>
      </c>
      <c r="B192" s="86">
        <v>11</v>
      </c>
      <c r="C192" s="86">
        <v>57955</v>
      </c>
      <c r="D192" s="86" t="s">
        <v>278</v>
      </c>
      <c r="E192" s="86">
        <v>30620636742</v>
      </c>
      <c r="F192" s="88">
        <v>160.41</v>
      </c>
      <c r="G192" s="90">
        <f t="shared" si="5"/>
        <v>33.686099999999996</v>
      </c>
      <c r="H192" s="90"/>
      <c r="I192" s="110"/>
      <c r="J192" s="123">
        <v>2.91</v>
      </c>
      <c r="K192" s="90"/>
      <c r="L192" s="123">
        <f t="shared" si="4"/>
        <v>197.00609999999998</v>
      </c>
      <c r="M192" s="39"/>
      <c r="N192" s="39"/>
      <c r="O192" s="39"/>
      <c r="P192" s="39"/>
    </row>
    <row r="193" spans="1:16" x14ac:dyDescent="0.25">
      <c r="A193" s="119">
        <v>42507</v>
      </c>
      <c r="B193" s="86">
        <v>2</v>
      </c>
      <c r="C193" s="86">
        <v>3206</v>
      </c>
      <c r="D193" s="86" t="s">
        <v>279</v>
      </c>
      <c r="E193" s="86">
        <v>30624942414</v>
      </c>
      <c r="F193" s="88">
        <v>314.05</v>
      </c>
      <c r="G193" s="90">
        <f t="shared" si="5"/>
        <v>65.950500000000005</v>
      </c>
      <c r="H193" s="90"/>
      <c r="I193" s="110"/>
      <c r="J193" s="123"/>
      <c r="K193" s="90"/>
      <c r="L193" s="123">
        <f t="shared" si="4"/>
        <v>380.00049999999999</v>
      </c>
      <c r="M193" s="39"/>
      <c r="N193" s="39"/>
      <c r="O193" s="39"/>
      <c r="P193" s="39"/>
    </row>
    <row r="194" spans="1:16" x14ac:dyDescent="0.25">
      <c r="A194" s="119">
        <v>42524</v>
      </c>
      <c r="B194" s="86">
        <v>2</v>
      </c>
      <c r="C194" s="86">
        <v>377</v>
      </c>
      <c r="D194" s="86" t="s">
        <v>280</v>
      </c>
      <c r="E194" s="86">
        <v>30630592360</v>
      </c>
      <c r="F194" s="88">
        <v>409.09</v>
      </c>
      <c r="G194" s="90">
        <f t="shared" si="5"/>
        <v>85.908899999999988</v>
      </c>
      <c r="H194" s="90"/>
      <c r="I194" s="110"/>
      <c r="J194" s="123"/>
      <c r="K194" s="90"/>
      <c r="L194" s="123">
        <f t="shared" si="4"/>
        <v>494.99889999999994</v>
      </c>
      <c r="M194" s="39"/>
      <c r="N194" s="39"/>
      <c r="O194" s="39"/>
      <c r="P194" s="39"/>
    </row>
    <row r="195" spans="1:16" x14ac:dyDescent="0.25">
      <c r="A195" s="119">
        <v>42536</v>
      </c>
      <c r="B195" s="86">
        <v>3</v>
      </c>
      <c r="C195" s="86">
        <v>781</v>
      </c>
      <c r="D195" s="86" t="s">
        <v>281</v>
      </c>
      <c r="E195" s="86">
        <v>20149913018</v>
      </c>
      <c r="F195" s="88">
        <v>574.38</v>
      </c>
      <c r="G195" s="90">
        <f t="shared" si="5"/>
        <v>120.6198</v>
      </c>
      <c r="H195" s="90"/>
      <c r="I195" s="110"/>
      <c r="J195" s="123"/>
      <c r="K195" s="90"/>
      <c r="L195" s="123">
        <f t="shared" si="4"/>
        <v>694.99980000000005</v>
      </c>
      <c r="M195" s="39"/>
      <c r="N195" s="39"/>
      <c r="O195" s="39"/>
      <c r="P195" s="39"/>
    </row>
    <row r="196" spans="1:16" x14ac:dyDescent="0.25">
      <c r="A196" s="119">
        <v>42544</v>
      </c>
      <c r="B196" s="86">
        <v>2</v>
      </c>
      <c r="C196" s="86">
        <v>4093</v>
      </c>
      <c r="D196" s="86" t="s">
        <v>282</v>
      </c>
      <c r="E196" s="86">
        <v>30570800201</v>
      </c>
      <c r="F196" s="88">
        <v>438.02</v>
      </c>
      <c r="G196" s="90">
        <f t="shared" si="5"/>
        <v>91.984199999999987</v>
      </c>
      <c r="H196" s="90"/>
      <c r="I196" s="110"/>
      <c r="J196" s="123"/>
      <c r="K196" s="90"/>
      <c r="L196" s="123">
        <f t="shared" si="4"/>
        <v>530.00419999999997</v>
      </c>
      <c r="M196" s="39"/>
      <c r="N196" s="39"/>
      <c r="O196" s="39"/>
      <c r="P196" s="39"/>
    </row>
    <row r="197" spans="1:16" x14ac:dyDescent="0.25">
      <c r="A197" s="119">
        <v>42543</v>
      </c>
      <c r="B197" s="86">
        <v>2</v>
      </c>
      <c r="C197" s="86">
        <v>4090</v>
      </c>
      <c r="D197" s="86" t="s">
        <v>282</v>
      </c>
      <c r="E197" s="86">
        <v>30570800201</v>
      </c>
      <c r="F197" s="88">
        <v>438.02</v>
      </c>
      <c r="G197" s="90">
        <f t="shared" si="5"/>
        <v>91.984199999999987</v>
      </c>
      <c r="H197" s="90"/>
      <c r="I197" s="110"/>
      <c r="J197" s="123"/>
      <c r="K197" s="90"/>
      <c r="L197" s="123">
        <f t="shared" si="4"/>
        <v>530.00419999999997</v>
      </c>
      <c r="M197" s="39"/>
      <c r="N197" s="39"/>
      <c r="O197" s="39"/>
      <c r="P197" s="39"/>
    </row>
    <row r="198" spans="1:16" x14ac:dyDescent="0.25">
      <c r="A198" s="119">
        <v>42507</v>
      </c>
      <c r="B198" s="86">
        <v>2</v>
      </c>
      <c r="C198" s="86">
        <v>4041</v>
      </c>
      <c r="D198" s="86" t="s">
        <v>282</v>
      </c>
      <c r="E198" s="86">
        <v>30570800201</v>
      </c>
      <c r="F198" s="88">
        <v>314.05</v>
      </c>
      <c r="G198" s="90">
        <f t="shared" si="5"/>
        <v>65.950500000000005</v>
      </c>
      <c r="H198" s="90"/>
      <c r="I198" s="110"/>
      <c r="J198" s="123"/>
      <c r="K198" s="90"/>
      <c r="L198" s="123">
        <f t="shared" si="4"/>
        <v>380.00049999999999</v>
      </c>
      <c r="M198" s="39"/>
      <c r="N198" s="39"/>
      <c r="O198" s="39"/>
      <c r="P198" s="39"/>
    </row>
    <row r="199" spans="1:16" x14ac:dyDescent="0.25">
      <c r="A199" s="119">
        <v>42508</v>
      </c>
      <c r="B199" s="86">
        <v>2</v>
      </c>
      <c r="C199" s="86">
        <v>4047</v>
      </c>
      <c r="D199" s="86" t="s">
        <v>282</v>
      </c>
      <c r="E199" s="86">
        <v>30570800201</v>
      </c>
      <c r="F199" s="88">
        <v>314.05</v>
      </c>
      <c r="G199" s="90">
        <f t="shared" si="5"/>
        <v>65.950500000000005</v>
      </c>
      <c r="H199" s="90"/>
      <c r="I199" s="110"/>
      <c r="J199" s="123"/>
      <c r="K199" s="90"/>
      <c r="L199" s="123">
        <f t="shared" si="4"/>
        <v>380.00049999999999</v>
      </c>
      <c r="M199" s="39"/>
      <c r="N199" s="39"/>
      <c r="O199" s="39"/>
      <c r="P199" s="39"/>
    </row>
    <row r="200" spans="1:16" x14ac:dyDescent="0.25">
      <c r="A200" s="119">
        <v>42510</v>
      </c>
      <c r="B200" s="86">
        <v>2</v>
      </c>
      <c r="C200" s="86">
        <v>4051</v>
      </c>
      <c r="D200" s="86" t="s">
        <v>282</v>
      </c>
      <c r="E200" s="86">
        <v>30570800201</v>
      </c>
      <c r="F200" s="88">
        <v>314.05</v>
      </c>
      <c r="G200" s="90">
        <f t="shared" si="5"/>
        <v>65.950500000000005</v>
      </c>
      <c r="H200" s="90"/>
      <c r="I200" s="110"/>
      <c r="J200" s="123"/>
      <c r="K200" s="90"/>
      <c r="L200" s="123">
        <f t="shared" si="4"/>
        <v>380.00049999999999</v>
      </c>
      <c r="M200" s="39"/>
      <c r="N200" s="39"/>
      <c r="O200" s="39"/>
      <c r="P200" s="39"/>
    </row>
    <row r="201" spans="1:16" x14ac:dyDescent="0.25">
      <c r="A201" s="119">
        <v>42529</v>
      </c>
      <c r="B201" s="86">
        <v>18</v>
      </c>
      <c r="C201" s="86">
        <v>72527</v>
      </c>
      <c r="D201" s="86" t="s">
        <v>283</v>
      </c>
      <c r="E201" s="86">
        <v>30681254001</v>
      </c>
      <c r="F201" s="88">
        <v>323.52</v>
      </c>
      <c r="G201" s="90">
        <f t="shared" si="5"/>
        <v>67.9392</v>
      </c>
      <c r="H201" s="90"/>
      <c r="I201" s="110"/>
      <c r="J201" s="123">
        <v>108.7</v>
      </c>
      <c r="K201" s="90"/>
      <c r="L201" s="123">
        <f t="shared" si="4"/>
        <v>500.1592</v>
      </c>
      <c r="M201" s="39"/>
      <c r="N201" s="39"/>
      <c r="O201" s="39"/>
      <c r="P201" s="39"/>
    </row>
    <row r="202" spans="1:16" x14ac:dyDescent="0.25">
      <c r="A202" s="119">
        <v>42529</v>
      </c>
      <c r="B202" s="86">
        <v>22</v>
      </c>
      <c r="C202" s="86">
        <v>36283</v>
      </c>
      <c r="D202" s="86" t="s">
        <v>284</v>
      </c>
      <c r="E202" s="86">
        <v>30660848289</v>
      </c>
      <c r="F202" s="88">
        <v>205.12</v>
      </c>
      <c r="G202" s="90">
        <f t="shared" ref="G202:G265" si="6">+F202*0.21</f>
        <v>43.075200000000002</v>
      </c>
      <c r="H202" s="90"/>
      <c r="I202" s="110"/>
      <c r="J202" s="123">
        <v>1.8</v>
      </c>
      <c r="K202" s="90"/>
      <c r="L202" s="123">
        <f t="shared" si="4"/>
        <v>249.99520000000001</v>
      </c>
      <c r="M202" s="39"/>
      <c r="N202" s="39"/>
      <c r="O202" s="39"/>
      <c r="P202" s="39"/>
    </row>
    <row r="203" spans="1:16" x14ac:dyDescent="0.25">
      <c r="A203" s="119">
        <v>42529</v>
      </c>
      <c r="B203" s="86">
        <v>8</v>
      </c>
      <c r="C203" s="86">
        <v>22149</v>
      </c>
      <c r="D203" s="86" t="s">
        <v>260</v>
      </c>
      <c r="E203" s="86">
        <v>30708638338</v>
      </c>
      <c r="F203" s="88">
        <v>84.41</v>
      </c>
      <c r="G203" s="90">
        <f t="shared" si="6"/>
        <v>17.726099999999999</v>
      </c>
      <c r="H203" s="90"/>
      <c r="I203" s="110"/>
      <c r="J203" s="123">
        <v>4.1900000000000004</v>
      </c>
      <c r="K203" s="90">
        <v>3.62</v>
      </c>
      <c r="L203" s="123">
        <f t="shared" si="4"/>
        <v>109.9461</v>
      </c>
      <c r="M203" s="39"/>
      <c r="N203" s="39"/>
      <c r="O203" s="39"/>
      <c r="P203" s="39"/>
    </row>
    <row r="204" spans="1:16" x14ac:dyDescent="0.25">
      <c r="A204" s="119">
        <v>42528</v>
      </c>
      <c r="B204" s="86">
        <v>32</v>
      </c>
      <c r="C204" s="86">
        <v>26932</v>
      </c>
      <c r="D204" s="86" t="s">
        <v>285</v>
      </c>
      <c r="E204" s="86">
        <v>30712317511</v>
      </c>
      <c r="F204" s="88">
        <v>99.17</v>
      </c>
      <c r="G204" s="90">
        <f t="shared" si="6"/>
        <v>20.825700000000001</v>
      </c>
      <c r="H204" s="90"/>
      <c r="I204" s="110"/>
      <c r="J204" s="123"/>
      <c r="K204" s="90"/>
      <c r="L204" s="123">
        <f t="shared" si="4"/>
        <v>119.9957</v>
      </c>
      <c r="M204" s="39"/>
      <c r="N204" s="39"/>
      <c r="O204" s="39"/>
      <c r="P204" s="39"/>
    </row>
    <row r="205" spans="1:16" x14ac:dyDescent="0.25">
      <c r="A205" s="119">
        <v>42530</v>
      </c>
      <c r="B205" s="86">
        <v>5</v>
      </c>
      <c r="C205" s="86">
        <v>7516</v>
      </c>
      <c r="D205" s="86" t="s">
        <v>286</v>
      </c>
      <c r="E205" s="86">
        <v>20107240579</v>
      </c>
      <c r="F205" s="88">
        <v>162.61000000000001</v>
      </c>
      <c r="G205" s="90">
        <f t="shared" si="6"/>
        <v>34.148099999999999</v>
      </c>
      <c r="H205" s="90"/>
      <c r="I205" s="110"/>
      <c r="J205" s="123">
        <v>2.2400000000000002</v>
      </c>
      <c r="K205" s="90"/>
      <c r="L205" s="123">
        <f t="shared" si="4"/>
        <v>198.99810000000002</v>
      </c>
      <c r="M205" s="39"/>
      <c r="N205" s="39"/>
      <c r="O205" s="39"/>
      <c r="P205" s="39"/>
    </row>
    <row r="206" spans="1:16" x14ac:dyDescent="0.25">
      <c r="A206" s="119">
        <v>42530</v>
      </c>
      <c r="B206" s="86">
        <v>2</v>
      </c>
      <c r="C206" s="86">
        <v>34161</v>
      </c>
      <c r="D206" s="86" t="s">
        <v>287</v>
      </c>
      <c r="E206" s="86">
        <v>30711579024</v>
      </c>
      <c r="F206" s="88">
        <v>123.34</v>
      </c>
      <c r="G206" s="90">
        <f t="shared" si="6"/>
        <v>25.901399999999999</v>
      </c>
      <c r="H206" s="90"/>
      <c r="I206" s="110"/>
      <c r="J206" s="123">
        <v>50.76</v>
      </c>
      <c r="K206" s="90"/>
      <c r="L206" s="123">
        <f t="shared" si="4"/>
        <v>200.00139999999999</v>
      </c>
      <c r="M206" s="39"/>
      <c r="N206" s="39"/>
      <c r="O206" s="39"/>
      <c r="P206" s="39"/>
    </row>
    <row r="207" spans="1:16" x14ac:dyDescent="0.25">
      <c r="A207" s="119">
        <v>42530</v>
      </c>
      <c r="B207" s="86">
        <v>6</v>
      </c>
      <c r="C207" s="86">
        <v>14451</v>
      </c>
      <c r="D207" s="86" t="s">
        <v>288</v>
      </c>
      <c r="E207" s="86">
        <v>30709783927</v>
      </c>
      <c r="F207" s="88">
        <v>105.28</v>
      </c>
      <c r="G207" s="90">
        <f t="shared" si="6"/>
        <v>22.108799999999999</v>
      </c>
      <c r="H207" s="90"/>
      <c r="I207" s="110"/>
      <c r="J207" s="123">
        <v>14.09</v>
      </c>
      <c r="K207" s="90"/>
      <c r="L207" s="123">
        <f t="shared" si="4"/>
        <v>141.47880000000001</v>
      </c>
      <c r="M207" s="39"/>
      <c r="N207" s="39"/>
      <c r="O207" s="39"/>
      <c r="P207" s="39"/>
    </row>
    <row r="208" spans="1:16" x14ac:dyDescent="0.25">
      <c r="A208" s="119">
        <v>42530</v>
      </c>
      <c r="B208" s="86">
        <v>1</v>
      </c>
      <c r="C208" s="86">
        <v>62151</v>
      </c>
      <c r="D208" s="86" t="s">
        <v>289</v>
      </c>
      <c r="E208" s="86">
        <v>30710208197</v>
      </c>
      <c r="F208" s="88">
        <v>76.19</v>
      </c>
      <c r="G208" s="90">
        <f t="shared" si="6"/>
        <v>15.999899999999998</v>
      </c>
      <c r="H208" s="90"/>
      <c r="I208" s="110"/>
      <c r="J208" s="123">
        <v>1.37</v>
      </c>
      <c r="K208" s="90"/>
      <c r="L208" s="123">
        <f t="shared" si="4"/>
        <v>93.559899999999999</v>
      </c>
      <c r="M208" s="39"/>
      <c r="N208" s="39"/>
      <c r="O208" s="39"/>
      <c r="P208" s="39"/>
    </row>
    <row r="209" spans="1:16" x14ac:dyDescent="0.25">
      <c r="A209" s="119">
        <v>42528</v>
      </c>
      <c r="B209" s="86">
        <v>14</v>
      </c>
      <c r="C209" s="86">
        <v>17611</v>
      </c>
      <c r="D209" s="86" t="s">
        <v>290</v>
      </c>
      <c r="E209" s="86">
        <v>30591221937</v>
      </c>
      <c r="F209" s="88">
        <v>106.12</v>
      </c>
      <c r="G209" s="90">
        <f t="shared" si="6"/>
        <v>22.2852</v>
      </c>
      <c r="H209" s="90"/>
      <c r="I209" s="110"/>
      <c r="J209" s="123">
        <v>1.6</v>
      </c>
      <c r="K209" s="90"/>
      <c r="L209" s="123">
        <f t="shared" si="4"/>
        <v>130.0052</v>
      </c>
      <c r="M209" s="39"/>
      <c r="N209" s="39"/>
      <c r="O209" s="39"/>
      <c r="P209" s="39"/>
    </row>
    <row r="210" spans="1:16" x14ac:dyDescent="0.25">
      <c r="A210" s="119">
        <v>42527</v>
      </c>
      <c r="B210" s="86">
        <v>5</v>
      </c>
      <c r="C210" s="86">
        <v>93141</v>
      </c>
      <c r="D210" s="86" t="s">
        <v>134</v>
      </c>
      <c r="E210" s="86">
        <v>30709160644</v>
      </c>
      <c r="F210" s="88">
        <v>126.21</v>
      </c>
      <c r="G210" s="90">
        <f t="shared" si="6"/>
        <v>26.504099999999998</v>
      </c>
      <c r="H210" s="90"/>
      <c r="I210" s="110"/>
      <c r="J210" s="123">
        <v>47.29</v>
      </c>
      <c r="K210" s="90"/>
      <c r="L210" s="123">
        <f t="shared" si="4"/>
        <v>200.00409999999999</v>
      </c>
      <c r="M210" s="39"/>
      <c r="N210" s="39"/>
      <c r="O210" s="39"/>
      <c r="P210" s="39"/>
    </row>
    <row r="211" spans="1:16" x14ac:dyDescent="0.25">
      <c r="A211" s="119">
        <v>42525</v>
      </c>
      <c r="B211" s="86">
        <v>21</v>
      </c>
      <c r="C211" s="86">
        <v>2572</v>
      </c>
      <c r="D211" s="86" t="s">
        <v>69</v>
      </c>
      <c r="E211" s="86">
        <v>33677623239</v>
      </c>
      <c r="F211" s="88">
        <v>105.19</v>
      </c>
      <c r="G211" s="90">
        <f t="shared" si="6"/>
        <v>22.0899</v>
      </c>
      <c r="H211" s="90"/>
      <c r="I211" s="110"/>
      <c r="J211" s="123">
        <v>1.74</v>
      </c>
      <c r="K211" s="90"/>
      <c r="L211" s="123">
        <f t="shared" si="4"/>
        <v>129.01990000000001</v>
      </c>
      <c r="M211" s="39"/>
      <c r="N211" s="39"/>
      <c r="O211" s="39"/>
      <c r="P211" s="39"/>
    </row>
    <row r="212" spans="1:16" x14ac:dyDescent="0.25">
      <c r="A212" s="119">
        <v>42524</v>
      </c>
      <c r="B212" s="86">
        <v>5</v>
      </c>
      <c r="C212" s="86">
        <v>6554</v>
      </c>
      <c r="D212" s="86" t="s">
        <v>73</v>
      </c>
      <c r="E212" s="86">
        <v>30714300128</v>
      </c>
      <c r="F212" s="88">
        <v>102.43</v>
      </c>
      <c r="G212" s="90">
        <f t="shared" si="6"/>
        <v>21.510300000000001</v>
      </c>
      <c r="H212" s="90"/>
      <c r="I212" s="110"/>
      <c r="J212" s="123">
        <v>6.06</v>
      </c>
      <c r="K212" s="90"/>
      <c r="L212" s="123">
        <f t="shared" si="4"/>
        <v>130.00030000000001</v>
      </c>
      <c r="M212" s="39"/>
      <c r="N212" s="39"/>
      <c r="O212" s="39"/>
      <c r="P212" s="39"/>
    </row>
    <row r="213" spans="1:16" x14ac:dyDescent="0.25">
      <c r="A213" s="119">
        <v>42521</v>
      </c>
      <c r="B213" s="86">
        <v>8</v>
      </c>
      <c r="C213" s="86">
        <v>13453</v>
      </c>
      <c r="D213" s="86" t="s">
        <v>66</v>
      </c>
      <c r="E213" s="86">
        <v>20225625639</v>
      </c>
      <c r="F213" s="88">
        <v>125.28</v>
      </c>
      <c r="G213" s="90">
        <f t="shared" si="6"/>
        <v>26.308799999999998</v>
      </c>
      <c r="H213" s="90"/>
      <c r="I213" s="110"/>
      <c r="J213" s="123">
        <v>3.37</v>
      </c>
      <c r="K213" s="90"/>
      <c r="L213" s="123">
        <f t="shared" si="4"/>
        <v>154.9588</v>
      </c>
      <c r="M213" s="39"/>
      <c r="N213" s="39"/>
      <c r="O213" s="39"/>
      <c r="P213" s="39"/>
    </row>
    <row r="214" spans="1:16" x14ac:dyDescent="0.25">
      <c r="A214" s="119">
        <v>42532</v>
      </c>
      <c r="B214" s="86">
        <v>19</v>
      </c>
      <c r="C214" s="86">
        <v>8138</v>
      </c>
      <c r="D214" s="86" t="s">
        <v>117</v>
      </c>
      <c r="E214" s="86">
        <v>30707481184</v>
      </c>
      <c r="F214" s="88">
        <v>154.83000000000001</v>
      </c>
      <c r="G214" s="90">
        <f t="shared" si="6"/>
        <v>32.514299999999999</v>
      </c>
      <c r="H214" s="90"/>
      <c r="I214" s="110"/>
      <c r="J214" s="123">
        <v>3.18</v>
      </c>
      <c r="K214" s="90"/>
      <c r="L214" s="123">
        <f t="shared" si="4"/>
        <v>190.52430000000001</v>
      </c>
      <c r="M214" s="39"/>
      <c r="N214" s="39"/>
      <c r="O214" s="39"/>
      <c r="P214" s="39"/>
    </row>
    <row r="215" spans="1:16" x14ac:dyDescent="0.25">
      <c r="A215" s="119">
        <v>42464</v>
      </c>
      <c r="B215" s="86">
        <v>5</v>
      </c>
      <c r="C215" s="86">
        <v>44986</v>
      </c>
      <c r="D215" s="86" t="s">
        <v>291</v>
      </c>
      <c r="E215" s="86">
        <v>30707782923</v>
      </c>
      <c r="F215" s="88">
        <v>113.71</v>
      </c>
      <c r="G215" s="90">
        <f t="shared" si="6"/>
        <v>23.879099999999998</v>
      </c>
      <c r="H215" s="90"/>
      <c r="I215" s="110"/>
      <c r="J215" s="123">
        <v>4.63</v>
      </c>
      <c r="K215" s="90"/>
      <c r="L215" s="123">
        <f t="shared" si="4"/>
        <v>142.2191</v>
      </c>
      <c r="M215" s="39"/>
      <c r="N215" s="39"/>
      <c r="O215" s="39"/>
      <c r="P215" s="39"/>
    </row>
    <row r="216" spans="1:16" x14ac:dyDescent="0.25">
      <c r="A216" s="119">
        <v>42464</v>
      </c>
      <c r="B216" s="86">
        <v>14</v>
      </c>
      <c r="C216" s="86">
        <v>17465</v>
      </c>
      <c r="D216" s="86" t="s">
        <v>292</v>
      </c>
      <c r="E216" s="86">
        <v>33669376109</v>
      </c>
      <c r="F216" s="88">
        <v>91.1</v>
      </c>
      <c r="G216" s="90">
        <f t="shared" si="6"/>
        <v>19.130999999999997</v>
      </c>
      <c r="H216" s="90"/>
      <c r="I216" s="110"/>
      <c r="J216" s="123">
        <v>1.77</v>
      </c>
      <c r="K216" s="90"/>
      <c r="L216" s="123">
        <f t="shared" si="4"/>
        <v>112.00099999999999</v>
      </c>
      <c r="M216" s="39"/>
      <c r="N216" s="39"/>
      <c r="O216" s="39"/>
      <c r="P216" s="39"/>
    </row>
    <row r="217" spans="1:16" x14ac:dyDescent="0.25">
      <c r="A217" s="119">
        <v>42464</v>
      </c>
      <c r="B217" s="86">
        <v>27</v>
      </c>
      <c r="C217" s="86">
        <v>10647</v>
      </c>
      <c r="D217" s="86" t="s">
        <v>70</v>
      </c>
      <c r="E217" s="86">
        <v>30669041132</v>
      </c>
      <c r="F217" s="88">
        <v>102.77</v>
      </c>
      <c r="G217" s="90">
        <f t="shared" si="6"/>
        <v>21.581699999999998</v>
      </c>
      <c r="H217" s="90"/>
      <c r="I217" s="110"/>
      <c r="J217" s="123">
        <v>1.9</v>
      </c>
      <c r="K217" s="90"/>
      <c r="L217" s="123">
        <f t="shared" si="4"/>
        <v>126.2517</v>
      </c>
      <c r="M217" s="39"/>
      <c r="N217" s="39"/>
      <c r="O217" s="39"/>
      <c r="P217" s="39"/>
    </row>
    <row r="218" spans="1:16" x14ac:dyDescent="0.25">
      <c r="A218" s="119">
        <v>42464</v>
      </c>
      <c r="B218" s="86">
        <v>6</v>
      </c>
      <c r="C218" s="86">
        <v>8648</v>
      </c>
      <c r="D218" s="86" t="s">
        <v>274</v>
      </c>
      <c r="E218" s="86">
        <v>30712445005</v>
      </c>
      <c r="F218" s="88">
        <v>68.34</v>
      </c>
      <c r="G218" s="90">
        <f t="shared" si="6"/>
        <v>14.3514</v>
      </c>
      <c r="H218" s="90"/>
      <c r="I218" s="110"/>
      <c r="J218" s="123">
        <v>1.28</v>
      </c>
      <c r="K218" s="90"/>
      <c r="L218" s="123">
        <f t="shared" si="4"/>
        <v>83.971400000000003</v>
      </c>
      <c r="M218" s="39"/>
      <c r="N218" s="39"/>
      <c r="O218" s="39"/>
      <c r="P218" s="39"/>
    </row>
    <row r="219" spans="1:16" x14ac:dyDescent="0.25">
      <c r="A219" s="119">
        <v>42464</v>
      </c>
      <c r="B219" s="86">
        <v>14</v>
      </c>
      <c r="C219" s="86">
        <v>17535</v>
      </c>
      <c r="D219" s="86" t="s">
        <v>292</v>
      </c>
      <c r="E219" s="86">
        <v>33669376109</v>
      </c>
      <c r="F219" s="88">
        <v>100.05</v>
      </c>
      <c r="G219" s="90">
        <f t="shared" si="6"/>
        <v>21.0105</v>
      </c>
      <c r="H219" s="90"/>
      <c r="I219" s="110"/>
      <c r="J219" s="123">
        <v>1.94</v>
      </c>
      <c r="K219" s="90"/>
      <c r="L219" s="123">
        <f t="shared" si="4"/>
        <v>123.00049999999999</v>
      </c>
      <c r="M219" s="39"/>
      <c r="N219" s="39"/>
      <c r="O219" s="39"/>
      <c r="P219" s="39"/>
    </row>
    <row r="220" spans="1:16" x14ac:dyDescent="0.25">
      <c r="A220" s="119">
        <v>42464</v>
      </c>
      <c r="B220" s="86">
        <v>27</v>
      </c>
      <c r="C220" s="86">
        <v>10699</v>
      </c>
      <c r="D220" s="86" t="s">
        <v>70</v>
      </c>
      <c r="E220" s="86">
        <v>30669041132</v>
      </c>
      <c r="F220" s="88">
        <v>52.91</v>
      </c>
      <c r="G220" s="90">
        <f t="shared" si="6"/>
        <v>11.111099999999999</v>
      </c>
      <c r="H220" s="90"/>
      <c r="I220" s="110"/>
      <c r="J220" s="123">
        <v>0.98</v>
      </c>
      <c r="K220" s="90"/>
      <c r="L220" s="123">
        <f t="shared" si="4"/>
        <v>65.001099999999994</v>
      </c>
      <c r="M220" s="39"/>
      <c r="N220" s="39"/>
      <c r="O220" s="39"/>
      <c r="P220" s="39"/>
    </row>
    <row r="221" spans="1:16" x14ac:dyDescent="0.25">
      <c r="A221" s="119">
        <v>42465</v>
      </c>
      <c r="B221" s="86">
        <v>3</v>
      </c>
      <c r="C221" s="86">
        <v>14590</v>
      </c>
      <c r="D221" s="86" t="s">
        <v>293</v>
      </c>
      <c r="E221" s="86">
        <v>30710142587</v>
      </c>
      <c r="F221" s="88">
        <v>191.64</v>
      </c>
      <c r="G221" s="90">
        <f t="shared" si="6"/>
        <v>40.244399999999999</v>
      </c>
      <c r="H221" s="90"/>
      <c r="I221" s="110"/>
      <c r="J221" s="123">
        <v>68.11</v>
      </c>
      <c r="K221" s="90"/>
      <c r="L221" s="123">
        <f t="shared" si="4"/>
        <v>299.99439999999998</v>
      </c>
      <c r="M221" s="39"/>
      <c r="N221" s="39"/>
      <c r="O221" s="39"/>
      <c r="P221" s="39"/>
    </row>
    <row r="222" spans="1:16" x14ac:dyDescent="0.25">
      <c r="A222" s="119">
        <v>42466</v>
      </c>
      <c r="B222" s="86">
        <v>5</v>
      </c>
      <c r="C222" s="86">
        <v>45083</v>
      </c>
      <c r="D222" s="86" t="s">
        <v>291</v>
      </c>
      <c r="E222" s="86">
        <v>30707782923</v>
      </c>
      <c r="F222" s="88">
        <v>115.56</v>
      </c>
      <c r="G222" s="90">
        <f t="shared" si="6"/>
        <v>24.267599999999998</v>
      </c>
      <c r="H222" s="90"/>
      <c r="I222" s="110"/>
      <c r="J222" s="123">
        <v>4.71</v>
      </c>
      <c r="K222" s="90"/>
      <c r="L222" s="123">
        <f t="shared" si="4"/>
        <v>144.5376</v>
      </c>
      <c r="M222" s="39"/>
      <c r="N222" s="39"/>
      <c r="O222" s="39"/>
      <c r="P222" s="39"/>
    </row>
    <row r="223" spans="1:16" x14ac:dyDescent="0.25">
      <c r="A223" s="119">
        <v>42466</v>
      </c>
      <c r="B223" s="86">
        <v>2</v>
      </c>
      <c r="C223" s="86">
        <v>56459</v>
      </c>
      <c r="D223" s="86" t="s">
        <v>294</v>
      </c>
      <c r="E223" s="86">
        <v>30710385560</v>
      </c>
      <c r="F223" s="88">
        <v>92.56</v>
      </c>
      <c r="G223" s="90">
        <f t="shared" si="6"/>
        <v>19.4376</v>
      </c>
      <c r="H223" s="90"/>
      <c r="I223" s="110"/>
      <c r="J223" s="123"/>
      <c r="K223" s="90"/>
      <c r="L223" s="123">
        <f t="shared" si="4"/>
        <v>111.99760000000001</v>
      </c>
      <c r="M223" s="39"/>
      <c r="N223" s="39"/>
      <c r="O223" s="39"/>
      <c r="P223" s="39"/>
    </row>
    <row r="224" spans="1:16" x14ac:dyDescent="0.25">
      <c r="A224" s="119">
        <v>42466</v>
      </c>
      <c r="B224" s="86">
        <v>21</v>
      </c>
      <c r="C224" s="86">
        <v>76</v>
      </c>
      <c r="D224" s="86" t="s">
        <v>295</v>
      </c>
      <c r="E224" s="86">
        <v>30709425997</v>
      </c>
      <c r="F224" s="88">
        <v>95.31</v>
      </c>
      <c r="G224" s="90">
        <f t="shared" si="6"/>
        <v>20.0151</v>
      </c>
      <c r="H224" s="90"/>
      <c r="I224" s="110"/>
      <c r="J224" s="123">
        <v>1.67</v>
      </c>
      <c r="K224" s="90"/>
      <c r="L224" s="123">
        <f t="shared" si="4"/>
        <v>116.99510000000001</v>
      </c>
      <c r="M224" s="39"/>
      <c r="N224" s="39"/>
      <c r="O224" s="39"/>
      <c r="P224" s="39"/>
    </row>
    <row r="225" spans="1:16" x14ac:dyDescent="0.25">
      <c r="A225" s="119">
        <v>42467</v>
      </c>
      <c r="B225" s="86">
        <v>2</v>
      </c>
      <c r="C225" s="86">
        <v>56555</v>
      </c>
      <c r="D225" s="86" t="s">
        <v>294</v>
      </c>
      <c r="E225" s="86">
        <v>30710385560</v>
      </c>
      <c r="F225" s="88">
        <v>142.15</v>
      </c>
      <c r="G225" s="90">
        <f t="shared" si="6"/>
        <v>29.851500000000001</v>
      </c>
      <c r="H225" s="90"/>
      <c r="I225" s="110"/>
      <c r="J225" s="123"/>
      <c r="K225" s="90"/>
      <c r="L225" s="123">
        <f t="shared" si="4"/>
        <v>172.00150000000002</v>
      </c>
      <c r="M225" s="39"/>
      <c r="N225" s="39"/>
      <c r="O225" s="39"/>
      <c r="P225" s="39"/>
    </row>
    <row r="226" spans="1:16" x14ac:dyDescent="0.25">
      <c r="A226" s="119">
        <v>42467</v>
      </c>
      <c r="B226" s="86">
        <v>29</v>
      </c>
      <c r="C226" s="86">
        <v>889</v>
      </c>
      <c r="D226" s="86" t="s">
        <v>262</v>
      </c>
      <c r="E226" s="86">
        <v>30694271789</v>
      </c>
      <c r="F226" s="88">
        <v>51.34</v>
      </c>
      <c r="G226" s="90">
        <f t="shared" si="6"/>
        <v>10.7814</v>
      </c>
      <c r="H226" s="90"/>
      <c r="I226" s="110"/>
      <c r="J226" s="123">
        <v>4.5</v>
      </c>
      <c r="K226" s="90"/>
      <c r="L226" s="123">
        <f t="shared" si="4"/>
        <v>66.621399999999994</v>
      </c>
      <c r="M226" s="39"/>
      <c r="N226" s="39"/>
      <c r="O226" s="39"/>
      <c r="P226" s="39"/>
    </row>
    <row r="227" spans="1:16" x14ac:dyDescent="0.25">
      <c r="A227" s="119">
        <v>42473</v>
      </c>
      <c r="B227" s="86">
        <v>5</v>
      </c>
      <c r="C227" s="86">
        <v>45360</v>
      </c>
      <c r="D227" s="86" t="s">
        <v>291</v>
      </c>
      <c r="E227" s="86">
        <v>30707782923</v>
      </c>
      <c r="F227" s="88">
        <v>122.6</v>
      </c>
      <c r="G227" s="90">
        <f t="shared" si="6"/>
        <v>25.745999999999999</v>
      </c>
      <c r="H227" s="90"/>
      <c r="I227" s="110"/>
      <c r="J227" s="123">
        <v>4.68</v>
      </c>
      <c r="K227" s="90"/>
      <c r="L227" s="123">
        <f t="shared" si="4"/>
        <v>153.02600000000001</v>
      </c>
      <c r="M227" s="39"/>
      <c r="N227" s="39"/>
      <c r="O227" s="39"/>
      <c r="P227" s="39"/>
    </row>
    <row r="228" spans="1:16" x14ac:dyDescent="0.25">
      <c r="A228" s="119">
        <v>42473</v>
      </c>
      <c r="B228" s="86">
        <v>1</v>
      </c>
      <c r="C228" s="86">
        <v>22049</v>
      </c>
      <c r="D228" s="86" t="s">
        <v>296</v>
      </c>
      <c r="E228" s="86">
        <v>30711402914</v>
      </c>
      <c r="F228" s="88">
        <v>76.69</v>
      </c>
      <c r="G228" s="90">
        <f t="shared" si="6"/>
        <v>16.104900000000001</v>
      </c>
      <c r="H228" s="90"/>
      <c r="I228" s="110"/>
      <c r="J228" s="123"/>
      <c r="K228" s="90"/>
      <c r="L228" s="123">
        <f t="shared" si="4"/>
        <v>92.794899999999998</v>
      </c>
      <c r="M228" s="39"/>
      <c r="N228" s="39"/>
      <c r="O228" s="39"/>
      <c r="P228" s="39"/>
    </row>
    <row r="229" spans="1:16" x14ac:dyDescent="0.25">
      <c r="A229" s="119">
        <v>42473</v>
      </c>
      <c r="B229" s="86">
        <v>26</v>
      </c>
      <c r="C229" s="86">
        <v>142969</v>
      </c>
      <c r="D229" s="86" t="s">
        <v>297</v>
      </c>
      <c r="E229" s="86">
        <v>30561039379</v>
      </c>
      <c r="F229" s="88">
        <v>80.930000000000007</v>
      </c>
      <c r="G229" s="90">
        <f t="shared" si="6"/>
        <v>16.9953</v>
      </c>
      <c r="H229" s="90"/>
      <c r="I229" s="110"/>
      <c r="J229" s="123">
        <v>1.56</v>
      </c>
      <c r="K229" s="90">
        <v>0.51</v>
      </c>
      <c r="L229" s="123">
        <f t="shared" si="4"/>
        <v>99.995300000000015</v>
      </c>
      <c r="M229" s="39"/>
      <c r="N229" s="39"/>
      <c r="O229" s="39"/>
      <c r="P229" s="39"/>
    </row>
    <row r="230" spans="1:16" x14ac:dyDescent="0.25">
      <c r="A230" s="119">
        <v>42473</v>
      </c>
      <c r="B230" s="86">
        <v>7</v>
      </c>
      <c r="C230" s="86">
        <v>26547</v>
      </c>
      <c r="D230" s="86" t="s">
        <v>298</v>
      </c>
      <c r="E230" s="86">
        <v>30673455820</v>
      </c>
      <c r="F230" s="88">
        <v>112.24</v>
      </c>
      <c r="G230" s="90">
        <f t="shared" si="6"/>
        <v>23.570399999999999</v>
      </c>
      <c r="H230" s="90"/>
      <c r="I230" s="110"/>
      <c r="J230" s="123">
        <v>2.19</v>
      </c>
      <c r="K230" s="90"/>
      <c r="L230" s="123">
        <f t="shared" si="4"/>
        <v>138.00039999999998</v>
      </c>
      <c r="M230" s="39"/>
      <c r="N230" s="39"/>
      <c r="O230" s="39"/>
      <c r="P230" s="39"/>
    </row>
    <row r="231" spans="1:16" x14ac:dyDescent="0.25">
      <c r="A231" s="119">
        <v>42474</v>
      </c>
      <c r="B231" s="86">
        <v>1</v>
      </c>
      <c r="C231" s="86">
        <v>22074</v>
      </c>
      <c r="D231" s="86" t="s">
        <v>296</v>
      </c>
      <c r="E231" s="86">
        <v>30711402914</v>
      </c>
      <c r="F231" s="88">
        <v>78.53</v>
      </c>
      <c r="G231" s="90">
        <f t="shared" si="6"/>
        <v>16.491299999999999</v>
      </c>
      <c r="H231" s="90"/>
      <c r="I231" s="110"/>
      <c r="J231" s="123"/>
      <c r="K231" s="90"/>
      <c r="L231" s="123">
        <f t="shared" si="4"/>
        <v>95.021299999999997</v>
      </c>
      <c r="M231" s="39"/>
      <c r="N231" s="39"/>
      <c r="O231" s="39"/>
      <c r="P231" s="39"/>
    </row>
    <row r="232" spans="1:16" x14ac:dyDescent="0.25">
      <c r="A232" s="119">
        <v>42474</v>
      </c>
      <c r="B232" s="86">
        <v>27</v>
      </c>
      <c r="C232" s="86">
        <v>9408</v>
      </c>
      <c r="D232" s="86" t="s">
        <v>299</v>
      </c>
      <c r="E232" s="86">
        <v>20068119449</v>
      </c>
      <c r="F232" s="88">
        <v>123.33</v>
      </c>
      <c r="G232" s="90">
        <f t="shared" si="6"/>
        <v>25.8993</v>
      </c>
      <c r="H232" s="90"/>
      <c r="I232" s="110"/>
      <c r="J232" s="123">
        <v>3.27</v>
      </c>
      <c r="K232" s="90"/>
      <c r="L232" s="123">
        <f t="shared" si="4"/>
        <v>152.49930000000001</v>
      </c>
      <c r="M232" s="39"/>
      <c r="N232" s="39"/>
      <c r="O232" s="39"/>
      <c r="P232" s="39"/>
    </row>
    <row r="233" spans="1:16" x14ac:dyDescent="0.25">
      <c r="A233" s="119">
        <v>42474</v>
      </c>
      <c r="B233" s="86">
        <v>5</v>
      </c>
      <c r="C233" s="86">
        <v>45418</v>
      </c>
      <c r="D233" s="86" t="s">
        <v>291</v>
      </c>
      <c r="E233" s="86">
        <v>30707782923</v>
      </c>
      <c r="F233" s="88">
        <v>134.61000000000001</v>
      </c>
      <c r="G233" s="90">
        <f t="shared" si="6"/>
        <v>28.2681</v>
      </c>
      <c r="H233" s="90"/>
      <c r="I233" s="110"/>
      <c r="J233" s="123">
        <v>5.15</v>
      </c>
      <c r="K233" s="90"/>
      <c r="L233" s="123">
        <f t="shared" si="4"/>
        <v>168.02810000000002</v>
      </c>
      <c r="M233" s="39"/>
      <c r="N233" s="39"/>
      <c r="O233" s="39"/>
      <c r="P233" s="39"/>
    </row>
    <row r="234" spans="1:16" x14ac:dyDescent="0.25">
      <c r="A234" s="119">
        <v>42474</v>
      </c>
      <c r="B234" s="86">
        <v>27</v>
      </c>
      <c r="C234" s="86">
        <v>11320</v>
      </c>
      <c r="D234" s="86" t="s">
        <v>70</v>
      </c>
      <c r="E234" s="86">
        <v>30669041132</v>
      </c>
      <c r="F234" s="88">
        <v>77.48</v>
      </c>
      <c r="G234" s="90">
        <f t="shared" si="6"/>
        <v>16.270800000000001</v>
      </c>
      <c r="H234" s="90"/>
      <c r="I234" s="110"/>
      <c r="J234" s="123">
        <v>1.25</v>
      </c>
      <c r="K234" s="90"/>
      <c r="L234" s="123">
        <f t="shared" si="4"/>
        <v>95.000799999999998</v>
      </c>
      <c r="M234" s="39"/>
      <c r="N234" s="39"/>
      <c r="O234" s="39"/>
      <c r="P234" s="39"/>
    </row>
    <row r="235" spans="1:16" x14ac:dyDescent="0.25">
      <c r="A235" s="119">
        <v>42474</v>
      </c>
      <c r="B235" s="86">
        <v>14</v>
      </c>
      <c r="C235" s="86">
        <v>18491</v>
      </c>
      <c r="D235" s="86" t="s">
        <v>292</v>
      </c>
      <c r="E235" s="86">
        <v>33669376109</v>
      </c>
      <c r="F235" s="88">
        <v>135.02000000000001</v>
      </c>
      <c r="G235" s="90">
        <f t="shared" si="6"/>
        <v>28.354200000000002</v>
      </c>
      <c r="H235" s="90"/>
      <c r="I235" s="110"/>
      <c r="J235" s="123">
        <v>2.62</v>
      </c>
      <c r="K235" s="90"/>
      <c r="L235" s="123">
        <f t="shared" si="4"/>
        <v>165.99420000000001</v>
      </c>
      <c r="M235" s="39"/>
      <c r="N235" s="39"/>
      <c r="O235" s="39"/>
      <c r="P235" s="39"/>
    </row>
    <row r="236" spans="1:16" x14ac:dyDescent="0.25">
      <c r="A236" s="119">
        <v>42474</v>
      </c>
      <c r="B236" s="86">
        <v>14</v>
      </c>
      <c r="C236" s="86">
        <v>1501</v>
      </c>
      <c r="D236" s="86" t="s">
        <v>132</v>
      </c>
      <c r="E236" s="86">
        <v>30558251642</v>
      </c>
      <c r="F236" s="88">
        <v>61.16</v>
      </c>
      <c r="G236" s="90">
        <f t="shared" si="6"/>
        <v>12.843599999999999</v>
      </c>
      <c r="H236" s="90"/>
      <c r="I236" s="110"/>
      <c r="J236" s="123">
        <v>1.02</v>
      </c>
      <c r="K236" s="90"/>
      <c r="L236" s="123">
        <f t="shared" si="4"/>
        <v>75.023599999999988</v>
      </c>
      <c r="M236" s="39"/>
      <c r="N236" s="39"/>
      <c r="O236" s="39"/>
      <c r="P236" s="39"/>
    </row>
    <row r="237" spans="1:16" x14ac:dyDescent="0.25">
      <c r="A237" s="119">
        <v>42475</v>
      </c>
      <c r="B237" s="86">
        <v>100</v>
      </c>
      <c r="C237" s="86">
        <v>90674</v>
      </c>
      <c r="D237" s="86" t="s">
        <v>300</v>
      </c>
      <c r="E237" s="86">
        <v>30627062490</v>
      </c>
      <c r="F237" s="88">
        <v>93.72</v>
      </c>
      <c r="G237" s="90">
        <f t="shared" si="6"/>
        <v>19.6812</v>
      </c>
      <c r="H237" s="90"/>
      <c r="I237" s="110"/>
      <c r="J237" s="123">
        <v>1.59</v>
      </c>
      <c r="K237" s="90"/>
      <c r="L237" s="123">
        <f t="shared" si="4"/>
        <v>114.99120000000001</v>
      </c>
      <c r="M237" s="39"/>
      <c r="N237" s="39"/>
      <c r="O237" s="39"/>
      <c r="P237" s="39"/>
    </row>
    <row r="238" spans="1:16" x14ac:dyDescent="0.25">
      <c r="A238" s="119">
        <v>42475</v>
      </c>
      <c r="B238" s="86">
        <v>6</v>
      </c>
      <c r="C238" s="86">
        <v>8876</v>
      </c>
      <c r="D238" s="86" t="s">
        <v>274</v>
      </c>
      <c r="E238" s="86">
        <v>30712445005</v>
      </c>
      <c r="F238" s="88">
        <v>47.31</v>
      </c>
      <c r="G238" s="90">
        <f t="shared" si="6"/>
        <v>9.9351000000000003</v>
      </c>
      <c r="H238" s="90"/>
      <c r="I238" s="110"/>
      <c r="J238" s="123">
        <v>0.8</v>
      </c>
      <c r="K238" s="90"/>
      <c r="L238" s="123">
        <f t="shared" si="4"/>
        <v>58.045099999999998</v>
      </c>
      <c r="M238" s="39"/>
      <c r="N238" s="39"/>
      <c r="O238" s="39"/>
      <c r="P238" s="39"/>
    </row>
    <row r="239" spans="1:16" x14ac:dyDescent="0.25">
      <c r="A239" s="119">
        <v>42475</v>
      </c>
      <c r="B239" s="86">
        <v>14</v>
      </c>
      <c r="C239" s="86">
        <v>18659</v>
      </c>
      <c r="D239" s="86" t="s">
        <v>292</v>
      </c>
      <c r="E239" s="86">
        <v>33669376109</v>
      </c>
      <c r="F239" s="88">
        <v>133.59</v>
      </c>
      <c r="G239" s="90">
        <f t="shared" si="6"/>
        <v>28.053899999999999</v>
      </c>
      <c r="H239" s="90"/>
      <c r="I239" s="110"/>
      <c r="J239" s="123">
        <v>2.35</v>
      </c>
      <c r="K239" s="90"/>
      <c r="L239" s="123">
        <f t="shared" si="4"/>
        <v>163.9939</v>
      </c>
      <c r="M239" s="39"/>
      <c r="N239" s="39"/>
      <c r="O239" s="39"/>
      <c r="P239" s="39"/>
    </row>
    <row r="240" spans="1:16" x14ac:dyDescent="0.25">
      <c r="A240" s="119">
        <v>42475</v>
      </c>
      <c r="B240" s="86">
        <v>23</v>
      </c>
      <c r="C240" s="86">
        <v>13975</v>
      </c>
      <c r="D240" s="86" t="s">
        <v>172</v>
      </c>
      <c r="E240" s="86">
        <v>30698548289</v>
      </c>
      <c r="F240" s="88">
        <v>96.79</v>
      </c>
      <c r="G240" s="90">
        <f t="shared" si="6"/>
        <v>20.325900000000001</v>
      </c>
      <c r="H240" s="90"/>
      <c r="I240" s="110"/>
      <c r="J240" s="123">
        <v>2.88</v>
      </c>
      <c r="K240" s="90"/>
      <c r="L240" s="123">
        <f t="shared" si="4"/>
        <v>119.99590000000001</v>
      </c>
      <c r="M240" s="39"/>
      <c r="N240" s="39"/>
      <c r="O240" s="39"/>
      <c r="P240" s="39"/>
    </row>
    <row r="241" spans="1:16" x14ac:dyDescent="0.25">
      <c r="A241" s="119">
        <v>42480</v>
      </c>
      <c r="B241" s="86">
        <v>5</v>
      </c>
      <c r="C241" s="86">
        <v>45670</v>
      </c>
      <c r="D241" s="86" t="s">
        <v>291</v>
      </c>
      <c r="E241" s="86">
        <v>30707782923</v>
      </c>
      <c r="F241" s="88">
        <v>141.08000000000001</v>
      </c>
      <c r="G241" s="90">
        <f t="shared" si="6"/>
        <v>29.626800000000003</v>
      </c>
      <c r="H241" s="90"/>
      <c r="I241" s="110"/>
      <c r="J241" s="123">
        <v>4.32</v>
      </c>
      <c r="K241" s="90"/>
      <c r="L241" s="123">
        <f t="shared" si="4"/>
        <v>175.02680000000001</v>
      </c>
      <c r="M241" s="39"/>
      <c r="N241" s="39"/>
      <c r="O241" s="39"/>
      <c r="P241" s="39"/>
    </row>
    <row r="242" spans="1:16" x14ac:dyDescent="0.25">
      <c r="A242" s="119">
        <v>42480</v>
      </c>
      <c r="B242" s="86">
        <v>2</v>
      </c>
      <c r="C242" s="86">
        <v>57059</v>
      </c>
      <c r="D242" s="86" t="s">
        <v>294</v>
      </c>
      <c r="E242" s="86">
        <v>30710385560</v>
      </c>
      <c r="F242" s="88">
        <v>100.83</v>
      </c>
      <c r="G242" s="90">
        <f t="shared" si="6"/>
        <v>21.174299999999999</v>
      </c>
      <c r="H242" s="90"/>
      <c r="I242" s="110"/>
      <c r="J242" s="123"/>
      <c r="K242" s="90"/>
      <c r="L242" s="123">
        <f t="shared" si="4"/>
        <v>122.0043</v>
      </c>
      <c r="M242" s="39"/>
      <c r="N242" s="39"/>
      <c r="O242" s="39"/>
      <c r="P242" s="39"/>
    </row>
    <row r="243" spans="1:16" x14ac:dyDescent="0.25">
      <c r="A243" s="119">
        <v>42480</v>
      </c>
      <c r="B243" s="86">
        <v>23</v>
      </c>
      <c r="C243" s="86">
        <v>102711</v>
      </c>
      <c r="D243" s="86" t="s">
        <v>301</v>
      </c>
      <c r="E243" s="86">
        <v>30664893718</v>
      </c>
      <c r="F243" s="88">
        <v>81.96</v>
      </c>
      <c r="G243" s="90">
        <f t="shared" si="6"/>
        <v>17.211599999999997</v>
      </c>
      <c r="H243" s="90"/>
      <c r="I243" s="110"/>
      <c r="J243" s="123">
        <v>1.34</v>
      </c>
      <c r="K243" s="90"/>
      <c r="L243" s="123">
        <f t="shared" si="4"/>
        <v>100.51159999999999</v>
      </c>
      <c r="M243" s="39"/>
      <c r="N243" s="39"/>
      <c r="O243" s="39"/>
      <c r="P243" s="39"/>
    </row>
    <row r="244" spans="1:16" x14ac:dyDescent="0.25">
      <c r="A244" s="119">
        <v>42480</v>
      </c>
      <c r="B244" s="86">
        <v>21</v>
      </c>
      <c r="C244" s="86">
        <v>395</v>
      </c>
      <c r="D244" s="86" t="s">
        <v>295</v>
      </c>
      <c r="E244" s="86">
        <v>30709125997</v>
      </c>
      <c r="F244" s="88">
        <v>118.12</v>
      </c>
      <c r="G244" s="90">
        <f t="shared" si="6"/>
        <v>24.805199999999999</v>
      </c>
      <c r="H244" s="90"/>
      <c r="I244" s="110"/>
      <c r="J244" s="123">
        <v>2.08</v>
      </c>
      <c r="K244" s="90"/>
      <c r="L244" s="123">
        <f t="shared" si="4"/>
        <v>145.00520000000003</v>
      </c>
      <c r="M244" s="39"/>
      <c r="N244" s="39"/>
      <c r="O244" s="39"/>
      <c r="P244" s="39"/>
    </row>
    <row r="245" spans="1:16" x14ac:dyDescent="0.25">
      <c r="A245" s="119">
        <v>42481</v>
      </c>
      <c r="B245" s="86">
        <v>2</v>
      </c>
      <c r="C245" s="86">
        <v>57151</v>
      </c>
      <c r="D245" s="86" t="s">
        <v>294</v>
      </c>
      <c r="E245" s="86">
        <v>30710385560</v>
      </c>
      <c r="F245" s="88">
        <v>126.45</v>
      </c>
      <c r="G245" s="90">
        <f t="shared" si="6"/>
        <v>26.554500000000001</v>
      </c>
      <c r="H245" s="90"/>
      <c r="I245" s="110"/>
      <c r="J245" s="123"/>
      <c r="K245" s="90"/>
      <c r="L245" s="123">
        <f t="shared" si="4"/>
        <v>153.00450000000001</v>
      </c>
      <c r="M245" s="39"/>
      <c r="N245" s="39"/>
      <c r="O245" s="39"/>
      <c r="P245" s="39"/>
    </row>
    <row r="246" spans="1:16" x14ac:dyDescent="0.25">
      <c r="A246" s="119">
        <v>42481</v>
      </c>
      <c r="B246" s="86">
        <v>48</v>
      </c>
      <c r="C246" s="86">
        <v>9957</v>
      </c>
      <c r="D246" s="86" t="s">
        <v>262</v>
      </c>
      <c r="E246" s="86">
        <v>30694271789</v>
      </c>
      <c r="F246" s="88">
        <v>40.51</v>
      </c>
      <c r="G246" s="90">
        <f t="shared" si="6"/>
        <v>8.5070999999999994</v>
      </c>
      <c r="H246" s="90"/>
      <c r="I246" s="110"/>
      <c r="J246" s="123">
        <v>3.55</v>
      </c>
      <c r="K246" s="90"/>
      <c r="L246" s="123">
        <f t="shared" si="4"/>
        <v>52.567099999999996</v>
      </c>
      <c r="M246" s="39"/>
      <c r="N246" s="39"/>
      <c r="O246" s="39"/>
      <c r="P246" s="39"/>
    </row>
    <row r="247" spans="1:16" x14ac:dyDescent="0.25">
      <c r="A247" s="119">
        <v>42487</v>
      </c>
      <c r="B247" s="86">
        <v>2</v>
      </c>
      <c r="C247" s="86">
        <v>45993</v>
      </c>
      <c r="D247" s="86" t="s">
        <v>291</v>
      </c>
      <c r="E247" s="86">
        <v>30707782923</v>
      </c>
      <c r="F247" s="88">
        <v>144.31</v>
      </c>
      <c r="G247" s="90">
        <f t="shared" si="6"/>
        <v>30.305099999999999</v>
      </c>
      <c r="H247" s="90"/>
      <c r="I247" s="110"/>
      <c r="J247" s="123">
        <v>4.42</v>
      </c>
      <c r="K247" s="90"/>
      <c r="L247" s="123">
        <f t="shared" si="4"/>
        <v>179.0351</v>
      </c>
      <c r="M247" s="39"/>
      <c r="N247" s="39"/>
      <c r="O247" s="39"/>
      <c r="P247" s="39"/>
    </row>
    <row r="248" spans="1:16" x14ac:dyDescent="0.25">
      <c r="A248" s="119">
        <v>42487</v>
      </c>
      <c r="B248" s="86">
        <v>8</v>
      </c>
      <c r="C248" s="86">
        <v>24492</v>
      </c>
      <c r="D248" s="86" t="s">
        <v>302</v>
      </c>
      <c r="E248" s="86">
        <v>30708578688</v>
      </c>
      <c r="F248" s="88">
        <v>56.95</v>
      </c>
      <c r="G248" s="90">
        <f t="shared" si="6"/>
        <v>11.9595</v>
      </c>
      <c r="H248" s="90"/>
      <c r="I248" s="110"/>
      <c r="J248" s="123">
        <v>1.0900000000000001</v>
      </c>
      <c r="K248" s="90"/>
      <c r="L248" s="123">
        <f t="shared" si="4"/>
        <v>69.999500000000012</v>
      </c>
      <c r="M248" s="39"/>
      <c r="N248" s="39"/>
      <c r="O248" s="39"/>
      <c r="P248" s="39"/>
    </row>
    <row r="249" spans="1:16" x14ac:dyDescent="0.25">
      <c r="A249" s="119">
        <v>42487</v>
      </c>
      <c r="B249" s="86">
        <v>25</v>
      </c>
      <c r="C249" s="86">
        <v>229267</v>
      </c>
      <c r="D249" s="86" t="s">
        <v>303</v>
      </c>
      <c r="E249" s="86">
        <v>30707019618</v>
      </c>
      <c r="F249" s="88">
        <v>83.21</v>
      </c>
      <c r="G249" s="90">
        <f t="shared" si="6"/>
        <v>17.474099999999996</v>
      </c>
      <c r="H249" s="90"/>
      <c r="I249" s="110"/>
      <c r="J249" s="123">
        <v>11.31</v>
      </c>
      <c r="K249" s="90"/>
      <c r="L249" s="123">
        <f t="shared" si="4"/>
        <v>111.99409999999999</v>
      </c>
      <c r="M249" s="39"/>
      <c r="N249" s="39"/>
      <c r="O249" s="39"/>
      <c r="P249" s="39"/>
    </row>
    <row r="250" spans="1:16" x14ac:dyDescent="0.25">
      <c r="A250" s="119">
        <v>42487</v>
      </c>
      <c r="B250" s="86">
        <v>29</v>
      </c>
      <c r="C250" s="86">
        <v>171814</v>
      </c>
      <c r="D250" s="86" t="s">
        <v>303</v>
      </c>
      <c r="E250" s="86">
        <v>30707019618</v>
      </c>
      <c r="F250" s="88">
        <v>95.12</v>
      </c>
      <c r="G250" s="90">
        <f t="shared" si="6"/>
        <v>19.975200000000001</v>
      </c>
      <c r="H250" s="90"/>
      <c r="I250" s="110"/>
      <c r="J250" s="123">
        <v>12.92</v>
      </c>
      <c r="K250" s="90"/>
      <c r="L250" s="123">
        <f t="shared" si="4"/>
        <v>128.01519999999999</v>
      </c>
      <c r="M250" s="39"/>
      <c r="N250" s="39"/>
      <c r="O250" s="39"/>
      <c r="P250" s="39"/>
    </row>
    <row r="251" spans="1:16" x14ac:dyDescent="0.25">
      <c r="A251" s="119">
        <v>42487</v>
      </c>
      <c r="B251" s="86">
        <v>8</v>
      </c>
      <c r="C251" s="86">
        <v>24538</v>
      </c>
      <c r="D251" s="86" t="s">
        <v>302</v>
      </c>
      <c r="E251" s="86">
        <v>30708578688</v>
      </c>
      <c r="F251" s="88">
        <v>52.88</v>
      </c>
      <c r="G251" s="90">
        <f t="shared" si="6"/>
        <v>11.104800000000001</v>
      </c>
      <c r="H251" s="90"/>
      <c r="I251" s="110"/>
      <c r="J251" s="123">
        <v>1.01</v>
      </c>
      <c r="K251" s="90"/>
      <c r="L251" s="123">
        <f t="shared" si="4"/>
        <v>64.994800000000012</v>
      </c>
      <c r="M251" s="39"/>
      <c r="N251" s="39"/>
      <c r="O251" s="39"/>
      <c r="P251" s="39"/>
    </row>
    <row r="252" spans="1:16" x14ac:dyDescent="0.25">
      <c r="A252" s="119">
        <v>42495</v>
      </c>
      <c r="B252" s="86">
        <v>2</v>
      </c>
      <c r="C252" s="86">
        <v>57516</v>
      </c>
      <c r="D252" s="86" t="s">
        <v>294</v>
      </c>
      <c r="E252" s="86">
        <v>30710385560</v>
      </c>
      <c r="F252" s="88">
        <v>111.86</v>
      </c>
      <c r="G252" s="90">
        <f t="shared" si="6"/>
        <v>23.490600000000001</v>
      </c>
      <c r="H252" s="90"/>
      <c r="I252" s="110"/>
      <c r="J252" s="123"/>
      <c r="K252" s="90"/>
      <c r="L252" s="123">
        <f t="shared" si="4"/>
        <v>135.35059999999999</v>
      </c>
      <c r="M252" s="39"/>
      <c r="N252" s="39"/>
      <c r="O252" s="39"/>
      <c r="P252" s="39"/>
    </row>
    <row r="253" spans="1:16" x14ac:dyDescent="0.25">
      <c r="A253" s="119">
        <v>42495</v>
      </c>
      <c r="B253" s="86">
        <v>15</v>
      </c>
      <c r="C253" s="86">
        <v>66486</v>
      </c>
      <c r="D253" s="86" t="s">
        <v>262</v>
      </c>
      <c r="E253" s="86">
        <v>30694271789</v>
      </c>
      <c r="F253" s="88">
        <v>84.33</v>
      </c>
      <c r="G253" s="90">
        <f t="shared" si="6"/>
        <v>17.709299999999999</v>
      </c>
      <c r="H253" s="90"/>
      <c r="I253" s="110"/>
      <c r="J253" s="123">
        <v>7.38</v>
      </c>
      <c r="K253" s="90"/>
      <c r="L253" s="123">
        <f t="shared" si="4"/>
        <v>109.41929999999999</v>
      </c>
      <c r="M253" s="39"/>
      <c r="N253" s="39"/>
      <c r="O253" s="39"/>
      <c r="P253" s="39"/>
    </row>
    <row r="254" spans="1:16" x14ac:dyDescent="0.25">
      <c r="A254" s="119">
        <v>42495</v>
      </c>
      <c r="B254" s="86">
        <v>25</v>
      </c>
      <c r="C254" s="86">
        <v>18339</v>
      </c>
      <c r="D254" s="86" t="s">
        <v>304</v>
      </c>
      <c r="E254" s="86">
        <v>30545682288</v>
      </c>
      <c r="F254" s="88">
        <v>59.31</v>
      </c>
      <c r="G254" s="90">
        <f t="shared" si="6"/>
        <v>12.4551</v>
      </c>
      <c r="H254" s="90"/>
      <c r="I254" s="110"/>
      <c r="J254" s="123">
        <v>0.82</v>
      </c>
      <c r="K254" s="90">
        <v>0.41</v>
      </c>
      <c r="L254" s="123">
        <f t="shared" si="4"/>
        <v>72.995099999999994</v>
      </c>
      <c r="M254" s="39"/>
      <c r="N254" s="39"/>
      <c r="O254" s="39"/>
      <c r="P254" s="39"/>
    </row>
    <row r="255" spans="1:16" x14ac:dyDescent="0.25">
      <c r="A255" s="119">
        <v>42495</v>
      </c>
      <c r="B255" s="86">
        <v>4</v>
      </c>
      <c r="C255" s="86">
        <v>11209</v>
      </c>
      <c r="D255" s="86" t="s">
        <v>196</v>
      </c>
      <c r="E255" s="86">
        <v>30711336431</v>
      </c>
      <c r="F255" s="88">
        <v>138.47999999999999</v>
      </c>
      <c r="G255" s="90">
        <f t="shared" si="6"/>
        <v>29.080799999999996</v>
      </c>
      <c r="H255" s="90"/>
      <c r="I255" s="110"/>
      <c r="J255" s="123">
        <v>3.44</v>
      </c>
      <c r="K255" s="90"/>
      <c r="L255" s="123">
        <f t="shared" si="4"/>
        <v>171.00079999999997</v>
      </c>
      <c r="M255" s="39"/>
      <c r="N255" s="39"/>
      <c r="O255" s="39"/>
      <c r="P255" s="39"/>
    </row>
    <row r="256" spans="1:16" x14ac:dyDescent="0.25">
      <c r="A256" s="119">
        <v>42495</v>
      </c>
      <c r="B256" s="86">
        <v>6</v>
      </c>
      <c r="C256" s="86">
        <v>56051</v>
      </c>
      <c r="D256" s="86" t="s">
        <v>305</v>
      </c>
      <c r="E256" s="86">
        <v>30689589347</v>
      </c>
      <c r="F256" s="88">
        <v>136.41</v>
      </c>
      <c r="G256" s="90">
        <f t="shared" si="6"/>
        <v>28.646099999999997</v>
      </c>
      <c r="H256" s="90"/>
      <c r="I256" s="110"/>
      <c r="J256" s="123">
        <v>1.94</v>
      </c>
      <c r="K256" s="90"/>
      <c r="L256" s="123">
        <f t="shared" si="4"/>
        <v>166.99609999999998</v>
      </c>
      <c r="M256" s="39"/>
      <c r="N256" s="39"/>
      <c r="O256" s="39"/>
      <c r="P256" s="39"/>
    </row>
    <row r="257" spans="1:16" x14ac:dyDescent="0.25">
      <c r="A257" s="119">
        <v>42495</v>
      </c>
      <c r="B257" s="86">
        <v>2</v>
      </c>
      <c r="C257" s="86">
        <v>5602</v>
      </c>
      <c r="D257" s="86" t="s">
        <v>305</v>
      </c>
      <c r="E257" s="86">
        <v>30689589347</v>
      </c>
      <c r="F257" s="88">
        <v>403.57</v>
      </c>
      <c r="G257" s="90">
        <f t="shared" si="6"/>
        <v>84.74969999999999</v>
      </c>
      <c r="H257" s="90"/>
      <c r="I257" s="110"/>
      <c r="J257" s="123">
        <v>9.06</v>
      </c>
      <c r="K257" s="90">
        <v>2.62</v>
      </c>
      <c r="L257" s="123">
        <f t="shared" si="4"/>
        <v>499.99970000000002</v>
      </c>
      <c r="M257" s="39"/>
      <c r="N257" s="39"/>
      <c r="O257" s="39"/>
      <c r="P257" s="39"/>
    </row>
    <row r="258" spans="1:16" x14ac:dyDescent="0.25">
      <c r="A258" s="119">
        <v>42495</v>
      </c>
      <c r="B258" s="86">
        <v>43</v>
      </c>
      <c r="C258" s="86">
        <v>15818</v>
      </c>
      <c r="D258" s="86" t="s">
        <v>306</v>
      </c>
      <c r="E258" s="86">
        <v>30684490784</v>
      </c>
      <c r="F258" s="88">
        <v>100.41</v>
      </c>
      <c r="G258" s="90">
        <f t="shared" si="6"/>
        <v>21.086099999999998</v>
      </c>
      <c r="H258" s="90"/>
      <c r="I258" s="110"/>
      <c r="J258" s="123">
        <v>2</v>
      </c>
      <c r="K258" s="90"/>
      <c r="L258" s="123">
        <f t="shared" si="4"/>
        <v>123.4961</v>
      </c>
      <c r="M258" s="39"/>
      <c r="N258" s="39"/>
      <c r="O258" s="39"/>
      <c r="P258" s="39"/>
    </row>
    <row r="259" spans="1:16" x14ac:dyDescent="0.25">
      <c r="A259" s="119">
        <v>42495</v>
      </c>
      <c r="B259" s="86">
        <v>1</v>
      </c>
      <c r="C259" s="86">
        <v>83001</v>
      </c>
      <c r="D259" s="86" t="s">
        <v>197</v>
      </c>
      <c r="E259" s="86">
        <v>30710682026</v>
      </c>
      <c r="F259" s="88">
        <v>162.09</v>
      </c>
      <c r="G259" s="90">
        <f t="shared" si="6"/>
        <v>34.038899999999998</v>
      </c>
      <c r="H259" s="90"/>
      <c r="I259" s="110"/>
      <c r="J259" s="123">
        <v>3.87</v>
      </c>
      <c r="K259" s="90"/>
      <c r="L259" s="123">
        <f t="shared" si="4"/>
        <v>199.99889999999999</v>
      </c>
      <c r="M259" s="39"/>
      <c r="N259" s="39"/>
      <c r="O259" s="39"/>
      <c r="P259" s="39"/>
    </row>
    <row r="260" spans="1:16" x14ac:dyDescent="0.25">
      <c r="A260" s="119">
        <v>42494</v>
      </c>
      <c r="B260" s="86">
        <v>5</v>
      </c>
      <c r="C260" s="86">
        <v>46357</v>
      </c>
      <c r="D260" s="86" t="s">
        <v>291</v>
      </c>
      <c r="E260" s="86">
        <v>30707782923</v>
      </c>
      <c r="F260" s="88">
        <v>135.38</v>
      </c>
      <c r="G260" s="90">
        <f t="shared" si="6"/>
        <v>28.429799999999997</v>
      </c>
      <c r="H260" s="90"/>
      <c r="I260" s="110"/>
      <c r="J260" s="123">
        <v>4.1399999999999997</v>
      </c>
      <c r="K260" s="90"/>
      <c r="L260" s="123">
        <f t="shared" si="4"/>
        <v>167.94979999999998</v>
      </c>
      <c r="M260" s="39"/>
      <c r="N260" s="39"/>
      <c r="O260" s="39"/>
      <c r="P260" s="39"/>
    </row>
    <row r="261" spans="1:16" x14ac:dyDescent="0.25">
      <c r="A261" s="119">
        <v>42494</v>
      </c>
      <c r="B261" s="86">
        <v>5</v>
      </c>
      <c r="C261" s="86">
        <v>46354</v>
      </c>
      <c r="D261" s="86" t="s">
        <v>291</v>
      </c>
      <c r="E261" s="86">
        <v>30707782923</v>
      </c>
      <c r="F261" s="88">
        <v>138.61000000000001</v>
      </c>
      <c r="G261" s="90">
        <f t="shared" si="6"/>
        <v>29.1081</v>
      </c>
      <c r="H261" s="90"/>
      <c r="I261" s="110"/>
      <c r="J261" s="123">
        <v>4.24</v>
      </c>
      <c r="K261" s="90"/>
      <c r="L261" s="123">
        <f t="shared" si="4"/>
        <v>171.95810000000003</v>
      </c>
      <c r="M261" s="39"/>
      <c r="N261" s="39"/>
      <c r="O261" s="39"/>
      <c r="P261" s="39"/>
    </row>
    <row r="262" spans="1:16" x14ac:dyDescent="0.25">
      <c r="A262" s="119">
        <v>42496</v>
      </c>
      <c r="B262" s="86">
        <v>5</v>
      </c>
      <c r="C262" s="86">
        <v>46427</v>
      </c>
      <c r="D262" s="86" t="s">
        <v>291</v>
      </c>
      <c r="E262" s="86">
        <v>30707782923</v>
      </c>
      <c r="F262" s="88">
        <v>145.93</v>
      </c>
      <c r="G262" s="90">
        <f t="shared" si="6"/>
        <v>30.645299999999999</v>
      </c>
      <c r="H262" s="90"/>
      <c r="I262" s="110"/>
      <c r="J262" s="123">
        <v>4.47</v>
      </c>
      <c r="K262" s="90"/>
      <c r="L262" s="123">
        <f t="shared" si="4"/>
        <v>181.0453</v>
      </c>
      <c r="M262" s="39"/>
      <c r="N262" s="39"/>
      <c r="O262" s="39"/>
      <c r="P262" s="39"/>
    </row>
    <row r="263" spans="1:16" x14ac:dyDescent="0.25">
      <c r="A263" s="119">
        <v>42496</v>
      </c>
      <c r="B263" s="86">
        <v>2</v>
      </c>
      <c r="C263" s="86">
        <v>57575</v>
      </c>
      <c r="D263" s="86" t="s">
        <v>294</v>
      </c>
      <c r="E263" s="86">
        <v>30710385560</v>
      </c>
      <c r="F263" s="88">
        <v>122.31</v>
      </c>
      <c r="G263" s="90">
        <f t="shared" si="6"/>
        <v>25.685099999999998</v>
      </c>
      <c r="H263" s="90"/>
      <c r="I263" s="110"/>
      <c r="J263" s="123"/>
      <c r="K263" s="90"/>
      <c r="L263" s="123">
        <f t="shared" si="4"/>
        <v>147.99510000000001</v>
      </c>
      <c r="M263" s="39"/>
      <c r="N263" s="39"/>
      <c r="O263" s="39"/>
      <c r="P263" s="39"/>
    </row>
    <row r="264" spans="1:16" x14ac:dyDescent="0.25">
      <c r="A264" s="119">
        <v>42496</v>
      </c>
      <c r="B264" s="86">
        <v>29</v>
      </c>
      <c r="C264" s="86">
        <v>1232</v>
      </c>
      <c r="D264" s="86" t="s">
        <v>262</v>
      </c>
      <c r="E264" s="86">
        <v>30694271789</v>
      </c>
      <c r="F264" s="88">
        <v>67.94</v>
      </c>
      <c r="G264" s="90">
        <f t="shared" si="6"/>
        <v>14.267399999999999</v>
      </c>
      <c r="H264" s="90"/>
      <c r="I264" s="110"/>
      <c r="J264" s="123">
        <v>5.3</v>
      </c>
      <c r="K264" s="90"/>
      <c r="L264" s="123">
        <f t="shared" si="4"/>
        <v>87.50739999999999</v>
      </c>
      <c r="M264" s="39"/>
      <c r="N264" s="39"/>
      <c r="O264" s="39"/>
      <c r="P264" s="39"/>
    </row>
    <row r="265" spans="1:16" x14ac:dyDescent="0.25">
      <c r="A265" s="119">
        <v>42496</v>
      </c>
      <c r="B265" s="86">
        <v>25</v>
      </c>
      <c r="C265" s="86">
        <v>18356</v>
      </c>
      <c r="D265" s="86" t="s">
        <v>304</v>
      </c>
      <c r="E265" s="86">
        <v>30545682288</v>
      </c>
      <c r="F265" s="88">
        <v>134.07</v>
      </c>
      <c r="G265" s="90">
        <f t="shared" si="6"/>
        <v>28.154699999999998</v>
      </c>
      <c r="H265" s="90"/>
      <c r="I265" s="110"/>
      <c r="J265" s="123">
        <v>1.85</v>
      </c>
      <c r="K265" s="90">
        <v>0.93</v>
      </c>
      <c r="L265" s="123">
        <f t="shared" si="4"/>
        <v>165.00469999999999</v>
      </c>
      <c r="M265" s="39"/>
      <c r="N265" s="39"/>
      <c r="O265" s="39"/>
      <c r="P265" s="39"/>
    </row>
    <row r="266" spans="1:16" x14ac:dyDescent="0.25">
      <c r="A266" s="119">
        <v>42506</v>
      </c>
      <c r="B266" s="86">
        <v>2</v>
      </c>
      <c r="C266" s="86">
        <v>28949</v>
      </c>
      <c r="D266" s="86" t="s">
        <v>277</v>
      </c>
      <c r="E266" s="86">
        <v>30620607122</v>
      </c>
      <c r="F266" s="88">
        <v>156.97</v>
      </c>
      <c r="G266" s="90">
        <f t="shared" ref="G266:G329" si="7">+F266*0.21</f>
        <v>32.963699999999996</v>
      </c>
      <c r="H266" s="90"/>
      <c r="I266" s="110"/>
      <c r="J266" s="123">
        <v>7.07</v>
      </c>
      <c r="K266" s="90"/>
      <c r="L266" s="123">
        <f t="shared" si="4"/>
        <v>197.00369999999998</v>
      </c>
      <c r="M266" s="39"/>
      <c r="N266" s="39"/>
      <c r="O266" s="39"/>
      <c r="P266" s="39"/>
    </row>
    <row r="267" spans="1:16" x14ac:dyDescent="0.25">
      <c r="A267" s="119">
        <v>42506</v>
      </c>
      <c r="B267" s="86">
        <v>5</v>
      </c>
      <c r="C267" s="86">
        <v>46814</v>
      </c>
      <c r="D267" s="86" t="s">
        <v>291</v>
      </c>
      <c r="E267" s="86">
        <v>30707782923</v>
      </c>
      <c r="F267" s="88">
        <v>181.81</v>
      </c>
      <c r="G267" s="90">
        <f t="shared" si="7"/>
        <v>38.180099999999996</v>
      </c>
      <c r="H267" s="90"/>
      <c r="I267" s="110"/>
      <c r="J267" s="123">
        <v>5.05</v>
      </c>
      <c r="K267" s="90"/>
      <c r="L267" s="123">
        <f t="shared" si="4"/>
        <v>225.0401</v>
      </c>
      <c r="M267" s="39"/>
      <c r="N267" s="39"/>
      <c r="O267" s="39"/>
      <c r="P267" s="39"/>
    </row>
    <row r="268" spans="1:16" x14ac:dyDescent="0.25">
      <c r="A268" s="119">
        <v>42506</v>
      </c>
      <c r="B268" s="86">
        <v>3</v>
      </c>
      <c r="C268" s="86">
        <v>15782</v>
      </c>
      <c r="D268" s="86" t="s">
        <v>293</v>
      </c>
      <c r="E268" s="86">
        <v>30710142587</v>
      </c>
      <c r="F268" s="88">
        <v>195.73</v>
      </c>
      <c r="G268" s="90">
        <f t="shared" si="7"/>
        <v>41.103299999999997</v>
      </c>
      <c r="H268" s="90"/>
      <c r="I268" s="110"/>
      <c r="J268" s="123">
        <v>63.17</v>
      </c>
      <c r="K268" s="90"/>
      <c r="L268" s="123">
        <f t="shared" si="4"/>
        <v>300.00329999999997</v>
      </c>
      <c r="M268" s="39"/>
      <c r="N268" s="39"/>
      <c r="O268" s="39"/>
      <c r="P268" s="39"/>
    </row>
    <row r="269" spans="1:16" x14ac:dyDescent="0.25">
      <c r="A269" s="119">
        <v>42507</v>
      </c>
      <c r="B269" s="86">
        <v>3</v>
      </c>
      <c r="C269" s="86">
        <v>19872</v>
      </c>
      <c r="D269" s="86" t="s">
        <v>307</v>
      </c>
      <c r="E269" s="86">
        <v>30709904597</v>
      </c>
      <c r="F269" s="88">
        <v>133.26</v>
      </c>
      <c r="G269" s="90">
        <f t="shared" si="7"/>
        <v>27.984599999999997</v>
      </c>
      <c r="H269" s="90"/>
      <c r="I269" s="110"/>
      <c r="J269" s="123">
        <v>13.75</v>
      </c>
      <c r="K269" s="90"/>
      <c r="L269" s="123">
        <f t="shared" si="4"/>
        <v>174.99459999999999</v>
      </c>
      <c r="M269" s="39"/>
      <c r="N269" s="39"/>
      <c r="O269" s="39"/>
      <c r="P269" s="39"/>
    </row>
    <row r="270" spans="1:16" x14ac:dyDescent="0.25">
      <c r="A270" s="119">
        <v>42508</v>
      </c>
      <c r="B270" s="86">
        <v>5</v>
      </c>
      <c r="C270" s="86">
        <v>25775</v>
      </c>
      <c r="D270" s="86" t="s">
        <v>308</v>
      </c>
      <c r="E270" s="86">
        <v>30708932007</v>
      </c>
      <c r="F270" s="88">
        <v>134.29</v>
      </c>
      <c r="G270" s="90">
        <f t="shared" si="7"/>
        <v>28.200899999999997</v>
      </c>
      <c r="H270" s="90"/>
      <c r="I270" s="110"/>
      <c r="J270" s="123">
        <v>2.5099999999999998</v>
      </c>
      <c r="K270" s="90"/>
      <c r="L270" s="123">
        <f t="shared" si="4"/>
        <v>165.00089999999997</v>
      </c>
      <c r="M270" s="39"/>
      <c r="N270" s="39"/>
      <c r="O270" s="39"/>
      <c r="P270" s="39"/>
    </row>
    <row r="271" spans="1:16" x14ac:dyDescent="0.25">
      <c r="A271" s="119">
        <v>42508</v>
      </c>
      <c r="B271" s="86">
        <v>19</v>
      </c>
      <c r="C271" s="86">
        <v>29580</v>
      </c>
      <c r="D271" s="86" t="s">
        <v>150</v>
      </c>
      <c r="E271" s="86">
        <v>30708478020</v>
      </c>
      <c r="F271" s="88">
        <v>129.4</v>
      </c>
      <c r="G271" s="90">
        <f t="shared" si="7"/>
        <v>27.173999999999999</v>
      </c>
      <c r="H271" s="90"/>
      <c r="I271" s="110"/>
      <c r="J271" s="123">
        <v>2.4300000000000002</v>
      </c>
      <c r="K271" s="90"/>
      <c r="L271" s="123">
        <f t="shared" si="4"/>
        <v>159.00400000000002</v>
      </c>
      <c r="M271" s="39"/>
      <c r="N271" s="39"/>
      <c r="O271" s="39"/>
      <c r="P271" s="39"/>
    </row>
    <row r="272" spans="1:16" x14ac:dyDescent="0.25">
      <c r="A272" s="119">
        <v>42493</v>
      </c>
      <c r="B272" s="86">
        <v>5</v>
      </c>
      <c r="C272" s="86">
        <v>46309</v>
      </c>
      <c r="D272" s="86" t="s">
        <v>291</v>
      </c>
      <c r="E272" s="86">
        <v>30707782923</v>
      </c>
      <c r="F272" s="88">
        <v>149.24</v>
      </c>
      <c r="G272" s="90">
        <f t="shared" si="7"/>
        <v>31.340400000000002</v>
      </c>
      <c r="H272" s="90"/>
      <c r="I272" s="110"/>
      <c r="J272" s="123">
        <v>4.57</v>
      </c>
      <c r="K272" s="90"/>
      <c r="L272" s="123">
        <f t="shared" si="4"/>
        <v>185.15039999999999</v>
      </c>
      <c r="M272" s="39"/>
      <c r="N272" s="39"/>
      <c r="O272" s="39"/>
      <c r="P272" s="39"/>
    </row>
    <row r="273" spans="1:16" x14ac:dyDescent="0.25">
      <c r="A273" s="119">
        <v>42493</v>
      </c>
      <c r="B273" s="86">
        <v>2</v>
      </c>
      <c r="C273" s="86">
        <v>57461</v>
      </c>
      <c r="D273" s="86" t="s">
        <v>294</v>
      </c>
      <c r="E273" s="86">
        <v>30710385560</v>
      </c>
      <c r="F273" s="88">
        <v>71.900000000000006</v>
      </c>
      <c r="G273" s="90">
        <f t="shared" si="7"/>
        <v>15.099</v>
      </c>
      <c r="H273" s="90"/>
      <c r="I273" s="110"/>
      <c r="J273" s="123"/>
      <c r="K273" s="90"/>
      <c r="L273" s="123">
        <f t="shared" si="4"/>
        <v>86.999000000000009</v>
      </c>
      <c r="M273" s="39"/>
      <c r="N273" s="39"/>
      <c r="O273" s="39"/>
      <c r="P273" s="39"/>
    </row>
    <row r="274" spans="1:16" x14ac:dyDescent="0.25">
      <c r="A274" s="119">
        <v>42493</v>
      </c>
      <c r="B274" s="86">
        <v>29</v>
      </c>
      <c r="C274" s="86">
        <v>1190</v>
      </c>
      <c r="D274" s="86" t="s">
        <v>262</v>
      </c>
      <c r="E274" s="86">
        <v>30694271789</v>
      </c>
      <c r="F274" s="88">
        <v>75.319999999999993</v>
      </c>
      <c r="G274" s="90">
        <f t="shared" si="7"/>
        <v>15.817199999999998</v>
      </c>
      <c r="H274" s="90"/>
      <c r="I274" s="110"/>
      <c r="J274" s="123">
        <v>6.59</v>
      </c>
      <c r="K274" s="90"/>
      <c r="L274" s="123">
        <f t="shared" si="4"/>
        <v>97.727199999999996</v>
      </c>
      <c r="M274" s="39"/>
      <c r="N274" s="39"/>
      <c r="O274" s="39"/>
      <c r="P274" s="39"/>
    </row>
    <row r="275" spans="1:16" x14ac:dyDescent="0.25">
      <c r="A275" s="119">
        <v>42493</v>
      </c>
      <c r="B275" s="86">
        <v>23</v>
      </c>
      <c r="C275" s="86">
        <v>104869</v>
      </c>
      <c r="D275" s="86" t="s">
        <v>301</v>
      </c>
      <c r="E275" s="86">
        <v>30664893718</v>
      </c>
      <c r="F275" s="88">
        <v>87.26</v>
      </c>
      <c r="G275" s="90">
        <f t="shared" si="7"/>
        <v>18.3246</v>
      </c>
      <c r="H275" s="90"/>
      <c r="I275" s="110"/>
      <c r="J275" s="123">
        <v>1.42</v>
      </c>
      <c r="K275" s="90"/>
      <c r="L275" s="123">
        <f t="shared" si="4"/>
        <v>107.00460000000001</v>
      </c>
      <c r="M275" s="39"/>
      <c r="N275" s="39"/>
      <c r="O275" s="39"/>
      <c r="P275" s="39"/>
    </row>
    <row r="276" spans="1:16" x14ac:dyDescent="0.25">
      <c r="A276" s="119">
        <v>42493</v>
      </c>
      <c r="B276" s="86">
        <v>23</v>
      </c>
      <c r="C276" s="86">
        <v>104925</v>
      </c>
      <c r="D276" s="86" t="s">
        <v>301</v>
      </c>
      <c r="E276" s="86">
        <v>30664893718</v>
      </c>
      <c r="F276" s="88">
        <v>95.41</v>
      </c>
      <c r="G276" s="90">
        <f t="shared" si="7"/>
        <v>20.036099999999998</v>
      </c>
      <c r="H276" s="90"/>
      <c r="I276" s="110"/>
      <c r="J276" s="123">
        <v>1.55</v>
      </c>
      <c r="K276" s="90"/>
      <c r="L276" s="123">
        <f t="shared" si="4"/>
        <v>116.9961</v>
      </c>
      <c r="M276" s="39"/>
      <c r="N276" s="39"/>
      <c r="O276" s="39"/>
      <c r="P276" s="39"/>
    </row>
    <row r="277" spans="1:16" x14ac:dyDescent="0.25">
      <c r="A277" s="119">
        <v>42493</v>
      </c>
      <c r="B277" s="86">
        <v>5</v>
      </c>
      <c r="C277" s="86">
        <v>46270</v>
      </c>
      <c r="D277" s="86" t="s">
        <v>291</v>
      </c>
      <c r="E277" s="86">
        <v>30707782923</v>
      </c>
      <c r="F277" s="88">
        <v>147.54</v>
      </c>
      <c r="G277" s="90">
        <f t="shared" si="7"/>
        <v>30.983399999999996</v>
      </c>
      <c r="H277" s="90"/>
      <c r="I277" s="110"/>
      <c r="J277" s="123">
        <v>4.5199999999999996</v>
      </c>
      <c r="K277" s="90"/>
      <c r="L277" s="123">
        <f t="shared" si="4"/>
        <v>183.04339999999999</v>
      </c>
      <c r="M277" s="39"/>
      <c r="N277" s="39"/>
      <c r="O277" s="39"/>
      <c r="P277" s="39"/>
    </row>
    <row r="278" spans="1:16" x14ac:dyDescent="0.25">
      <c r="A278" s="119">
        <v>42493</v>
      </c>
      <c r="B278" s="86">
        <v>2</v>
      </c>
      <c r="C278" s="86">
        <v>57431</v>
      </c>
      <c r="D278" s="86" t="s">
        <v>294</v>
      </c>
      <c r="E278" s="86">
        <v>30710385560</v>
      </c>
      <c r="F278" s="88">
        <v>114.88</v>
      </c>
      <c r="G278" s="90">
        <f t="shared" si="7"/>
        <v>24.124799999999997</v>
      </c>
      <c r="H278" s="90"/>
      <c r="I278" s="110"/>
      <c r="J278" s="123"/>
      <c r="K278" s="90"/>
      <c r="L278" s="123">
        <f t="shared" si="4"/>
        <v>139.00479999999999</v>
      </c>
      <c r="M278" s="39"/>
      <c r="N278" s="39"/>
      <c r="O278" s="39"/>
      <c r="P278" s="39"/>
    </row>
    <row r="279" spans="1:16" x14ac:dyDescent="0.25">
      <c r="A279" s="119">
        <v>42509</v>
      </c>
      <c r="B279" s="86">
        <v>8</v>
      </c>
      <c r="C279" s="86">
        <v>14184</v>
      </c>
      <c r="D279" s="86" t="s">
        <v>263</v>
      </c>
      <c r="E279" s="86">
        <v>30686230968</v>
      </c>
      <c r="F279" s="88">
        <v>92.52</v>
      </c>
      <c r="G279" s="90">
        <f t="shared" si="7"/>
        <v>19.429199999999998</v>
      </c>
      <c r="H279" s="90"/>
      <c r="I279" s="110"/>
      <c r="J279" s="123">
        <v>1.58</v>
      </c>
      <c r="K279" s="90"/>
      <c r="L279" s="123">
        <f t="shared" si="4"/>
        <v>113.52919999999999</v>
      </c>
      <c r="M279" s="39"/>
      <c r="N279" s="39"/>
      <c r="O279" s="39"/>
      <c r="P279" s="39"/>
    </row>
    <row r="280" spans="1:16" x14ac:dyDescent="0.25">
      <c r="A280" s="119">
        <v>42509</v>
      </c>
      <c r="B280" s="86">
        <v>2</v>
      </c>
      <c r="C280" s="86">
        <v>25273</v>
      </c>
      <c r="D280" s="86" t="s">
        <v>309</v>
      </c>
      <c r="E280" s="86">
        <v>30708129298</v>
      </c>
      <c r="F280" s="88">
        <v>153.53</v>
      </c>
      <c r="G280" s="90">
        <f t="shared" si="7"/>
        <v>32.241300000000003</v>
      </c>
      <c r="H280" s="90"/>
      <c r="I280" s="110"/>
      <c r="J280" s="123">
        <v>4.2300000000000004</v>
      </c>
      <c r="K280" s="90"/>
      <c r="L280" s="123">
        <f t="shared" si="4"/>
        <v>190.00129999999999</v>
      </c>
      <c r="M280" s="39"/>
      <c r="N280" s="39"/>
      <c r="O280" s="39"/>
      <c r="P280" s="39"/>
    </row>
    <row r="281" spans="1:16" x14ac:dyDescent="0.25">
      <c r="A281" s="119">
        <v>42509</v>
      </c>
      <c r="B281" s="86">
        <v>6</v>
      </c>
      <c r="C281" s="86">
        <v>76127</v>
      </c>
      <c r="D281" s="86" t="s">
        <v>310</v>
      </c>
      <c r="E281" s="86">
        <v>20100648998</v>
      </c>
      <c r="F281" s="88">
        <v>249.15</v>
      </c>
      <c r="G281" s="90">
        <f t="shared" si="7"/>
        <v>52.3215</v>
      </c>
      <c r="H281" s="90"/>
      <c r="I281" s="110"/>
      <c r="J281" s="123">
        <v>98.53</v>
      </c>
      <c r="K281" s="90"/>
      <c r="L281" s="123">
        <f t="shared" si="4"/>
        <v>400.00149999999996</v>
      </c>
      <c r="M281" s="39"/>
      <c r="N281" s="39"/>
      <c r="O281" s="39"/>
      <c r="P281" s="39"/>
    </row>
    <row r="282" spans="1:16" x14ac:dyDescent="0.25">
      <c r="A282" s="119">
        <v>42509</v>
      </c>
      <c r="B282" s="86">
        <v>8</v>
      </c>
      <c r="C282" s="86">
        <v>14198</v>
      </c>
      <c r="D282" s="86" t="s">
        <v>263</v>
      </c>
      <c r="E282" s="86">
        <v>30686230968</v>
      </c>
      <c r="F282" s="88">
        <v>98.59</v>
      </c>
      <c r="G282" s="90">
        <f t="shared" si="7"/>
        <v>20.703900000000001</v>
      </c>
      <c r="H282" s="90"/>
      <c r="I282" s="110"/>
      <c r="J282" s="123">
        <v>1.69</v>
      </c>
      <c r="K282" s="90"/>
      <c r="L282" s="123">
        <f t="shared" si="4"/>
        <v>120.98390000000001</v>
      </c>
      <c r="M282" s="39"/>
      <c r="N282" s="39"/>
      <c r="O282" s="39"/>
      <c r="P282" s="39"/>
    </row>
    <row r="283" spans="1:16" x14ac:dyDescent="0.25">
      <c r="A283" s="119">
        <v>42509</v>
      </c>
      <c r="B283" s="86">
        <v>19</v>
      </c>
      <c r="C283" s="86">
        <v>29629</v>
      </c>
      <c r="D283" s="86" t="s">
        <v>150</v>
      </c>
      <c r="E283" s="86">
        <v>30708478020</v>
      </c>
      <c r="F283" s="88">
        <v>158.69999999999999</v>
      </c>
      <c r="G283" s="90">
        <f t="shared" si="7"/>
        <v>33.326999999999998</v>
      </c>
      <c r="H283" s="90"/>
      <c r="I283" s="110"/>
      <c r="J283" s="123">
        <v>2.98</v>
      </c>
      <c r="K283" s="90"/>
      <c r="L283" s="123">
        <f t="shared" si="4"/>
        <v>195.00699999999998</v>
      </c>
      <c r="M283" s="39"/>
      <c r="N283" s="39"/>
      <c r="O283" s="39"/>
      <c r="P283" s="39"/>
    </row>
    <row r="284" spans="1:16" x14ac:dyDescent="0.25">
      <c r="A284" s="119">
        <v>42509</v>
      </c>
      <c r="B284" s="86">
        <v>16</v>
      </c>
      <c r="C284" s="86">
        <v>18284</v>
      </c>
      <c r="D284" s="86" t="s">
        <v>311</v>
      </c>
      <c r="E284" s="86">
        <v>30707118039</v>
      </c>
      <c r="F284" s="88">
        <v>110.12</v>
      </c>
      <c r="G284" s="90">
        <f t="shared" si="7"/>
        <v>23.1252</v>
      </c>
      <c r="H284" s="90"/>
      <c r="I284" s="110"/>
      <c r="J284" s="123">
        <v>0.26</v>
      </c>
      <c r="K284" s="90"/>
      <c r="L284" s="123">
        <f t="shared" si="4"/>
        <v>133.5052</v>
      </c>
      <c r="M284" s="39"/>
      <c r="N284" s="39"/>
      <c r="O284" s="39"/>
      <c r="P284" s="39"/>
    </row>
    <row r="285" spans="1:16" x14ac:dyDescent="0.25">
      <c r="A285" s="119">
        <v>42510</v>
      </c>
      <c r="B285" s="86">
        <v>19</v>
      </c>
      <c r="C285" s="86">
        <v>29645</v>
      </c>
      <c r="D285" s="86" t="s">
        <v>150</v>
      </c>
      <c r="E285" s="86">
        <v>30708478020</v>
      </c>
      <c r="F285" s="88">
        <v>89.52</v>
      </c>
      <c r="G285" s="90">
        <f t="shared" si="7"/>
        <v>18.799199999999999</v>
      </c>
      <c r="H285" s="90"/>
      <c r="I285" s="110"/>
      <c r="J285" s="123">
        <v>1.68</v>
      </c>
      <c r="K285" s="90"/>
      <c r="L285" s="123">
        <f t="shared" si="4"/>
        <v>109.9992</v>
      </c>
      <c r="M285" s="39"/>
      <c r="N285" s="39"/>
      <c r="O285" s="39"/>
      <c r="P285" s="39"/>
    </row>
    <row r="286" spans="1:16" x14ac:dyDescent="0.25">
      <c r="A286" s="119">
        <v>42510</v>
      </c>
      <c r="B286" s="86">
        <v>5</v>
      </c>
      <c r="C286" s="86">
        <v>47044</v>
      </c>
      <c r="D286" s="86" t="s">
        <v>291</v>
      </c>
      <c r="E286" s="86">
        <v>30707782923</v>
      </c>
      <c r="F286" s="88">
        <v>171.96</v>
      </c>
      <c r="G286" s="90">
        <f t="shared" si="7"/>
        <v>36.111600000000003</v>
      </c>
      <c r="H286" s="90"/>
      <c r="I286" s="110"/>
      <c r="J286" s="123">
        <v>12.9</v>
      </c>
      <c r="K286" s="90"/>
      <c r="L286" s="123">
        <f t="shared" si="4"/>
        <v>220.97160000000002</v>
      </c>
      <c r="M286" s="39"/>
      <c r="N286" s="39"/>
      <c r="O286" s="39"/>
      <c r="P286" s="39"/>
    </row>
    <row r="287" spans="1:16" x14ac:dyDescent="0.25">
      <c r="A287" s="119">
        <v>42510</v>
      </c>
      <c r="B287" s="86">
        <v>10</v>
      </c>
      <c r="C287" s="86">
        <v>41243</v>
      </c>
      <c r="D287" s="86" t="s">
        <v>312</v>
      </c>
      <c r="E287" s="86">
        <v>30649911467</v>
      </c>
      <c r="F287" s="88">
        <v>102</v>
      </c>
      <c r="G287" s="90">
        <f t="shared" si="7"/>
        <v>21.419999999999998</v>
      </c>
      <c r="H287" s="90"/>
      <c r="I287" s="110"/>
      <c r="J287" s="123">
        <v>1.59</v>
      </c>
      <c r="K287" s="90"/>
      <c r="L287" s="123">
        <f t="shared" si="4"/>
        <v>125.01</v>
      </c>
      <c r="M287" s="39"/>
      <c r="N287" s="39"/>
      <c r="O287" s="39"/>
      <c r="P287" s="39"/>
    </row>
    <row r="288" spans="1:16" x14ac:dyDescent="0.25">
      <c r="A288" s="119">
        <v>42535</v>
      </c>
      <c r="B288" s="86">
        <v>3</v>
      </c>
      <c r="C288" s="86">
        <v>19087</v>
      </c>
      <c r="D288" s="86" t="s">
        <v>262</v>
      </c>
      <c r="E288" s="86">
        <v>30694271789</v>
      </c>
      <c r="F288" s="88">
        <v>118.35</v>
      </c>
      <c r="G288" s="90">
        <f t="shared" si="7"/>
        <v>24.853499999999997</v>
      </c>
      <c r="H288" s="90"/>
      <c r="I288" s="110"/>
      <c r="J288" s="123">
        <v>16.8</v>
      </c>
      <c r="K288" s="90">
        <v>2.37</v>
      </c>
      <c r="L288" s="123">
        <f t="shared" si="4"/>
        <v>162.37350000000001</v>
      </c>
      <c r="M288" s="39"/>
      <c r="N288" s="39"/>
      <c r="O288" s="39"/>
      <c r="P288" s="39"/>
    </row>
    <row r="289" spans="1:16" x14ac:dyDescent="0.25">
      <c r="A289" s="119">
        <v>42535</v>
      </c>
      <c r="B289" s="86">
        <v>22</v>
      </c>
      <c r="C289" s="86">
        <v>18679</v>
      </c>
      <c r="D289" s="86" t="s">
        <v>262</v>
      </c>
      <c r="E289" s="86">
        <v>30694271789</v>
      </c>
      <c r="F289" s="88">
        <v>36.83</v>
      </c>
      <c r="G289" s="90">
        <f t="shared" si="7"/>
        <v>7.7342999999999993</v>
      </c>
      <c r="H289" s="90"/>
      <c r="I289" s="110"/>
      <c r="J289" s="123">
        <v>5.23</v>
      </c>
      <c r="K289" s="90"/>
      <c r="L289" s="123">
        <f t="shared" si="4"/>
        <v>49.794299999999993</v>
      </c>
      <c r="M289" s="39"/>
      <c r="N289" s="39"/>
      <c r="O289" s="39"/>
      <c r="P289" s="39"/>
    </row>
    <row r="290" spans="1:16" x14ac:dyDescent="0.25">
      <c r="A290" s="119">
        <v>42535</v>
      </c>
      <c r="B290" s="86">
        <v>9</v>
      </c>
      <c r="C290" s="86">
        <v>18185</v>
      </c>
      <c r="D290" s="86" t="s">
        <v>313</v>
      </c>
      <c r="E290" s="86">
        <v>30714250317</v>
      </c>
      <c r="F290" s="88">
        <v>310.57</v>
      </c>
      <c r="G290" s="90">
        <f t="shared" si="7"/>
        <v>65.219700000000003</v>
      </c>
      <c r="H290" s="90"/>
      <c r="I290" s="110"/>
      <c r="J290" s="123">
        <v>124.28</v>
      </c>
      <c r="K290" s="90"/>
      <c r="L290" s="123">
        <f t="shared" si="4"/>
        <v>500.06970000000001</v>
      </c>
      <c r="M290" s="39"/>
      <c r="N290" s="39"/>
      <c r="O290" s="39"/>
      <c r="P290" s="39"/>
    </row>
    <row r="291" spans="1:16" x14ac:dyDescent="0.25">
      <c r="A291" s="119">
        <v>42537</v>
      </c>
      <c r="B291" s="86">
        <v>2</v>
      </c>
      <c r="C291" s="86">
        <v>19088</v>
      </c>
      <c r="D291" s="86" t="s">
        <v>314</v>
      </c>
      <c r="E291" s="86">
        <v>30711948305</v>
      </c>
      <c r="F291" s="88">
        <v>117.7</v>
      </c>
      <c r="G291" s="90">
        <f t="shared" si="7"/>
        <v>24.716999999999999</v>
      </c>
      <c r="H291" s="90"/>
      <c r="I291" s="110"/>
      <c r="J291" s="123">
        <v>2.58</v>
      </c>
      <c r="K291" s="90"/>
      <c r="L291" s="123">
        <f t="shared" si="4"/>
        <v>144.99700000000001</v>
      </c>
      <c r="M291" s="39"/>
      <c r="N291" s="39"/>
      <c r="O291" s="39"/>
      <c r="P291" s="39"/>
    </row>
    <row r="292" spans="1:16" x14ac:dyDescent="0.25">
      <c r="A292" s="119">
        <v>42537</v>
      </c>
      <c r="B292" s="86">
        <v>3</v>
      </c>
      <c r="C292" s="86">
        <v>19141</v>
      </c>
      <c r="D292" s="86" t="s">
        <v>262</v>
      </c>
      <c r="E292" s="86">
        <v>30714250317</v>
      </c>
      <c r="F292" s="88">
        <v>133.94999999999999</v>
      </c>
      <c r="G292" s="90">
        <f t="shared" si="7"/>
        <v>28.129499999999997</v>
      </c>
      <c r="H292" s="90"/>
      <c r="I292" s="110"/>
      <c r="J292" s="123">
        <v>19.02</v>
      </c>
      <c r="K292" s="90">
        <v>2.68</v>
      </c>
      <c r="L292" s="123">
        <f t="shared" si="4"/>
        <v>183.77950000000001</v>
      </c>
      <c r="M292" s="39"/>
      <c r="N292" s="39"/>
      <c r="O292" s="39"/>
      <c r="P292" s="39"/>
    </row>
    <row r="293" spans="1:16" x14ac:dyDescent="0.25">
      <c r="A293" s="119">
        <v>42537</v>
      </c>
      <c r="B293" s="86">
        <v>5</v>
      </c>
      <c r="C293" s="86">
        <v>48178</v>
      </c>
      <c r="D293" s="86" t="s">
        <v>291</v>
      </c>
      <c r="E293" s="86">
        <v>30707782923</v>
      </c>
      <c r="F293" s="88">
        <v>163.25</v>
      </c>
      <c r="G293" s="90">
        <f t="shared" si="7"/>
        <v>34.282499999999999</v>
      </c>
      <c r="H293" s="90"/>
      <c r="I293" s="110"/>
      <c r="J293" s="123">
        <v>17.5</v>
      </c>
      <c r="K293" s="90"/>
      <c r="L293" s="123">
        <f t="shared" si="4"/>
        <v>215.0325</v>
      </c>
      <c r="M293" s="39"/>
      <c r="N293" s="39"/>
      <c r="O293" s="39"/>
      <c r="P293" s="39"/>
    </row>
    <row r="294" spans="1:16" x14ac:dyDescent="0.25">
      <c r="A294" s="119">
        <v>42537</v>
      </c>
      <c r="B294" s="86">
        <v>15</v>
      </c>
      <c r="C294" s="86">
        <v>292857</v>
      </c>
      <c r="D294" s="86" t="s">
        <v>315</v>
      </c>
      <c r="E294" s="86">
        <v>30683939931</v>
      </c>
      <c r="F294" s="88">
        <v>133.05000000000001</v>
      </c>
      <c r="G294" s="90">
        <f t="shared" si="7"/>
        <v>27.9405</v>
      </c>
      <c r="H294" s="90"/>
      <c r="I294" s="110"/>
      <c r="J294" s="123"/>
      <c r="K294" s="90"/>
      <c r="L294" s="123">
        <f t="shared" si="4"/>
        <v>160.9905</v>
      </c>
      <c r="M294" s="39"/>
      <c r="N294" s="39"/>
      <c r="O294" s="39"/>
      <c r="P294" s="39"/>
    </row>
    <row r="295" spans="1:16" x14ac:dyDescent="0.25">
      <c r="A295" s="119">
        <v>42523</v>
      </c>
      <c r="B295" s="86">
        <v>2</v>
      </c>
      <c r="C295" s="86">
        <v>18883</v>
      </c>
      <c r="D295" s="86" t="s">
        <v>314</v>
      </c>
      <c r="E295" s="86">
        <v>30711948305</v>
      </c>
      <c r="F295" s="88">
        <v>155.77000000000001</v>
      </c>
      <c r="G295" s="90">
        <f t="shared" si="7"/>
        <v>32.7117</v>
      </c>
      <c r="H295" s="90"/>
      <c r="I295" s="110"/>
      <c r="J295" s="123">
        <v>3.52</v>
      </c>
      <c r="K295" s="90"/>
      <c r="L295" s="123">
        <f t="shared" si="4"/>
        <v>192.00170000000003</v>
      </c>
      <c r="M295" s="39"/>
      <c r="N295" s="39"/>
      <c r="O295" s="39"/>
      <c r="P295" s="39"/>
    </row>
    <row r="296" spans="1:16" x14ac:dyDescent="0.25">
      <c r="A296" s="119">
        <v>42523</v>
      </c>
      <c r="B296" s="86">
        <v>5</v>
      </c>
      <c r="C296" s="86">
        <v>47561</v>
      </c>
      <c r="D296" s="86" t="s">
        <v>291</v>
      </c>
      <c r="E296" s="86">
        <v>30707782923</v>
      </c>
      <c r="F296" s="88">
        <v>164.2</v>
      </c>
      <c r="G296" s="90">
        <f t="shared" si="7"/>
        <v>34.481999999999999</v>
      </c>
      <c r="H296" s="90"/>
      <c r="I296" s="110"/>
      <c r="J296" s="123">
        <v>12.55</v>
      </c>
      <c r="K296" s="90"/>
      <c r="L296" s="123">
        <f t="shared" si="4"/>
        <v>211.232</v>
      </c>
      <c r="M296" s="39"/>
      <c r="N296" s="39"/>
      <c r="O296" s="39"/>
      <c r="P296" s="39"/>
    </row>
    <row r="297" spans="1:16" x14ac:dyDescent="0.25">
      <c r="A297" s="119">
        <v>42523</v>
      </c>
      <c r="B297" s="86">
        <v>2</v>
      </c>
      <c r="C297" s="86">
        <v>58781</v>
      </c>
      <c r="D297" s="86" t="s">
        <v>294</v>
      </c>
      <c r="E297" s="86">
        <v>30710385560</v>
      </c>
      <c r="F297" s="88">
        <v>130.58000000000001</v>
      </c>
      <c r="G297" s="90">
        <f t="shared" si="7"/>
        <v>27.421800000000001</v>
      </c>
      <c r="H297" s="90"/>
      <c r="I297" s="110"/>
      <c r="J297" s="123"/>
      <c r="K297" s="90"/>
      <c r="L297" s="123">
        <f t="shared" si="4"/>
        <v>158.0018</v>
      </c>
      <c r="M297" s="39"/>
      <c r="N297" s="39"/>
      <c r="O297" s="39"/>
      <c r="P297" s="39"/>
    </row>
    <row r="298" spans="1:16" x14ac:dyDescent="0.25">
      <c r="A298" s="119">
        <v>42523</v>
      </c>
      <c r="B298" s="86">
        <v>5</v>
      </c>
      <c r="C298" s="86">
        <v>47537</v>
      </c>
      <c r="D298" s="86" t="s">
        <v>291</v>
      </c>
      <c r="E298" s="86">
        <v>30707782923</v>
      </c>
      <c r="F298" s="88">
        <v>185.75</v>
      </c>
      <c r="G298" s="90">
        <f t="shared" si="7"/>
        <v>39.0075</v>
      </c>
      <c r="H298" s="90"/>
      <c r="I298" s="110"/>
      <c r="J298" s="123">
        <v>14.01</v>
      </c>
      <c r="K298" s="90"/>
      <c r="L298" s="123">
        <f t="shared" si="4"/>
        <v>238.76749999999998</v>
      </c>
      <c r="M298" s="39"/>
      <c r="N298" s="39"/>
      <c r="O298" s="39"/>
      <c r="P298" s="39"/>
    </row>
    <row r="299" spans="1:16" x14ac:dyDescent="0.25">
      <c r="A299" s="119">
        <v>42524</v>
      </c>
      <c r="B299" s="86">
        <v>2</v>
      </c>
      <c r="C299" s="86">
        <v>58818</v>
      </c>
      <c r="D299" s="86" t="s">
        <v>294</v>
      </c>
      <c r="E299" s="86">
        <v>30710385560</v>
      </c>
      <c r="F299" s="88">
        <v>84.3</v>
      </c>
      <c r="G299" s="90">
        <f t="shared" si="7"/>
        <v>17.702999999999999</v>
      </c>
      <c r="H299" s="90"/>
      <c r="I299" s="110"/>
      <c r="J299" s="123"/>
      <c r="K299" s="90"/>
      <c r="L299" s="123">
        <f t="shared" si="4"/>
        <v>102.003</v>
      </c>
      <c r="M299" s="39"/>
      <c r="N299" s="39"/>
      <c r="O299" s="39"/>
      <c r="P299" s="39"/>
    </row>
    <row r="300" spans="1:16" x14ac:dyDescent="0.25">
      <c r="A300" s="119">
        <v>42550</v>
      </c>
      <c r="B300" s="86">
        <v>5</v>
      </c>
      <c r="C300" s="86">
        <v>48690</v>
      </c>
      <c r="D300" s="86" t="s">
        <v>291</v>
      </c>
      <c r="E300" s="86">
        <v>30707782923</v>
      </c>
      <c r="F300" s="88">
        <v>155.91</v>
      </c>
      <c r="G300" s="90">
        <f t="shared" si="7"/>
        <v>32.741099999999996</v>
      </c>
      <c r="H300" s="90"/>
      <c r="I300" s="110"/>
      <c r="J300" s="123">
        <v>16.71</v>
      </c>
      <c r="K300" s="90"/>
      <c r="L300" s="123">
        <f t="shared" si="4"/>
        <v>205.36109999999999</v>
      </c>
      <c r="M300" s="39"/>
      <c r="N300" s="39"/>
      <c r="O300" s="39"/>
      <c r="P300" s="39"/>
    </row>
    <row r="301" spans="1:16" x14ac:dyDescent="0.25">
      <c r="A301" s="119">
        <v>42534</v>
      </c>
      <c r="B301" s="86">
        <v>2</v>
      </c>
      <c r="C301" s="86">
        <v>19040</v>
      </c>
      <c r="D301" s="86" t="s">
        <v>314</v>
      </c>
      <c r="E301" s="86">
        <v>30711948305</v>
      </c>
      <c r="F301" s="88">
        <v>157.47999999999999</v>
      </c>
      <c r="G301" s="90">
        <f t="shared" si="7"/>
        <v>33.070799999999998</v>
      </c>
      <c r="H301" s="90"/>
      <c r="I301" s="110"/>
      <c r="J301" s="123">
        <v>3.45</v>
      </c>
      <c r="K301" s="90"/>
      <c r="L301" s="123">
        <f t="shared" si="4"/>
        <v>194.00079999999997</v>
      </c>
      <c r="M301" s="39"/>
      <c r="N301" s="39"/>
      <c r="O301" s="39"/>
      <c r="P301" s="39"/>
    </row>
    <row r="302" spans="1:16" x14ac:dyDescent="0.25">
      <c r="A302" s="119">
        <v>42534</v>
      </c>
      <c r="B302" s="86">
        <v>5</v>
      </c>
      <c r="C302" s="86">
        <v>47998</v>
      </c>
      <c r="D302" s="86" t="s">
        <v>291</v>
      </c>
      <c r="E302" s="86">
        <v>30707782923</v>
      </c>
      <c r="F302" s="88">
        <v>167.67</v>
      </c>
      <c r="G302" s="90">
        <f t="shared" si="7"/>
        <v>35.210699999999996</v>
      </c>
      <c r="H302" s="90"/>
      <c r="I302" s="110"/>
      <c r="J302" s="123">
        <v>19.61</v>
      </c>
      <c r="K302" s="90"/>
      <c r="L302" s="123">
        <f t="shared" si="4"/>
        <v>222.4907</v>
      </c>
      <c r="M302" s="39"/>
      <c r="N302" s="39"/>
      <c r="O302" s="39"/>
      <c r="P302" s="39"/>
    </row>
    <row r="303" spans="1:16" x14ac:dyDescent="0.25">
      <c r="A303" s="119">
        <v>42534</v>
      </c>
      <c r="B303" s="86">
        <v>26</v>
      </c>
      <c r="C303" s="86">
        <v>70802</v>
      </c>
      <c r="D303" s="86" t="s">
        <v>303</v>
      </c>
      <c r="E303" s="86">
        <v>30707019618</v>
      </c>
      <c r="F303" s="88">
        <v>86.91</v>
      </c>
      <c r="G303" s="90">
        <f t="shared" si="7"/>
        <v>18.251099999999997</v>
      </c>
      <c r="H303" s="90"/>
      <c r="I303" s="110"/>
      <c r="J303" s="123">
        <v>54.89</v>
      </c>
      <c r="K303" s="90"/>
      <c r="L303" s="123">
        <f t="shared" si="4"/>
        <v>160.05109999999999</v>
      </c>
      <c r="M303" s="39"/>
      <c r="N303" s="39"/>
      <c r="O303" s="39"/>
      <c r="P303" s="39"/>
    </row>
    <row r="304" spans="1:16" x14ac:dyDescent="0.25">
      <c r="A304" s="119">
        <v>42524</v>
      </c>
      <c r="B304" s="86">
        <v>3</v>
      </c>
      <c r="C304" s="86">
        <v>35806</v>
      </c>
      <c r="D304" s="86" t="s">
        <v>316</v>
      </c>
      <c r="E304" s="86">
        <v>30545766678</v>
      </c>
      <c r="F304" s="88">
        <v>68.91</v>
      </c>
      <c r="G304" s="90">
        <f t="shared" si="7"/>
        <v>14.471099999999998</v>
      </c>
      <c r="H304" s="90"/>
      <c r="I304" s="110"/>
      <c r="J304" s="123">
        <v>33.67</v>
      </c>
      <c r="K304" s="90"/>
      <c r="L304" s="123">
        <f t="shared" si="4"/>
        <v>117.05109999999999</v>
      </c>
      <c r="M304" s="39"/>
      <c r="N304" s="39"/>
      <c r="O304" s="39"/>
      <c r="P304" s="39"/>
    </row>
    <row r="305" spans="1:16" x14ac:dyDescent="0.25">
      <c r="A305" s="119">
        <v>42524</v>
      </c>
      <c r="B305" s="86">
        <v>5</v>
      </c>
      <c r="C305" s="86">
        <v>47640</v>
      </c>
      <c r="D305" s="86" t="s">
        <v>291</v>
      </c>
      <c r="E305" s="86">
        <v>30707782923</v>
      </c>
      <c r="F305" s="88">
        <v>143.01</v>
      </c>
      <c r="G305" s="90">
        <f t="shared" si="7"/>
        <v>30.032099999999996</v>
      </c>
      <c r="H305" s="90"/>
      <c r="I305" s="110"/>
      <c r="J305" s="123">
        <v>10.93</v>
      </c>
      <c r="K305" s="90"/>
      <c r="L305" s="123">
        <f t="shared" si="4"/>
        <v>183.97209999999998</v>
      </c>
      <c r="M305" s="39"/>
      <c r="N305" s="39"/>
      <c r="O305" s="39"/>
      <c r="P305" s="39"/>
    </row>
    <row r="306" spans="1:16" x14ac:dyDescent="0.25">
      <c r="A306" s="119">
        <v>42524</v>
      </c>
      <c r="B306" s="86">
        <v>23</v>
      </c>
      <c r="C306" s="86">
        <v>109199</v>
      </c>
      <c r="D306" s="86" t="s">
        <v>301</v>
      </c>
      <c r="E306" s="86">
        <v>30664893718</v>
      </c>
      <c r="F306" s="88">
        <v>102.8</v>
      </c>
      <c r="G306" s="90">
        <f t="shared" si="7"/>
        <v>21.587999999999997</v>
      </c>
      <c r="H306" s="90"/>
      <c r="I306" s="110"/>
      <c r="J306" s="123">
        <v>1.62</v>
      </c>
      <c r="K306" s="90"/>
      <c r="L306" s="123">
        <f t="shared" si="4"/>
        <v>126.008</v>
      </c>
      <c r="M306" s="39"/>
      <c r="N306" s="39"/>
      <c r="O306" s="39"/>
      <c r="P306" s="39"/>
    </row>
    <row r="307" spans="1:16" x14ac:dyDescent="0.25">
      <c r="A307" s="119">
        <v>42524</v>
      </c>
      <c r="B307" s="86">
        <v>15</v>
      </c>
      <c r="C307" s="86">
        <v>66645</v>
      </c>
      <c r="D307" s="86" t="s">
        <v>262</v>
      </c>
      <c r="E307" s="86">
        <v>30694271789</v>
      </c>
      <c r="F307" s="88">
        <v>140.29</v>
      </c>
      <c r="G307" s="90">
        <f t="shared" si="7"/>
        <v>29.460899999999999</v>
      </c>
      <c r="H307" s="90"/>
      <c r="I307" s="110"/>
      <c r="J307" s="123">
        <v>10.95</v>
      </c>
      <c r="K307" s="90"/>
      <c r="L307" s="123">
        <f t="shared" si="4"/>
        <v>180.70089999999999</v>
      </c>
      <c r="M307" s="39"/>
      <c r="N307" s="39"/>
      <c r="O307" s="39"/>
      <c r="P307" s="39"/>
    </row>
    <row r="308" spans="1:16" x14ac:dyDescent="0.25">
      <c r="A308" s="119">
        <v>42524</v>
      </c>
      <c r="B308" s="86">
        <v>23</v>
      </c>
      <c r="C308" s="86">
        <v>109119</v>
      </c>
      <c r="D308" s="86" t="s">
        <v>301</v>
      </c>
      <c r="E308" s="86">
        <v>30664893718</v>
      </c>
      <c r="F308" s="88">
        <v>101.98</v>
      </c>
      <c r="G308" s="90">
        <f t="shared" si="7"/>
        <v>21.415800000000001</v>
      </c>
      <c r="H308" s="90"/>
      <c r="I308" s="110"/>
      <c r="J308" s="123">
        <v>1.6</v>
      </c>
      <c r="K308" s="90"/>
      <c r="L308" s="123">
        <f t="shared" si="4"/>
        <v>124.9958</v>
      </c>
      <c r="M308" s="39"/>
      <c r="N308" s="39"/>
      <c r="O308" s="39"/>
      <c r="P308" s="39"/>
    </row>
    <row r="309" spans="1:16" x14ac:dyDescent="0.25">
      <c r="A309" s="119">
        <v>42529</v>
      </c>
      <c r="B309" s="86">
        <v>2</v>
      </c>
      <c r="C309" s="86">
        <v>59807</v>
      </c>
      <c r="D309" s="86" t="s">
        <v>277</v>
      </c>
      <c r="E309" s="86">
        <v>30620607122</v>
      </c>
      <c r="F309" s="88">
        <v>175.44</v>
      </c>
      <c r="G309" s="90">
        <f t="shared" si="7"/>
        <v>36.842399999999998</v>
      </c>
      <c r="H309" s="90"/>
      <c r="I309" s="110"/>
      <c r="J309" s="123">
        <v>6.72</v>
      </c>
      <c r="K309" s="90"/>
      <c r="L309" s="123">
        <f t="shared" si="4"/>
        <v>219.00239999999999</v>
      </c>
      <c r="M309" s="39"/>
      <c r="N309" s="39"/>
      <c r="O309" s="39"/>
      <c r="P309" s="39"/>
    </row>
    <row r="310" spans="1:16" x14ac:dyDescent="0.25">
      <c r="A310" s="119">
        <v>42529</v>
      </c>
      <c r="B310" s="86">
        <v>5</v>
      </c>
      <c r="C310" s="86">
        <v>47803</v>
      </c>
      <c r="D310" s="86" t="s">
        <v>291</v>
      </c>
      <c r="E310" s="86">
        <v>30707782923</v>
      </c>
      <c r="F310" s="88">
        <v>169.43</v>
      </c>
      <c r="G310" s="90">
        <f t="shared" si="7"/>
        <v>35.580300000000001</v>
      </c>
      <c r="H310" s="90"/>
      <c r="I310" s="110"/>
      <c r="J310" s="123">
        <v>12.95</v>
      </c>
      <c r="K310" s="90"/>
      <c r="L310" s="123">
        <f t="shared" si="4"/>
        <v>217.96029999999999</v>
      </c>
      <c r="M310" s="39"/>
      <c r="N310" s="39"/>
      <c r="O310" s="39"/>
      <c r="P310" s="39"/>
    </row>
    <row r="311" spans="1:16" x14ac:dyDescent="0.25">
      <c r="A311" s="119">
        <v>42528</v>
      </c>
      <c r="B311" s="86">
        <v>3</v>
      </c>
      <c r="C311" s="86">
        <v>16410</v>
      </c>
      <c r="D311" s="86" t="s">
        <v>293</v>
      </c>
      <c r="E311" s="86">
        <v>30710142587</v>
      </c>
      <c r="F311" s="88">
        <v>195.73</v>
      </c>
      <c r="G311" s="90">
        <f t="shared" si="7"/>
        <v>41.103299999999997</v>
      </c>
      <c r="H311" s="90"/>
      <c r="I311" s="110"/>
      <c r="J311" s="123">
        <v>63.17</v>
      </c>
      <c r="K311" s="90"/>
      <c r="L311" s="123">
        <f t="shared" si="4"/>
        <v>300.00329999999997</v>
      </c>
      <c r="M311" s="39"/>
      <c r="N311" s="39"/>
      <c r="O311" s="39"/>
      <c r="P311" s="39"/>
    </row>
    <row r="312" spans="1:16" x14ac:dyDescent="0.25">
      <c r="A312" s="119">
        <v>42528</v>
      </c>
      <c r="B312" s="86">
        <v>3</v>
      </c>
      <c r="C312" s="86">
        <v>35861</v>
      </c>
      <c r="D312" s="86" t="s">
        <v>316</v>
      </c>
      <c r="E312" s="86">
        <v>30545766678</v>
      </c>
      <c r="F312" s="88">
        <v>64.75</v>
      </c>
      <c r="G312" s="90">
        <f t="shared" si="7"/>
        <v>13.5975</v>
      </c>
      <c r="H312" s="90"/>
      <c r="I312" s="110"/>
      <c r="J312" s="123">
        <v>31.63</v>
      </c>
      <c r="K312" s="90"/>
      <c r="L312" s="123">
        <f t="shared" si="4"/>
        <v>109.97749999999999</v>
      </c>
      <c r="M312" s="39"/>
      <c r="N312" s="39"/>
      <c r="O312" s="39"/>
      <c r="P312" s="39"/>
    </row>
    <row r="313" spans="1:16" x14ac:dyDescent="0.25">
      <c r="A313" s="119">
        <v>42528</v>
      </c>
      <c r="B313" s="86">
        <v>2</v>
      </c>
      <c r="C313" s="86">
        <v>18951</v>
      </c>
      <c r="D313" s="86" t="s">
        <v>314</v>
      </c>
      <c r="E313" s="86">
        <v>30711948305</v>
      </c>
      <c r="F313" s="88">
        <v>181.06</v>
      </c>
      <c r="G313" s="90">
        <f t="shared" si="7"/>
        <v>38.022599999999997</v>
      </c>
      <c r="H313" s="90"/>
      <c r="I313" s="110"/>
      <c r="J313" s="123">
        <v>3.92</v>
      </c>
      <c r="K313" s="90"/>
      <c r="L313" s="123">
        <f t="shared" si="4"/>
        <v>223.0026</v>
      </c>
      <c r="M313" s="39"/>
      <c r="N313" s="39"/>
      <c r="O313" s="39"/>
      <c r="P313" s="39"/>
    </row>
    <row r="314" spans="1:16" x14ac:dyDescent="0.25">
      <c r="A314" s="119">
        <v>42527</v>
      </c>
      <c r="B314" s="86">
        <v>5</v>
      </c>
      <c r="C314" s="86">
        <v>47720</v>
      </c>
      <c r="D314" s="86" t="s">
        <v>291</v>
      </c>
      <c r="E314" s="86">
        <v>30707782923</v>
      </c>
      <c r="F314" s="88">
        <v>146.88999999999999</v>
      </c>
      <c r="G314" s="90">
        <f t="shared" si="7"/>
        <v>30.846899999999994</v>
      </c>
      <c r="H314" s="90"/>
      <c r="I314" s="110"/>
      <c r="J314" s="123">
        <v>11.23</v>
      </c>
      <c r="K314" s="90"/>
      <c r="L314" s="123">
        <f t="shared" si="4"/>
        <v>188.96689999999998</v>
      </c>
      <c r="M314" s="39"/>
      <c r="N314" s="39"/>
      <c r="O314" s="39"/>
      <c r="P314" s="39"/>
    </row>
    <row r="315" spans="1:16" x14ac:dyDescent="0.25">
      <c r="A315" s="119">
        <v>42527</v>
      </c>
      <c r="B315" s="86">
        <v>2</v>
      </c>
      <c r="C315" s="86">
        <v>18930</v>
      </c>
      <c r="D315" s="86" t="s">
        <v>314</v>
      </c>
      <c r="E315" s="86">
        <v>30711948305</v>
      </c>
      <c r="F315" s="88">
        <v>146.15</v>
      </c>
      <c r="G315" s="90">
        <f t="shared" si="7"/>
        <v>30.691500000000001</v>
      </c>
      <c r="H315" s="90"/>
      <c r="I315" s="110"/>
      <c r="J315" s="123">
        <v>3.16</v>
      </c>
      <c r="K315" s="90"/>
      <c r="L315" s="123">
        <f t="shared" si="4"/>
        <v>180.00149999999999</v>
      </c>
      <c r="M315" s="39"/>
      <c r="N315" s="39"/>
      <c r="O315" s="39"/>
      <c r="P315" s="39"/>
    </row>
    <row r="316" spans="1:16" x14ac:dyDescent="0.25">
      <c r="A316" s="119">
        <v>42527</v>
      </c>
      <c r="B316" s="86">
        <v>2</v>
      </c>
      <c r="C316" s="86">
        <v>18934</v>
      </c>
      <c r="D316" s="86" t="s">
        <v>314</v>
      </c>
      <c r="E316" s="86">
        <v>30711948305</v>
      </c>
      <c r="F316" s="88">
        <v>159.13999999999999</v>
      </c>
      <c r="G316" s="90">
        <f t="shared" si="7"/>
        <v>33.419399999999996</v>
      </c>
      <c r="H316" s="90"/>
      <c r="I316" s="110"/>
      <c r="J316" s="123">
        <v>3.44</v>
      </c>
      <c r="K316" s="90"/>
      <c r="L316" s="123">
        <f t="shared" si="4"/>
        <v>195.99939999999998</v>
      </c>
      <c r="M316" s="39"/>
      <c r="N316" s="39"/>
      <c r="O316" s="39"/>
      <c r="P316" s="39"/>
    </row>
    <row r="317" spans="1:16" x14ac:dyDescent="0.25">
      <c r="A317" s="119">
        <v>42527</v>
      </c>
      <c r="B317" s="86">
        <v>5</v>
      </c>
      <c r="C317" s="86">
        <v>47742</v>
      </c>
      <c r="D317" s="86" t="s">
        <v>291</v>
      </c>
      <c r="E317" s="86">
        <v>30707782923</v>
      </c>
      <c r="F317" s="88">
        <v>165.56</v>
      </c>
      <c r="G317" s="90">
        <f t="shared" si="7"/>
        <v>34.767600000000002</v>
      </c>
      <c r="H317" s="90"/>
      <c r="I317" s="110"/>
      <c r="J317" s="123">
        <v>12.65</v>
      </c>
      <c r="K317" s="90"/>
      <c r="L317" s="123">
        <f t="shared" si="4"/>
        <v>212.97760000000002</v>
      </c>
      <c r="M317" s="39"/>
      <c r="N317" s="39"/>
      <c r="O317" s="39"/>
      <c r="P317" s="39"/>
    </row>
    <row r="318" spans="1:16" x14ac:dyDescent="0.25">
      <c r="A318" s="119">
        <v>42532</v>
      </c>
      <c r="B318" s="86">
        <v>8</v>
      </c>
      <c r="C318" s="86">
        <v>27606</v>
      </c>
      <c r="D318" s="86" t="s">
        <v>302</v>
      </c>
      <c r="E318" s="86">
        <v>30708578688</v>
      </c>
      <c r="F318" s="88">
        <v>82.33</v>
      </c>
      <c r="G318" s="90">
        <f t="shared" si="7"/>
        <v>17.289299999999997</v>
      </c>
      <c r="H318" s="90"/>
      <c r="I318" s="110"/>
      <c r="J318" s="123">
        <v>53.38</v>
      </c>
      <c r="K318" s="90"/>
      <c r="L318" s="123">
        <f t="shared" si="4"/>
        <v>152.99930000000001</v>
      </c>
      <c r="M318" s="39"/>
      <c r="N318" s="39"/>
      <c r="O318" s="39"/>
      <c r="P318" s="39"/>
    </row>
    <row r="319" spans="1:16" x14ac:dyDescent="0.25">
      <c r="A319" s="119">
        <v>42532</v>
      </c>
      <c r="B319" s="86">
        <v>5</v>
      </c>
      <c r="C319" s="86">
        <v>47941</v>
      </c>
      <c r="D319" s="86" t="s">
        <v>291</v>
      </c>
      <c r="E319" s="86">
        <v>30707782923</v>
      </c>
      <c r="F319" s="88">
        <v>162.77000000000001</v>
      </c>
      <c r="G319" s="90">
        <f t="shared" si="7"/>
        <v>34.181699999999999</v>
      </c>
      <c r="H319" s="90"/>
      <c r="I319" s="110"/>
      <c r="J319" s="123">
        <v>19.04</v>
      </c>
      <c r="K319" s="90"/>
      <c r="L319" s="123">
        <f t="shared" si="4"/>
        <v>215.99170000000001</v>
      </c>
      <c r="M319" s="39"/>
      <c r="N319" s="39"/>
      <c r="O319" s="39"/>
      <c r="P319" s="39"/>
    </row>
    <row r="320" spans="1:16" x14ac:dyDescent="0.25">
      <c r="A320" s="119">
        <v>42531</v>
      </c>
      <c r="B320" s="86">
        <v>5</v>
      </c>
      <c r="C320" s="86">
        <v>47935</v>
      </c>
      <c r="D320" s="86" t="s">
        <v>291</v>
      </c>
      <c r="E320" s="86">
        <v>30707782923</v>
      </c>
      <c r="F320" s="88">
        <v>184.8</v>
      </c>
      <c r="G320" s="90">
        <f t="shared" si="7"/>
        <v>38.808</v>
      </c>
      <c r="H320" s="90"/>
      <c r="I320" s="110"/>
      <c r="J320" s="123">
        <v>21.61</v>
      </c>
      <c r="K320" s="90"/>
      <c r="L320" s="123">
        <f t="shared" si="4"/>
        <v>245.21800000000002</v>
      </c>
      <c r="M320" s="39"/>
      <c r="N320" s="39"/>
      <c r="O320" s="39"/>
      <c r="P320" s="39"/>
    </row>
    <row r="321" spans="1:16" x14ac:dyDescent="0.25">
      <c r="A321" s="119">
        <v>42543</v>
      </c>
      <c r="B321" s="86">
        <v>5</v>
      </c>
      <c r="C321" s="86">
        <v>48340</v>
      </c>
      <c r="D321" s="86" t="s">
        <v>291</v>
      </c>
      <c r="E321" s="86">
        <v>30707782923</v>
      </c>
      <c r="F321" s="88">
        <v>182.99</v>
      </c>
      <c r="G321" s="90">
        <f t="shared" si="7"/>
        <v>38.427900000000001</v>
      </c>
      <c r="H321" s="90"/>
      <c r="I321" s="110"/>
      <c r="J321" s="123">
        <v>19.61</v>
      </c>
      <c r="K321" s="90"/>
      <c r="L321" s="123">
        <f t="shared" si="4"/>
        <v>241.02789999999999</v>
      </c>
      <c r="M321" s="39"/>
      <c r="N321" s="39"/>
      <c r="O321" s="39"/>
      <c r="P321" s="39"/>
    </row>
    <row r="322" spans="1:16" x14ac:dyDescent="0.25">
      <c r="A322" s="119">
        <v>42543</v>
      </c>
      <c r="B322" s="86">
        <v>8</v>
      </c>
      <c r="C322" s="86">
        <v>28361</v>
      </c>
      <c r="D322" s="86" t="s">
        <v>302</v>
      </c>
      <c r="E322" s="86">
        <v>30708578688</v>
      </c>
      <c r="F322" s="88">
        <v>107.63</v>
      </c>
      <c r="G322" s="90">
        <f t="shared" si="7"/>
        <v>22.6023</v>
      </c>
      <c r="H322" s="90"/>
      <c r="I322" s="110"/>
      <c r="J322" s="123">
        <v>69.77</v>
      </c>
      <c r="K322" s="90"/>
      <c r="L322" s="123">
        <f t="shared" si="4"/>
        <v>200.00229999999999</v>
      </c>
      <c r="M322" s="39"/>
      <c r="N322" s="39"/>
      <c r="O322" s="39"/>
      <c r="P322" s="39"/>
    </row>
    <row r="323" spans="1:16" x14ac:dyDescent="0.25">
      <c r="A323" s="119">
        <v>42543</v>
      </c>
      <c r="B323" s="86">
        <v>46</v>
      </c>
      <c r="C323" s="86">
        <v>132670</v>
      </c>
      <c r="D323" s="86" t="s">
        <v>267</v>
      </c>
      <c r="E323" s="86">
        <v>30645544265</v>
      </c>
      <c r="F323" s="88">
        <v>75.88</v>
      </c>
      <c r="G323" s="90">
        <f t="shared" si="7"/>
        <v>15.934799999999999</v>
      </c>
      <c r="H323" s="90"/>
      <c r="I323" s="110"/>
      <c r="J323" s="123">
        <v>8.18</v>
      </c>
      <c r="K323" s="90"/>
      <c r="L323" s="123">
        <f t="shared" si="4"/>
        <v>99.994799999999998</v>
      </c>
      <c r="M323" s="39"/>
      <c r="N323" s="39"/>
      <c r="O323" s="39"/>
      <c r="P323" s="39"/>
    </row>
    <row r="324" spans="1:16" x14ac:dyDescent="0.25">
      <c r="A324" s="119">
        <v>42543</v>
      </c>
      <c r="B324" s="86">
        <v>19</v>
      </c>
      <c r="C324" s="86">
        <v>30467</v>
      </c>
      <c r="D324" s="86" t="s">
        <v>150</v>
      </c>
      <c r="E324" s="86">
        <v>30708478020</v>
      </c>
      <c r="F324" s="88">
        <v>106.59</v>
      </c>
      <c r="G324" s="90">
        <f t="shared" si="7"/>
        <v>22.383900000000001</v>
      </c>
      <c r="H324" s="90"/>
      <c r="I324" s="110"/>
      <c r="J324" s="123">
        <v>14.03</v>
      </c>
      <c r="K324" s="90"/>
      <c r="L324" s="123">
        <f t="shared" si="4"/>
        <v>143.00390000000002</v>
      </c>
      <c r="M324" s="39"/>
      <c r="N324" s="39"/>
      <c r="O324" s="39"/>
      <c r="P324" s="39"/>
    </row>
    <row r="325" spans="1:16" x14ac:dyDescent="0.25">
      <c r="A325" s="119">
        <v>42543</v>
      </c>
      <c r="B325" s="86">
        <v>19</v>
      </c>
      <c r="C325" s="86">
        <v>30477</v>
      </c>
      <c r="D325" s="86" t="s">
        <v>150</v>
      </c>
      <c r="E325" s="86">
        <v>30708478020</v>
      </c>
      <c r="F325" s="88">
        <v>108.45</v>
      </c>
      <c r="G325" s="90">
        <f t="shared" si="7"/>
        <v>22.7745</v>
      </c>
      <c r="H325" s="90"/>
      <c r="I325" s="110"/>
      <c r="J325" s="123">
        <v>14.28</v>
      </c>
      <c r="K325" s="90"/>
      <c r="L325" s="123">
        <f t="shared" si="4"/>
        <v>145.50450000000001</v>
      </c>
      <c r="M325" s="39"/>
      <c r="N325" s="39"/>
      <c r="O325" s="39"/>
      <c r="P325" s="39"/>
    </row>
    <row r="326" spans="1:16" x14ac:dyDescent="0.25">
      <c r="A326" s="119">
        <v>42544</v>
      </c>
      <c r="B326" s="86">
        <v>9</v>
      </c>
      <c r="C326" s="86">
        <v>7222</v>
      </c>
      <c r="D326" s="86" t="s">
        <v>263</v>
      </c>
      <c r="E326" s="86">
        <v>30686230968</v>
      </c>
      <c r="F326" s="88">
        <v>101.56</v>
      </c>
      <c r="G326" s="90">
        <f t="shared" si="7"/>
        <v>21.3276</v>
      </c>
      <c r="H326" s="90"/>
      <c r="I326" s="110"/>
      <c r="J326" s="123">
        <v>2.13</v>
      </c>
      <c r="K326" s="90"/>
      <c r="L326" s="123">
        <f t="shared" si="4"/>
        <v>125.0176</v>
      </c>
      <c r="M326" s="39"/>
      <c r="N326" s="39"/>
      <c r="O326" s="39"/>
      <c r="P326" s="39"/>
    </row>
    <row r="327" spans="1:16" x14ac:dyDescent="0.25">
      <c r="A327" s="119">
        <v>42544</v>
      </c>
      <c r="B327" s="86">
        <v>8</v>
      </c>
      <c r="C327" s="86">
        <v>15053</v>
      </c>
      <c r="D327" s="86" t="s">
        <v>263</v>
      </c>
      <c r="E327" s="86">
        <v>30686230968</v>
      </c>
      <c r="F327" s="88">
        <v>55.64</v>
      </c>
      <c r="G327" s="90">
        <f t="shared" si="7"/>
        <v>11.6844</v>
      </c>
      <c r="H327" s="90"/>
      <c r="I327" s="110"/>
      <c r="J327" s="123">
        <v>1.17</v>
      </c>
      <c r="K327" s="90"/>
      <c r="L327" s="123">
        <f t="shared" si="4"/>
        <v>68.494399999999999</v>
      </c>
      <c r="M327" s="39"/>
      <c r="N327" s="39"/>
      <c r="O327" s="39"/>
      <c r="P327" s="39"/>
    </row>
    <row r="328" spans="1:16" x14ac:dyDescent="0.25">
      <c r="A328" s="119">
        <v>42545</v>
      </c>
      <c r="B328" s="86">
        <v>19</v>
      </c>
      <c r="C328" s="86">
        <v>30524</v>
      </c>
      <c r="D328" s="86" t="s">
        <v>150</v>
      </c>
      <c r="E328" s="86">
        <v>30708478020</v>
      </c>
      <c r="F328" s="88">
        <v>85.71</v>
      </c>
      <c r="G328" s="90">
        <f t="shared" si="7"/>
        <v>17.999099999999999</v>
      </c>
      <c r="H328" s="90"/>
      <c r="I328" s="110"/>
      <c r="J328" s="123">
        <v>11.29</v>
      </c>
      <c r="K328" s="90"/>
      <c r="L328" s="123">
        <f t="shared" si="4"/>
        <v>114.9991</v>
      </c>
      <c r="M328" s="39"/>
      <c r="N328" s="39"/>
      <c r="O328" s="39"/>
      <c r="P328" s="39"/>
    </row>
    <row r="329" spans="1:16" x14ac:dyDescent="0.25">
      <c r="A329" s="119">
        <v>42545</v>
      </c>
      <c r="B329" s="86">
        <v>8</v>
      </c>
      <c r="C329" s="86">
        <v>28635</v>
      </c>
      <c r="D329" s="86" t="s">
        <v>302</v>
      </c>
      <c r="E329" s="86">
        <v>30708578688</v>
      </c>
      <c r="F329" s="88">
        <v>67.27</v>
      </c>
      <c r="G329" s="90">
        <f t="shared" si="7"/>
        <v>14.126699999999998</v>
      </c>
      <c r="H329" s="90"/>
      <c r="I329" s="110"/>
      <c r="J329" s="123">
        <v>43.61</v>
      </c>
      <c r="K329" s="90"/>
      <c r="L329" s="123">
        <f t="shared" si="4"/>
        <v>125.0067</v>
      </c>
      <c r="M329" s="39"/>
      <c r="N329" s="39"/>
      <c r="O329" s="39"/>
      <c r="P329" s="39"/>
    </row>
    <row r="330" spans="1:16" x14ac:dyDescent="0.25">
      <c r="A330" s="119">
        <v>42545</v>
      </c>
      <c r="B330" s="86">
        <v>13</v>
      </c>
      <c r="C330" s="86">
        <v>1777</v>
      </c>
      <c r="D330" s="86" t="s">
        <v>317</v>
      </c>
      <c r="E330" s="86">
        <v>30710228643</v>
      </c>
      <c r="F330" s="88">
        <v>54.75</v>
      </c>
      <c r="G330" s="90">
        <f t="shared" ref="G330:G339" si="8">+F330*0.21</f>
        <v>11.497499999999999</v>
      </c>
      <c r="H330" s="90"/>
      <c r="I330" s="110"/>
      <c r="J330" s="123">
        <v>0.75</v>
      </c>
      <c r="K330" s="90"/>
      <c r="L330" s="123">
        <f t="shared" si="4"/>
        <v>66.997500000000002</v>
      </c>
      <c r="M330" s="39"/>
      <c r="N330" s="39"/>
      <c r="O330" s="39"/>
      <c r="P330" s="39"/>
    </row>
    <row r="331" spans="1:16" x14ac:dyDescent="0.25">
      <c r="A331" s="119">
        <v>42545</v>
      </c>
      <c r="B331" s="86">
        <v>25</v>
      </c>
      <c r="C331" s="86">
        <v>236954</v>
      </c>
      <c r="D331" s="86" t="s">
        <v>303</v>
      </c>
      <c r="E331" s="86">
        <v>30707019618</v>
      </c>
      <c r="F331" s="88">
        <v>124.31</v>
      </c>
      <c r="G331" s="90">
        <f t="shared" si="8"/>
        <v>26.1051</v>
      </c>
      <c r="H331" s="90"/>
      <c r="I331" s="110"/>
      <c r="J331" s="123">
        <v>78.510000000000005</v>
      </c>
      <c r="K331" s="90"/>
      <c r="L331" s="123">
        <f t="shared" si="4"/>
        <v>228.92509999999999</v>
      </c>
      <c r="M331" s="39"/>
      <c r="N331" s="39"/>
      <c r="O331" s="39"/>
      <c r="P331" s="39"/>
    </row>
    <row r="332" spans="1:16" x14ac:dyDescent="0.25">
      <c r="A332" s="119">
        <v>42545</v>
      </c>
      <c r="B332" s="86">
        <v>19</v>
      </c>
      <c r="C332" s="86">
        <v>30535</v>
      </c>
      <c r="D332" s="86" t="s">
        <v>150</v>
      </c>
      <c r="E332" s="86">
        <v>30708478020</v>
      </c>
      <c r="F332" s="88">
        <v>26.08</v>
      </c>
      <c r="G332" s="90">
        <f t="shared" si="8"/>
        <v>5.476799999999999</v>
      </c>
      <c r="H332" s="90"/>
      <c r="I332" s="110"/>
      <c r="J332" s="123">
        <v>3.44</v>
      </c>
      <c r="K332" s="90"/>
      <c r="L332" s="123">
        <f t="shared" si="4"/>
        <v>34.996799999999993</v>
      </c>
      <c r="M332" s="39"/>
      <c r="N332" s="39"/>
      <c r="O332" s="39"/>
      <c r="P332" s="39"/>
    </row>
    <row r="333" spans="1:16" x14ac:dyDescent="0.25">
      <c r="A333" s="119">
        <v>42546</v>
      </c>
      <c r="B333" s="86">
        <v>5</v>
      </c>
      <c r="C333" s="86">
        <v>48522</v>
      </c>
      <c r="D333" s="86" t="s">
        <v>291</v>
      </c>
      <c r="E333" s="86">
        <v>30707782923</v>
      </c>
      <c r="F333" s="88">
        <v>160.19999999999999</v>
      </c>
      <c r="G333" s="90">
        <f t="shared" si="8"/>
        <v>33.641999999999996</v>
      </c>
      <c r="H333" s="90"/>
      <c r="I333" s="110"/>
      <c r="J333" s="123">
        <v>17.170000000000002</v>
      </c>
      <c r="K333" s="90"/>
      <c r="L333" s="123">
        <f t="shared" si="4"/>
        <v>211.012</v>
      </c>
      <c r="M333" s="39"/>
      <c r="N333" s="39"/>
      <c r="O333" s="39"/>
      <c r="P333" s="39"/>
    </row>
    <row r="334" spans="1:16" x14ac:dyDescent="0.25">
      <c r="A334" s="119">
        <v>42548</v>
      </c>
      <c r="B334" s="86">
        <v>5</v>
      </c>
      <c r="C334" s="86">
        <v>48580</v>
      </c>
      <c r="D334" s="86" t="s">
        <v>291</v>
      </c>
      <c r="E334" s="86">
        <v>30707782923</v>
      </c>
      <c r="F334" s="88">
        <v>150.28</v>
      </c>
      <c r="G334" s="90">
        <f t="shared" si="8"/>
        <v>31.558799999999998</v>
      </c>
      <c r="H334" s="90"/>
      <c r="I334" s="110"/>
      <c r="J334" s="123">
        <v>16.11</v>
      </c>
      <c r="K334" s="90"/>
      <c r="L334" s="123">
        <f t="shared" si="4"/>
        <v>197.94880000000001</v>
      </c>
      <c r="M334" s="39"/>
      <c r="N334" s="39"/>
      <c r="O334" s="39"/>
      <c r="P334" s="39"/>
    </row>
    <row r="335" spans="1:16" x14ac:dyDescent="0.25">
      <c r="A335" s="119">
        <v>42551</v>
      </c>
      <c r="B335" s="86">
        <v>23</v>
      </c>
      <c r="C335" s="86">
        <v>113018</v>
      </c>
      <c r="D335" s="86" t="s">
        <v>301</v>
      </c>
      <c r="E335" s="86">
        <v>30664893718</v>
      </c>
      <c r="F335" s="88">
        <v>69.34</v>
      </c>
      <c r="G335" s="90">
        <f t="shared" si="8"/>
        <v>14.561400000000001</v>
      </c>
      <c r="H335" s="90"/>
      <c r="I335" s="110"/>
      <c r="J335" s="123">
        <v>1.1000000000000001</v>
      </c>
      <c r="K335" s="90"/>
      <c r="L335" s="123">
        <f t="shared" si="4"/>
        <v>85.001400000000004</v>
      </c>
      <c r="M335" s="39"/>
      <c r="N335" s="39"/>
      <c r="O335" s="39"/>
      <c r="P335" s="39"/>
    </row>
    <row r="336" spans="1:16" x14ac:dyDescent="0.25">
      <c r="A336" s="119">
        <v>42551</v>
      </c>
      <c r="B336" s="86">
        <v>2</v>
      </c>
      <c r="C336" s="86">
        <v>59864</v>
      </c>
      <c r="D336" s="86" t="s">
        <v>294</v>
      </c>
      <c r="E336" s="86">
        <v>30710385560</v>
      </c>
      <c r="F336" s="88">
        <v>173.55</v>
      </c>
      <c r="G336" s="90">
        <f t="shared" si="8"/>
        <v>36.445500000000003</v>
      </c>
      <c r="H336" s="90"/>
      <c r="I336" s="110"/>
      <c r="J336" s="123"/>
      <c r="K336" s="90"/>
      <c r="L336" s="123">
        <f t="shared" si="4"/>
        <v>209.99550000000002</v>
      </c>
      <c r="M336" s="39"/>
      <c r="N336" s="39"/>
      <c r="O336" s="39"/>
      <c r="P336" s="39"/>
    </row>
    <row r="337" spans="1:16" x14ac:dyDescent="0.25">
      <c r="A337" s="119">
        <v>42551</v>
      </c>
      <c r="B337" s="86">
        <v>1</v>
      </c>
      <c r="C337" s="86">
        <v>23989</v>
      </c>
      <c r="D337" s="86" t="s">
        <v>296</v>
      </c>
      <c r="E337" s="86">
        <v>30711402914</v>
      </c>
      <c r="F337" s="88">
        <v>110.7</v>
      </c>
      <c r="G337" s="90">
        <f t="shared" si="8"/>
        <v>23.247</v>
      </c>
      <c r="H337" s="90"/>
      <c r="I337" s="110"/>
      <c r="J337" s="123"/>
      <c r="K337" s="90"/>
      <c r="L337" s="123">
        <f t="shared" si="4"/>
        <v>133.947</v>
      </c>
      <c r="M337" s="39"/>
      <c r="N337" s="39"/>
      <c r="O337" s="39"/>
      <c r="P337" s="39"/>
    </row>
    <row r="338" spans="1:16" x14ac:dyDescent="0.25">
      <c r="A338" s="119">
        <v>42551</v>
      </c>
      <c r="B338" s="86">
        <v>3</v>
      </c>
      <c r="C338" s="86">
        <v>19366</v>
      </c>
      <c r="D338" s="86" t="s">
        <v>262</v>
      </c>
      <c r="E338" s="86">
        <v>30694271789</v>
      </c>
      <c r="F338" s="88">
        <v>163.56</v>
      </c>
      <c r="G338" s="90">
        <f t="shared" si="8"/>
        <v>34.3476</v>
      </c>
      <c r="H338" s="90"/>
      <c r="I338" s="110"/>
      <c r="J338" s="123">
        <v>18.989999999999998</v>
      </c>
      <c r="K338" s="90">
        <v>3.27</v>
      </c>
      <c r="L338" s="123">
        <f t="shared" si="4"/>
        <v>220.16760000000002</v>
      </c>
      <c r="M338" s="39"/>
      <c r="N338" s="39"/>
      <c r="O338" s="39"/>
      <c r="P338" s="39"/>
    </row>
    <row r="339" spans="1:16" ht="15.75" thickBot="1" x14ac:dyDescent="0.3">
      <c r="A339" s="119">
        <v>42550</v>
      </c>
      <c r="B339" s="86">
        <v>5</v>
      </c>
      <c r="C339" s="86">
        <v>48672</v>
      </c>
      <c r="D339" s="86" t="s">
        <v>291</v>
      </c>
      <c r="E339" s="86">
        <v>30707782923</v>
      </c>
      <c r="F339" s="88">
        <v>149.52000000000001</v>
      </c>
      <c r="G339" s="90">
        <f t="shared" si="8"/>
        <v>31.3992</v>
      </c>
      <c r="H339" s="90"/>
      <c r="I339" s="110"/>
      <c r="J339" s="123">
        <v>16.02</v>
      </c>
      <c r="K339" s="90"/>
      <c r="L339" s="123">
        <f t="shared" si="4"/>
        <v>196.93920000000003</v>
      </c>
      <c r="M339" s="39"/>
      <c r="N339" s="39"/>
      <c r="O339" s="39"/>
      <c r="P339" s="39"/>
    </row>
    <row r="340" spans="1:16" ht="15.75" thickBot="1" x14ac:dyDescent="0.3">
      <c r="A340" s="124"/>
      <c r="B340" s="44"/>
      <c r="C340" s="125"/>
      <c r="D340" s="126" t="s">
        <v>10</v>
      </c>
      <c r="E340" s="44"/>
      <c r="F340" s="45">
        <f>SUM(F7:F339)</f>
        <v>318296.84000000003</v>
      </c>
      <c r="G340" s="45">
        <f>SUM(G7:G339)</f>
        <v>66842.336399999971</v>
      </c>
      <c r="H340" s="45">
        <f>SUM(H7:H131)</f>
        <v>0</v>
      </c>
      <c r="I340" s="45">
        <f>SUM(I7:I339)</f>
        <v>216.54</v>
      </c>
      <c r="J340" s="45">
        <f>SUM(J7:J339)</f>
        <v>6500.3099999999995</v>
      </c>
      <c r="K340" s="45">
        <f>SUM(K7:K131)</f>
        <v>228.72</v>
      </c>
      <c r="L340" s="45">
        <f>SUM(L7:L339)</f>
        <v>392235.18640000012</v>
      </c>
      <c r="M340" s="39"/>
      <c r="N340" s="39"/>
      <c r="O340" s="39"/>
      <c r="P340" s="39"/>
    </row>
    <row r="341" spans="1:16" ht="15.75" thickBot="1" x14ac:dyDescent="0.3">
      <c r="A341" s="46"/>
      <c r="B341" s="47"/>
      <c r="C341" s="48"/>
      <c r="D341" s="35"/>
      <c r="E341" s="37"/>
      <c r="F341" s="47"/>
      <c r="G341" s="47"/>
      <c r="H341" s="47"/>
      <c r="I341" s="37"/>
      <c r="J341" s="47"/>
      <c r="K341" s="49"/>
      <c r="L341" s="38"/>
      <c r="M341" s="39"/>
      <c r="N341" s="39"/>
      <c r="O341" s="39"/>
      <c r="P341" s="39"/>
    </row>
    <row r="342" spans="1:16" ht="15.75" thickBot="1" x14ac:dyDescent="0.3">
      <c r="A342" s="46"/>
      <c r="B342" s="47"/>
      <c r="C342" s="48"/>
      <c r="D342" s="63" t="s">
        <v>19</v>
      </c>
      <c r="E342" s="62">
        <f>+'Ventas Junio'!H33</f>
        <v>220421.61330000006</v>
      </c>
      <c r="F342" s="47"/>
      <c r="G342" s="47"/>
      <c r="H342" s="47"/>
      <c r="I342" s="37"/>
      <c r="J342" s="47"/>
      <c r="K342" s="49"/>
      <c r="L342" s="38"/>
      <c r="M342" s="39"/>
      <c r="N342" s="39"/>
      <c r="O342" s="39"/>
      <c r="P342" s="39"/>
    </row>
    <row r="343" spans="1:16" ht="15.75" thickBot="1" x14ac:dyDescent="0.3">
      <c r="A343" s="46"/>
      <c r="B343" s="47"/>
      <c r="C343" s="48"/>
      <c r="D343" s="63" t="s">
        <v>20</v>
      </c>
      <c r="E343" s="64">
        <f>SUM(G340:I340)</f>
        <v>67058.876399999965</v>
      </c>
      <c r="F343" s="35"/>
      <c r="G343" s="47"/>
      <c r="H343" s="47"/>
      <c r="I343" s="37"/>
      <c r="J343" s="47"/>
      <c r="K343" s="49"/>
      <c r="L343" s="38"/>
      <c r="M343" s="39"/>
      <c r="N343" s="39"/>
      <c r="O343" s="39"/>
      <c r="P343" s="39"/>
    </row>
    <row r="344" spans="1:16" ht="15.75" thickBot="1" x14ac:dyDescent="0.3">
      <c r="A344" s="46"/>
      <c r="B344" s="47"/>
      <c r="C344" s="48"/>
      <c r="D344" s="63" t="s">
        <v>21</v>
      </c>
      <c r="E344" s="64">
        <v>57708.74</v>
      </c>
      <c r="F344" s="47"/>
      <c r="G344" s="47"/>
      <c r="H344" s="47"/>
      <c r="I344" s="37"/>
      <c r="J344" s="47"/>
      <c r="K344" s="49"/>
      <c r="L344" s="38"/>
      <c r="M344" s="39"/>
      <c r="N344" s="39"/>
      <c r="O344" s="39"/>
      <c r="P344" s="39"/>
    </row>
    <row r="345" spans="1:16" ht="15.75" thickBot="1" x14ac:dyDescent="0.3">
      <c r="A345" s="46"/>
      <c r="B345" s="47"/>
      <c r="C345" s="48"/>
      <c r="D345" s="65" t="s">
        <v>22</v>
      </c>
      <c r="E345" s="66">
        <f>SUM(P7:P44)</f>
        <v>110420.06</v>
      </c>
      <c r="F345" s="47"/>
      <c r="G345" s="47"/>
      <c r="H345" s="47"/>
      <c r="I345" s="37"/>
      <c r="J345" s="47"/>
      <c r="K345" s="49"/>
      <c r="L345" s="38"/>
      <c r="M345" s="39"/>
      <c r="N345" s="39"/>
      <c r="O345" s="39"/>
      <c r="P345" s="39"/>
    </row>
    <row r="346" spans="1:16" ht="15.75" thickBot="1" x14ac:dyDescent="0.3">
      <c r="A346" s="46"/>
      <c r="B346" s="47"/>
      <c r="C346" s="48"/>
      <c r="D346" s="67" t="s">
        <v>23</v>
      </c>
      <c r="E346" s="68">
        <f>E342-E343-E344-E345</f>
        <v>-14766.063099999912</v>
      </c>
      <c r="F346" s="47"/>
      <c r="G346" s="47"/>
      <c r="H346" s="47"/>
      <c r="I346" s="69"/>
      <c r="J346" s="47"/>
      <c r="K346" s="49"/>
      <c r="L346" s="38"/>
      <c r="M346" s="39"/>
      <c r="N346" s="39"/>
      <c r="O346" s="39"/>
      <c r="P346" s="39"/>
    </row>
  </sheetData>
  <autoFilter ref="A6:L340">
    <filterColumn colId="1" showButton="0"/>
  </autoFilter>
  <mergeCells count="2">
    <mergeCell ref="D2:F2"/>
    <mergeCell ref="B6:C6"/>
  </mergeCells>
  <conditionalFormatting sqref="E346">
    <cfRule type="expression" dxfId="11" priority="1">
      <formula>#REF!&gt;0</formula>
    </cfRule>
    <cfRule type="expression" dxfId="10" priority="2">
      <formula>#REF!&lt;0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K33"/>
  <sheetViews>
    <sheetView topLeftCell="A13" workbookViewId="0">
      <selection activeCell="K33" sqref="K33"/>
    </sheetView>
  </sheetViews>
  <sheetFormatPr baseColWidth="10" defaultRowHeight="15" x14ac:dyDescent="0.25"/>
  <cols>
    <col min="3" max="3" width="11.42578125" customWidth="1"/>
    <col min="5" max="5" width="16.7109375" bestFit="1" customWidth="1"/>
    <col min="6" max="6" width="11.42578125" customWidth="1"/>
    <col min="11" max="11" width="11.85546875" bestFit="1" customWidth="1"/>
  </cols>
  <sheetData>
    <row r="1" spans="1:11" x14ac:dyDescent="0.25">
      <c r="A1" s="9"/>
      <c r="B1" s="10"/>
      <c r="C1" s="10"/>
      <c r="D1" s="10"/>
      <c r="E1" s="10"/>
      <c r="F1" s="11"/>
      <c r="G1" s="12"/>
      <c r="H1" s="12"/>
      <c r="I1" s="12"/>
      <c r="J1" s="12"/>
      <c r="K1" s="12"/>
    </row>
    <row r="2" spans="1:11" ht="15.75" x14ac:dyDescent="0.25">
      <c r="A2" s="1"/>
      <c r="B2" s="131"/>
      <c r="C2" s="135"/>
      <c r="D2" s="156" t="s">
        <v>323</v>
      </c>
      <c r="E2" s="156"/>
      <c r="F2" s="3"/>
      <c r="G2" s="4"/>
      <c r="H2" s="4"/>
      <c r="I2" s="4"/>
      <c r="J2" s="4"/>
      <c r="K2" s="4"/>
    </row>
    <row r="3" spans="1:11" ht="15.75" thickBot="1" x14ac:dyDescent="0.3">
      <c r="A3" s="13"/>
      <c r="B3" s="14"/>
      <c r="C3" s="14"/>
      <c r="D3" s="14"/>
      <c r="E3" s="14"/>
      <c r="F3" s="16"/>
      <c r="G3" s="17"/>
      <c r="H3" s="17"/>
      <c r="I3" s="17"/>
      <c r="J3" s="17"/>
      <c r="K3" s="17"/>
    </row>
    <row r="4" spans="1:11" ht="15.75" thickBot="1" x14ac:dyDescent="0.3">
      <c r="A4" s="77" t="s">
        <v>0</v>
      </c>
      <c r="B4" s="77" t="s">
        <v>1</v>
      </c>
      <c r="C4" s="180" t="s">
        <v>2</v>
      </c>
      <c r="D4" s="181"/>
      <c r="E4" s="134" t="s">
        <v>3</v>
      </c>
      <c r="F4" s="77" t="s">
        <v>4</v>
      </c>
      <c r="G4" s="79" t="s">
        <v>12</v>
      </c>
      <c r="H4" s="79" t="s">
        <v>5</v>
      </c>
      <c r="I4" s="79" t="s">
        <v>6</v>
      </c>
      <c r="J4" s="79" t="s">
        <v>7</v>
      </c>
      <c r="K4" s="79" t="s">
        <v>8</v>
      </c>
    </row>
    <row r="5" spans="1:11" x14ac:dyDescent="0.25">
      <c r="A5" s="139">
        <v>42555</v>
      </c>
      <c r="B5" s="139" t="s">
        <v>25</v>
      </c>
      <c r="C5" s="140">
        <v>2</v>
      </c>
      <c r="D5" s="141">
        <v>160</v>
      </c>
      <c r="E5" s="157" t="s">
        <v>51</v>
      </c>
      <c r="F5" s="140">
        <v>30663288497</v>
      </c>
      <c r="G5" s="142">
        <v>24440</v>
      </c>
      <c r="H5" s="142">
        <f>+G5*0.21</f>
        <v>5132.3999999999996</v>
      </c>
      <c r="I5" s="142"/>
      <c r="J5" s="142"/>
      <c r="K5" s="143">
        <f>SUM(G5:J5)</f>
        <v>29572.400000000001</v>
      </c>
    </row>
    <row r="6" spans="1:11" x14ac:dyDescent="0.25">
      <c r="A6" s="138">
        <v>42558</v>
      </c>
      <c r="B6" s="139" t="s">
        <v>25</v>
      </c>
      <c r="C6" s="140">
        <v>2</v>
      </c>
      <c r="D6" s="141">
        <v>161</v>
      </c>
      <c r="E6" s="158" t="s">
        <v>51</v>
      </c>
      <c r="F6" s="140">
        <v>30663288497</v>
      </c>
      <c r="G6" s="144">
        <v>33486.99</v>
      </c>
      <c r="H6" s="142">
        <f t="shared" ref="H6:H32" si="0">+G6*0.21</f>
        <v>7032.2678999999989</v>
      </c>
      <c r="I6" s="142"/>
      <c r="J6" s="144"/>
      <c r="K6" s="145">
        <f>SUM(G6:J6)</f>
        <v>40519.257899999997</v>
      </c>
    </row>
    <row r="7" spans="1:11" x14ac:dyDescent="0.25">
      <c r="A7" s="138">
        <v>42558</v>
      </c>
      <c r="B7" s="139" t="s">
        <v>25</v>
      </c>
      <c r="C7" s="140">
        <v>2</v>
      </c>
      <c r="D7" s="141">
        <v>162</v>
      </c>
      <c r="E7" s="158" t="s">
        <v>51</v>
      </c>
      <c r="F7" s="140">
        <v>30663288497</v>
      </c>
      <c r="G7" s="144">
        <v>15350.52</v>
      </c>
      <c r="H7" s="142">
        <f t="shared" si="0"/>
        <v>3223.6091999999999</v>
      </c>
      <c r="I7" s="142"/>
      <c r="J7" s="144"/>
      <c r="K7" s="145">
        <f t="shared" ref="K7:K32" si="1">SUM(G7:J7)</f>
        <v>18574.129199999999</v>
      </c>
    </row>
    <row r="8" spans="1:11" x14ac:dyDescent="0.25">
      <c r="A8" s="138">
        <v>42562</v>
      </c>
      <c r="B8" s="139" t="s">
        <v>25</v>
      </c>
      <c r="C8" s="140">
        <v>2</v>
      </c>
      <c r="D8" s="141">
        <v>163</v>
      </c>
      <c r="E8" s="158" t="s">
        <v>51</v>
      </c>
      <c r="F8" s="140">
        <v>30663288497</v>
      </c>
      <c r="G8" s="144">
        <v>69442.22</v>
      </c>
      <c r="H8" s="142">
        <f t="shared" si="0"/>
        <v>14582.8662</v>
      </c>
      <c r="I8" s="142"/>
      <c r="J8" s="144"/>
      <c r="K8" s="145">
        <f t="shared" si="1"/>
        <v>84025.086200000005</v>
      </c>
    </row>
    <row r="9" spans="1:11" x14ac:dyDescent="0.25">
      <c r="A9" s="138">
        <v>42562</v>
      </c>
      <c r="B9" s="139" t="s">
        <v>25</v>
      </c>
      <c r="C9" s="140">
        <v>2</v>
      </c>
      <c r="D9" s="141">
        <v>164</v>
      </c>
      <c r="E9" s="158" t="s">
        <v>51</v>
      </c>
      <c r="F9" s="140">
        <v>30663288497</v>
      </c>
      <c r="G9" s="144">
        <v>32753.63</v>
      </c>
      <c r="H9" s="142">
        <f t="shared" si="0"/>
        <v>6878.2623000000003</v>
      </c>
      <c r="I9" s="142"/>
      <c r="J9" s="144"/>
      <c r="K9" s="145">
        <f t="shared" si="1"/>
        <v>39631.8923</v>
      </c>
    </row>
    <row r="10" spans="1:11" x14ac:dyDescent="0.25">
      <c r="A10" s="138">
        <v>42563</v>
      </c>
      <c r="B10" s="139" t="s">
        <v>25</v>
      </c>
      <c r="C10" s="140">
        <v>2</v>
      </c>
      <c r="D10" s="141">
        <v>165</v>
      </c>
      <c r="E10" s="158" t="s">
        <v>51</v>
      </c>
      <c r="F10" s="140">
        <v>30663288497</v>
      </c>
      <c r="G10" s="144">
        <v>73487.899999999994</v>
      </c>
      <c r="H10" s="142">
        <f t="shared" si="0"/>
        <v>15432.458999999999</v>
      </c>
      <c r="I10" s="142"/>
      <c r="J10" s="144"/>
      <c r="K10" s="145">
        <f t="shared" si="1"/>
        <v>88920.358999999997</v>
      </c>
    </row>
    <row r="11" spans="1:11" x14ac:dyDescent="0.25">
      <c r="A11" s="138">
        <v>42563</v>
      </c>
      <c r="B11" s="139" t="s">
        <v>25</v>
      </c>
      <c r="C11" s="140">
        <v>2</v>
      </c>
      <c r="D11" s="141">
        <v>166</v>
      </c>
      <c r="E11" s="158" t="s">
        <v>51</v>
      </c>
      <c r="F11" s="140">
        <v>30663288497</v>
      </c>
      <c r="G11" s="144">
        <v>89200.72</v>
      </c>
      <c r="H11" s="142">
        <f t="shared" si="0"/>
        <v>18732.1512</v>
      </c>
      <c r="I11" s="142"/>
      <c r="J11" s="146"/>
      <c r="K11" s="145">
        <f t="shared" si="1"/>
        <v>107932.87119999999</v>
      </c>
    </row>
    <row r="12" spans="1:11" x14ac:dyDescent="0.25">
      <c r="A12" s="138">
        <v>42564</v>
      </c>
      <c r="B12" s="139" t="s">
        <v>25</v>
      </c>
      <c r="C12" s="140">
        <v>2</v>
      </c>
      <c r="D12" s="141">
        <v>167</v>
      </c>
      <c r="E12" s="158" t="s">
        <v>51</v>
      </c>
      <c r="F12" s="140">
        <v>30663288497</v>
      </c>
      <c r="G12" s="144">
        <v>7699.42</v>
      </c>
      <c r="H12" s="142">
        <f t="shared" si="0"/>
        <v>1616.8781999999999</v>
      </c>
      <c r="I12" s="142"/>
      <c r="J12" s="146"/>
      <c r="K12" s="145">
        <f t="shared" si="1"/>
        <v>9316.2981999999993</v>
      </c>
    </row>
    <row r="13" spans="1:11" x14ac:dyDescent="0.25">
      <c r="A13" s="138">
        <v>42564</v>
      </c>
      <c r="B13" s="139" t="s">
        <v>25</v>
      </c>
      <c r="C13" s="140">
        <v>2</v>
      </c>
      <c r="D13" s="141">
        <v>168</v>
      </c>
      <c r="E13" s="158" t="s">
        <v>51</v>
      </c>
      <c r="F13" s="140">
        <v>30663288497</v>
      </c>
      <c r="G13" s="144">
        <v>247161.7</v>
      </c>
      <c r="H13" s="142">
        <f t="shared" si="0"/>
        <v>51903.957000000002</v>
      </c>
      <c r="I13" s="142"/>
      <c r="J13" s="146"/>
      <c r="K13" s="145">
        <f t="shared" si="1"/>
        <v>299065.65700000001</v>
      </c>
    </row>
    <row r="14" spans="1:11" x14ac:dyDescent="0.25">
      <c r="A14" s="138">
        <v>42565</v>
      </c>
      <c r="B14" s="139" t="s">
        <v>25</v>
      </c>
      <c r="C14" s="140">
        <v>2</v>
      </c>
      <c r="D14" s="141">
        <v>169</v>
      </c>
      <c r="E14" s="158" t="s">
        <v>51</v>
      </c>
      <c r="F14" s="140">
        <v>30663288497</v>
      </c>
      <c r="G14" s="144">
        <v>22609</v>
      </c>
      <c r="H14" s="142">
        <f t="shared" si="0"/>
        <v>4747.8899999999994</v>
      </c>
      <c r="I14" s="142"/>
      <c r="J14" s="146"/>
      <c r="K14" s="145">
        <f t="shared" si="1"/>
        <v>27356.89</v>
      </c>
    </row>
    <row r="15" spans="1:11" x14ac:dyDescent="0.25">
      <c r="A15" s="138">
        <v>42566</v>
      </c>
      <c r="B15" s="139" t="s">
        <v>25</v>
      </c>
      <c r="C15" s="140">
        <v>2</v>
      </c>
      <c r="D15" s="141">
        <v>170</v>
      </c>
      <c r="E15" s="158" t="s">
        <v>51</v>
      </c>
      <c r="F15" s="140">
        <v>30663288497</v>
      </c>
      <c r="G15" s="144">
        <v>30329.759999999998</v>
      </c>
      <c r="H15" s="142">
        <f t="shared" si="0"/>
        <v>6369.2495999999992</v>
      </c>
      <c r="I15" s="142"/>
      <c r="J15" s="146"/>
      <c r="K15" s="145">
        <f t="shared" si="1"/>
        <v>36699.009599999998</v>
      </c>
    </row>
    <row r="16" spans="1:11" x14ac:dyDescent="0.25">
      <c r="A16" s="138">
        <v>42566</v>
      </c>
      <c r="B16" s="139" t="s">
        <v>25</v>
      </c>
      <c r="C16" s="140">
        <v>2</v>
      </c>
      <c r="D16" s="141">
        <v>171</v>
      </c>
      <c r="E16" s="158" t="s">
        <v>51</v>
      </c>
      <c r="F16" s="140">
        <v>30663288497</v>
      </c>
      <c r="G16" s="144">
        <v>211134.85</v>
      </c>
      <c r="H16" s="142">
        <f t="shared" si="0"/>
        <v>44338.318500000001</v>
      </c>
      <c r="I16" s="142"/>
      <c r="J16" s="146"/>
      <c r="K16" s="145">
        <f t="shared" si="1"/>
        <v>255473.1685</v>
      </c>
    </row>
    <row r="17" spans="1:11" x14ac:dyDescent="0.25">
      <c r="A17" s="138">
        <v>42566</v>
      </c>
      <c r="B17" s="139" t="s">
        <v>25</v>
      </c>
      <c r="C17" s="140">
        <v>2</v>
      </c>
      <c r="D17" s="141">
        <v>172</v>
      </c>
      <c r="E17" s="158" t="s">
        <v>51</v>
      </c>
      <c r="F17" s="140">
        <v>30663288497</v>
      </c>
      <c r="G17" s="144">
        <v>67965</v>
      </c>
      <c r="H17" s="142">
        <f t="shared" si="0"/>
        <v>14272.65</v>
      </c>
      <c r="I17" s="142"/>
      <c r="J17" s="146"/>
      <c r="K17" s="145">
        <f t="shared" si="1"/>
        <v>82237.649999999994</v>
      </c>
    </row>
    <row r="18" spans="1:11" x14ac:dyDescent="0.25">
      <c r="A18" s="138">
        <v>42569</v>
      </c>
      <c r="B18" s="139" t="s">
        <v>25</v>
      </c>
      <c r="C18" s="140">
        <v>2</v>
      </c>
      <c r="D18" s="141">
        <v>173</v>
      </c>
      <c r="E18" s="158" t="s">
        <v>51</v>
      </c>
      <c r="F18" s="140">
        <v>30663288497</v>
      </c>
      <c r="G18" s="144">
        <v>120591.98</v>
      </c>
      <c r="H18" s="142">
        <f t="shared" si="0"/>
        <v>25324.315799999997</v>
      </c>
      <c r="I18" s="142"/>
      <c r="J18" s="146"/>
      <c r="K18" s="145">
        <f t="shared" si="1"/>
        <v>145916.29579999999</v>
      </c>
    </row>
    <row r="19" spans="1:11" x14ac:dyDescent="0.25">
      <c r="A19" s="138">
        <v>42569</v>
      </c>
      <c r="B19" s="139" t="s">
        <v>25</v>
      </c>
      <c r="C19" s="140">
        <v>2</v>
      </c>
      <c r="D19" s="141">
        <v>174</v>
      </c>
      <c r="E19" s="158" t="s">
        <v>51</v>
      </c>
      <c r="F19" s="140">
        <v>30663288497</v>
      </c>
      <c r="G19" s="144">
        <v>7000.9</v>
      </c>
      <c r="H19" s="142">
        <f t="shared" si="0"/>
        <v>1470.1889999999999</v>
      </c>
      <c r="I19" s="142"/>
      <c r="J19" s="146"/>
      <c r="K19" s="145">
        <f t="shared" si="1"/>
        <v>8471.0889999999999</v>
      </c>
    </row>
    <row r="20" spans="1:11" x14ac:dyDescent="0.25">
      <c r="A20" s="138">
        <v>42571</v>
      </c>
      <c r="B20" s="139" t="s">
        <v>25</v>
      </c>
      <c r="C20" s="140">
        <v>2</v>
      </c>
      <c r="D20" s="141">
        <v>175</v>
      </c>
      <c r="E20" s="158" t="s">
        <v>51</v>
      </c>
      <c r="F20" s="140">
        <v>30663288497</v>
      </c>
      <c r="G20" s="144">
        <v>234937.11</v>
      </c>
      <c r="H20" s="142">
        <f t="shared" si="0"/>
        <v>49336.793099999995</v>
      </c>
      <c r="I20" s="142"/>
      <c r="J20" s="146"/>
      <c r="K20" s="145">
        <f t="shared" si="1"/>
        <v>284273.9031</v>
      </c>
    </row>
    <row r="21" spans="1:11" x14ac:dyDescent="0.25">
      <c r="A21" s="138">
        <v>42571</v>
      </c>
      <c r="B21" s="139" t="s">
        <v>25</v>
      </c>
      <c r="C21" s="140">
        <v>2</v>
      </c>
      <c r="D21" s="141">
        <v>176</v>
      </c>
      <c r="E21" s="158" t="s">
        <v>51</v>
      </c>
      <c r="F21" s="140">
        <v>30663288497</v>
      </c>
      <c r="G21" s="144">
        <v>49335.45</v>
      </c>
      <c r="H21" s="142">
        <f t="shared" si="0"/>
        <v>10360.4445</v>
      </c>
      <c r="I21" s="142"/>
      <c r="J21" s="146"/>
      <c r="K21" s="145">
        <f t="shared" si="1"/>
        <v>59695.894499999995</v>
      </c>
    </row>
    <row r="22" spans="1:11" x14ac:dyDescent="0.25">
      <c r="A22" s="138">
        <v>42577</v>
      </c>
      <c r="B22" s="139" t="s">
        <v>25</v>
      </c>
      <c r="C22" s="140">
        <v>2</v>
      </c>
      <c r="D22" s="141">
        <v>177</v>
      </c>
      <c r="E22" s="158" t="s">
        <v>51</v>
      </c>
      <c r="F22" s="140">
        <v>30663288497</v>
      </c>
      <c r="G22" s="144">
        <v>86535.3</v>
      </c>
      <c r="H22" s="142">
        <f t="shared" si="0"/>
        <v>18172.413</v>
      </c>
      <c r="I22" s="142"/>
      <c r="J22" s="146"/>
      <c r="K22" s="145">
        <f t="shared" si="1"/>
        <v>104707.713</v>
      </c>
    </row>
    <row r="23" spans="1:11" x14ac:dyDescent="0.25">
      <c r="A23" s="138">
        <v>42577</v>
      </c>
      <c r="B23" s="139" t="s">
        <v>25</v>
      </c>
      <c r="C23" s="140">
        <v>2</v>
      </c>
      <c r="D23" s="141">
        <v>178</v>
      </c>
      <c r="E23" s="158" t="s">
        <v>51</v>
      </c>
      <c r="F23" s="140">
        <v>30663288497</v>
      </c>
      <c r="G23" s="144">
        <v>67896.95</v>
      </c>
      <c r="H23" s="142">
        <f t="shared" si="0"/>
        <v>14258.359499999999</v>
      </c>
      <c r="I23" s="142"/>
      <c r="J23" s="146"/>
      <c r="K23" s="145">
        <f t="shared" si="1"/>
        <v>82155.309500000003</v>
      </c>
    </row>
    <row r="24" spans="1:11" x14ac:dyDescent="0.25">
      <c r="A24" s="138">
        <v>42557</v>
      </c>
      <c r="B24" s="139" t="s">
        <v>189</v>
      </c>
      <c r="C24" s="140">
        <v>2</v>
      </c>
      <c r="D24" s="141">
        <v>45</v>
      </c>
      <c r="E24" s="158" t="s">
        <v>51</v>
      </c>
      <c r="F24" s="140">
        <v>30663288497</v>
      </c>
      <c r="G24" s="144">
        <v>231</v>
      </c>
      <c r="H24" s="142">
        <f t="shared" si="0"/>
        <v>48.51</v>
      </c>
      <c r="I24" s="142"/>
      <c r="J24" s="146"/>
      <c r="K24" s="145">
        <f t="shared" si="1"/>
        <v>279.51</v>
      </c>
    </row>
    <row r="25" spans="1:11" x14ac:dyDescent="0.25">
      <c r="A25" s="138">
        <v>42557</v>
      </c>
      <c r="B25" s="139" t="s">
        <v>189</v>
      </c>
      <c r="C25" s="140">
        <v>2</v>
      </c>
      <c r="D25" s="141">
        <v>46</v>
      </c>
      <c r="E25" s="158" t="s">
        <v>51</v>
      </c>
      <c r="F25" s="140">
        <v>30663288497</v>
      </c>
      <c r="G25" s="144">
        <v>1575.85</v>
      </c>
      <c r="H25" s="142">
        <f>+G25*0.21</f>
        <v>330.92849999999999</v>
      </c>
      <c r="I25" s="142"/>
      <c r="J25" s="146"/>
      <c r="K25" s="145">
        <f>SUM(G25:J25)</f>
        <v>1906.7784999999999</v>
      </c>
    </row>
    <row r="26" spans="1:11" x14ac:dyDescent="0.25">
      <c r="A26" s="138">
        <v>42565</v>
      </c>
      <c r="B26" s="138" t="s">
        <v>189</v>
      </c>
      <c r="C26" s="147">
        <v>2</v>
      </c>
      <c r="D26" s="148">
        <v>47</v>
      </c>
      <c r="E26" s="158" t="s">
        <v>51</v>
      </c>
      <c r="F26" s="140">
        <v>30663288497</v>
      </c>
      <c r="G26" s="144">
        <v>9472.99</v>
      </c>
      <c r="H26" s="142">
        <f t="shared" si="0"/>
        <v>1989.3278999999998</v>
      </c>
      <c r="I26" s="142"/>
      <c r="J26" s="146"/>
      <c r="K26" s="145">
        <f t="shared" si="1"/>
        <v>11462.3179</v>
      </c>
    </row>
    <row r="27" spans="1:11" x14ac:dyDescent="0.25">
      <c r="A27" s="138">
        <v>42579</v>
      </c>
      <c r="B27" s="138" t="s">
        <v>189</v>
      </c>
      <c r="C27" s="147">
        <v>2</v>
      </c>
      <c r="D27" s="148">
        <v>48</v>
      </c>
      <c r="E27" s="158" t="s">
        <v>51</v>
      </c>
      <c r="F27" s="140">
        <v>30663288497</v>
      </c>
      <c r="G27" s="144">
        <v>0.6</v>
      </c>
      <c r="H27" s="142">
        <f t="shared" si="0"/>
        <v>0.126</v>
      </c>
      <c r="I27" s="142"/>
      <c r="J27" s="146"/>
      <c r="K27" s="145">
        <f t="shared" si="1"/>
        <v>0.72599999999999998</v>
      </c>
    </row>
    <row r="28" spans="1:11" x14ac:dyDescent="0.25">
      <c r="A28" s="138">
        <v>42579</v>
      </c>
      <c r="B28" s="138" t="s">
        <v>189</v>
      </c>
      <c r="C28" s="147">
        <v>2</v>
      </c>
      <c r="D28" s="148">
        <v>49</v>
      </c>
      <c r="E28" s="158" t="s">
        <v>51</v>
      </c>
      <c r="F28" s="140">
        <v>30663288497</v>
      </c>
      <c r="G28" s="144">
        <v>1826.94</v>
      </c>
      <c r="H28" s="142">
        <f t="shared" si="0"/>
        <v>383.6574</v>
      </c>
      <c r="I28" s="142"/>
      <c r="J28" s="146"/>
      <c r="K28" s="145">
        <f t="shared" si="1"/>
        <v>2210.5974000000001</v>
      </c>
    </row>
    <row r="29" spans="1:11" x14ac:dyDescent="0.25">
      <c r="A29" s="138"/>
      <c r="B29" s="138"/>
      <c r="C29" s="147"/>
      <c r="D29" s="148"/>
      <c r="E29" s="155"/>
      <c r="F29" s="140"/>
      <c r="G29" s="144"/>
      <c r="H29" s="142">
        <f t="shared" si="0"/>
        <v>0</v>
      </c>
      <c r="I29" s="142"/>
      <c r="J29" s="146"/>
      <c r="K29" s="145">
        <f t="shared" si="1"/>
        <v>0</v>
      </c>
    </row>
    <row r="30" spans="1:11" x14ac:dyDescent="0.25">
      <c r="A30" s="138"/>
      <c r="B30" s="138"/>
      <c r="C30" s="147"/>
      <c r="D30" s="148"/>
      <c r="E30" s="155"/>
      <c r="F30" s="140"/>
      <c r="G30" s="144"/>
      <c r="H30" s="142">
        <f t="shared" si="0"/>
        <v>0</v>
      </c>
      <c r="I30" s="142"/>
      <c r="J30" s="146"/>
      <c r="K30" s="145">
        <f t="shared" si="1"/>
        <v>0</v>
      </c>
    </row>
    <row r="31" spans="1:11" x14ac:dyDescent="0.25">
      <c r="A31" s="138"/>
      <c r="B31" s="138"/>
      <c r="C31" s="147"/>
      <c r="D31" s="148"/>
      <c r="E31" s="155"/>
      <c r="F31" s="140"/>
      <c r="G31" s="144"/>
      <c r="H31" s="142">
        <f t="shared" si="0"/>
        <v>0</v>
      </c>
      <c r="I31" s="142"/>
      <c r="J31" s="146"/>
      <c r="K31" s="145">
        <f t="shared" si="1"/>
        <v>0</v>
      </c>
    </row>
    <row r="32" spans="1:11" x14ac:dyDescent="0.25">
      <c r="A32" s="138"/>
      <c r="B32" s="138"/>
      <c r="C32" s="147"/>
      <c r="D32" s="148"/>
      <c r="E32" s="155"/>
      <c r="F32" s="140"/>
      <c r="G32" s="144"/>
      <c r="H32" s="142">
        <f t="shared" si="0"/>
        <v>0</v>
      </c>
      <c r="I32" s="142"/>
      <c r="J32" s="146"/>
      <c r="K32" s="145">
        <f t="shared" si="1"/>
        <v>0</v>
      </c>
    </row>
    <row r="33" spans="1:11" ht="15.75" thickBot="1" x14ac:dyDescent="0.3">
      <c r="A33" s="149"/>
      <c r="B33" s="149"/>
      <c r="C33" s="150"/>
      <c r="D33" s="150"/>
      <c r="E33" s="150"/>
      <c r="F33" s="151"/>
      <c r="G33" s="152">
        <f>SUM(G5:G32)</f>
        <v>1504466.7799999998</v>
      </c>
      <c r="H33" s="153">
        <f>SUM(H5:H32)</f>
        <v>315938.02379999997</v>
      </c>
      <c r="I33" s="153">
        <f>SUM(I5:I32)</f>
        <v>0</v>
      </c>
      <c r="J33" s="153">
        <f>SUM(J5:J32)</f>
        <v>0</v>
      </c>
      <c r="K33" s="153">
        <f>SUM(K5:K32)</f>
        <v>1820404.8037999999</v>
      </c>
    </row>
  </sheetData>
  <mergeCells count="1">
    <mergeCell ref="C4:D4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P272"/>
  <sheetViews>
    <sheetView topLeftCell="A254" workbookViewId="0">
      <selection activeCell="A147" sqref="A147"/>
    </sheetView>
  </sheetViews>
  <sheetFormatPr baseColWidth="10" defaultRowHeight="15" x14ac:dyDescent="0.25"/>
  <cols>
    <col min="4" max="4" width="41.28515625" bestFit="1" customWidth="1"/>
  </cols>
  <sheetData>
    <row r="1" spans="1:16" x14ac:dyDescent="0.25">
      <c r="A1" s="9"/>
      <c r="B1" s="10"/>
      <c r="C1" s="10"/>
      <c r="D1" s="9"/>
      <c r="E1" s="11"/>
      <c r="F1" s="12"/>
      <c r="G1" s="12"/>
      <c r="H1" s="12"/>
      <c r="I1" s="12"/>
      <c r="J1" s="12"/>
      <c r="K1" s="11"/>
      <c r="L1" s="11"/>
      <c r="M1" s="11"/>
      <c r="N1" s="11"/>
      <c r="O1" s="11"/>
      <c r="P1" s="11"/>
    </row>
    <row r="2" spans="1:16" ht="15.75" x14ac:dyDescent="0.25">
      <c r="A2" s="1"/>
      <c r="B2" s="131"/>
      <c r="C2" s="131"/>
      <c r="D2" s="182" t="s">
        <v>322</v>
      </c>
      <c r="E2" s="182"/>
      <c r="F2" s="182"/>
      <c r="G2" s="4"/>
      <c r="H2" s="4"/>
      <c r="I2" s="4"/>
      <c r="J2" s="4"/>
      <c r="K2" s="3"/>
      <c r="L2" s="3"/>
      <c r="M2" s="3"/>
      <c r="N2" s="3"/>
      <c r="O2" s="3"/>
      <c r="P2" s="3"/>
    </row>
    <row r="3" spans="1:16" x14ac:dyDescent="0.25">
      <c r="A3" s="15"/>
      <c r="B3" s="14"/>
      <c r="C3" s="14"/>
      <c r="D3" s="15"/>
      <c r="E3" s="16"/>
      <c r="F3" s="17"/>
      <c r="G3" s="17"/>
      <c r="H3" s="17"/>
      <c r="I3" s="17"/>
      <c r="J3" s="17"/>
      <c r="K3" s="16"/>
      <c r="L3" s="16"/>
      <c r="M3" s="16"/>
      <c r="N3" s="16"/>
      <c r="O3" s="16"/>
      <c r="P3" s="16"/>
    </row>
    <row r="4" spans="1:16" x14ac:dyDescent="0.25">
      <c r="A4" s="52"/>
      <c r="B4" s="54"/>
      <c r="C4" s="55"/>
      <c r="D4" s="53"/>
      <c r="E4" s="56"/>
      <c r="F4" s="57"/>
      <c r="G4" s="57"/>
      <c r="H4" s="57"/>
      <c r="I4" s="58"/>
      <c r="J4" s="57"/>
      <c r="K4" s="58"/>
      <c r="L4" s="57"/>
      <c r="M4" s="59"/>
      <c r="N4" s="59"/>
      <c r="O4" s="59"/>
      <c r="P4" s="59"/>
    </row>
    <row r="5" spans="1:16" ht="15.75" thickBot="1" x14ac:dyDescent="0.3">
      <c r="A5" s="60"/>
      <c r="B5" s="54"/>
      <c r="C5" s="55"/>
      <c r="D5" s="53"/>
      <c r="E5" s="56"/>
      <c r="F5" s="57"/>
      <c r="G5" s="57"/>
      <c r="H5" s="57"/>
      <c r="I5" s="58"/>
      <c r="J5" s="57"/>
      <c r="K5" s="58"/>
      <c r="L5" s="57"/>
      <c r="M5" s="59"/>
      <c r="N5" s="59"/>
      <c r="O5" s="59"/>
      <c r="P5" s="59"/>
    </row>
    <row r="6" spans="1:16" ht="15.75" thickBot="1" x14ac:dyDescent="0.3">
      <c r="A6" s="130" t="s">
        <v>0</v>
      </c>
      <c r="B6" s="180" t="s">
        <v>2</v>
      </c>
      <c r="C6" s="181"/>
      <c r="D6" s="130" t="s">
        <v>27</v>
      </c>
      <c r="E6" s="77" t="s">
        <v>4</v>
      </c>
      <c r="F6" s="78" t="s">
        <v>9</v>
      </c>
      <c r="G6" s="79" t="s">
        <v>14</v>
      </c>
      <c r="H6" s="78" t="s">
        <v>6</v>
      </c>
      <c r="I6" s="79" t="s">
        <v>15</v>
      </c>
      <c r="J6" s="78" t="s">
        <v>16</v>
      </c>
      <c r="K6" s="79" t="s">
        <v>17</v>
      </c>
      <c r="L6" s="80" t="s">
        <v>8</v>
      </c>
      <c r="M6" s="10"/>
      <c r="N6" s="81" t="s">
        <v>0</v>
      </c>
      <c r="O6" s="81" t="s">
        <v>89</v>
      </c>
      <c r="P6" s="81" t="s">
        <v>18</v>
      </c>
    </row>
    <row r="7" spans="1:16" x14ac:dyDescent="0.25">
      <c r="A7" s="98">
        <v>42557</v>
      </c>
      <c r="B7" s="85">
        <v>1433</v>
      </c>
      <c r="C7" s="85">
        <v>5708</v>
      </c>
      <c r="D7" s="99" t="s">
        <v>90</v>
      </c>
      <c r="E7" s="121">
        <v>30590360763</v>
      </c>
      <c r="F7" s="100">
        <v>1755.66</v>
      </c>
      <c r="G7" s="101"/>
      <c r="H7" s="108">
        <v>210.67</v>
      </c>
      <c r="I7" s="103"/>
      <c r="J7" s="108"/>
      <c r="K7" s="50">
        <v>116.4</v>
      </c>
      <c r="L7" s="101">
        <f>SUM(F7:K7)</f>
        <v>2082.73</v>
      </c>
      <c r="M7" s="39"/>
      <c r="N7" s="95">
        <v>42555</v>
      </c>
      <c r="O7" s="122">
        <v>200803</v>
      </c>
      <c r="P7" s="114">
        <v>31769.61</v>
      </c>
    </row>
    <row r="8" spans="1:16" x14ac:dyDescent="0.25">
      <c r="A8" s="106">
        <v>42556</v>
      </c>
      <c r="B8" s="86">
        <v>2</v>
      </c>
      <c r="C8" s="86">
        <v>6022</v>
      </c>
      <c r="D8" s="107" t="s">
        <v>62</v>
      </c>
      <c r="E8" s="86">
        <v>30712504168</v>
      </c>
      <c r="F8" s="108">
        <v>132.80000000000001</v>
      </c>
      <c r="G8" s="133">
        <f>+F8*0.21</f>
        <v>27.888000000000002</v>
      </c>
      <c r="H8" s="108"/>
      <c r="I8" s="110"/>
      <c r="J8" s="108">
        <v>4.2699999999999996</v>
      </c>
      <c r="K8" s="90"/>
      <c r="L8" s="133">
        <f>SUM(F8:K8)</f>
        <v>164.95800000000003</v>
      </c>
      <c r="M8" s="39"/>
      <c r="N8" s="83">
        <v>42558</v>
      </c>
      <c r="O8" s="120">
        <v>201105</v>
      </c>
      <c r="P8" s="115">
        <v>8815.3799999999992</v>
      </c>
    </row>
    <row r="9" spans="1:16" x14ac:dyDescent="0.25">
      <c r="A9" s="106">
        <v>42556</v>
      </c>
      <c r="B9" s="86">
        <v>1434</v>
      </c>
      <c r="C9" s="86">
        <v>16789</v>
      </c>
      <c r="D9" s="107" t="s">
        <v>90</v>
      </c>
      <c r="E9" s="86">
        <v>30590360763</v>
      </c>
      <c r="F9" s="108">
        <v>3657.01</v>
      </c>
      <c r="G9" s="133"/>
      <c r="H9" s="108">
        <v>438.85</v>
      </c>
      <c r="I9" s="110"/>
      <c r="J9" s="108"/>
      <c r="K9" s="90">
        <v>242.46</v>
      </c>
      <c r="L9" s="133">
        <f t="shared" ref="L9:L72" si="0">SUM(F9:K9)</f>
        <v>4338.32</v>
      </c>
      <c r="M9" s="39"/>
      <c r="N9" s="83">
        <v>42562</v>
      </c>
      <c r="O9" s="120">
        <v>201257</v>
      </c>
      <c r="P9" s="115">
        <v>46644.87</v>
      </c>
    </row>
    <row r="10" spans="1:16" x14ac:dyDescent="0.25">
      <c r="A10" s="106">
        <v>42556</v>
      </c>
      <c r="B10" s="86">
        <v>8</v>
      </c>
      <c r="C10" s="86">
        <v>62999</v>
      </c>
      <c r="D10" s="107" t="s">
        <v>75</v>
      </c>
      <c r="E10" s="86">
        <v>33707366619</v>
      </c>
      <c r="F10" s="108">
        <v>63.41</v>
      </c>
      <c r="G10" s="133">
        <f t="shared" ref="G10:G72" si="1">+F10*0.21</f>
        <v>13.316099999999999</v>
      </c>
      <c r="H10" s="108">
        <v>438.85</v>
      </c>
      <c r="I10" s="110"/>
      <c r="J10" s="108">
        <v>23.27</v>
      </c>
      <c r="K10" s="90"/>
      <c r="L10" s="133">
        <f t="shared" si="0"/>
        <v>538.84609999999998</v>
      </c>
      <c r="M10" s="39"/>
      <c r="N10" s="83">
        <v>42563</v>
      </c>
      <c r="O10" s="120">
        <v>201336</v>
      </c>
      <c r="P10" s="115">
        <v>32912.68</v>
      </c>
    </row>
    <row r="11" spans="1:16" x14ac:dyDescent="0.25">
      <c r="A11" s="106">
        <v>42555</v>
      </c>
      <c r="B11" s="86">
        <v>8</v>
      </c>
      <c r="C11" s="86">
        <v>46545</v>
      </c>
      <c r="D11" s="107" t="s">
        <v>92</v>
      </c>
      <c r="E11" s="86">
        <v>30707841415</v>
      </c>
      <c r="F11" s="108">
        <v>62.41</v>
      </c>
      <c r="G11" s="133">
        <f t="shared" si="1"/>
        <v>13.1061</v>
      </c>
      <c r="H11" s="108"/>
      <c r="I11" s="110"/>
      <c r="J11" s="108">
        <v>24.58</v>
      </c>
      <c r="K11" s="90"/>
      <c r="L11" s="133">
        <f t="shared" si="0"/>
        <v>100.09609999999999</v>
      </c>
      <c r="M11" s="39"/>
      <c r="N11" s="83">
        <v>42564</v>
      </c>
      <c r="O11" s="120">
        <v>201421</v>
      </c>
      <c r="P11" s="115">
        <v>21614.880000000001</v>
      </c>
    </row>
    <row r="12" spans="1:16" x14ac:dyDescent="0.25">
      <c r="A12" s="106">
        <v>42556</v>
      </c>
      <c r="B12" s="86">
        <v>2</v>
      </c>
      <c r="C12" s="86">
        <v>22600</v>
      </c>
      <c r="D12" s="107" t="s">
        <v>318</v>
      </c>
      <c r="E12" s="86">
        <v>30682819431</v>
      </c>
      <c r="F12" s="108">
        <v>54.3</v>
      </c>
      <c r="G12" s="133">
        <f t="shared" si="1"/>
        <v>11.402999999999999</v>
      </c>
      <c r="H12" s="108"/>
      <c r="I12" s="110"/>
      <c r="J12" s="108">
        <v>6.29</v>
      </c>
      <c r="K12" s="90"/>
      <c r="L12" s="133">
        <f t="shared" si="0"/>
        <v>71.993000000000009</v>
      </c>
      <c r="M12" s="39"/>
      <c r="N12" s="83">
        <v>42565</v>
      </c>
      <c r="O12" s="120">
        <v>201491</v>
      </c>
      <c r="P12" s="115">
        <v>5361.02</v>
      </c>
    </row>
    <row r="13" spans="1:16" x14ac:dyDescent="0.25">
      <c r="A13" s="106">
        <v>42557</v>
      </c>
      <c r="B13" s="86">
        <v>2</v>
      </c>
      <c r="C13" s="86">
        <v>114496</v>
      </c>
      <c r="D13" s="107" t="s">
        <v>128</v>
      </c>
      <c r="E13" s="86">
        <v>20173838159</v>
      </c>
      <c r="F13" s="108">
        <v>71.25</v>
      </c>
      <c r="G13" s="133">
        <f t="shared" si="1"/>
        <v>14.962499999999999</v>
      </c>
      <c r="H13" s="108"/>
      <c r="I13" s="110"/>
      <c r="J13" s="108"/>
      <c r="K13" s="90"/>
      <c r="L13" s="133">
        <f t="shared" si="0"/>
        <v>86.212500000000006</v>
      </c>
      <c r="M13" s="39"/>
      <c r="N13" s="83">
        <v>42569</v>
      </c>
      <c r="O13" s="120">
        <v>201696</v>
      </c>
      <c r="P13" s="115">
        <v>3455.5</v>
      </c>
    </row>
    <row r="14" spans="1:16" x14ac:dyDescent="0.25">
      <c r="A14" s="106">
        <v>42548</v>
      </c>
      <c r="B14" s="86">
        <v>1623</v>
      </c>
      <c r="C14" s="86">
        <v>7979</v>
      </c>
      <c r="D14" s="107" t="s">
        <v>90</v>
      </c>
      <c r="E14" s="86">
        <v>30590360763</v>
      </c>
      <c r="F14" s="108">
        <v>4914.62</v>
      </c>
      <c r="G14" s="133">
        <v>294.69</v>
      </c>
      <c r="H14" s="108">
        <v>463.46</v>
      </c>
      <c r="I14" s="110"/>
      <c r="J14" s="108"/>
      <c r="K14" s="90">
        <v>334.68</v>
      </c>
      <c r="L14" s="133">
        <f t="shared" si="0"/>
        <v>6007.45</v>
      </c>
      <c r="M14" s="39"/>
      <c r="N14" s="83">
        <v>42570</v>
      </c>
      <c r="O14" s="120">
        <v>201760</v>
      </c>
      <c r="P14" s="115">
        <v>10754.5</v>
      </c>
    </row>
    <row r="15" spans="1:16" x14ac:dyDescent="0.25">
      <c r="A15" s="106">
        <v>42557</v>
      </c>
      <c r="B15" s="86">
        <v>2</v>
      </c>
      <c r="C15" s="86">
        <v>114496</v>
      </c>
      <c r="D15" s="107" t="s">
        <v>128</v>
      </c>
      <c r="E15" s="86">
        <v>20173838159</v>
      </c>
      <c r="F15" s="108">
        <v>71.25</v>
      </c>
      <c r="G15" s="133">
        <f t="shared" si="1"/>
        <v>14.962499999999999</v>
      </c>
      <c r="H15" s="108"/>
      <c r="I15" s="110"/>
      <c r="J15" s="108">
        <v>13.76</v>
      </c>
      <c r="K15" s="90"/>
      <c r="L15" s="133">
        <f t="shared" si="0"/>
        <v>99.972500000000011</v>
      </c>
      <c r="M15" s="39"/>
      <c r="N15" s="83">
        <v>42573</v>
      </c>
      <c r="O15" s="120">
        <v>202003</v>
      </c>
      <c r="P15" s="115">
        <v>11418.12</v>
      </c>
    </row>
    <row r="16" spans="1:16" x14ac:dyDescent="0.25">
      <c r="A16" s="106">
        <v>42558</v>
      </c>
      <c r="B16" s="86">
        <v>5</v>
      </c>
      <c r="C16" s="86">
        <v>7520</v>
      </c>
      <c r="D16" s="107" t="s">
        <v>73</v>
      </c>
      <c r="E16" s="86">
        <v>30714300128</v>
      </c>
      <c r="F16" s="108">
        <v>139.81</v>
      </c>
      <c r="G16" s="133">
        <f t="shared" si="1"/>
        <v>29.360099999999999</v>
      </c>
      <c r="H16" s="108"/>
      <c r="I16" s="110"/>
      <c r="J16" s="108">
        <v>30.83</v>
      </c>
      <c r="K16" s="90"/>
      <c r="L16" s="133">
        <f t="shared" si="0"/>
        <v>200.00009999999997</v>
      </c>
      <c r="M16" s="39"/>
      <c r="N16" s="83">
        <v>42579</v>
      </c>
      <c r="O16" s="120">
        <v>202364</v>
      </c>
      <c r="P16" s="115">
        <v>14985.72</v>
      </c>
    </row>
    <row r="17" spans="1:16" x14ac:dyDescent="0.25">
      <c r="A17" s="106">
        <v>42564</v>
      </c>
      <c r="B17" s="86">
        <v>8</v>
      </c>
      <c r="C17" s="86">
        <v>2548</v>
      </c>
      <c r="D17" s="107" t="s">
        <v>319</v>
      </c>
      <c r="E17" s="86">
        <v>30712777806</v>
      </c>
      <c r="F17" s="108">
        <v>171.85</v>
      </c>
      <c r="G17" s="133">
        <f t="shared" si="1"/>
        <v>36.088499999999996</v>
      </c>
      <c r="H17" s="108"/>
      <c r="I17" s="110"/>
      <c r="J17" s="108"/>
      <c r="K17" s="90"/>
      <c r="L17" s="133">
        <f t="shared" si="0"/>
        <v>207.93849999999998</v>
      </c>
      <c r="M17" s="39"/>
      <c r="N17" s="83">
        <v>42580</v>
      </c>
      <c r="O17" s="120">
        <v>202443</v>
      </c>
      <c r="P17" s="115">
        <v>5020.7299999999996</v>
      </c>
    </row>
    <row r="18" spans="1:16" x14ac:dyDescent="0.25">
      <c r="A18" s="106">
        <v>42558</v>
      </c>
      <c r="B18" s="86">
        <v>6</v>
      </c>
      <c r="C18" s="86">
        <v>11548</v>
      </c>
      <c r="D18" s="107" t="s">
        <v>320</v>
      </c>
      <c r="E18" s="86">
        <v>30615770481</v>
      </c>
      <c r="F18" s="108">
        <v>145.44999999999999</v>
      </c>
      <c r="G18" s="133">
        <f t="shared" si="1"/>
        <v>30.544499999999996</v>
      </c>
      <c r="H18" s="108"/>
      <c r="I18" s="110"/>
      <c r="J18" s="108"/>
      <c r="K18" s="90"/>
      <c r="L18" s="133">
        <f t="shared" si="0"/>
        <v>175.99449999999999</v>
      </c>
      <c r="M18" s="39"/>
      <c r="N18" s="154"/>
      <c r="O18" s="154"/>
      <c r="P18" s="154"/>
    </row>
    <row r="19" spans="1:16" x14ac:dyDescent="0.25">
      <c r="A19" s="106">
        <v>42556</v>
      </c>
      <c r="B19" s="86">
        <v>13</v>
      </c>
      <c r="C19" s="86">
        <v>22311</v>
      </c>
      <c r="D19" s="107" t="s">
        <v>273</v>
      </c>
      <c r="E19" s="86">
        <v>20117759696</v>
      </c>
      <c r="F19" s="108">
        <v>202.91</v>
      </c>
      <c r="G19" s="133">
        <f t="shared" si="1"/>
        <v>42.6111</v>
      </c>
      <c r="H19" s="108"/>
      <c r="I19" s="110"/>
      <c r="J19" s="108">
        <v>54.49</v>
      </c>
      <c r="K19" s="90"/>
      <c r="L19" s="133">
        <f t="shared" si="0"/>
        <v>300.0111</v>
      </c>
      <c r="M19" s="39"/>
      <c r="N19" s="154"/>
      <c r="O19" s="120"/>
      <c r="P19" s="115"/>
    </row>
    <row r="20" spans="1:16" x14ac:dyDescent="0.25">
      <c r="A20" s="106">
        <v>42557</v>
      </c>
      <c r="B20" s="86">
        <v>1617</v>
      </c>
      <c r="C20" s="86">
        <v>7901</v>
      </c>
      <c r="D20" s="107" t="s">
        <v>90</v>
      </c>
      <c r="E20" s="86">
        <v>30590360763</v>
      </c>
      <c r="F20" s="108">
        <v>195.04</v>
      </c>
      <c r="G20" s="133">
        <f t="shared" si="1"/>
        <v>40.958399999999997</v>
      </c>
      <c r="H20" s="108"/>
      <c r="I20" s="110"/>
      <c r="J20" s="108"/>
      <c r="K20" s="90"/>
      <c r="L20" s="133">
        <f t="shared" si="0"/>
        <v>235.9984</v>
      </c>
      <c r="M20" s="39"/>
      <c r="N20" s="154"/>
      <c r="O20" s="120"/>
      <c r="P20" s="115"/>
    </row>
    <row r="21" spans="1:16" x14ac:dyDescent="0.25">
      <c r="A21" s="106">
        <v>42557</v>
      </c>
      <c r="B21" s="86">
        <v>41</v>
      </c>
      <c r="C21" s="86">
        <v>4576</v>
      </c>
      <c r="D21" s="107" t="s">
        <v>321</v>
      </c>
      <c r="E21" s="86">
        <v>33558718779</v>
      </c>
      <c r="F21" s="108">
        <v>77.75</v>
      </c>
      <c r="G21" s="133">
        <f t="shared" si="1"/>
        <v>16.327500000000001</v>
      </c>
      <c r="H21" s="108"/>
      <c r="I21" s="110"/>
      <c r="J21" s="108"/>
      <c r="K21" s="90">
        <v>8</v>
      </c>
      <c r="L21" s="133">
        <f t="shared" si="0"/>
        <v>102.0775</v>
      </c>
      <c r="M21" s="39"/>
      <c r="N21" s="83"/>
      <c r="O21" s="120"/>
      <c r="P21" s="115"/>
    </row>
    <row r="22" spans="1:16" x14ac:dyDescent="0.25">
      <c r="A22" s="106">
        <v>42557</v>
      </c>
      <c r="B22" s="86">
        <v>40</v>
      </c>
      <c r="C22" s="86">
        <v>34612</v>
      </c>
      <c r="D22" s="107" t="s">
        <v>321</v>
      </c>
      <c r="E22" s="86">
        <v>33558718779</v>
      </c>
      <c r="F22" s="108">
        <v>62.18</v>
      </c>
      <c r="G22" s="133">
        <f t="shared" si="1"/>
        <v>13.0578</v>
      </c>
      <c r="H22" s="108"/>
      <c r="I22" s="110"/>
      <c r="J22" s="108"/>
      <c r="K22" s="90">
        <v>25.08</v>
      </c>
      <c r="L22" s="133">
        <f t="shared" si="0"/>
        <v>100.31779999999999</v>
      </c>
      <c r="M22" s="39"/>
      <c r="N22" s="83"/>
      <c r="O22" s="120"/>
      <c r="P22" s="115"/>
    </row>
    <row r="23" spans="1:16" x14ac:dyDescent="0.25">
      <c r="A23" s="106">
        <v>42559</v>
      </c>
      <c r="B23" s="86">
        <v>2</v>
      </c>
      <c r="C23" s="86">
        <v>1135</v>
      </c>
      <c r="D23" s="107" t="s">
        <v>123</v>
      </c>
      <c r="E23" s="86">
        <v>30710483805</v>
      </c>
      <c r="F23" s="108">
        <v>203.30500000000001</v>
      </c>
      <c r="G23" s="133">
        <f t="shared" si="1"/>
        <v>42.694049999999997</v>
      </c>
      <c r="H23" s="108"/>
      <c r="I23" s="110"/>
      <c r="J23" s="108"/>
      <c r="K23" s="90"/>
      <c r="L23" s="133">
        <f t="shared" si="0"/>
        <v>245.99905000000001</v>
      </c>
      <c r="M23" s="39"/>
      <c r="N23" s="83"/>
      <c r="O23" s="120"/>
      <c r="P23" s="115"/>
    </row>
    <row r="24" spans="1:16" x14ac:dyDescent="0.25">
      <c r="A24" s="106">
        <v>42559</v>
      </c>
      <c r="B24" s="86">
        <v>7</v>
      </c>
      <c r="C24" s="86">
        <v>115</v>
      </c>
      <c r="D24" s="107" t="s">
        <v>324</v>
      </c>
      <c r="E24" s="86">
        <v>30713669802</v>
      </c>
      <c r="F24" s="108">
        <v>107.76</v>
      </c>
      <c r="G24" s="133">
        <f t="shared" si="1"/>
        <v>22.6296</v>
      </c>
      <c r="H24" s="108"/>
      <c r="I24" s="110"/>
      <c r="J24" s="108"/>
      <c r="K24" s="90"/>
      <c r="L24" s="133">
        <f t="shared" si="0"/>
        <v>130.3896</v>
      </c>
      <c r="M24" s="39"/>
      <c r="N24" s="83"/>
      <c r="O24" s="120"/>
      <c r="P24" s="115"/>
    </row>
    <row r="25" spans="1:16" x14ac:dyDescent="0.25">
      <c r="A25" s="106">
        <v>42558</v>
      </c>
      <c r="B25" s="86">
        <v>6353</v>
      </c>
      <c r="C25" s="86">
        <v>527</v>
      </c>
      <c r="D25" s="107" t="s">
        <v>325</v>
      </c>
      <c r="E25" s="86">
        <v>30643922157</v>
      </c>
      <c r="F25" s="108">
        <v>444.63</v>
      </c>
      <c r="G25" s="133">
        <f t="shared" si="1"/>
        <v>93.372299999999996</v>
      </c>
      <c r="H25" s="108"/>
      <c r="I25" s="110"/>
      <c r="J25" s="108"/>
      <c r="K25" s="90"/>
      <c r="L25" s="133">
        <f t="shared" si="0"/>
        <v>538.00229999999999</v>
      </c>
      <c r="M25" s="39"/>
      <c r="N25" s="83"/>
      <c r="O25" s="120"/>
      <c r="P25" s="115"/>
    </row>
    <row r="26" spans="1:16" x14ac:dyDescent="0.25">
      <c r="A26" s="106">
        <v>42561</v>
      </c>
      <c r="B26" s="86">
        <v>3</v>
      </c>
      <c r="C26" s="86">
        <v>17</v>
      </c>
      <c r="D26" s="107" t="s">
        <v>326</v>
      </c>
      <c r="E26" s="86">
        <v>20222212155</v>
      </c>
      <c r="F26" s="108">
        <v>2246.39</v>
      </c>
      <c r="G26" s="133">
        <v>95.45</v>
      </c>
      <c r="H26" s="108">
        <v>188.15</v>
      </c>
      <c r="I26" s="110"/>
      <c r="J26" s="108"/>
      <c r="K26" s="90"/>
      <c r="L26" s="133">
        <f>SUM(F26:K26)</f>
        <v>2529.9899999999998</v>
      </c>
      <c r="M26" s="39"/>
      <c r="N26" s="83"/>
      <c r="O26" s="120"/>
      <c r="P26" s="115"/>
    </row>
    <row r="27" spans="1:16" x14ac:dyDescent="0.25">
      <c r="A27" s="106">
        <v>42555</v>
      </c>
      <c r="B27" s="86">
        <v>2583</v>
      </c>
      <c r="C27" s="86">
        <v>5107</v>
      </c>
      <c r="D27" s="107" t="s">
        <v>238</v>
      </c>
      <c r="E27" s="86">
        <v>30708574836</v>
      </c>
      <c r="F27" s="108">
        <v>489</v>
      </c>
      <c r="G27" s="133"/>
      <c r="H27" s="108"/>
      <c r="I27" s="110">
        <f>+F27*0.27</f>
        <v>132.03</v>
      </c>
      <c r="J27" s="108"/>
      <c r="K27" s="90"/>
      <c r="L27" s="133">
        <f t="shared" si="0"/>
        <v>621.03</v>
      </c>
      <c r="M27" s="39"/>
      <c r="N27" s="39"/>
      <c r="O27" s="39"/>
      <c r="P27" s="39"/>
    </row>
    <row r="28" spans="1:16" x14ac:dyDescent="0.25">
      <c r="A28" s="106">
        <v>42557</v>
      </c>
      <c r="B28" s="86">
        <v>2</v>
      </c>
      <c r="C28" s="86">
        <v>1190</v>
      </c>
      <c r="D28" s="107" t="s">
        <v>47</v>
      </c>
      <c r="E28" s="86">
        <v>30711855161</v>
      </c>
      <c r="F28" s="108">
        <v>57.85</v>
      </c>
      <c r="G28" s="133">
        <f t="shared" si="1"/>
        <v>12.1485</v>
      </c>
      <c r="H28" s="108"/>
      <c r="I28" s="110"/>
      <c r="J28" s="108"/>
      <c r="K28" s="90"/>
      <c r="L28" s="133">
        <f t="shared" si="0"/>
        <v>69.998500000000007</v>
      </c>
      <c r="M28" s="39"/>
      <c r="N28" s="39"/>
      <c r="O28" s="39"/>
      <c r="P28" s="39"/>
    </row>
    <row r="29" spans="1:16" x14ac:dyDescent="0.25">
      <c r="A29" s="106">
        <v>42556</v>
      </c>
      <c r="B29" s="86">
        <v>6</v>
      </c>
      <c r="C29" s="86">
        <v>1829</v>
      </c>
      <c r="D29" s="107" t="s">
        <v>327</v>
      </c>
      <c r="E29" s="86">
        <v>30708189231</v>
      </c>
      <c r="F29" s="108">
        <v>989.28</v>
      </c>
      <c r="G29" s="133">
        <f t="shared" si="1"/>
        <v>207.74879999999999</v>
      </c>
      <c r="H29" s="108"/>
      <c r="I29" s="110"/>
      <c r="J29" s="108"/>
      <c r="K29" s="90"/>
      <c r="L29" s="133">
        <f t="shared" si="0"/>
        <v>1197.0288</v>
      </c>
      <c r="M29" s="39"/>
      <c r="N29" s="39"/>
      <c r="O29" s="39"/>
      <c r="P29" s="39"/>
    </row>
    <row r="30" spans="1:16" x14ac:dyDescent="0.25">
      <c r="A30" s="106">
        <v>42552</v>
      </c>
      <c r="B30" s="86">
        <v>8</v>
      </c>
      <c r="C30" s="86">
        <v>3812</v>
      </c>
      <c r="D30" s="107" t="s">
        <v>169</v>
      </c>
      <c r="E30" s="86">
        <v>30576133835</v>
      </c>
      <c r="F30" s="108">
        <v>5314.62</v>
      </c>
      <c r="G30" s="133">
        <f t="shared" si="1"/>
        <v>1116.0701999999999</v>
      </c>
      <c r="H30" s="108"/>
      <c r="I30" s="110"/>
      <c r="J30" s="108"/>
      <c r="K30" s="90">
        <v>31.89</v>
      </c>
      <c r="L30" s="133">
        <f t="shared" si="0"/>
        <v>6462.5802000000003</v>
      </c>
      <c r="M30" s="39"/>
      <c r="N30" s="39"/>
      <c r="O30" s="39"/>
      <c r="P30" s="39"/>
    </row>
    <row r="31" spans="1:16" x14ac:dyDescent="0.25">
      <c r="A31" s="106">
        <v>42556</v>
      </c>
      <c r="B31" s="86">
        <v>4</v>
      </c>
      <c r="C31" s="86">
        <v>43321</v>
      </c>
      <c r="D31" s="107" t="s">
        <v>328</v>
      </c>
      <c r="E31" s="86">
        <v>30541299536</v>
      </c>
      <c r="F31" s="108">
        <v>512.4</v>
      </c>
      <c r="G31" s="133">
        <f t="shared" si="1"/>
        <v>107.60399999999998</v>
      </c>
      <c r="H31" s="108"/>
      <c r="I31" s="110"/>
      <c r="J31" s="108"/>
      <c r="K31" s="90"/>
      <c r="L31" s="133">
        <f t="shared" si="0"/>
        <v>620.00399999999991</v>
      </c>
      <c r="M31" s="39"/>
      <c r="N31" s="39"/>
      <c r="O31" s="39"/>
      <c r="P31" s="39"/>
    </row>
    <row r="32" spans="1:16" x14ac:dyDescent="0.25">
      <c r="A32" s="106">
        <v>42556</v>
      </c>
      <c r="B32" s="86">
        <v>4</v>
      </c>
      <c r="C32" s="86">
        <v>43320</v>
      </c>
      <c r="D32" s="107" t="s">
        <v>328</v>
      </c>
      <c r="E32" s="86">
        <v>30541299536</v>
      </c>
      <c r="F32" s="108">
        <v>859.5</v>
      </c>
      <c r="G32" s="133">
        <f t="shared" si="1"/>
        <v>180.495</v>
      </c>
      <c r="H32" s="108"/>
      <c r="I32" s="110"/>
      <c r="J32" s="108"/>
      <c r="K32" s="90"/>
      <c r="L32" s="133">
        <f t="shared" si="0"/>
        <v>1039.9949999999999</v>
      </c>
      <c r="M32" s="39"/>
      <c r="N32" s="39"/>
      <c r="O32" s="39"/>
      <c r="P32" s="39"/>
    </row>
    <row r="33" spans="1:16" x14ac:dyDescent="0.25">
      <c r="A33" s="106">
        <v>42556</v>
      </c>
      <c r="B33" s="86">
        <v>4</v>
      </c>
      <c r="C33" s="86">
        <v>332</v>
      </c>
      <c r="D33" s="107" t="s">
        <v>329</v>
      </c>
      <c r="E33" s="86">
        <v>20103781419</v>
      </c>
      <c r="F33" s="108">
        <v>1267.9100000000001</v>
      </c>
      <c r="G33" s="133">
        <f t="shared" si="1"/>
        <v>266.2611</v>
      </c>
      <c r="H33" s="108"/>
      <c r="I33" s="110"/>
      <c r="J33" s="108"/>
      <c r="K33" s="90"/>
      <c r="L33" s="133">
        <f t="shared" si="0"/>
        <v>1534.1711</v>
      </c>
      <c r="M33" s="39"/>
      <c r="N33" s="39"/>
      <c r="O33" s="39"/>
      <c r="P33" s="39"/>
    </row>
    <row r="34" spans="1:16" x14ac:dyDescent="0.25">
      <c r="A34" s="106">
        <v>42555</v>
      </c>
      <c r="B34" s="86">
        <v>323</v>
      </c>
      <c r="C34" s="86">
        <v>3395</v>
      </c>
      <c r="D34" s="107" t="s">
        <v>178</v>
      </c>
      <c r="E34" s="86">
        <v>30646512952</v>
      </c>
      <c r="F34" s="108">
        <v>3921.07</v>
      </c>
      <c r="G34" s="133">
        <f t="shared" si="1"/>
        <v>823.42470000000003</v>
      </c>
      <c r="H34" s="108"/>
      <c r="I34" s="110"/>
      <c r="J34" s="108"/>
      <c r="K34" s="90"/>
      <c r="L34" s="133">
        <f t="shared" si="0"/>
        <v>4744.4947000000002</v>
      </c>
      <c r="M34" s="39"/>
      <c r="N34" s="39"/>
      <c r="O34" s="39"/>
      <c r="P34" s="39"/>
    </row>
    <row r="35" spans="1:16" x14ac:dyDescent="0.25">
      <c r="A35" s="106">
        <v>42556</v>
      </c>
      <c r="B35" s="86">
        <v>323</v>
      </c>
      <c r="C35" s="86">
        <v>3402</v>
      </c>
      <c r="D35" s="107" t="s">
        <v>178</v>
      </c>
      <c r="E35" s="86">
        <v>30646512952</v>
      </c>
      <c r="F35" s="108">
        <v>156.94999999999999</v>
      </c>
      <c r="G35" s="133">
        <f t="shared" si="1"/>
        <v>32.959499999999998</v>
      </c>
      <c r="H35" s="108"/>
      <c r="I35" s="110"/>
      <c r="J35" s="108"/>
      <c r="K35" s="90"/>
      <c r="L35" s="133">
        <f t="shared" si="0"/>
        <v>189.90949999999998</v>
      </c>
      <c r="M35" s="39"/>
      <c r="N35" s="39"/>
      <c r="O35" s="39"/>
      <c r="P35" s="39"/>
    </row>
    <row r="36" spans="1:16" x14ac:dyDescent="0.25">
      <c r="A36" s="106">
        <v>42565</v>
      </c>
      <c r="B36" s="86">
        <v>4</v>
      </c>
      <c r="C36" s="86">
        <v>1341</v>
      </c>
      <c r="D36" s="107" t="s">
        <v>330</v>
      </c>
      <c r="E36" s="86">
        <v>20331753239</v>
      </c>
      <c r="F36" s="108">
        <v>371.9</v>
      </c>
      <c r="G36" s="133">
        <f t="shared" si="1"/>
        <v>78.09899999999999</v>
      </c>
      <c r="H36" s="108"/>
      <c r="I36" s="110"/>
      <c r="J36" s="108"/>
      <c r="K36" s="90"/>
      <c r="L36" s="133">
        <f t="shared" si="0"/>
        <v>449.99899999999997</v>
      </c>
      <c r="M36" s="39"/>
      <c r="N36" s="39"/>
      <c r="O36" s="39"/>
      <c r="P36" s="39"/>
    </row>
    <row r="37" spans="1:16" x14ac:dyDescent="0.25">
      <c r="A37" s="106">
        <v>42564</v>
      </c>
      <c r="B37" s="86">
        <v>4</v>
      </c>
      <c r="C37" s="86">
        <v>1337</v>
      </c>
      <c r="D37" s="107" t="s">
        <v>330</v>
      </c>
      <c r="E37" s="86">
        <v>20331753239</v>
      </c>
      <c r="F37" s="108">
        <v>371.9</v>
      </c>
      <c r="G37" s="133">
        <f t="shared" si="1"/>
        <v>78.09899999999999</v>
      </c>
      <c r="H37" s="108"/>
      <c r="I37" s="110"/>
      <c r="J37" s="108"/>
      <c r="K37" s="90"/>
      <c r="L37" s="133">
        <f t="shared" si="0"/>
        <v>449.99899999999997</v>
      </c>
      <c r="M37" s="39"/>
      <c r="N37" s="39"/>
      <c r="O37" s="39"/>
      <c r="P37" s="39"/>
    </row>
    <row r="38" spans="1:16" x14ac:dyDescent="0.25">
      <c r="A38" s="106">
        <v>42563</v>
      </c>
      <c r="B38" s="86">
        <v>9</v>
      </c>
      <c r="C38" s="86">
        <v>13655</v>
      </c>
      <c r="D38" s="107" t="s">
        <v>331</v>
      </c>
      <c r="E38" s="86">
        <v>30538571276</v>
      </c>
      <c r="F38" s="108">
        <v>515.9</v>
      </c>
      <c r="G38" s="133">
        <f t="shared" si="1"/>
        <v>108.33899999999998</v>
      </c>
      <c r="H38" s="108"/>
      <c r="I38" s="110"/>
      <c r="J38" s="108"/>
      <c r="K38" s="90"/>
      <c r="L38" s="133">
        <f t="shared" si="0"/>
        <v>624.23899999999992</v>
      </c>
      <c r="M38" s="39"/>
      <c r="N38" s="39"/>
      <c r="O38" s="39"/>
      <c r="P38" s="39"/>
    </row>
    <row r="39" spans="1:16" x14ac:dyDescent="0.25">
      <c r="A39" s="106">
        <v>42562</v>
      </c>
      <c r="B39" s="86">
        <v>9</v>
      </c>
      <c r="C39" s="86">
        <v>13612</v>
      </c>
      <c r="D39" s="107" t="s">
        <v>331</v>
      </c>
      <c r="E39" s="86">
        <v>30538571276</v>
      </c>
      <c r="F39" s="108">
        <v>171.96</v>
      </c>
      <c r="G39" s="133">
        <f t="shared" si="1"/>
        <v>36.111600000000003</v>
      </c>
      <c r="H39" s="108"/>
      <c r="I39" s="110"/>
      <c r="J39" s="108"/>
      <c r="K39" s="90"/>
      <c r="L39" s="133">
        <f t="shared" si="0"/>
        <v>208.07160000000002</v>
      </c>
      <c r="M39" s="39"/>
      <c r="N39" s="39"/>
      <c r="O39" s="39"/>
      <c r="P39" s="39"/>
    </row>
    <row r="40" spans="1:16" x14ac:dyDescent="0.25">
      <c r="A40" s="106">
        <v>42565</v>
      </c>
      <c r="B40" s="86">
        <v>3562</v>
      </c>
      <c r="C40" s="86">
        <v>7415</v>
      </c>
      <c r="D40" s="107" t="s">
        <v>156</v>
      </c>
      <c r="E40" s="86">
        <v>30678774495</v>
      </c>
      <c r="F40" s="108">
        <v>343.26</v>
      </c>
      <c r="G40" s="133">
        <f t="shared" si="1"/>
        <v>72.084599999999995</v>
      </c>
      <c r="H40" s="108"/>
      <c r="I40" s="110"/>
      <c r="J40" s="108">
        <v>84.67</v>
      </c>
      <c r="K40" s="90"/>
      <c r="L40" s="133">
        <f t="shared" si="0"/>
        <v>500.01460000000003</v>
      </c>
      <c r="M40" s="39"/>
      <c r="N40" s="39"/>
      <c r="O40" s="39"/>
      <c r="P40" s="39"/>
    </row>
    <row r="41" spans="1:16" x14ac:dyDescent="0.25">
      <c r="A41" s="106">
        <v>42562</v>
      </c>
      <c r="B41" s="86">
        <v>12</v>
      </c>
      <c r="C41" s="86">
        <v>17568</v>
      </c>
      <c r="D41" s="107" t="s">
        <v>332</v>
      </c>
      <c r="E41" s="86">
        <v>30709982490</v>
      </c>
      <c r="F41" s="108">
        <v>492.4</v>
      </c>
      <c r="G41" s="133">
        <f t="shared" si="1"/>
        <v>103.404</v>
      </c>
      <c r="H41" s="108"/>
      <c r="I41" s="110"/>
      <c r="J41" s="108"/>
      <c r="K41" s="90"/>
      <c r="L41" s="133">
        <f t="shared" si="0"/>
        <v>595.80399999999997</v>
      </c>
      <c r="M41" s="39"/>
      <c r="N41" s="39"/>
      <c r="O41" s="39"/>
      <c r="P41" s="39"/>
    </row>
    <row r="42" spans="1:16" x14ac:dyDescent="0.25">
      <c r="A42" s="106">
        <v>42562</v>
      </c>
      <c r="B42" s="86">
        <v>6</v>
      </c>
      <c r="C42" s="86">
        <v>3233</v>
      </c>
      <c r="D42" s="107" t="s">
        <v>333</v>
      </c>
      <c r="E42" s="86">
        <v>23210620729</v>
      </c>
      <c r="F42" s="108">
        <v>171.1</v>
      </c>
      <c r="G42" s="133">
        <f t="shared" si="1"/>
        <v>35.930999999999997</v>
      </c>
      <c r="H42" s="108"/>
      <c r="I42" s="110"/>
      <c r="J42" s="108"/>
      <c r="K42" s="90"/>
      <c r="L42" s="133">
        <f t="shared" si="0"/>
        <v>207.03100000000001</v>
      </c>
      <c r="M42" s="39"/>
      <c r="N42" s="39"/>
      <c r="O42" s="39"/>
      <c r="P42" s="39"/>
    </row>
    <row r="43" spans="1:16" x14ac:dyDescent="0.25">
      <c r="A43" s="106">
        <v>42563</v>
      </c>
      <c r="B43" s="86">
        <v>2</v>
      </c>
      <c r="C43" s="86">
        <v>4770</v>
      </c>
      <c r="D43" s="107" t="s">
        <v>334</v>
      </c>
      <c r="E43" s="86">
        <v>33668648539</v>
      </c>
      <c r="F43" s="108">
        <v>89.26</v>
      </c>
      <c r="G43" s="133">
        <f t="shared" si="1"/>
        <v>18.744600000000002</v>
      </c>
      <c r="H43" s="108"/>
      <c r="I43" s="110"/>
      <c r="J43" s="108"/>
      <c r="K43" s="90"/>
      <c r="L43" s="133">
        <f t="shared" si="0"/>
        <v>108.00460000000001</v>
      </c>
      <c r="M43" s="39"/>
      <c r="N43" s="39"/>
      <c r="O43" s="39"/>
      <c r="P43" s="39"/>
    </row>
    <row r="44" spans="1:16" x14ac:dyDescent="0.25">
      <c r="A44" s="106">
        <v>42566</v>
      </c>
      <c r="B44" s="86">
        <v>20</v>
      </c>
      <c r="C44" s="86">
        <v>2232</v>
      </c>
      <c r="D44" s="107" t="s">
        <v>335</v>
      </c>
      <c r="E44" s="86">
        <v>30687604322</v>
      </c>
      <c r="F44" s="108">
        <v>76.8</v>
      </c>
      <c r="G44" s="133">
        <f t="shared" si="1"/>
        <v>16.128</v>
      </c>
      <c r="H44" s="108"/>
      <c r="I44" s="110"/>
      <c r="J44" s="108">
        <v>7.07</v>
      </c>
      <c r="K44" s="90"/>
      <c r="L44" s="133">
        <f t="shared" si="0"/>
        <v>99.99799999999999</v>
      </c>
      <c r="M44" s="39"/>
      <c r="N44" s="39"/>
      <c r="O44" s="39"/>
      <c r="P44" s="39"/>
    </row>
    <row r="45" spans="1:16" x14ac:dyDescent="0.25">
      <c r="A45" s="106">
        <v>42566</v>
      </c>
      <c r="B45" s="86">
        <v>14</v>
      </c>
      <c r="C45" s="86">
        <v>34237</v>
      </c>
      <c r="D45" s="107" t="s">
        <v>336</v>
      </c>
      <c r="E45" s="86">
        <v>30703408601</v>
      </c>
      <c r="F45" s="108">
        <v>51.62</v>
      </c>
      <c r="G45" s="133">
        <f t="shared" si="1"/>
        <v>10.840199999999999</v>
      </c>
      <c r="H45" s="108"/>
      <c r="I45" s="110"/>
      <c r="J45" s="108">
        <v>8.14</v>
      </c>
      <c r="K45" s="90"/>
      <c r="L45" s="133">
        <f t="shared" si="0"/>
        <v>70.600200000000001</v>
      </c>
      <c r="M45" s="39"/>
      <c r="N45" s="39"/>
      <c r="O45" s="39"/>
      <c r="P45" s="39"/>
    </row>
    <row r="46" spans="1:16" x14ac:dyDescent="0.25">
      <c r="A46" s="106">
        <v>42566</v>
      </c>
      <c r="B46" s="86">
        <v>10</v>
      </c>
      <c r="C46" s="86">
        <v>22023</v>
      </c>
      <c r="D46" s="107" t="s">
        <v>318</v>
      </c>
      <c r="E46" s="86">
        <v>30689819431</v>
      </c>
      <c r="F46" s="108">
        <v>131.13</v>
      </c>
      <c r="G46" s="133">
        <f t="shared" si="1"/>
        <v>27.537299999999998</v>
      </c>
      <c r="H46" s="108"/>
      <c r="I46" s="110"/>
      <c r="J46" s="108">
        <v>41.33</v>
      </c>
      <c r="K46" s="90"/>
      <c r="L46" s="133">
        <f t="shared" si="0"/>
        <v>199.9973</v>
      </c>
      <c r="M46" s="39"/>
      <c r="N46" s="39"/>
      <c r="O46" s="39"/>
      <c r="P46" s="39"/>
    </row>
    <row r="47" spans="1:16" x14ac:dyDescent="0.25">
      <c r="A47" s="106">
        <v>42566</v>
      </c>
      <c r="B47" s="86">
        <v>2</v>
      </c>
      <c r="C47" s="86">
        <v>755</v>
      </c>
      <c r="D47" s="107" t="s">
        <v>337</v>
      </c>
      <c r="E47" s="86">
        <v>23267440859</v>
      </c>
      <c r="F47" s="108">
        <v>407.24</v>
      </c>
      <c r="G47" s="133"/>
      <c r="H47" s="108">
        <f>+F47*0.105</f>
        <v>42.760199999999998</v>
      </c>
      <c r="I47" s="110"/>
      <c r="J47" s="108"/>
      <c r="K47" s="90"/>
      <c r="L47" s="133">
        <f t="shared" si="0"/>
        <v>450.00020000000001</v>
      </c>
      <c r="M47" s="39"/>
      <c r="N47" s="39"/>
      <c r="O47" s="39"/>
      <c r="P47" s="39"/>
    </row>
    <row r="48" spans="1:16" x14ac:dyDescent="0.25">
      <c r="A48" s="106">
        <v>42566</v>
      </c>
      <c r="B48" s="86">
        <v>1061</v>
      </c>
      <c r="C48" s="86">
        <v>661</v>
      </c>
      <c r="D48" s="107" t="s">
        <v>338</v>
      </c>
      <c r="E48" s="86">
        <v>30707812822</v>
      </c>
      <c r="F48" s="108">
        <v>80.95</v>
      </c>
      <c r="G48" s="133">
        <f t="shared" si="1"/>
        <v>16.999500000000001</v>
      </c>
      <c r="H48" s="108"/>
      <c r="I48" s="110"/>
      <c r="J48" s="108"/>
      <c r="K48" s="90"/>
      <c r="L48" s="133">
        <f t="shared" si="0"/>
        <v>97.9495</v>
      </c>
      <c r="M48" s="39"/>
      <c r="N48" s="39"/>
      <c r="O48" s="39"/>
      <c r="P48" s="39"/>
    </row>
    <row r="49" spans="1:16" x14ac:dyDescent="0.25">
      <c r="A49" s="106">
        <v>42562</v>
      </c>
      <c r="B49" s="86">
        <v>4</v>
      </c>
      <c r="C49" s="86">
        <v>50</v>
      </c>
      <c r="D49" s="107" t="s">
        <v>339</v>
      </c>
      <c r="E49" s="86">
        <v>20348785894</v>
      </c>
      <c r="F49" s="108">
        <v>392.27</v>
      </c>
      <c r="G49" s="133">
        <f t="shared" si="1"/>
        <v>82.3767</v>
      </c>
      <c r="H49" s="108"/>
      <c r="I49" s="110"/>
      <c r="J49" s="108"/>
      <c r="K49" s="90"/>
      <c r="L49" s="133">
        <f t="shared" si="0"/>
        <v>474.64670000000001</v>
      </c>
      <c r="M49" s="39"/>
      <c r="N49" s="39"/>
      <c r="O49" s="39"/>
      <c r="P49" s="39"/>
    </row>
    <row r="50" spans="1:16" x14ac:dyDescent="0.25">
      <c r="A50" s="106">
        <v>42557</v>
      </c>
      <c r="B50" s="86">
        <v>15</v>
      </c>
      <c r="C50" s="86">
        <v>44615</v>
      </c>
      <c r="D50" s="107" t="s">
        <v>340</v>
      </c>
      <c r="E50" s="86">
        <v>23081303649</v>
      </c>
      <c r="F50" s="108">
        <v>660.55</v>
      </c>
      <c r="G50" s="133">
        <f t="shared" si="1"/>
        <v>138.71549999999999</v>
      </c>
      <c r="H50" s="108"/>
      <c r="I50" s="110"/>
      <c r="J50" s="108">
        <v>200.69</v>
      </c>
      <c r="K50" s="90"/>
      <c r="L50" s="133">
        <f t="shared" si="0"/>
        <v>999.95550000000003</v>
      </c>
      <c r="M50" s="39"/>
      <c r="N50" s="39"/>
      <c r="O50" s="39"/>
      <c r="P50" s="39"/>
    </row>
    <row r="51" spans="1:16" x14ac:dyDescent="0.25">
      <c r="A51" s="106">
        <v>42557</v>
      </c>
      <c r="B51" s="86">
        <v>3</v>
      </c>
      <c r="C51" s="86">
        <v>11276</v>
      </c>
      <c r="D51" s="107" t="s">
        <v>341</v>
      </c>
      <c r="E51" s="86">
        <v>30686710641</v>
      </c>
      <c r="F51" s="108">
        <v>950.41</v>
      </c>
      <c r="G51" s="133">
        <f t="shared" si="1"/>
        <v>199.58609999999999</v>
      </c>
      <c r="H51" s="108"/>
      <c r="I51" s="110"/>
      <c r="J51" s="108"/>
      <c r="K51" s="90"/>
      <c r="L51" s="133">
        <f t="shared" si="0"/>
        <v>1149.9960999999998</v>
      </c>
      <c r="M51" s="39"/>
      <c r="N51" s="39"/>
      <c r="O51" s="39"/>
      <c r="P51" s="39"/>
    </row>
    <row r="52" spans="1:16" x14ac:dyDescent="0.25">
      <c r="A52" s="106">
        <v>42556</v>
      </c>
      <c r="B52" s="86">
        <v>3</v>
      </c>
      <c r="C52" s="86">
        <v>59409</v>
      </c>
      <c r="D52" s="107" t="s">
        <v>342</v>
      </c>
      <c r="E52" s="86">
        <v>30708878398</v>
      </c>
      <c r="F52" s="108">
        <v>780.47</v>
      </c>
      <c r="G52" s="133">
        <f t="shared" si="1"/>
        <v>163.89869999999999</v>
      </c>
      <c r="H52" s="108"/>
      <c r="I52" s="110"/>
      <c r="J52" s="108">
        <v>55.64</v>
      </c>
      <c r="K52" s="90"/>
      <c r="L52" s="133">
        <f t="shared" si="0"/>
        <v>1000.0087</v>
      </c>
      <c r="M52" s="39"/>
      <c r="N52" s="39"/>
      <c r="O52" s="39"/>
      <c r="P52" s="39"/>
    </row>
    <row r="53" spans="1:16" x14ac:dyDescent="0.25">
      <c r="A53" s="106">
        <v>42561</v>
      </c>
      <c r="B53" s="86">
        <v>6</v>
      </c>
      <c r="C53" s="86">
        <v>99372</v>
      </c>
      <c r="D53" s="107" t="s">
        <v>343</v>
      </c>
      <c r="E53" s="86">
        <v>20071859259</v>
      </c>
      <c r="F53" s="108">
        <v>1415.57</v>
      </c>
      <c r="G53" s="133">
        <f t="shared" si="1"/>
        <v>297.2697</v>
      </c>
      <c r="H53" s="108"/>
      <c r="I53" s="110"/>
      <c r="J53" s="108">
        <v>287.11</v>
      </c>
      <c r="K53" s="90"/>
      <c r="L53" s="133">
        <f t="shared" si="0"/>
        <v>1999.9497000000001</v>
      </c>
      <c r="M53" s="39"/>
      <c r="N53" s="39"/>
      <c r="O53" s="39"/>
      <c r="P53" s="39"/>
    </row>
    <row r="54" spans="1:16" x14ac:dyDescent="0.25">
      <c r="A54" s="106">
        <v>42566</v>
      </c>
      <c r="B54" s="86">
        <v>15</v>
      </c>
      <c r="C54" s="86">
        <v>45240</v>
      </c>
      <c r="D54" s="107" t="s">
        <v>340</v>
      </c>
      <c r="E54" s="86">
        <v>23081303649</v>
      </c>
      <c r="F54" s="108">
        <v>753.13</v>
      </c>
      <c r="G54" s="133">
        <f t="shared" si="1"/>
        <v>158.15729999999999</v>
      </c>
      <c r="H54" s="108"/>
      <c r="I54" s="110"/>
      <c r="J54" s="108">
        <v>228.82</v>
      </c>
      <c r="K54" s="90"/>
      <c r="L54" s="133">
        <f t="shared" si="0"/>
        <v>1140.1072999999999</v>
      </c>
      <c r="M54" s="39"/>
      <c r="N54" s="39"/>
      <c r="O54" s="39"/>
      <c r="P54" s="39"/>
    </row>
    <row r="55" spans="1:16" x14ac:dyDescent="0.25">
      <c r="A55" s="106">
        <v>42566</v>
      </c>
      <c r="B55" s="86">
        <v>17</v>
      </c>
      <c r="C55" s="86">
        <v>84330</v>
      </c>
      <c r="D55" s="107" t="s">
        <v>344</v>
      </c>
      <c r="E55" s="86">
        <v>23076896739</v>
      </c>
      <c r="F55" s="108">
        <v>201.75</v>
      </c>
      <c r="G55" s="133">
        <f t="shared" si="1"/>
        <v>42.3675</v>
      </c>
      <c r="H55" s="108"/>
      <c r="I55" s="110"/>
      <c r="J55" s="108">
        <v>55.88</v>
      </c>
      <c r="K55" s="90"/>
      <c r="L55" s="133">
        <f t="shared" si="0"/>
        <v>299.9975</v>
      </c>
      <c r="M55" s="39"/>
      <c r="N55" s="39"/>
      <c r="O55" s="39"/>
      <c r="P55" s="39"/>
    </row>
    <row r="56" spans="1:16" x14ac:dyDescent="0.25">
      <c r="A56" s="106">
        <v>42565</v>
      </c>
      <c r="B56" s="86">
        <v>15</v>
      </c>
      <c r="C56" s="86">
        <v>45161</v>
      </c>
      <c r="D56" s="107" t="s">
        <v>340</v>
      </c>
      <c r="E56" s="86">
        <v>23081303649</v>
      </c>
      <c r="F56" s="108">
        <v>330.33</v>
      </c>
      <c r="G56" s="133">
        <f t="shared" si="1"/>
        <v>69.369299999999996</v>
      </c>
      <c r="H56" s="108"/>
      <c r="I56" s="110"/>
      <c r="J56" s="108">
        <v>100.36</v>
      </c>
      <c r="K56" s="90"/>
      <c r="L56" s="133">
        <f t="shared" si="0"/>
        <v>500.05930000000001</v>
      </c>
      <c r="M56" s="39"/>
      <c r="N56" s="39"/>
      <c r="O56" s="39"/>
      <c r="P56" s="39"/>
    </row>
    <row r="57" spans="1:16" x14ac:dyDescent="0.25">
      <c r="A57" s="106">
        <v>42563</v>
      </c>
      <c r="B57" s="86">
        <v>3</v>
      </c>
      <c r="C57" s="86">
        <v>15854</v>
      </c>
      <c r="D57" s="107" t="s">
        <v>345</v>
      </c>
      <c r="E57" s="86">
        <v>20118513313</v>
      </c>
      <c r="F57" s="108">
        <v>426.65</v>
      </c>
      <c r="G57" s="133">
        <f t="shared" si="1"/>
        <v>89.596499999999992</v>
      </c>
      <c r="H57" s="108"/>
      <c r="I57" s="110"/>
      <c r="J57" s="108"/>
      <c r="K57" s="90"/>
      <c r="L57" s="133">
        <f t="shared" si="0"/>
        <v>516.24649999999997</v>
      </c>
      <c r="M57" s="39"/>
      <c r="N57" s="39"/>
      <c r="O57" s="39"/>
      <c r="P57" s="39"/>
    </row>
    <row r="58" spans="1:16" x14ac:dyDescent="0.25">
      <c r="A58" s="106">
        <v>42563</v>
      </c>
      <c r="B58" s="86">
        <v>24</v>
      </c>
      <c r="C58" s="86">
        <v>28683</v>
      </c>
      <c r="D58" s="107" t="s">
        <v>346</v>
      </c>
      <c r="E58" s="86">
        <v>30675063490</v>
      </c>
      <c r="F58" s="108">
        <v>654.53</v>
      </c>
      <c r="G58" s="133">
        <f t="shared" si="1"/>
        <v>137.4513</v>
      </c>
      <c r="H58" s="108"/>
      <c r="I58" s="110"/>
      <c r="J58" s="108">
        <v>208.03</v>
      </c>
      <c r="K58" s="90"/>
      <c r="L58" s="133">
        <f t="shared" si="0"/>
        <v>1000.0112999999999</v>
      </c>
      <c r="M58" s="39"/>
      <c r="N58" s="39"/>
      <c r="O58" s="39"/>
      <c r="P58" s="39"/>
    </row>
    <row r="59" spans="1:16" x14ac:dyDescent="0.25">
      <c r="A59" s="106">
        <v>42562</v>
      </c>
      <c r="B59" s="86">
        <v>2</v>
      </c>
      <c r="C59" s="86">
        <v>5</v>
      </c>
      <c r="D59" s="107" t="s">
        <v>347</v>
      </c>
      <c r="E59" s="86">
        <v>27124364286</v>
      </c>
      <c r="F59" s="108">
        <v>711</v>
      </c>
      <c r="G59" s="133">
        <v>189</v>
      </c>
      <c r="H59" s="108"/>
      <c r="I59" s="110"/>
      <c r="J59" s="108"/>
      <c r="K59" s="90"/>
      <c r="L59" s="133">
        <f t="shared" si="0"/>
        <v>900</v>
      </c>
      <c r="M59" s="39"/>
      <c r="N59" s="39"/>
      <c r="O59" s="39"/>
      <c r="P59" s="39"/>
    </row>
    <row r="60" spans="1:16" x14ac:dyDescent="0.25">
      <c r="A60" s="106">
        <v>42558</v>
      </c>
      <c r="B60" s="86">
        <v>2</v>
      </c>
      <c r="C60" s="86">
        <v>2</v>
      </c>
      <c r="D60" s="107" t="s">
        <v>347</v>
      </c>
      <c r="E60" s="86">
        <v>27124364286</v>
      </c>
      <c r="F60" s="108">
        <v>711</v>
      </c>
      <c r="G60" s="133">
        <v>189</v>
      </c>
      <c r="H60" s="108"/>
      <c r="I60" s="110"/>
      <c r="J60" s="108"/>
      <c r="K60" s="90"/>
      <c r="L60" s="133">
        <f t="shared" si="0"/>
        <v>900</v>
      </c>
      <c r="M60" s="39"/>
      <c r="N60" s="39"/>
      <c r="O60" s="39"/>
      <c r="P60" s="39"/>
    </row>
    <row r="61" spans="1:16" x14ac:dyDescent="0.25">
      <c r="A61" s="106">
        <v>42561</v>
      </c>
      <c r="B61" s="86">
        <v>2</v>
      </c>
      <c r="C61" s="86">
        <v>4</v>
      </c>
      <c r="D61" s="107" t="s">
        <v>347</v>
      </c>
      <c r="E61" s="86">
        <v>27124364286</v>
      </c>
      <c r="F61" s="108">
        <v>711</v>
      </c>
      <c r="G61" s="133">
        <v>189</v>
      </c>
      <c r="H61" s="108"/>
      <c r="I61" s="110"/>
      <c r="J61" s="108"/>
      <c r="K61" s="90"/>
      <c r="L61" s="133">
        <f t="shared" si="0"/>
        <v>900</v>
      </c>
      <c r="M61" s="39"/>
      <c r="N61" s="39"/>
      <c r="O61" s="39"/>
      <c r="P61" s="39"/>
    </row>
    <row r="62" spans="1:16" x14ac:dyDescent="0.25">
      <c r="A62" s="106">
        <v>42559</v>
      </c>
      <c r="B62" s="86">
        <v>2</v>
      </c>
      <c r="C62" s="86">
        <v>1</v>
      </c>
      <c r="D62" s="107" t="s">
        <v>347</v>
      </c>
      <c r="E62" s="86">
        <v>27124364286</v>
      </c>
      <c r="F62" s="108">
        <v>711</v>
      </c>
      <c r="G62" s="133">
        <v>189</v>
      </c>
      <c r="H62" s="108"/>
      <c r="I62" s="110"/>
      <c r="J62" s="108"/>
      <c r="K62" s="90"/>
      <c r="L62" s="133">
        <f t="shared" si="0"/>
        <v>900</v>
      </c>
      <c r="M62" s="39"/>
      <c r="N62" s="39"/>
      <c r="O62" s="39"/>
      <c r="P62" s="39"/>
    </row>
    <row r="63" spans="1:16" x14ac:dyDescent="0.25">
      <c r="A63" s="106">
        <v>42563</v>
      </c>
      <c r="B63" s="86">
        <v>2</v>
      </c>
      <c r="C63" s="86">
        <v>6</v>
      </c>
      <c r="D63" s="107" t="s">
        <v>347</v>
      </c>
      <c r="E63" s="86">
        <v>27124364286</v>
      </c>
      <c r="F63" s="108">
        <v>711</v>
      </c>
      <c r="G63" s="133">
        <v>189</v>
      </c>
      <c r="H63" s="108"/>
      <c r="I63" s="110"/>
      <c r="J63" s="108"/>
      <c r="K63" s="90"/>
      <c r="L63" s="133">
        <f t="shared" si="0"/>
        <v>900</v>
      </c>
      <c r="M63" s="39"/>
      <c r="N63" s="39"/>
      <c r="O63" s="39"/>
      <c r="P63" s="39"/>
    </row>
    <row r="64" spans="1:16" x14ac:dyDescent="0.25">
      <c r="A64" s="106">
        <v>42560</v>
      </c>
      <c r="B64" s="86">
        <v>2</v>
      </c>
      <c r="C64" s="86">
        <v>3</v>
      </c>
      <c r="D64" s="107" t="s">
        <v>347</v>
      </c>
      <c r="E64" s="86">
        <v>27124364286</v>
      </c>
      <c r="F64" s="108">
        <v>711</v>
      </c>
      <c r="G64" s="133">
        <v>189</v>
      </c>
      <c r="H64" s="108"/>
      <c r="I64" s="110"/>
      <c r="J64" s="108"/>
      <c r="K64" s="90"/>
      <c r="L64" s="133">
        <f t="shared" si="0"/>
        <v>900</v>
      </c>
      <c r="M64" s="39"/>
      <c r="N64" s="39"/>
      <c r="O64" s="39"/>
      <c r="P64" s="39"/>
    </row>
    <row r="65" spans="1:16" x14ac:dyDescent="0.25">
      <c r="A65" s="106">
        <v>42563</v>
      </c>
      <c r="B65" s="86">
        <v>357</v>
      </c>
      <c r="C65" s="86">
        <v>6204</v>
      </c>
      <c r="D65" s="107" t="s">
        <v>348</v>
      </c>
      <c r="E65" s="86">
        <v>30641405554</v>
      </c>
      <c r="F65" s="108">
        <v>421.56</v>
      </c>
      <c r="G65" s="133">
        <f t="shared" si="1"/>
        <v>88.527599999999993</v>
      </c>
      <c r="H65" s="108"/>
      <c r="I65" s="110"/>
      <c r="J65" s="108"/>
      <c r="K65" s="90"/>
      <c r="L65" s="133">
        <f t="shared" si="0"/>
        <v>510.08760000000001</v>
      </c>
      <c r="M65" s="39"/>
      <c r="N65" s="39"/>
      <c r="O65" s="39"/>
      <c r="P65" s="39"/>
    </row>
    <row r="66" spans="1:16" x14ac:dyDescent="0.25">
      <c r="A66" s="106">
        <v>42562</v>
      </c>
      <c r="B66" s="86">
        <v>3</v>
      </c>
      <c r="C66" s="86">
        <v>54692</v>
      </c>
      <c r="D66" s="107" t="s">
        <v>349</v>
      </c>
      <c r="E66" s="86">
        <v>30711281475</v>
      </c>
      <c r="F66" s="108">
        <v>101.4</v>
      </c>
      <c r="G66" s="133">
        <f t="shared" si="1"/>
        <v>21.294</v>
      </c>
      <c r="H66" s="108"/>
      <c r="I66" s="110"/>
      <c r="J66" s="108">
        <v>27.84</v>
      </c>
      <c r="K66" s="90"/>
      <c r="L66" s="133">
        <f t="shared" si="0"/>
        <v>150.53399999999999</v>
      </c>
      <c r="M66" s="39"/>
      <c r="N66" s="39"/>
      <c r="O66" s="39"/>
      <c r="P66" s="39"/>
    </row>
    <row r="67" spans="1:16" x14ac:dyDescent="0.25">
      <c r="A67" s="106">
        <v>42564</v>
      </c>
      <c r="B67" s="86">
        <v>5</v>
      </c>
      <c r="C67" s="86">
        <v>51000</v>
      </c>
      <c r="D67" s="107" t="s">
        <v>75</v>
      </c>
      <c r="E67" s="86">
        <v>33707366619</v>
      </c>
      <c r="F67" s="108">
        <v>122.86</v>
      </c>
      <c r="G67" s="133">
        <f t="shared" si="1"/>
        <v>25.800599999999999</v>
      </c>
      <c r="H67" s="108"/>
      <c r="I67" s="110"/>
      <c r="J67" s="108">
        <v>51.34</v>
      </c>
      <c r="K67" s="90"/>
      <c r="L67" s="133">
        <f t="shared" si="0"/>
        <v>200.00059999999999</v>
      </c>
      <c r="M67" s="39"/>
      <c r="N67" s="39"/>
      <c r="O67" s="39"/>
      <c r="P67" s="39"/>
    </row>
    <row r="68" spans="1:16" x14ac:dyDescent="0.25">
      <c r="A68" s="106">
        <v>42568</v>
      </c>
      <c r="B68" s="86">
        <v>5</v>
      </c>
      <c r="C68" s="86">
        <v>51240</v>
      </c>
      <c r="D68" s="107" t="s">
        <v>75</v>
      </c>
      <c r="E68" s="86">
        <v>33707366619</v>
      </c>
      <c r="F68" s="108">
        <v>552.69000000000005</v>
      </c>
      <c r="G68" s="133">
        <f t="shared" si="1"/>
        <v>116.06490000000001</v>
      </c>
      <c r="H68" s="108"/>
      <c r="I68" s="110"/>
      <c r="J68" s="108">
        <v>181.35</v>
      </c>
      <c r="K68" s="90"/>
      <c r="L68" s="133">
        <f>SUM(F68:K68)</f>
        <v>850.10490000000004</v>
      </c>
      <c r="M68" s="39"/>
      <c r="N68" s="39"/>
      <c r="O68" s="39"/>
      <c r="P68" s="39"/>
    </row>
    <row r="69" spans="1:16" x14ac:dyDescent="0.25">
      <c r="A69" s="106">
        <v>42570</v>
      </c>
      <c r="B69" s="86">
        <v>3</v>
      </c>
      <c r="C69" s="86">
        <v>514</v>
      </c>
      <c r="D69" s="107" t="s">
        <v>181</v>
      </c>
      <c r="E69" s="86">
        <v>30714210463</v>
      </c>
      <c r="F69" s="108">
        <v>1570</v>
      </c>
      <c r="G69" s="133">
        <f t="shared" si="1"/>
        <v>329.7</v>
      </c>
      <c r="H69" s="108"/>
      <c r="I69" s="110"/>
      <c r="J69" s="108"/>
      <c r="K69" s="90"/>
      <c r="L69" s="133">
        <f t="shared" si="0"/>
        <v>1899.7</v>
      </c>
      <c r="M69" s="39"/>
      <c r="N69" s="39"/>
      <c r="O69" s="39"/>
      <c r="P69" s="39"/>
    </row>
    <row r="70" spans="1:16" x14ac:dyDescent="0.25">
      <c r="A70" s="106">
        <v>42559</v>
      </c>
      <c r="B70" s="86">
        <v>1</v>
      </c>
      <c r="C70" s="86">
        <v>364</v>
      </c>
      <c r="D70" s="107" t="s">
        <v>350</v>
      </c>
      <c r="E70" s="86">
        <v>20230161926</v>
      </c>
      <c r="F70" s="108">
        <v>615.70000000000005</v>
      </c>
      <c r="G70" s="133">
        <f t="shared" si="1"/>
        <v>129.297</v>
      </c>
      <c r="H70" s="108"/>
      <c r="I70" s="110"/>
      <c r="J70" s="108"/>
      <c r="K70" s="90"/>
      <c r="L70" s="133">
        <f t="shared" si="0"/>
        <v>744.99700000000007</v>
      </c>
      <c r="M70" s="39"/>
      <c r="N70" s="39"/>
      <c r="O70" s="39"/>
      <c r="P70" s="39"/>
    </row>
    <row r="71" spans="1:16" x14ac:dyDescent="0.25">
      <c r="A71" s="106">
        <v>42558</v>
      </c>
      <c r="B71" s="86">
        <v>1</v>
      </c>
      <c r="C71" s="86">
        <v>363</v>
      </c>
      <c r="D71" s="107" t="s">
        <v>350</v>
      </c>
      <c r="E71" s="86">
        <v>20230161926</v>
      </c>
      <c r="F71" s="108">
        <v>632.23</v>
      </c>
      <c r="G71" s="133">
        <f t="shared" si="1"/>
        <v>132.76830000000001</v>
      </c>
      <c r="H71" s="108"/>
      <c r="I71" s="110"/>
      <c r="J71" s="108"/>
      <c r="K71" s="90"/>
      <c r="L71" s="133">
        <f t="shared" si="0"/>
        <v>764.99829999999997</v>
      </c>
      <c r="M71" s="39"/>
      <c r="N71" s="39"/>
      <c r="O71" s="39"/>
      <c r="P71" s="39"/>
    </row>
    <row r="72" spans="1:16" x14ac:dyDescent="0.25">
      <c r="A72" s="106">
        <v>42557</v>
      </c>
      <c r="B72" s="86">
        <v>1</v>
      </c>
      <c r="C72" s="86">
        <v>360</v>
      </c>
      <c r="D72" s="107" t="s">
        <v>350</v>
      </c>
      <c r="E72" s="86">
        <v>20230161926</v>
      </c>
      <c r="F72" s="108">
        <v>541.32000000000005</v>
      </c>
      <c r="G72" s="133">
        <f t="shared" si="1"/>
        <v>113.67720000000001</v>
      </c>
      <c r="H72" s="108"/>
      <c r="I72" s="110"/>
      <c r="J72" s="108"/>
      <c r="K72" s="90"/>
      <c r="L72" s="133">
        <f t="shared" si="0"/>
        <v>654.99720000000002</v>
      </c>
      <c r="M72" s="39"/>
      <c r="N72" s="39"/>
      <c r="O72" s="39"/>
      <c r="P72" s="39"/>
    </row>
    <row r="73" spans="1:16" x14ac:dyDescent="0.25">
      <c r="A73" s="106">
        <v>42571</v>
      </c>
      <c r="B73" s="86">
        <v>2</v>
      </c>
      <c r="C73" s="86">
        <v>3274</v>
      </c>
      <c r="D73" s="107" t="s">
        <v>351</v>
      </c>
      <c r="E73" s="86">
        <v>30714375756</v>
      </c>
      <c r="F73" s="108">
        <v>127.27</v>
      </c>
      <c r="G73" s="133">
        <f t="shared" ref="G73:G209" si="2">+F73*0.21</f>
        <v>26.726699999999997</v>
      </c>
      <c r="H73" s="108"/>
      <c r="I73" s="110"/>
      <c r="J73" s="108"/>
      <c r="K73" s="90"/>
      <c r="L73" s="133">
        <f t="shared" ref="L73:L209" si="3">SUM(F73:K73)</f>
        <v>153.9967</v>
      </c>
      <c r="M73" s="39"/>
      <c r="N73" s="39"/>
      <c r="O73" s="39"/>
      <c r="P73" s="39"/>
    </row>
    <row r="74" spans="1:16" x14ac:dyDescent="0.25">
      <c r="A74" s="106">
        <v>42570</v>
      </c>
      <c r="B74" s="86">
        <v>89</v>
      </c>
      <c r="C74" s="86">
        <v>19875</v>
      </c>
      <c r="D74" s="107" t="s">
        <v>352</v>
      </c>
      <c r="E74" s="86">
        <v>30545080172</v>
      </c>
      <c r="F74" s="108">
        <v>664.2</v>
      </c>
      <c r="G74" s="133">
        <f t="shared" si="2"/>
        <v>139.482</v>
      </c>
      <c r="H74" s="108"/>
      <c r="I74" s="110"/>
      <c r="J74" s="108">
        <v>85.45</v>
      </c>
      <c r="K74" s="90"/>
      <c r="L74" s="133">
        <f t="shared" si="3"/>
        <v>889.13200000000006</v>
      </c>
      <c r="M74" s="39"/>
      <c r="N74" s="39"/>
      <c r="O74" s="39"/>
      <c r="P74" s="39"/>
    </row>
    <row r="75" spans="1:16" x14ac:dyDescent="0.25">
      <c r="A75" s="106">
        <v>42572</v>
      </c>
      <c r="B75" s="86">
        <v>89</v>
      </c>
      <c r="C75" s="86">
        <v>19922</v>
      </c>
      <c r="D75" s="107" t="s">
        <v>352</v>
      </c>
      <c r="E75" s="86">
        <v>30545080172</v>
      </c>
      <c r="F75" s="108">
        <v>396.14</v>
      </c>
      <c r="G75" s="133">
        <f t="shared" si="2"/>
        <v>83.189399999999992</v>
      </c>
      <c r="H75" s="108"/>
      <c r="I75" s="110"/>
      <c r="J75" s="108">
        <v>50.95</v>
      </c>
      <c r="K75" s="90">
        <v>5.94</v>
      </c>
      <c r="L75" s="133">
        <f t="shared" si="3"/>
        <v>536.21940000000006</v>
      </c>
      <c r="M75" s="39"/>
      <c r="N75" s="39"/>
      <c r="O75" s="39"/>
      <c r="P75" s="39"/>
    </row>
    <row r="76" spans="1:16" x14ac:dyDescent="0.25">
      <c r="A76" s="106">
        <v>42577</v>
      </c>
      <c r="B76" s="86">
        <v>9627</v>
      </c>
      <c r="C76" s="86">
        <v>3392</v>
      </c>
      <c r="D76" s="107" t="s">
        <v>60</v>
      </c>
      <c r="E76" s="86">
        <v>30708046724</v>
      </c>
      <c r="F76" s="108">
        <v>118.77</v>
      </c>
      <c r="G76" s="133">
        <f t="shared" si="2"/>
        <v>24.941699999999997</v>
      </c>
      <c r="H76" s="108"/>
      <c r="I76" s="110"/>
      <c r="J76" s="108"/>
      <c r="K76" s="90"/>
      <c r="L76" s="133">
        <f t="shared" si="3"/>
        <v>143.71170000000001</v>
      </c>
      <c r="M76" s="39"/>
      <c r="N76" s="39"/>
      <c r="O76" s="39"/>
      <c r="P76" s="39"/>
    </row>
    <row r="77" spans="1:16" x14ac:dyDescent="0.25">
      <c r="A77" s="106">
        <v>42549</v>
      </c>
      <c r="B77" s="86">
        <v>38</v>
      </c>
      <c r="C77" s="86">
        <v>41428</v>
      </c>
      <c r="D77" s="107" t="s">
        <v>125</v>
      </c>
      <c r="E77" s="86">
        <v>33698461069</v>
      </c>
      <c r="F77" s="108">
        <v>326.23</v>
      </c>
      <c r="G77" s="133">
        <f t="shared" si="2"/>
        <v>68.508300000000006</v>
      </c>
      <c r="H77" s="108"/>
      <c r="I77" s="110"/>
      <c r="J77" s="108"/>
      <c r="K77" s="90">
        <v>105.34</v>
      </c>
      <c r="L77" s="133">
        <f t="shared" si="3"/>
        <v>500.07830000000001</v>
      </c>
      <c r="M77" s="39"/>
      <c r="N77" s="39"/>
      <c r="O77" s="39"/>
      <c r="P77" s="39"/>
    </row>
    <row r="78" spans="1:16" x14ac:dyDescent="0.25">
      <c r="A78" s="106">
        <v>42577</v>
      </c>
      <c r="B78" s="86">
        <v>6353</v>
      </c>
      <c r="C78" s="86">
        <v>814</v>
      </c>
      <c r="D78" s="107" t="s">
        <v>325</v>
      </c>
      <c r="E78" s="86">
        <v>30643922157</v>
      </c>
      <c r="F78" s="108">
        <v>228.1</v>
      </c>
      <c r="G78" s="133">
        <f t="shared" si="2"/>
        <v>47.900999999999996</v>
      </c>
      <c r="H78" s="108"/>
      <c r="I78" s="110"/>
      <c r="J78" s="108"/>
      <c r="K78" s="90"/>
      <c r="L78" s="133">
        <f t="shared" si="3"/>
        <v>276.00099999999998</v>
      </c>
      <c r="M78" s="39"/>
      <c r="N78" s="39"/>
      <c r="O78" s="39"/>
      <c r="P78" s="39"/>
    </row>
    <row r="79" spans="1:16" x14ac:dyDescent="0.25">
      <c r="A79" s="106">
        <v>42577</v>
      </c>
      <c r="B79" s="86">
        <v>6353</v>
      </c>
      <c r="C79" s="86">
        <v>815</v>
      </c>
      <c r="D79" s="107" t="s">
        <v>325</v>
      </c>
      <c r="E79" s="86">
        <v>30643922157</v>
      </c>
      <c r="F79" s="108">
        <v>109.92</v>
      </c>
      <c r="G79" s="133">
        <f t="shared" si="2"/>
        <v>23.083199999999998</v>
      </c>
      <c r="H79" s="108"/>
      <c r="I79" s="110"/>
      <c r="J79" s="108"/>
      <c r="K79" s="90"/>
      <c r="L79" s="133">
        <f t="shared" si="3"/>
        <v>133.00319999999999</v>
      </c>
      <c r="M79" s="39"/>
      <c r="N79" s="39"/>
      <c r="O79" s="39"/>
      <c r="P79" s="39"/>
    </row>
    <row r="80" spans="1:16" x14ac:dyDescent="0.25">
      <c r="A80" s="106">
        <v>42572</v>
      </c>
      <c r="B80" s="86">
        <v>3</v>
      </c>
      <c r="C80" s="86">
        <v>49</v>
      </c>
      <c r="D80" s="107" t="s">
        <v>353</v>
      </c>
      <c r="E80" s="86">
        <v>30702644903</v>
      </c>
      <c r="F80" s="108">
        <v>1383.47</v>
      </c>
      <c r="G80" s="133">
        <f t="shared" si="2"/>
        <v>290.52870000000001</v>
      </c>
      <c r="H80" s="108"/>
      <c r="I80" s="110"/>
      <c r="J80" s="108"/>
      <c r="K80" s="90"/>
      <c r="L80" s="133">
        <f t="shared" si="3"/>
        <v>1673.9987000000001</v>
      </c>
      <c r="M80" s="39"/>
      <c r="N80" s="39"/>
      <c r="O80" s="39"/>
      <c r="P80" s="39"/>
    </row>
    <row r="81" spans="1:16" x14ac:dyDescent="0.25">
      <c r="A81" s="106">
        <v>42573</v>
      </c>
      <c r="B81" s="86">
        <v>89</v>
      </c>
      <c r="C81" s="86">
        <v>19957</v>
      </c>
      <c r="D81" s="107" t="s">
        <v>352</v>
      </c>
      <c r="E81" s="86">
        <v>30545080172</v>
      </c>
      <c r="F81" s="108">
        <v>888.62</v>
      </c>
      <c r="G81" s="133">
        <f t="shared" si="2"/>
        <v>186.61019999999999</v>
      </c>
      <c r="H81" s="108"/>
      <c r="I81" s="110"/>
      <c r="J81" s="108">
        <v>114.32</v>
      </c>
      <c r="K81" s="90">
        <v>13.33</v>
      </c>
      <c r="L81" s="133">
        <f t="shared" si="3"/>
        <v>1202.8801999999998</v>
      </c>
      <c r="M81" s="39"/>
      <c r="N81" s="39"/>
      <c r="O81" s="39"/>
      <c r="P81" s="39"/>
    </row>
    <row r="82" spans="1:16" x14ac:dyDescent="0.25">
      <c r="A82" s="106">
        <v>42577</v>
      </c>
      <c r="B82" s="86">
        <v>7</v>
      </c>
      <c r="C82" s="86">
        <v>1300</v>
      </c>
      <c r="D82" s="107" t="s">
        <v>354</v>
      </c>
      <c r="E82" s="86">
        <v>30710.914980000001</v>
      </c>
      <c r="F82" s="108">
        <v>1629.29</v>
      </c>
      <c r="G82" s="133"/>
      <c r="H82" s="108">
        <f>+F82*0.105</f>
        <v>171.07544999999999</v>
      </c>
      <c r="I82" s="110"/>
      <c r="J82" s="108"/>
      <c r="K82" s="90"/>
      <c r="L82" s="133">
        <f t="shared" si="3"/>
        <v>1800.36545</v>
      </c>
      <c r="M82" s="39"/>
      <c r="N82" s="39"/>
      <c r="O82" s="39"/>
      <c r="P82" s="39"/>
    </row>
    <row r="83" spans="1:16" x14ac:dyDescent="0.25">
      <c r="A83" s="106">
        <v>42572</v>
      </c>
      <c r="B83" s="86">
        <v>4</v>
      </c>
      <c r="C83" s="86">
        <v>180</v>
      </c>
      <c r="D83" s="107" t="s">
        <v>355</v>
      </c>
      <c r="E83" s="86">
        <v>30712302395</v>
      </c>
      <c r="F83" s="108">
        <v>413.22</v>
      </c>
      <c r="G83" s="133">
        <f t="shared" si="2"/>
        <v>86.776200000000003</v>
      </c>
      <c r="H83" s="108"/>
      <c r="I83" s="110"/>
      <c r="J83" s="108"/>
      <c r="K83" s="90"/>
      <c r="L83" s="133">
        <f t="shared" si="3"/>
        <v>499.99620000000004</v>
      </c>
      <c r="M83" s="39"/>
      <c r="N83" s="39"/>
      <c r="O83" s="39"/>
      <c r="P83" s="39"/>
    </row>
    <row r="84" spans="1:16" x14ac:dyDescent="0.25">
      <c r="A84" s="106">
        <v>42567</v>
      </c>
      <c r="B84" s="86">
        <v>4</v>
      </c>
      <c r="C84" s="86">
        <v>175</v>
      </c>
      <c r="D84" s="107" t="s">
        <v>355</v>
      </c>
      <c r="E84" s="86">
        <v>30712302395</v>
      </c>
      <c r="F84" s="108">
        <v>1487.6</v>
      </c>
      <c r="G84" s="133">
        <f t="shared" si="2"/>
        <v>312.39599999999996</v>
      </c>
      <c r="H84" s="108"/>
      <c r="I84" s="110"/>
      <c r="J84" s="108"/>
      <c r="K84" s="90"/>
      <c r="L84" s="133">
        <f t="shared" si="3"/>
        <v>1799.9959999999999</v>
      </c>
      <c r="M84" s="39"/>
      <c r="N84" s="39"/>
      <c r="O84" s="39"/>
      <c r="P84" s="39"/>
    </row>
    <row r="85" spans="1:16" x14ac:dyDescent="0.25">
      <c r="A85" s="106">
        <v>42566</v>
      </c>
      <c r="B85" s="86">
        <v>4</v>
      </c>
      <c r="C85" s="86">
        <v>173</v>
      </c>
      <c r="D85" s="107" t="s">
        <v>355</v>
      </c>
      <c r="E85" s="86">
        <v>30712302395</v>
      </c>
      <c r="F85" s="108">
        <v>1487.6</v>
      </c>
      <c r="G85" s="133">
        <f t="shared" si="2"/>
        <v>312.39599999999996</v>
      </c>
      <c r="H85" s="108"/>
      <c r="I85" s="110"/>
      <c r="J85" s="108"/>
      <c r="K85" s="90"/>
      <c r="L85" s="133">
        <f t="shared" si="3"/>
        <v>1799.9959999999999</v>
      </c>
      <c r="M85" s="39"/>
      <c r="N85" s="39"/>
      <c r="O85" s="39"/>
      <c r="P85" s="39"/>
    </row>
    <row r="86" spans="1:16" x14ac:dyDescent="0.25">
      <c r="A86" s="106">
        <v>42563</v>
      </c>
      <c r="B86" s="86">
        <v>4</v>
      </c>
      <c r="C86" s="86">
        <v>171</v>
      </c>
      <c r="D86" s="107" t="s">
        <v>355</v>
      </c>
      <c r="E86" s="86">
        <v>30712302395</v>
      </c>
      <c r="F86" s="108">
        <v>3966.9</v>
      </c>
      <c r="G86" s="133">
        <f t="shared" si="2"/>
        <v>833.04899999999998</v>
      </c>
      <c r="H86" s="108"/>
      <c r="I86" s="110"/>
      <c r="J86" s="108"/>
      <c r="K86" s="90"/>
      <c r="L86" s="133">
        <f t="shared" si="3"/>
        <v>4799.9490000000005</v>
      </c>
      <c r="M86" s="39"/>
      <c r="N86" s="39"/>
      <c r="O86" s="39"/>
      <c r="P86" s="39"/>
    </row>
    <row r="87" spans="1:16" x14ac:dyDescent="0.25">
      <c r="A87" s="106">
        <v>42563</v>
      </c>
      <c r="B87" s="86">
        <v>4</v>
      </c>
      <c r="C87" s="86">
        <v>9</v>
      </c>
      <c r="D87" s="107" t="s">
        <v>356</v>
      </c>
      <c r="E87" s="86">
        <v>27297542465</v>
      </c>
      <c r="F87" s="108">
        <v>578.51</v>
      </c>
      <c r="G87" s="133">
        <f t="shared" si="2"/>
        <v>121.4871</v>
      </c>
      <c r="H87" s="108"/>
      <c r="I87" s="110"/>
      <c r="J87" s="108"/>
      <c r="K87" s="90"/>
      <c r="L87" s="133">
        <f t="shared" si="3"/>
        <v>699.99710000000005</v>
      </c>
      <c r="M87" s="39"/>
      <c r="N87" s="39"/>
      <c r="O87" s="39"/>
      <c r="P87" s="39"/>
    </row>
    <row r="88" spans="1:16" x14ac:dyDescent="0.25">
      <c r="A88" s="106">
        <v>42569</v>
      </c>
      <c r="B88" s="86">
        <v>3</v>
      </c>
      <c r="C88" s="86">
        <v>1570</v>
      </c>
      <c r="D88" s="107" t="s">
        <v>239</v>
      </c>
      <c r="E88" s="86">
        <v>20141555473</v>
      </c>
      <c r="F88" s="108">
        <v>2476.0300000000002</v>
      </c>
      <c r="G88" s="133">
        <f t="shared" si="2"/>
        <v>519.96630000000005</v>
      </c>
      <c r="H88" s="108"/>
      <c r="I88" s="110"/>
      <c r="J88" s="108"/>
      <c r="K88" s="90"/>
      <c r="L88" s="133">
        <f t="shared" si="3"/>
        <v>2995.9963000000002</v>
      </c>
      <c r="M88" s="39"/>
      <c r="N88" s="39"/>
      <c r="O88" s="39"/>
      <c r="P88" s="39"/>
    </row>
    <row r="89" spans="1:16" x14ac:dyDescent="0.25">
      <c r="A89" s="106">
        <v>42563</v>
      </c>
      <c r="B89" s="86">
        <v>4</v>
      </c>
      <c r="C89" s="86">
        <v>1445</v>
      </c>
      <c r="D89" s="107" t="s">
        <v>357</v>
      </c>
      <c r="E89" s="86">
        <v>23115056719</v>
      </c>
      <c r="F89" s="108">
        <v>41.32</v>
      </c>
      <c r="G89" s="133">
        <f t="shared" si="2"/>
        <v>8.6771999999999991</v>
      </c>
      <c r="H89" s="108"/>
      <c r="I89" s="110"/>
      <c r="J89" s="108"/>
      <c r="K89" s="90"/>
      <c r="L89" s="133">
        <f t="shared" si="3"/>
        <v>49.997199999999999</v>
      </c>
      <c r="M89" s="39"/>
      <c r="N89" s="39"/>
      <c r="O89" s="39"/>
      <c r="P89" s="39"/>
    </row>
    <row r="90" spans="1:16" x14ac:dyDescent="0.25">
      <c r="A90" s="106">
        <v>42579</v>
      </c>
      <c r="B90" s="86">
        <v>6305</v>
      </c>
      <c r="C90" s="86">
        <v>425</v>
      </c>
      <c r="D90" s="107" t="s">
        <v>325</v>
      </c>
      <c r="E90" s="86">
        <v>30643922157</v>
      </c>
      <c r="F90" s="108">
        <v>109.92</v>
      </c>
      <c r="G90" s="133">
        <f t="shared" si="2"/>
        <v>23.083199999999998</v>
      </c>
      <c r="H90" s="108"/>
      <c r="I90" s="110"/>
      <c r="J90" s="108"/>
      <c r="K90" s="90"/>
      <c r="L90" s="133">
        <f t="shared" si="3"/>
        <v>133.00319999999999</v>
      </c>
      <c r="M90" s="39"/>
      <c r="N90" s="39"/>
      <c r="O90" s="39"/>
      <c r="P90" s="39"/>
    </row>
    <row r="91" spans="1:16" x14ac:dyDescent="0.25">
      <c r="A91" s="106">
        <v>42579</v>
      </c>
      <c r="B91" s="86">
        <v>51</v>
      </c>
      <c r="C91" s="86">
        <v>357651</v>
      </c>
      <c r="D91" s="107" t="s">
        <v>168</v>
      </c>
      <c r="E91" s="86">
        <v>30614150633</v>
      </c>
      <c r="F91" s="108">
        <v>194.96</v>
      </c>
      <c r="G91" s="133">
        <f t="shared" si="2"/>
        <v>40.941600000000001</v>
      </c>
      <c r="H91" s="108"/>
      <c r="I91" s="110"/>
      <c r="J91" s="108">
        <v>64</v>
      </c>
      <c r="K91" s="90"/>
      <c r="L91" s="133">
        <f t="shared" si="3"/>
        <v>299.90160000000003</v>
      </c>
      <c r="M91" s="39"/>
      <c r="N91" s="39"/>
      <c r="O91" s="39"/>
      <c r="P91" s="39"/>
    </row>
    <row r="92" spans="1:16" x14ac:dyDescent="0.25">
      <c r="A92" s="106">
        <v>42564</v>
      </c>
      <c r="B92" s="86">
        <v>4</v>
      </c>
      <c r="C92" s="86">
        <v>1336</v>
      </c>
      <c r="D92" s="107" t="s">
        <v>330</v>
      </c>
      <c r="E92" s="86">
        <v>20331753239</v>
      </c>
      <c r="F92" s="108">
        <v>371.9</v>
      </c>
      <c r="G92" s="133">
        <f t="shared" si="2"/>
        <v>78.09899999999999</v>
      </c>
      <c r="H92" s="108"/>
      <c r="I92" s="110"/>
      <c r="J92" s="108"/>
      <c r="K92" s="90"/>
      <c r="L92" s="133">
        <f t="shared" si="3"/>
        <v>449.99899999999997</v>
      </c>
      <c r="M92" s="39"/>
      <c r="N92" s="39"/>
      <c r="O92" s="39"/>
      <c r="P92" s="39"/>
    </row>
    <row r="93" spans="1:16" x14ac:dyDescent="0.25">
      <c r="A93" s="106">
        <v>42565</v>
      </c>
      <c r="B93" s="86">
        <v>4</v>
      </c>
      <c r="C93" s="86">
        <v>1340</v>
      </c>
      <c r="D93" s="107" t="s">
        <v>330</v>
      </c>
      <c r="E93" s="86">
        <v>20331753239</v>
      </c>
      <c r="F93" s="108">
        <v>371.9</v>
      </c>
      <c r="G93" s="133">
        <f t="shared" si="2"/>
        <v>78.09899999999999</v>
      </c>
      <c r="H93" s="108"/>
      <c r="I93" s="110"/>
      <c r="J93" s="108"/>
      <c r="K93" s="90"/>
      <c r="L93" s="133">
        <f t="shared" si="3"/>
        <v>449.99899999999997</v>
      </c>
      <c r="M93" s="39"/>
      <c r="N93" s="39"/>
      <c r="O93" s="39"/>
      <c r="P93" s="39"/>
    </row>
    <row r="94" spans="1:16" x14ac:dyDescent="0.25">
      <c r="A94" s="106">
        <v>42563</v>
      </c>
      <c r="B94" s="86">
        <v>48</v>
      </c>
      <c r="C94" s="86">
        <v>1268</v>
      </c>
      <c r="D94" s="107" t="s">
        <v>358</v>
      </c>
      <c r="E94" s="86">
        <v>30645544265</v>
      </c>
      <c r="F94" s="108">
        <v>30.35</v>
      </c>
      <c r="G94" s="133">
        <f t="shared" si="2"/>
        <v>6.3734999999999999</v>
      </c>
      <c r="H94" s="108"/>
      <c r="I94" s="110"/>
      <c r="J94" s="108">
        <v>3.27</v>
      </c>
      <c r="K94" s="90"/>
      <c r="L94" s="133">
        <f t="shared" si="3"/>
        <v>39.993500000000004</v>
      </c>
      <c r="M94" s="39"/>
      <c r="N94" s="39"/>
      <c r="O94" s="39"/>
      <c r="P94" s="39"/>
    </row>
    <row r="95" spans="1:16" x14ac:dyDescent="0.25">
      <c r="A95" s="106">
        <v>42564</v>
      </c>
      <c r="B95" s="86">
        <v>4</v>
      </c>
      <c r="C95" s="86">
        <v>80252</v>
      </c>
      <c r="D95" s="107" t="s">
        <v>359</v>
      </c>
      <c r="E95" s="86">
        <v>33650690449</v>
      </c>
      <c r="F95" s="108">
        <v>100.83</v>
      </c>
      <c r="G95" s="133">
        <f t="shared" si="2"/>
        <v>21.174299999999999</v>
      </c>
      <c r="H95" s="108"/>
      <c r="I95" s="110"/>
      <c r="J95" s="108">
        <v>9.99</v>
      </c>
      <c r="K95" s="90"/>
      <c r="L95" s="133">
        <f t="shared" si="3"/>
        <v>131.99430000000001</v>
      </c>
      <c r="M95" s="39"/>
      <c r="N95" s="39"/>
      <c r="O95" s="39"/>
      <c r="P95" s="39"/>
    </row>
    <row r="96" spans="1:16" x14ac:dyDescent="0.25">
      <c r="A96" s="106">
        <v>42565</v>
      </c>
      <c r="B96" s="86">
        <v>48</v>
      </c>
      <c r="C96" s="86">
        <v>1538</v>
      </c>
      <c r="D96" s="107" t="s">
        <v>358</v>
      </c>
      <c r="E96" s="86">
        <v>30645544265</v>
      </c>
      <c r="F96" s="108">
        <v>59.47</v>
      </c>
      <c r="G96" s="133">
        <f t="shared" si="2"/>
        <v>12.4887</v>
      </c>
      <c r="H96" s="108"/>
      <c r="I96" s="110"/>
      <c r="J96" s="108">
        <v>28.05</v>
      </c>
      <c r="K96" s="90"/>
      <c r="L96" s="133">
        <f t="shared" si="3"/>
        <v>100.00869999999999</v>
      </c>
      <c r="M96" s="39"/>
      <c r="N96" s="39"/>
      <c r="O96" s="39"/>
      <c r="P96" s="39"/>
    </row>
    <row r="97" spans="1:16" x14ac:dyDescent="0.25">
      <c r="A97" s="106">
        <v>42565</v>
      </c>
      <c r="B97" s="86">
        <v>48</v>
      </c>
      <c r="C97" s="86">
        <v>1536</v>
      </c>
      <c r="D97" s="107" t="s">
        <v>358</v>
      </c>
      <c r="E97" s="86">
        <v>30645544265</v>
      </c>
      <c r="F97" s="108">
        <v>111.88</v>
      </c>
      <c r="G97" s="133">
        <f t="shared" si="2"/>
        <v>23.494799999999998</v>
      </c>
      <c r="H97" s="108"/>
      <c r="I97" s="110"/>
      <c r="J97" s="108">
        <v>12.06</v>
      </c>
      <c r="K97" s="90"/>
      <c r="L97" s="133">
        <f t="shared" si="3"/>
        <v>147.4348</v>
      </c>
      <c r="M97" s="39"/>
      <c r="N97" s="39"/>
      <c r="O97" s="39"/>
      <c r="P97" s="39"/>
    </row>
    <row r="98" spans="1:16" x14ac:dyDescent="0.25">
      <c r="A98" s="132">
        <v>42563</v>
      </c>
      <c r="B98" s="86">
        <v>14</v>
      </c>
      <c r="C98" s="86">
        <v>4393</v>
      </c>
      <c r="D98" s="107" t="s">
        <v>360</v>
      </c>
      <c r="E98" s="86">
        <v>30613212562</v>
      </c>
      <c r="F98" s="108">
        <v>68.11</v>
      </c>
      <c r="G98" s="133">
        <f t="shared" si="2"/>
        <v>14.303099999999999</v>
      </c>
      <c r="H98" s="108"/>
      <c r="I98" s="110"/>
      <c r="J98" s="108">
        <v>17.62</v>
      </c>
      <c r="K98" s="90"/>
      <c r="L98" s="133">
        <f t="shared" si="3"/>
        <v>100.0331</v>
      </c>
      <c r="M98" s="39"/>
      <c r="N98" s="39"/>
      <c r="O98" s="39"/>
      <c r="P98" s="39"/>
    </row>
    <row r="99" spans="1:16" x14ac:dyDescent="0.25">
      <c r="A99" s="132">
        <v>42565</v>
      </c>
      <c r="B99" s="86">
        <v>3</v>
      </c>
      <c r="C99" s="86">
        <v>745</v>
      </c>
      <c r="D99" s="107" t="s">
        <v>361</v>
      </c>
      <c r="E99" s="86">
        <v>30711424500</v>
      </c>
      <c r="F99" s="108">
        <v>145.94</v>
      </c>
      <c r="G99" s="133">
        <f t="shared" si="2"/>
        <v>30.647399999999998</v>
      </c>
      <c r="H99" s="108"/>
      <c r="I99" s="110"/>
      <c r="J99" s="108"/>
      <c r="K99" s="90"/>
      <c r="L99" s="133">
        <f t="shared" si="3"/>
        <v>176.5874</v>
      </c>
      <c r="M99" s="39"/>
      <c r="N99" s="39"/>
      <c r="O99" s="39"/>
      <c r="P99" s="39"/>
    </row>
    <row r="100" spans="1:16" x14ac:dyDescent="0.25">
      <c r="A100" s="132">
        <v>42563</v>
      </c>
      <c r="B100" s="86">
        <v>1759</v>
      </c>
      <c r="C100" s="86">
        <v>7793</v>
      </c>
      <c r="D100" s="107" t="s">
        <v>98</v>
      </c>
      <c r="E100" s="86">
        <v>30506919009</v>
      </c>
      <c r="F100" s="108">
        <v>173.4</v>
      </c>
      <c r="G100" s="133">
        <f t="shared" si="2"/>
        <v>36.414000000000001</v>
      </c>
      <c r="H100" s="108"/>
      <c r="I100" s="110"/>
      <c r="J100" s="108">
        <v>26.77</v>
      </c>
      <c r="K100" s="90"/>
      <c r="L100" s="133">
        <f t="shared" si="3"/>
        <v>236.58400000000003</v>
      </c>
      <c r="M100" s="39"/>
      <c r="N100" s="39"/>
      <c r="O100" s="39"/>
      <c r="P100" s="39"/>
    </row>
    <row r="101" spans="1:16" x14ac:dyDescent="0.25">
      <c r="A101" s="132">
        <v>42565</v>
      </c>
      <c r="B101" s="86">
        <v>4</v>
      </c>
      <c r="C101" s="86">
        <v>80330</v>
      </c>
      <c r="D101" s="107" t="s">
        <v>359</v>
      </c>
      <c r="E101" s="86">
        <v>33650690449</v>
      </c>
      <c r="F101" s="108">
        <v>48.5</v>
      </c>
      <c r="G101" s="133">
        <f t="shared" si="2"/>
        <v>10.185</v>
      </c>
      <c r="H101" s="108"/>
      <c r="I101" s="110"/>
      <c r="J101" s="108">
        <v>4.8099999999999996</v>
      </c>
      <c r="K101" s="90"/>
      <c r="L101" s="133">
        <f t="shared" si="3"/>
        <v>63.495000000000005</v>
      </c>
      <c r="M101" s="39"/>
      <c r="N101" s="39"/>
      <c r="O101" s="39"/>
      <c r="P101" s="39"/>
    </row>
    <row r="102" spans="1:16" x14ac:dyDescent="0.25">
      <c r="A102" s="132">
        <v>42567</v>
      </c>
      <c r="B102" s="86">
        <v>11</v>
      </c>
      <c r="C102" s="86">
        <v>4602</v>
      </c>
      <c r="D102" s="107" t="s">
        <v>362</v>
      </c>
      <c r="E102" s="86">
        <v>30713726407</v>
      </c>
      <c r="F102" s="108">
        <v>279.33999999999997</v>
      </c>
      <c r="G102" s="133">
        <f t="shared" si="2"/>
        <v>58.661399999999993</v>
      </c>
      <c r="H102" s="108"/>
      <c r="I102" s="110"/>
      <c r="J102" s="108"/>
      <c r="K102" s="90"/>
      <c r="L102" s="133">
        <f t="shared" si="3"/>
        <v>338.00139999999999</v>
      </c>
      <c r="M102" s="39"/>
      <c r="N102" s="39"/>
      <c r="O102" s="39"/>
      <c r="P102" s="39"/>
    </row>
    <row r="103" spans="1:16" x14ac:dyDescent="0.25">
      <c r="A103" s="132">
        <v>42567</v>
      </c>
      <c r="B103" s="86">
        <v>5</v>
      </c>
      <c r="C103" s="86">
        <v>95281</v>
      </c>
      <c r="D103" s="107" t="s">
        <v>134</v>
      </c>
      <c r="E103" s="86">
        <v>30709160644</v>
      </c>
      <c r="F103" s="108">
        <v>62.99</v>
      </c>
      <c r="G103" s="133">
        <f t="shared" si="2"/>
        <v>13.2279</v>
      </c>
      <c r="H103" s="108"/>
      <c r="I103" s="110"/>
      <c r="J103" s="108">
        <v>23.78</v>
      </c>
      <c r="K103" s="90"/>
      <c r="L103" s="133">
        <f t="shared" si="3"/>
        <v>99.997900000000001</v>
      </c>
      <c r="M103" s="39"/>
      <c r="N103" s="39"/>
      <c r="O103" s="39"/>
      <c r="P103" s="39"/>
    </row>
    <row r="104" spans="1:16" x14ac:dyDescent="0.25">
      <c r="A104" s="132">
        <v>42553</v>
      </c>
      <c r="B104" s="86">
        <v>17</v>
      </c>
      <c r="C104" s="86">
        <v>58302</v>
      </c>
      <c r="D104" s="107" t="s">
        <v>69</v>
      </c>
      <c r="E104" s="86">
        <v>33677623239</v>
      </c>
      <c r="F104" s="108">
        <v>674.09</v>
      </c>
      <c r="G104" s="133">
        <f t="shared" si="2"/>
        <v>141.55889999999999</v>
      </c>
      <c r="H104" s="108"/>
      <c r="I104" s="110"/>
      <c r="J104" s="108">
        <v>184.28</v>
      </c>
      <c r="K104" s="90"/>
      <c r="L104" s="133">
        <f t="shared" si="3"/>
        <v>999.9289</v>
      </c>
      <c r="M104" s="39"/>
      <c r="N104" s="39"/>
      <c r="O104" s="39"/>
      <c r="P104" s="39"/>
    </row>
    <row r="105" spans="1:16" x14ac:dyDescent="0.25">
      <c r="A105" s="132">
        <v>42578</v>
      </c>
      <c r="B105" s="86">
        <v>2</v>
      </c>
      <c r="C105" s="86">
        <v>116481</v>
      </c>
      <c r="D105" s="107" t="s">
        <v>128</v>
      </c>
      <c r="E105" s="86">
        <v>20173838159</v>
      </c>
      <c r="F105" s="108">
        <v>137.69</v>
      </c>
      <c r="G105" s="133">
        <f t="shared" si="2"/>
        <v>28.914899999999999</v>
      </c>
      <c r="H105" s="108"/>
      <c r="I105" s="110"/>
      <c r="J105" s="108">
        <v>33.46</v>
      </c>
      <c r="K105" s="90"/>
      <c r="L105" s="133">
        <f t="shared" si="3"/>
        <v>200.06489999999999</v>
      </c>
      <c r="M105" s="39"/>
      <c r="N105" s="39"/>
      <c r="O105" s="39"/>
      <c r="P105" s="39"/>
    </row>
    <row r="106" spans="1:16" x14ac:dyDescent="0.25">
      <c r="A106" s="132">
        <v>42573</v>
      </c>
      <c r="B106" s="86">
        <v>8</v>
      </c>
      <c r="C106" s="86">
        <v>86216</v>
      </c>
      <c r="D106" s="107" t="s">
        <v>183</v>
      </c>
      <c r="E106" s="86">
        <v>30692974235</v>
      </c>
      <c r="F106" s="108">
        <v>44.63</v>
      </c>
      <c r="G106" s="133">
        <f t="shared" si="2"/>
        <v>9.372300000000001</v>
      </c>
      <c r="H106" s="108"/>
      <c r="I106" s="110"/>
      <c r="J106" s="108"/>
      <c r="K106" s="90"/>
      <c r="L106" s="133">
        <f t="shared" si="3"/>
        <v>54.002300000000005</v>
      </c>
      <c r="M106" s="39"/>
      <c r="N106" s="39"/>
      <c r="O106" s="39"/>
      <c r="P106" s="39"/>
    </row>
    <row r="107" spans="1:16" x14ac:dyDescent="0.25">
      <c r="A107" s="132">
        <v>42551</v>
      </c>
      <c r="B107" s="86">
        <v>42</v>
      </c>
      <c r="C107" s="86">
        <v>40347</v>
      </c>
      <c r="D107" s="107" t="s">
        <v>358</v>
      </c>
      <c r="E107" s="86">
        <v>30645544265</v>
      </c>
      <c r="F107" s="108">
        <v>127.44</v>
      </c>
      <c r="G107" s="133">
        <f t="shared" si="2"/>
        <v>26.7624</v>
      </c>
      <c r="H107" s="108"/>
      <c r="I107" s="110"/>
      <c r="J107" s="108">
        <v>45.8</v>
      </c>
      <c r="K107" s="90"/>
      <c r="L107" s="133">
        <f t="shared" si="3"/>
        <v>200.00240000000002</v>
      </c>
      <c r="M107" s="39"/>
      <c r="N107" s="39"/>
      <c r="O107" s="39"/>
      <c r="P107" s="39"/>
    </row>
    <row r="108" spans="1:16" x14ac:dyDescent="0.25">
      <c r="A108" s="132">
        <v>42574</v>
      </c>
      <c r="B108" s="86">
        <v>2549</v>
      </c>
      <c r="C108" s="86">
        <v>58804</v>
      </c>
      <c r="D108" s="107" t="s">
        <v>156</v>
      </c>
      <c r="E108" s="86">
        <v>30678774495</v>
      </c>
      <c r="F108" s="108">
        <v>505.59</v>
      </c>
      <c r="G108" s="133">
        <f t="shared" si="2"/>
        <v>106.17389999999999</v>
      </c>
      <c r="H108" s="108"/>
      <c r="I108" s="110"/>
      <c r="J108" s="108">
        <v>88.24</v>
      </c>
      <c r="K108" s="90"/>
      <c r="L108" s="133">
        <f t="shared" si="3"/>
        <v>700.00389999999993</v>
      </c>
      <c r="M108" s="39"/>
      <c r="N108" s="39"/>
      <c r="O108" s="39"/>
      <c r="P108" s="39"/>
    </row>
    <row r="109" spans="1:16" x14ac:dyDescent="0.25">
      <c r="A109" s="132">
        <v>42574</v>
      </c>
      <c r="B109" s="86">
        <v>7</v>
      </c>
      <c r="C109" s="86">
        <v>111255</v>
      </c>
      <c r="D109" s="107" t="s">
        <v>363</v>
      </c>
      <c r="E109" s="86">
        <v>30672845242</v>
      </c>
      <c r="F109" s="108">
        <v>656.18</v>
      </c>
      <c r="G109" s="133">
        <f t="shared" si="2"/>
        <v>137.7978</v>
      </c>
      <c r="H109" s="108"/>
      <c r="I109" s="110"/>
      <c r="J109" s="108">
        <v>106.02</v>
      </c>
      <c r="K109" s="90"/>
      <c r="L109" s="133">
        <f t="shared" si="3"/>
        <v>899.99779999999987</v>
      </c>
      <c r="M109" s="39"/>
      <c r="N109" s="39"/>
      <c r="O109" s="39"/>
      <c r="P109" s="39"/>
    </row>
    <row r="110" spans="1:16" x14ac:dyDescent="0.25">
      <c r="A110" s="132">
        <v>42574</v>
      </c>
      <c r="B110" s="86">
        <v>41</v>
      </c>
      <c r="C110" s="86">
        <v>489864</v>
      </c>
      <c r="D110" s="107" t="s">
        <v>76</v>
      </c>
      <c r="E110" s="86">
        <v>33525935189</v>
      </c>
      <c r="F110" s="108">
        <v>696.79</v>
      </c>
      <c r="G110" s="133">
        <f t="shared" si="2"/>
        <v>146.32589999999999</v>
      </c>
      <c r="H110" s="108"/>
      <c r="I110" s="110"/>
      <c r="J110" s="108">
        <v>148.81</v>
      </c>
      <c r="K110" s="90"/>
      <c r="L110" s="133">
        <f t="shared" si="3"/>
        <v>991.92589999999996</v>
      </c>
      <c r="M110" s="39"/>
      <c r="N110" s="39"/>
      <c r="O110" s="39"/>
      <c r="P110" s="39"/>
    </row>
    <row r="111" spans="1:16" x14ac:dyDescent="0.25">
      <c r="A111" s="132">
        <v>42573</v>
      </c>
      <c r="B111" s="86">
        <v>14</v>
      </c>
      <c r="C111" s="86">
        <v>420</v>
      </c>
      <c r="D111" s="107" t="s">
        <v>163</v>
      </c>
      <c r="E111" s="86">
        <v>30708131896</v>
      </c>
      <c r="F111" s="108">
        <v>200.52</v>
      </c>
      <c r="G111" s="133">
        <f t="shared" si="2"/>
        <v>42.109200000000001</v>
      </c>
      <c r="H111" s="108"/>
      <c r="I111" s="110"/>
      <c r="J111" s="108">
        <v>57.39</v>
      </c>
      <c r="K111" s="90"/>
      <c r="L111" s="133">
        <f t="shared" si="3"/>
        <v>300.01920000000001</v>
      </c>
      <c r="M111" s="39"/>
      <c r="N111" s="39"/>
      <c r="O111" s="39"/>
      <c r="P111" s="39"/>
    </row>
    <row r="112" spans="1:16" x14ac:dyDescent="0.25">
      <c r="A112" s="132">
        <v>42573</v>
      </c>
      <c r="B112" s="86">
        <v>3</v>
      </c>
      <c r="C112" s="86">
        <v>5350</v>
      </c>
      <c r="D112" s="107" t="s">
        <v>364</v>
      </c>
      <c r="E112" s="86">
        <v>27177295944</v>
      </c>
      <c r="F112" s="108">
        <v>793.39</v>
      </c>
      <c r="G112" s="133">
        <f t="shared" si="2"/>
        <v>166.61189999999999</v>
      </c>
      <c r="H112" s="108"/>
      <c r="I112" s="110"/>
      <c r="J112" s="108"/>
      <c r="K112" s="90"/>
      <c r="L112" s="133">
        <f t="shared" si="3"/>
        <v>960.00189999999998</v>
      </c>
      <c r="M112" s="39"/>
      <c r="N112" s="39"/>
      <c r="O112" s="39"/>
      <c r="P112" s="39"/>
    </row>
    <row r="113" spans="1:16" x14ac:dyDescent="0.25">
      <c r="A113" s="132">
        <v>42573</v>
      </c>
      <c r="B113" s="86">
        <v>20</v>
      </c>
      <c r="C113" s="86">
        <v>7998</v>
      </c>
      <c r="D113" s="107" t="s">
        <v>336</v>
      </c>
      <c r="E113" s="86">
        <v>30703408601</v>
      </c>
      <c r="F113" s="108">
        <v>132.94999999999999</v>
      </c>
      <c r="G113" s="133">
        <f t="shared" si="2"/>
        <v>27.919499999999996</v>
      </c>
      <c r="H113" s="108"/>
      <c r="I113" s="110"/>
      <c r="J113" s="108">
        <v>2.13</v>
      </c>
      <c r="K113" s="90"/>
      <c r="L113" s="133">
        <f t="shared" si="3"/>
        <v>162.99949999999998</v>
      </c>
      <c r="M113" s="39"/>
      <c r="N113" s="39"/>
      <c r="O113" s="39"/>
      <c r="P113" s="39"/>
    </row>
    <row r="114" spans="1:16" x14ac:dyDescent="0.25">
      <c r="A114" s="132">
        <v>42573</v>
      </c>
      <c r="B114" s="86">
        <v>16</v>
      </c>
      <c r="C114" s="86">
        <v>72371</v>
      </c>
      <c r="D114" s="107" t="s">
        <v>336</v>
      </c>
      <c r="E114" s="86">
        <v>30703408601</v>
      </c>
      <c r="F114" s="108">
        <v>125.11</v>
      </c>
      <c r="G114" s="133">
        <f t="shared" si="2"/>
        <v>26.273099999999999</v>
      </c>
      <c r="H114" s="108"/>
      <c r="I114" s="110"/>
      <c r="J114" s="108">
        <v>48.61</v>
      </c>
      <c r="K114" s="90"/>
      <c r="L114" s="133">
        <f t="shared" si="3"/>
        <v>199.99310000000003</v>
      </c>
      <c r="M114" s="39"/>
      <c r="N114" s="39"/>
      <c r="O114" s="39"/>
      <c r="P114" s="39"/>
    </row>
    <row r="115" spans="1:16" x14ac:dyDescent="0.25">
      <c r="A115" s="132">
        <v>42573</v>
      </c>
      <c r="B115" s="86">
        <v>47</v>
      </c>
      <c r="C115" s="86">
        <v>99141</v>
      </c>
      <c r="D115" s="107" t="s">
        <v>358</v>
      </c>
      <c r="E115" s="86">
        <v>30645544265</v>
      </c>
      <c r="F115" s="108">
        <v>115.9</v>
      </c>
      <c r="G115" s="133">
        <f t="shared" si="2"/>
        <v>24.338999999999999</v>
      </c>
      <c r="H115" s="108"/>
      <c r="I115" s="110"/>
      <c r="J115" s="108">
        <v>10.71</v>
      </c>
      <c r="K115" s="90"/>
      <c r="L115" s="133">
        <f t="shared" si="3"/>
        <v>150.94900000000001</v>
      </c>
      <c r="M115" s="39"/>
      <c r="N115" s="39"/>
      <c r="O115" s="39"/>
      <c r="P115" s="39"/>
    </row>
    <row r="116" spans="1:16" x14ac:dyDescent="0.25">
      <c r="A116" s="132">
        <v>42573</v>
      </c>
      <c r="B116" s="86">
        <v>1</v>
      </c>
      <c r="C116" s="86">
        <v>16983</v>
      </c>
      <c r="D116" s="107" t="s">
        <v>365</v>
      </c>
      <c r="E116" s="86">
        <v>30713628804</v>
      </c>
      <c r="F116" s="108">
        <v>130.74</v>
      </c>
      <c r="G116" s="133">
        <f t="shared" si="2"/>
        <v>27.455400000000001</v>
      </c>
      <c r="H116" s="108"/>
      <c r="I116" s="110"/>
      <c r="J116" s="108">
        <v>1.8</v>
      </c>
      <c r="K116" s="90"/>
      <c r="L116" s="133">
        <f t="shared" si="3"/>
        <v>159.99540000000002</v>
      </c>
      <c r="M116" s="39"/>
      <c r="N116" s="39"/>
      <c r="O116" s="39"/>
      <c r="P116" s="39"/>
    </row>
    <row r="117" spans="1:16" x14ac:dyDescent="0.25">
      <c r="A117" s="132">
        <v>42573</v>
      </c>
      <c r="B117" s="86">
        <v>30</v>
      </c>
      <c r="C117" s="86">
        <v>38885</v>
      </c>
      <c r="D117" s="107" t="s">
        <v>168</v>
      </c>
      <c r="E117" s="86">
        <v>30614150633</v>
      </c>
      <c r="F117" s="108">
        <v>76.22</v>
      </c>
      <c r="G117" s="133">
        <f t="shared" si="2"/>
        <v>16.0062</v>
      </c>
      <c r="H117" s="108"/>
      <c r="I117" s="110"/>
      <c r="J117" s="108">
        <v>7.77</v>
      </c>
      <c r="K117" s="90"/>
      <c r="L117" s="133">
        <f t="shared" si="3"/>
        <v>99.996200000000002</v>
      </c>
      <c r="M117" s="39"/>
      <c r="N117" s="39"/>
      <c r="O117" s="39"/>
      <c r="P117" s="39"/>
    </row>
    <row r="118" spans="1:16" x14ac:dyDescent="0.25">
      <c r="A118" s="132">
        <v>42573</v>
      </c>
      <c r="B118" s="86">
        <v>27</v>
      </c>
      <c r="C118" s="86">
        <v>31853</v>
      </c>
      <c r="D118" s="107" t="s">
        <v>366</v>
      </c>
      <c r="E118" s="86">
        <v>30642986437</v>
      </c>
      <c r="F118" s="108">
        <v>578.52</v>
      </c>
      <c r="G118" s="133">
        <f t="shared" si="2"/>
        <v>121.4892</v>
      </c>
      <c r="H118" s="108"/>
      <c r="I118" s="110"/>
      <c r="J118" s="108"/>
      <c r="K118" s="90"/>
      <c r="L118" s="133">
        <f t="shared" si="3"/>
        <v>700.00919999999996</v>
      </c>
      <c r="M118" s="39"/>
      <c r="N118" s="39"/>
      <c r="O118" s="39"/>
      <c r="P118" s="39"/>
    </row>
    <row r="119" spans="1:16" x14ac:dyDescent="0.25">
      <c r="A119" s="132">
        <v>42573</v>
      </c>
      <c r="B119" s="86">
        <v>12</v>
      </c>
      <c r="C119" s="86">
        <v>20702</v>
      </c>
      <c r="D119" s="107" t="s">
        <v>367</v>
      </c>
      <c r="E119" s="86">
        <v>33673686759</v>
      </c>
      <c r="F119" s="108">
        <v>380.82</v>
      </c>
      <c r="G119" s="133">
        <f t="shared" si="2"/>
        <v>79.972200000000001</v>
      </c>
      <c r="H119" s="108"/>
      <c r="I119" s="110"/>
      <c r="J119" s="108">
        <v>39.21</v>
      </c>
      <c r="K119" s="90">
        <v>6.3</v>
      </c>
      <c r="L119" s="133">
        <f t="shared" si="3"/>
        <v>506.30219999999997</v>
      </c>
      <c r="M119" s="39"/>
      <c r="N119" s="39"/>
      <c r="O119" s="39"/>
      <c r="P119" s="39"/>
    </row>
    <row r="120" spans="1:16" x14ac:dyDescent="0.25">
      <c r="A120" s="132">
        <v>42573</v>
      </c>
      <c r="B120" s="86">
        <v>20</v>
      </c>
      <c r="C120" s="86">
        <v>30676</v>
      </c>
      <c r="D120" s="107" t="s">
        <v>368</v>
      </c>
      <c r="E120" s="86">
        <v>30594858618</v>
      </c>
      <c r="F120" s="108">
        <v>364.06</v>
      </c>
      <c r="G120" s="133">
        <f t="shared" si="2"/>
        <v>76.452600000000004</v>
      </c>
      <c r="H120" s="108"/>
      <c r="I120" s="110"/>
      <c r="J120" s="108">
        <v>59.49</v>
      </c>
      <c r="K120" s="90"/>
      <c r="L120" s="133">
        <f t="shared" si="3"/>
        <v>500.00260000000003</v>
      </c>
      <c r="M120" s="39"/>
      <c r="N120" s="39"/>
      <c r="O120" s="39"/>
      <c r="P120" s="39"/>
    </row>
    <row r="121" spans="1:16" x14ac:dyDescent="0.25">
      <c r="A121" s="132">
        <v>42555</v>
      </c>
      <c r="B121" s="86">
        <v>2</v>
      </c>
      <c r="C121" s="86">
        <v>9682</v>
      </c>
      <c r="D121" s="107" t="s">
        <v>369</v>
      </c>
      <c r="E121" s="86">
        <v>30711238987</v>
      </c>
      <c r="F121" s="108">
        <v>442.17</v>
      </c>
      <c r="G121" s="133">
        <f t="shared" si="2"/>
        <v>92.855699999999999</v>
      </c>
      <c r="H121" s="108"/>
      <c r="I121" s="110"/>
      <c r="J121" s="108"/>
      <c r="K121" s="90"/>
      <c r="L121" s="133">
        <f t="shared" si="3"/>
        <v>535.02570000000003</v>
      </c>
      <c r="M121" s="39"/>
      <c r="N121" s="39"/>
      <c r="O121" s="39"/>
      <c r="P121" s="39"/>
    </row>
    <row r="122" spans="1:16" x14ac:dyDescent="0.25">
      <c r="A122" s="132">
        <v>42560</v>
      </c>
      <c r="B122" s="86">
        <v>6</v>
      </c>
      <c r="C122" s="86">
        <v>34710</v>
      </c>
      <c r="D122" s="107" t="s">
        <v>370</v>
      </c>
      <c r="E122" s="86">
        <v>30708282398</v>
      </c>
      <c r="F122" s="108">
        <v>872.54</v>
      </c>
      <c r="G122" s="133">
        <f t="shared" si="2"/>
        <v>183.23339999999999</v>
      </c>
      <c r="H122" s="108"/>
      <c r="I122" s="110"/>
      <c r="J122" s="108">
        <v>94.69</v>
      </c>
      <c r="K122" s="90">
        <v>14.51</v>
      </c>
      <c r="L122" s="133">
        <f t="shared" si="3"/>
        <v>1164.9734000000001</v>
      </c>
      <c r="M122" s="39"/>
      <c r="N122" s="39"/>
      <c r="O122" s="39"/>
      <c r="P122" s="39"/>
    </row>
    <row r="123" spans="1:16" x14ac:dyDescent="0.25">
      <c r="A123" s="132">
        <v>42572</v>
      </c>
      <c r="B123" s="86">
        <v>12</v>
      </c>
      <c r="C123" s="86">
        <v>20606</v>
      </c>
      <c r="D123" s="107" t="s">
        <v>367</v>
      </c>
      <c r="E123" s="86">
        <v>33673686759</v>
      </c>
      <c r="F123" s="108">
        <v>826.38</v>
      </c>
      <c r="G123" s="133">
        <f t="shared" si="2"/>
        <v>173.53979999999999</v>
      </c>
      <c r="H123" s="108"/>
      <c r="I123" s="110"/>
      <c r="J123" s="108">
        <v>85.08</v>
      </c>
      <c r="K123" s="90">
        <v>13.67</v>
      </c>
      <c r="L123" s="133">
        <f t="shared" si="3"/>
        <v>1098.6698000000001</v>
      </c>
      <c r="M123" s="39"/>
      <c r="N123" s="39"/>
      <c r="O123" s="39"/>
      <c r="P123" s="39"/>
    </row>
    <row r="124" spans="1:16" x14ac:dyDescent="0.25">
      <c r="A124" s="132">
        <v>42572</v>
      </c>
      <c r="B124" s="86">
        <v>72</v>
      </c>
      <c r="C124" s="86">
        <v>39086</v>
      </c>
      <c r="D124" s="107" t="s">
        <v>352</v>
      </c>
      <c r="E124" s="86">
        <v>30545080172</v>
      </c>
      <c r="F124" s="108">
        <v>147.71</v>
      </c>
      <c r="G124" s="133">
        <f t="shared" si="2"/>
        <v>31.019100000000002</v>
      </c>
      <c r="H124" s="108"/>
      <c r="I124" s="110"/>
      <c r="J124" s="108">
        <v>19</v>
      </c>
      <c r="K124" s="90">
        <v>2.2200000000000002</v>
      </c>
      <c r="L124" s="133">
        <f t="shared" si="3"/>
        <v>199.94910000000002</v>
      </c>
      <c r="M124" s="39"/>
      <c r="N124" s="39"/>
      <c r="O124" s="39"/>
      <c r="P124" s="39"/>
    </row>
    <row r="125" spans="1:16" x14ac:dyDescent="0.25">
      <c r="A125" s="132">
        <v>42570</v>
      </c>
      <c r="B125" s="86">
        <v>17</v>
      </c>
      <c r="C125" s="86">
        <v>497</v>
      </c>
      <c r="D125" s="107" t="s">
        <v>371</v>
      </c>
      <c r="E125" s="86">
        <v>33708891059</v>
      </c>
      <c r="F125" s="108">
        <v>72.86</v>
      </c>
      <c r="G125" s="133">
        <f t="shared" si="2"/>
        <v>15.300599999999999</v>
      </c>
      <c r="H125" s="108"/>
      <c r="I125" s="110"/>
      <c r="J125" s="108">
        <v>11.84</v>
      </c>
      <c r="K125" s="90"/>
      <c r="L125" s="133">
        <f t="shared" si="3"/>
        <v>100.00060000000001</v>
      </c>
      <c r="M125" s="39"/>
      <c r="N125" s="39"/>
      <c r="O125" s="39"/>
      <c r="P125" s="39"/>
    </row>
    <row r="126" spans="1:16" x14ac:dyDescent="0.25">
      <c r="A126" s="132">
        <v>42572</v>
      </c>
      <c r="B126" s="86">
        <v>5</v>
      </c>
      <c r="C126" s="86">
        <v>19492</v>
      </c>
      <c r="D126" s="107" t="s">
        <v>92</v>
      </c>
      <c r="E126" s="86">
        <v>30707841415</v>
      </c>
      <c r="F126" s="108">
        <v>69.459999999999994</v>
      </c>
      <c r="G126" s="133">
        <f t="shared" si="2"/>
        <v>14.586599999999999</v>
      </c>
      <c r="H126" s="108"/>
      <c r="I126" s="110"/>
      <c r="J126" s="108">
        <v>10.96</v>
      </c>
      <c r="K126" s="90"/>
      <c r="L126" s="133">
        <f t="shared" si="3"/>
        <v>95.006599999999992</v>
      </c>
      <c r="M126" s="39"/>
      <c r="N126" s="39"/>
      <c r="O126" s="39"/>
      <c r="P126" s="39"/>
    </row>
    <row r="127" spans="1:16" x14ac:dyDescent="0.25">
      <c r="A127" s="132">
        <v>42557</v>
      </c>
      <c r="B127" s="86">
        <v>21</v>
      </c>
      <c r="C127" s="86">
        <v>13658</v>
      </c>
      <c r="D127" s="107" t="s">
        <v>372</v>
      </c>
      <c r="E127" s="86">
        <v>30633690304</v>
      </c>
      <c r="F127" s="108">
        <v>510.68</v>
      </c>
      <c r="G127" s="133">
        <f t="shared" si="2"/>
        <v>107.2428</v>
      </c>
      <c r="H127" s="108"/>
      <c r="I127" s="110"/>
      <c r="J127" s="108">
        <v>82.09</v>
      </c>
      <c r="K127" s="90">
        <v>7.66</v>
      </c>
      <c r="L127" s="133">
        <f t="shared" si="3"/>
        <v>707.67280000000005</v>
      </c>
      <c r="M127" s="39"/>
      <c r="N127" s="39"/>
      <c r="O127" s="39"/>
      <c r="P127" s="39"/>
    </row>
    <row r="128" spans="1:16" x14ac:dyDescent="0.25">
      <c r="A128" s="132">
        <v>42564</v>
      </c>
      <c r="B128" s="86">
        <v>28</v>
      </c>
      <c r="C128" s="86">
        <v>9490</v>
      </c>
      <c r="D128" s="107" t="s">
        <v>368</v>
      </c>
      <c r="E128" s="86">
        <v>30594858618</v>
      </c>
      <c r="F128" s="108">
        <v>506.57</v>
      </c>
      <c r="G128" s="133">
        <f t="shared" si="2"/>
        <v>106.3797</v>
      </c>
      <c r="H128" s="108"/>
      <c r="I128" s="110"/>
      <c r="J128" s="108"/>
      <c r="K128" s="90">
        <v>82.76</v>
      </c>
      <c r="L128" s="133">
        <f t="shared" si="3"/>
        <v>695.7097</v>
      </c>
      <c r="M128" s="39"/>
      <c r="N128" s="39"/>
      <c r="O128" s="39"/>
      <c r="P128" s="39"/>
    </row>
    <row r="129" spans="1:16" x14ac:dyDescent="0.25">
      <c r="A129" s="132">
        <v>42562</v>
      </c>
      <c r="B129" s="86">
        <v>5</v>
      </c>
      <c r="C129" s="86">
        <v>3274</v>
      </c>
      <c r="D129" s="107" t="s">
        <v>373</v>
      </c>
      <c r="E129" s="86">
        <v>33711468019</v>
      </c>
      <c r="F129" s="108">
        <v>132.99</v>
      </c>
      <c r="G129" s="133">
        <f t="shared" si="2"/>
        <v>27.927900000000001</v>
      </c>
      <c r="H129" s="108"/>
      <c r="I129" s="110"/>
      <c r="J129" s="108"/>
      <c r="K129" s="90"/>
      <c r="L129" s="133">
        <f t="shared" si="3"/>
        <v>160.9179</v>
      </c>
      <c r="M129" s="39"/>
      <c r="N129" s="39"/>
      <c r="O129" s="39"/>
      <c r="P129" s="39"/>
    </row>
    <row r="130" spans="1:16" x14ac:dyDescent="0.25">
      <c r="A130" s="132">
        <v>42555</v>
      </c>
      <c r="B130" s="86">
        <v>21</v>
      </c>
      <c r="C130" s="86">
        <v>12651</v>
      </c>
      <c r="D130" s="107" t="s">
        <v>374</v>
      </c>
      <c r="E130" s="86">
        <v>30708117354</v>
      </c>
      <c r="F130" s="108">
        <v>804.02</v>
      </c>
      <c r="G130" s="133">
        <f t="shared" si="2"/>
        <v>168.8442</v>
      </c>
      <c r="H130" s="108"/>
      <c r="I130" s="110"/>
      <c r="J130" s="108">
        <v>127.27</v>
      </c>
      <c r="K130" s="90"/>
      <c r="L130" s="133">
        <f t="shared" si="3"/>
        <v>1100.1342</v>
      </c>
      <c r="M130" s="39"/>
      <c r="N130" s="39"/>
      <c r="O130" s="39"/>
      <c r="P130" s="39"/>
    </row>
    <row r="131" spans="1:16" x14ac:dyDescent="0.25">
      <c r="A131" s="132">
        <v>42556</v>
      </c>
      <c r="B131" s="86">
        <v>16</v>
      </c>
      <c r="C131" s="86">
        <v>8020</v>
      </c>
      <c r="D131" s="107" t="s">
        <v>375</v>
      </c>
      <c r="E131" s="86">
        <v>30539836680</v>
      </c>
      <c r="F131" s="108">
        <v>621.44000000000005</v>
      </c>
      <c r="G131" s="133">
        <f t="shared" si="2"/>
        <v>130.50239999999999</v>
      </c>
      <c r="H131" s="108"/>
      <c r="I131" s="110"/>
      <c r="J131" s="108">
        <v>98.36</v>
      </c>
      <c r="K131" s="90"/>
      <c r="L131" s="133">
        <f t="shared" si="3"/>
        <v>850.30240000000003</v>
      </c>
      <c r="M131" s="39"/>
      <c r="N131" s="39"/>
      <c r="O131" s="39"/>
      <c r="P131" s="39"/>
    </row>
    <row r="132" spans="1:16" x14ac:dyDescent="0.25">
      <c r="A132" s="132">
        <v>42556</v>
      </c>
      <c r="B132" s="86">
        <v>7</v>
      </c>
      <c r="C132" s="86">
        <v>20304</v>
      </c>
      <c r="D132" s="107" t="s">
        <v>376</v>
      </c>
      <c r="E132" s="86">
        <v>30673537614</v>
      </c>
      <c r="F132" s="108">
        <v>873.01</v>
      </c>
      <c r="G132" s="133">
        <f t="shared" si="2"/>
        <v>183.3321</v>
      </c>
      <c r="H132" s="108"/>
      <c r="I132" s="110"/>
      <c r="J132" s="108">
        <v>133.68</v>
      </c>
      <c r="K132" s="90">
        <v>13.1</v>
      </c>
      <c r="L132" s="133">
        <f t="shared" si="3"/>
        <v>1203.1221</v>
      </c>
      <c r="M132" s="39"/>
      <c r="N132" s="39"/>
      <c r="O132" s="39"/>
      <c r="P132" s="39"/>
    </row>
    <row r="133" spans="1:16" x14ac:dyDescent="0.25">
      <c r="A133" s="132">
        <v>42556</v>
      </c>
      <c r="B133" s="86">
        <v>3</v>
      </c>
      <c r="C133" s="86">
        <v>2248</v>
      </c>
      <c r="D133" s="107" t="s">
        <v>377</v>
      </c>
      <c r="E133" s="86">
        <v>27104504731</v>
      </c>
      <c r="F133" s="108">
        <v>619.84</v>
      </c>
      <c r="G133" s="133">
        <f t="shared" si="2"/>
        <v>130.16640000000001</v>
      </c>
      <c r="H133" s="108"/>
      <c r="I133" s="110"/>
      <c r="J133" s="108"/>
      <c r="K133" s="90"/>
      <c r="L133" s="133">
        <f t="shared" si="3"/>
        <v>750.00639999999999</v>
      </c>
      <c r="M133" s="39"/>
      <c r="N133" s="39"/>
      <c r="O133" s="39"/>
      <c r="P133" s="39"/>
    </row>
    <row r="134" spans="1:16" x14ac:dyDescent="0.25">
      <c r="A134" s="132">
        <v>42568</v>
      </c>
      <c r="B134" s="86">
        <v>12</v>
      </c>
      <c r="C134" s="86">
        <v>20241</v>
      </c>
      <c r="D134" s="107" t="s">
        <v>367</v>
      </c>
      <c r="E134" s="86">
        <v>33673686759</v>
      </c>
      <c r="F134" s="108">
        <v>837.8</v>
      </c>
      <c r="G134" s="133">
        <f t="shared" si="2"/>
        <v>175.93799999999999</v>
      </c>
      <c r="H134" s="108"/>
      <c r="I134" s="110"/>
      <c r="J134" s="108">
        <v>86.25</v>
      </c>
      <c r="K134" s="90">
        <v>13.86</v>
      </c>
      <c r="L134" s="133">
        <f t="shared" si="3"/>
        <v>1113.8479999999997</v>
      </c>
      <c r="M134" s="39"/>
      <c r="N134" s="39"/>
      <c r="O134" s="39"/>
      <c r="P134" s="39"/>
    </row>
    <row r="135" spans="1:16" x14ac:dyDescent="0.25">
      <c r="A135" s="132">
        <v>42568</v>
      </c>
      <c r="B135" s="86">
        <v>27</v>
      </c>
      <c r="C135" s="86">
        <v>31801</v>
      </c>
      <c r="D135" s="107" t="s">
        <v>366</v>
      </c>
      <c r="E135" s="86">
        <v>30642986437</v>
      </c>
      <c r="F135" s="108">
        <v>702.51</v>
      </c>
      <c r="G135" s="133">
        <f t="shared" si="2"/>
        <v>147.52709999999999</v>
      </c>
      <c r="H135" s="108"/>
      <c r="I135" s="110"/>
      <c r="J135" s="108"/>
      <c r="K135" s="90"/>
      <c r="L135" s="133">
        <f t="shared" si="3"/>
        <v>850.03710000000001</v>
      </c>
      <c r="M135" s="39"/>
      <c r="N135" s="39"/>
      <c r="O135" s="39"/>
      <c r="P135" s="39"/>
    </row>
    <row r="136" spans="1:16" x14ac:dyDescent="0.25">
      <c r="A136" s="132">
        <v>42554</v>
      </c>
      <c r="B136" s="86">
        <v>24</v>
      </c>
      <c r="C136" s="86">
        <v>22936</v>
      </c>
      <c r="D136" s="107" t="s">
        <v>84</v>
      </c>
      <c r="E136" s="86">
        <v>30708081961</v>
      </c>
      <c r="F136" s="108">
        <v>800</v>
      </c>
      <c r="G136" s="133">
        <f t="shared" si="2"/>
        <v>168</v>
      </c>
      <c r="H136" s="108"/>
      <c r="I136" s="110"/>
      <c r="J136" s="108">
        <v>122.52</v>
      </c>
      <c r="K136" s="90"/>
      <c r="L136" s="133">
        <f t="shared" si="3"/>
        <v>1090.52</v>
      </c>
      <c r="M136" s="39"/>
      <c r="N136" s="39"/>
      <c r="O136" s="39"/>
      <c r="P136" s="39"/>
    </row>
    <row r="137" spans="1:16" x14ac:dyDescent="0.25">
      <c r="A137" s="132">
        <v>42554</v>
      </c>
      <c r="B137" s="86">
        <v>60</v>
      </c>
      <c r="C137" s="86">
        <v>10566</v>
      </c>
      <c r="D137" s="107" t="s">
        <v>85</v>
      </c>
      <c r="E137" s="86">
        <v>30671637689</v>
      </c>
      <c r="F137" s="108">
        <v>671.79</v>
      </c>
      <c r="G137" s="133">
        <f t="shared" si="2"/>
        <v>141.07589999999999</v>
      </c>
      <c r="H137" s="108"/>
      <c r="I137" s="110"/>
      <c r="J137" s="108">
        <v>77.16</v>
      </c>
      <c r="K137" s="90"/>
      <c r="L137" s="133">
        <f t="shared" si="3"/>
        <v>890.02589999999998</v>
      </c>
      <c r="M137" s="39"/>
      <c r="N137" s="39"/>
      <c r="O137" s="39"/>
      <c r="P137" s="39"/>
    </row>
    <row r="138" spans="1:16" x14ac:dyDescent="0.25">
      <c r="A138" s="132">
        <v>42554</v>
      </c>
      <c r="B138" s="86">
        <v>11</v>
      </c>
      <c r="C138" s="86">
        <v>4405</v>
      </c>
      <c r="D138" s="107" t="s">
        <v>166</v>
      </c>
      <c r="E138" s="86">
        <v>30660535256</v>
      </c>
      <c r="F138" s="108">
        <v>639.91999999999996</v>
      </c>
      <c r="G138" s="133">
        <f t="shared" si="2"/>
        <v>134.38319999999999</v>
      </c>
      <c r="H138" s="108"/>
      <c r="I138" s="110"/>
      <c r="J138" s="108"/>
      <c r="K138" s="90">
        <v>75.69</v>
      </c>
      <c r="L138" s="133">
        <f t="shared" si="3"/>
        <v>849.99319999999989</v>
      </c>
      <c r="M138" s="39"/>
      <c r="N138" s="39"/>
      <c r="O138" s="39"/>
      <c r="P138" s="39"/>
    </row>
    <row r="139" spans="1:16" x14ac:dyDescent="0.25">
      <c r="A139" s="132">
        <v>42553</v>
      </c>
      <c r="B139" s="86">
        <v>41</v>
      </c>
      <c r="C139" s="86">
        <v>486979</v>
      </c>
      <c r="D139" s="107" t="s">
        <v>76</v>
      </c>
      <c r="E139" s="86">
        <v>33525935189</v>
      </c>
      <c r="F139" s="108">
        <v>1053.76</v>
      </c>
      <c r="G139" s="133">
        <f t="shared" si="2"/>
        <v>221.28959999999998</v>
      </c>
      <c r="H139" s="108"/>
      <c r="I139" s="110"/>
      <c r="J139" s="108">
        <v>225.05</v>
      </c>
      <c r="K139" s="90"/>
      <c r="L139" s="133">
        <f t="shared" si="3"/>
        <v>1500.0996</v>
      </c>
      <c r="M139" s="39"/>
      <c r="N139" s="39"/>
      <c r="O139" s="39"/>
      <c r="P139" s="39"/>
    </row>
    <row r="140" spans="1:16" x14ac:dyDescent="0.25">
      <c r="A140" s="132">
        <v>42569</v>
      </c>
      <c r="B140" s="86">
        <v>5</v>
      </c>
      <c r="C140" s="86">
        <v>121897</v>
      </c>
      <c r="D140" s="107" t="s">
        <v>342</v>
      </c>
      <c r="E140" s="86">
        <v>30707258388</v>
      </c>
      <c r="F140" s="108">
        <v>352.91</v>
      </c>
      <c r="G140" s="133">
        <f t="shared" si="2"/>
        <v>74.111100000000008</v>
      </c>
      <c r="H140" s="108"/>
      <c r="I140" s="110"/>
      <c r="J140" s="108">
        <v>66.98</v>
      </c>
      <c r="K140" s="90">
        <v>6.3</v>
      </c>
      <c r="L140" s="133">
        <f t="shared" si="3"/>
        <v>500.30110000000008</v>
      </c>
      <c r="M140" s="39"/>
      <c r="N140" s="39"/>
      <c r="O140" s="39"/>
      <c r="P140" s="39"/>
    </row>
    <row r="141" spans="1:16" x14ac:dyDescent="0.25">
      <c r="A141" s="132">
        <v>42580</v>
      </c>
      <c r="B141" s="86">
        <v>7</v>
      </c>
      <c r="C141" s="86">
        <v>971</v>
      </c>
      <c r="D141" s="107" t="s">
        <v>255</v>
      </c>
      <c r="E141" s="86">
        <v>20109033244</v>
      </c>
      <c r="F141" s="108">
        <v>41.32</v>
      </c>
      <c r="G141" s="133">
        <v>8.6771999999999991</v>
      </c>
      <c r="H141" s="108"/>
      <c r="I141" s="110"/>
      <c r="J141" s="108"/>
      <c r="K141" s="90"/>
      <c r="L141" s="133">
        <v>49.997199999999999</v>
      </c>
      <c r="M141" s="39"/>
      <c r="N141" s="39"/>
      <c r="O141" s="39"/>
      <c r="P141" s="39"/>
    </row>
    <row r="142" spans="1:16" x14ac:dyDescent="0.25">
      <c r="A142" s="132">
        <v>42551</v>
      </c>
      <c r="B142" s="86">
        <v>1</v>
      </c>
      <c r="C142" s="86">
        <v>4189</v>
      </c>
      <c r="D142" s="107" t="s">
        <v>177</v>
      </c>
      <c r="E142" s="86">
        <v>20234101979</v>
      </c>
      <c r="F142" s="108">
        <v>8774.42</v>
      </c>
      <c r="G142" s="133">
        <v>1842.6281999999999</v>
      </c>
      <c r="H142" s="108"/>
      <c r="I142" s="110"/>
      <c r="J142" s="108"/>
      <c r="K142" s="90"/>
      <c r="L142" s="133">
        <v>10617.048199999999</v>
      </c>
      <c r="M142" s="39"/>
      <c r="N142" s="39"/>
      <c r="O142" s="39"/>
      <c r="P142" s="39"/>
    </row>
    <row r="143" spans="1:16" x14ac:dyDescent="0.25">
      <c r="A143" s="132">
        <v>42577</v>
      </c>
      <c r="B143" s="86">
        <v>3</v>
      </c>
      <c r="C143" s="86">
        <v>1597</v>
      </c>
      <c r="D143" s="107" t="s">
        <v>239</v>
      </c>
      <c r="E143" s="86">
        <v>20141555473</v>
      </c>
      <c r="F143" s="108">
        <v>886.13</v>
      </c>
      <c r="G143" s="133">
        <v>186.0873</v>
      </c>
      <c r="H143" s="108"/>
      <c r="I143" s="110"/>
      <c r="J143" s="108"/>
      <c r="K143" s="90"/>
      <c r="L143" s="133">
        <v>1072.2173</v>
      </c>
      <c r="M143" s="39"/>
      <c r="N143" s="39"/>
      <c r="O143" s="39"/>
      <c r="P143" s="39"/>
    </row>
    <row r="144" spans="1:16" x14ac:dyDescent="0.25">
      <c r="A144" s="132">
        <v>42579</v>
      </c>
      <c r="B144" s="86">
        <v>2</v>
      </c>
      <c r="C144" s="86">
        <v>2869</v>
      </c>
      <c r="D144" s="107" t="s">
        <v>182</v>
      </c>
      <c r="E144" s="86">
        <v>30714393010</v>
      </c>
      <c r="F144" s="108">
        <v>851.24</v>
      </c>
      <c r="G144" s="133">
        <v>178.7604</v>
      </c>
      <c r="H144" s="108"/>
      <c r="I144" s="110"/>
      <c r="J144" s="108"/>
      <c r="K144" s="90"/>
      <c r="L144" s="133">
        <v>1030.0003999999999</v>
      </c>
      <c r="M144" s="39"/>
      <c r="N144" s="39"/>
      <c r="O144" s="39"/>
      <c r="P144" s="39"/>
    </row>
    <row r="145" spans="1:16" x14ac:dyDescent="0.25">
      <c r="A145" s="132">
        <v>42549</v>
      </c>
      <c r="B145" s="86">
        <v>1</v>
      </c>
      <c r="C145" s="86">
        <v>2545</v>
      </c>
      <c r="D145" s="107" t="s">
        <v>434</v>
      </c>
      <c r="E145" s="86">
        <v>20252670433</v>
      </c>
      <c r="F145" s="108">
        <v>702.53</v>
      </c>
      <c r="G145" s="133">
        <f t="shared" si="2"/>
        <v>147.53129999999999</v>
      </c>
      <c r="H145" s="108"/>
      <c r="I145" s="110"/>
      <c r="J145" s="108"/>
      <c r="K145" s="90"/>
      <c r="L145" s="133">
        <f t="shared" si="3"/>
        <v>850.06129999999996</v>
      </c>
      <c r="M145" s="39"/>
      <c r="N145" s="39"/>
      <c r="O145" s="39"/>
      <c r="P145" s="39"/>
    </row>
    <row r="146" spans="1:16" x14ac:dyDescent="0.25">
      <c r="A146" s="132">
        <v>42579</v>
      </c>
      <c r="B146" s="86">
        <v>3</v>
      </c>
      <c r="C146" s="86">
        <v>21</v>
      </c>
      <c r="D146" s="107" t="s">
        <v>437</v>
      </c>
      <c r="E146" s="86">
        <v>2027957212</v>
      </c>
      <c r="F146" s="108">
        <v>7166.48</v>
      </c>
      <c r="G146" s="133">
        <f t="shared" si="2"/>
        <v>1504.9607999999998</v>
      </c>
      <c r="H146" s="108"/>
      <c r="I146" s="110"/>
      <c r="J146" s="108"/>
      <c r="K146" s="90"/>
      <c r="L146" s="133">
        <f t="shared" si="3"/>
        <v>8671.4408000000003</v>
      </c>
      <c r="M146" s="39"/>
      <c r="N146" s="39"/>
      <c r="O146" s="39"/>
      <c r="P146" s="39"/>
    </row>
    <row r="147" spans="1:16" x14ac:dyDescent="0.25">
      <c r="A147" s="132"/>
      <c r="B147" s="86"/>
      <c r="C147" s="86"/>
      <c r="D147" s="107"/>
      <c r="E147" s="86"/>
      <c r="F147" s="108"/>
      <c r="G147" s="133">
        <f t="shared" si="2"/>
        <v>0</v>
      </c>
      <c r="H147" s="108"/>
      <c r="I147" s="110"/>
      <c r="J147" s="108"/>
      <c r="K147" s="90"/>
      <c r="L147" s="133">
        <f t="shared" si="3"/>
        <v>0</v>
      </c>
      <c r="M147" s="39"/>
      <c r="N147" s="39"/>
      <c r="O147" s="39"/>
      <c r="P147" s="39"/>
    </row>
    <row r="148" spans="1:16" x14ac:dyDescent="0.25">
      <c r="A148" s="132"/>
      <c r="B148" s="86"/>
      <c r="C148" s="86"/>
      <c r="D148" s="107"/>
      <c r="E148" s="86"/>
      <c r="F148" s="108"/>
      <c r="G148" s="133">
        <f t="shared" si="2"/>
        <v>0</v>
      </c>
      <c r="H148" s="108"/>
      <c r="I148" s="110"/>
      <c r="J148" s="108"/>
      <c r="K148" s="90"/>
      <c r="L148" s="133">
        <f t="shared" si="3"/>
        <v>0</v>
      </c>
      <c r="M148" s="39"/>
      <c r="N148" s="39"/>
      <c r="O148" s="39"/>
      <c r="P148" s="39"/>
    </row>
    <row r="149" spans="1:16" x14ac:dyDescent="0.25">
      <c r="A149" s="132"/>
      <c r="B149" s="86"/>
      <c r="C149" s="86"/>
      <c r="D149" s="107"/>
      <c r="E149" s="86"/>
      <c r="F149" s="108"/>
      <c r="G149" s="133">
        <f t="shared" si="2"/>
        <v>0</v>
      </c>
      <c r="H149" s="108"/>
      <c r="I149" s="110"/>
      <c r="J149" s="108"/>
      <c r="K149" s="90"/>
      <c r="L149" s="133">
        <f t="shared" si="3"/>
        <v>0</v>
      </c>
      <c r="M149" s="39"/>
      <c r="N149" s="39"/>
      <c r="O149" s="39"/>
      <c r="P149" s="39"/>
    </row>
    <row r="150" spans="1:16" x14ac:dyDescent="0.25">
      <c r="A150" s="132"/>
      <c r="B150" s="86"/>
      <c r="C150" s="86"/>
      <c r="D150" s="107"/>
      <c r="E150" s="86"/>
      <c r="F150" s="108"/>
      <c r="G150" s="133">
        <f t="shared" si="2"/>
        <v>0</v>
      </c>
      <c r="H150" s="108"/>
      <c r="I150" s="110"/>
      <c r="J150" s="108"/>
      <c r="K150" s="90"/>
      <c r="L150" s="133">
        <f t="shared" si="3"/>
        <v>0</v>
      </c>
      <c r="M150" s="39"/>
      <c r="N150" s="39"/>
      <c r="O150" s="39"/>
      <c r="P150" s="39"/>
    </row>
    <row r="151" spans="1:16" x14ac:dyDescent="0.25">
      <c r="A151" s="132"/>
      <c r="B151" s="86"/>
      <c r="C151" s="86"/>
      <c r="D151" s="107"/>
      <c r="E151" s="86"/>
      <c r="F151" s="108"/>
      <c r="G151" s="133">
        <f t="shared" si="2"/>
        <v>0</v>
      </c>
      <c r="H151" s="108"/>
      <c r="I151" s="110"/>
      <c r="J151" s="108"/>
      <c r="K151" s="90"/>
      <c r="L151" s="133">
        <f t="shared" si="3"/>
        <v>0</v>
      </c>
      <c r="M151" s="39"/>
      <c r="N151" s="39"/>
      <c r="O151" s="39"/>
      <c r="P151" s="39"/>
    </row>
    <row r="152" spans="1:16" x14ac:dyDescent="0.25">
      <c r="A152" s="132"/>
      <c r="B152" s="86"/>
      <c r="C152" s="86"/>
      <c r="D152" s="107"/>
      <c r="E152" s="86"/>
      <c r="F152" s="108"/>
      <c r="G152" s="133">
        <f t="shared" si="2"/>
        <v>0</v>
      </c>
      <c r="H152" s="108"/>
      <c r="I152" s="110"/>
      <c r="J152" s="108"/>
      <c r="K152" s="90"/>
      <c r="L152" s="133">
        <f t="shared" si="3"/>
        <v>0</v>
      </c>
      <c r="M152" s="39"/>
      <c r="N152" s="39"/>
      <c r="O152" s="39"/>
      <c r="P152" s="39"/>
    </row>
    <row r="153" spans="1:16" x14ac:dyDescent="0.25">
      <c r="A153" s="132"/>
      <c r="B153" s="86"/>
      <c r="C153" s="86"/>
      <c r="D153" s="107"/>
      <c r="E153" s="86"/>
      <c r="F153" s="108"/>
      <c r="G153" s="133">
        <f t="shared" si="2"/>
        <v>0</v>
      </c>
      <c r="H153" s="108"/>
      <c r="I153" s="110"/>
      <c r="J153" s="108"/>
      <c r="K153" s="90"/>
      <c r="L153" s="133">
        <f t="shared" si="3"/>
        <v>0</v>
      </c>
      <c r="M153" s="39"/>
      <c r="N153" s="39"/>
      <c r="O153" s="39"/>
      <c r="P153" s="39"/>
    </row>
    <row r="154" spans="1:16" x14ac:dyDescent="0.25">
      <c r="A154" s="132"/>
      <c r="B154" s="86"/>
      <c r="C154" s="86"/>
      <c r="D154" s="107"/>
      <c r="E154" s="86"/>
      <c r="F154" s="108"/>
      <c r="G154" s="133">
        <f t="shared" si="2"/>
        <v>0</v>
      </c>
      <c r="H154" s="108"/>
      <c r="I154" s="110"/>
      <c r="J154" s="108"/>
      <c r="K154" s="90"/>
      <c r="L154" s="133">
        <f t="shared" si="3"/>
        <v>0</v>
      </c>
      <c r="M154" s="39"/>
      <c r="N154" s="39"/>
      <c r="O154" s="39"/>
      <c r="P154" s="39"/>
    </row>
    <row r="155" spans="1:16" x14ac:dyDescent="0.25">
      <c r="A155" s="132"/>
      <c r="B155" s="86"/>
      <c r="C155" s="86"/>
      <c r="D155" s="107"/>
      <c r="E155" s="86"/>
      <c r="F155" s="108"/>
      <c r="G155" s="133">
        <f t="shared" si="2"/>
        <v>0</v>
      </c>
      <c r="H155" s="108"/>
      <c r="I155" s="110"/>
      <c r="J155" s="108"/>
      <c r="K155" s="90"/>
      <c r="L155" s="133">
        <f t="shared" si="3"/>
        <v>0</v>
      </c>
      <c r="M155" s="39"/>
      <c r="N155" s="39"/>
      <c r="O155" s="39"/>
      <c r="P155" s="39"/>
    </row>
    <row r="156" spans="1:16" x14ac:dyDescent="0.25">
      <c r="A156" s="132"/>
      <c r="B156" s="86"/>
      <c r="C156" s="86"/>
      <c r="D156" s="107"/>
      <c r="E156" s="86"/>
      <c r="F156" s="108"/>
      <c r="G156" s="133">
        <f t="shared" si="2"/>
        <v>0</v>
      </c>
      <c r="H156" s="108"/>
      <c r="I156" s="110"/>
      <c r="J156" s="108"/>
      <c r="K156" s="90"/>
      <c r="L156" s="133">
        <f t="shared" si="3"/>
        <v>0</v>
      </c>
      <c r="M156" s="39"/>
      <c r="N156" s="39"/>
      <c r="O156" s="39"/>
      <c r="P156" s="39"/>
    </row>
    <row r="157" spans="1:16" x14ac:dyDescent="0.25">
      <c r="A157" s="132"/>
      <c r="B157" s="86"/>
      <c r="C157" s="86"/>
      <c r="D157" s="107"/>
      <c r="E157" s="86"/>
      <c r="F157" s="108"/>
      <c r="G157" s="133">
        <f t="shared" si="2"/>
        <v>0</v>
      </c>
      <c r="H157" s="108"/>
      <c r="I157" s="110"/>
      <c r="J157" s="108"/>
      <c r="K157" s="90"/>
      <c r="L157" s="133">
        <f t="shared" si="3"/>
        <v>0</v>
      </c>
      <c r="M157" s="39"/>
      <c r="N157" s="39"/>
      <c r="O157" s="39"/>
      <c r="P157" s="39"/>
    </row>
    <row r="158" spans="1:16" x14ac:dyDescent="0.25">
      <c r="A158" s="132"/>
      <c r="B158" s="86"/>
      <c r="C158" s="86"/>
      <c r="D158" s="107"/>
      <c r="E158" s="86"/>
      <c r="F158" s="108"/>
      <c r="G158" s="133">
        <f t="shared" si="2"/>
        <v>0</v>
      </c>
      <c r="H158" s="108"/>
      <c r="I158" s="110"/>
      <c r="J158" s="108"/>
      <c r="K158" s="90"/>
      <c r="L158" s="133">
        <f t="shared" si="3"/>
        <v>0</v>
      </c>
      <c r="M158" s="39"/>
      <c r="N158" s="39"/>
      <c r="O158" s="39"/>
      <c r="P158" s="39"/>
    </row>
    <row r="159" spans="1:16" x14ac:dyDescent="0.25">
      <c r="A159" s="132"/>
      <c r="B159" s="86"/>
      <c r="C159" s="86"/>
      <c r="D159" s="107"/>
      <c r="E159" s="86"/>
      <c r="F159" s="108"/>
      <c r="G159" s="133">
        <f t="shared" si="2"/>
        <v>0</v>
      </c>
      <c r="H159" s="108"/>
      <c r="I159" s="110"/>
      <c r="J159" s="108"/>
      <c r="K159" s="90"/>
      <c r="L159" s="133">
        <f t="shared" si="3"/>
        <v>0</v>
      </c>
      <c r="M159" s="39"/>
      <c r="N159" s="39"/>
      <c r="O159" s="39"/>
      <c r="P159" s="39"/>
    </row>
    <row r="160" spans="1:16" x14ac:dyDescent="0.25">
      <c r="A160" s="132"/>
      <c r="B160" s="86"/>
      <c r="C160" s="86"/>
      <c r="D160" s="107"/>
      <c r="E160" s="86"/>
      <c r="F160" s="108"/>
      <c r="G160" s="133">
        <f t="shared" si="2"/>
        <v>0</v>
      </c>
      <c r="H160" s="108"/>
      <c r="I160" s="110"/>
      <c r="J160" s="108"/>
      <c r="K160" s="90"/>
      <c r="L160" s="133">
        <f t="shared" si="3"/>
        <v>0</v>
      </c>
      <c r="M160" s="39"/>
      <c r="N160" s="39"/>
      <c r="O160" s="39"/>
      <c r="P160" s="39"/>
    </row>
    <row r="161" spans="1:16" x14ac:dyDescent="0.25">
      <c r="A161" s="132"/>
      <c r="B161" s="86"/>
      <c r="C161" s="86"/>
      <c r="D161" s="107"/>
      <c r="E161" s="86"/>
      <c r="F161" s="108"/>
      <c r="G161" s="133">
        <f t="shared" si="2"/>
        <v>0</v>
      </c>
      <c r="H161" s="108"/>
      <c r="I161" s="110"/>
      <c r="J161" s="108"/>
      <c r="K161" s="90"/>
      <c r="L161" s="133">
        <f t="shared" si="3"/>
        <v>0</v>
      </c>
      <c r="M161" s="39"/>
      <c r="N161" s="39"/>
      <c r="O161" s="39"/>
      <c r="P161" s="39"/>
    </row>
    <row r="162" spans="1:16" x14ac:dyDescent="0.25">
      <c r="A162" s="132"/>
      <c r="B162" s="86"/>
      <c r="C162" s="86"/>
      <c r="D162" s="107"/>
      <c r="E162" s="86"/>
      <c r="F162" s="108"/>
      <c r="G162" s="133">
        <f t="shared" si="2"/>
        <v>0</v>
      </c>
      <c r="H162" s="108"/>
      <c r="I162" s="110"/>
      <c r="J162" s="108"/>
      <c r="K162" s="90"/>
      <c r="L162" s="133">
        <f t="shared" si="3"/>
        <v>0</v>
      </c>
      <c r="M162" s="39"/>
      <c r="N162" s="39"/>
      <c r="O162" s="39"/>
      <c r="P162" s="39"/>
    </row>
    <row r="163" spans="1:16" x14ac:dyDescent="0.25">
      <c r="A163" s="132"/>
      <c r="B163" s="86"/>
      <c r="C163" s="86"/>
      <c r="D163" s="107"/>
      <c r="E163" s="86"/>
      <c r="F163" s="108"/>
      <c r="G163" s="133">
        <f t="shared" si="2"/>
        <v>0</v>
      </c>
      <c r="H163" s="108"/>
      <c r="I163" s="110"/>
      <c r="J163" s="108"/>
      <c r="K163" s="90"/>
      <c r="L163" s="133">
        <f t="shared" si="3"/>
        <v>0</v>
      </c>
      <c r="M163" s="39"/>
      <c r="N163" s="39"/>
      <c r="O163" s="39"/>
      <c r="P163" s="39"/>
    </row>
    <row r="164" spans="1:16" x14ac:dyDescent="0.25">
      <c r="A164" s="132"/>
      <c r="B164" s="86"/>
      <c r="C164" s="86"/>
      <c r="D164" s="107"/>
      <c r="E164" s="86"/>
      <c r="F164" s="108"/>
      <c r="G164" s="133">
        <f t="shared" si="2"/>
        <v>0</v>
      </c>
      <c r="H164" s="108"/>
      <c r="I164" s="110"/>
      <c r="J164" s="108"/>
      <c r="K164" s="90"/>
      <c r="L164" s="133">
        <f t="shared" si="3"/>
        <v>0</v>
      </c>
      <c r="M164" s="39"/>
      <c r="N164" s="39"/>
      <c r="O164" s="39"/>
      <c r="P164" s="39"/>
    </row>
    <row r="165" spans="1:16" x14ac:dyDescent="0.25">
      <c r="A165" s="132"/>
      <c r="B165" s="86"/>
      <c r="C165" s="86"/>
      <c r="D165" s="107"/>
      <c r="E165" s="86"/>
      <c r="F165" s="108"/>
      <c r="G165" s="133">
        <f t="shared" si="2"/>
        <v>0</v>
      </c>
      <c r="H165" s="108"/>
      <c r="I165" s="110"/>
      <c r="J165" s="108"/>
      <c r="K165" s="90"/>
      <c r="L165" s="133">
        <f t="shared" si="3"/>
        <v>0</v>
      </c>
      <c r="M165" s="39"/>
      <c r="N165" s="39"/>
      <c r="O165" s="39"/>
      <c r="P165" s="39"/>
    </row>
    <row r="166" spans="1:16" x14ac:dyDescent="0.25">
      <c r="A166" s="132"/>
      <c r="B166" s="86"/>
      <c r="C166" s="86"/>
      <c r="D166" s="107"/>
      <c r="E166" s="86"/>
      <c r="F166" s="108"/>
      <c r="G166" s="133">
        <f t="shared" si="2"/>
        <v>0</v>
      </c>
      <c r="H166" s="108"/>
      <c r="I166" s="110"/>
      <c r="J166" s="108"/>
      <c r="K166" s="90"/>
      <c r="L166" s="133">
        <f t="shared" si="3"/>
        <v>0</v>
      </c>
      <c r="M166" s="39"/>
      <c r="N166" s="39"/>
      <c r="O166" s="39"/>
      <c r="P166" s="39"/>
    </row>
    <row r="167" spans="1:16" x14ac:dyDescent="0.25">
      <c r="A167" s="132"/>
      <c r="B167" s="86"/>
      <c r="C167" s="86"/>
      <c r="D167" s="107"/>
      <c r="E167" s="86"/>
      <c r="F167" s="108"/>
      <c r="G167" s="133">
        <f t="shared" si="2"/>
        <v>0</v>
      </c>
      <c r="H167" s="108"/>
      <c r="I167" s="110"/>
      <c r="J167" s="108"/>
      <c r="K167" s="90"/>
      <c r="L167" s="133">
        <f t="shared" si="3"/>
        <v>0</v>
      </c>
      <c r="M167" s="39"/>
      <c r="N167" s="39"/>
      <c r="O167" s="39"/>
      <c r="P167" s="39"/>
    </row>
    <row r="168" spans="1:16" x14ac:dyDescent="0.25">
      <c r="A168" s="132"/>
      <c r="B168" s="86"/>
      <c r="C168" s="86"/>
      <c r="D168" s="107"/>
      <c r="E168" s="86"/>
      <c r="F168" s="108"/>
      <c r="G168" s="133">
        <f t="shared" si="2"/>
        <v>0</v>
      </c>
      <c r="H168" s="108"/>
      <c r="I168" s="110"/>
      <c r="J168" s="108"/>
      <c r="K168" s="90"/>
      <c r="L168" s="133">
        <f t="shared" si="3"/>
        <v>0</v>
      </c>
      <c r="M168" s="39"/>
      <c r="N168" s="39"/>
      <c r="O168" s="39"/>
      <c r="P168" s="39"/>
    </row>
    <row r="169" spans="1:16" x14ac:dyDescent="0.25">
      <c r="A169" s="132"/>
      <c r="B169" s="86"/>
      <c r="C169" s="86"/>
      <c r="D169" s="107"/>
      <c r="E169" s="86"/>
      <c r="F169" s="108"/>
      <c r="G169" s="133">
        <f t="shared" si="2"/>
        <v>0</v>
      </c>
      <c r="H169" s="108"/>
      <c r="I169" s="110"/>
      <c r="J169" s="108"/>
      <c r="K169" s="90"/>
      <c r="L169" s="133">
        <f t="shared" si="3"/>
        <v>0</v>
      </c>
      <c r="M169" s="39"/>
      <c r="N169" s="39"/>
      <c r="O169" s="39"/>
      <c r="P169" s="39"/>
    </row>
    <row r="170" spans="1:16" x14ac:dyDescent="0.25">
      <c r="A170" s="132"/>
      <c r="B170" s="86"/>
      <c r="C170" s="86"/>
      <c r="D170" s="107"/>
      <c r="E170" s="86"/>
      <c r="F170" s="108"/>
      <c r="G170" s="133">
        <f t="shared" si="2"/>
        <v>0</v>
      </c>
      <c r="H170" s="108"/>
      <c r="I170" s="110"/>
      <c r="J170" s="108"/>
      <c r="K170" s="90"/>
      <c r="L170" s="133">
        <f t="shared" si="3"/>
        <v>0</v>
      </c>
      <c r="M170" s="39"/>
      <c r="N170" s="39"/>
      <c r="O170" s="39"/>
      <c r="P170" s="39"/>
    </row>
    <row r="171" spans="1:16" x14ac:dyDescent="0.25">
      <c r="A171" s="106"/>
      <c r="B171" s="86"/>
      <c r="C171" s="86"/>
      <c r="D171" s="107"/>
      <c r="E171" s="86"/>
      <c r="F171" s="108"/>
      <c r="G171" s="133">
        <f t="shared" si="2"/>
        <v>0</v>
      </c>
      <c r="H171" s="108"/>
      <c r="I171" s="110"/>
      <c r="J171" s="108"/>
      <c r="K171" s="90"/>
      <c r="L171" s="133">
        <f t="shared" si="3"/>
        <v>0</v>
      </c>
      <c r="M171" s="39"/>
      <c r="N171" s="39"/>
      <c r="O171" s="39"/>
      <c r="P171" s="39"/>
    </row>
    <row r="172" spans="1:16" x14ac:dyDescent="0.25">
      <c r="A172" s="106"/>
      <c r="B172" s="86"/>
      <c r="C172" s="86"/>
      <c r="D172" s="107"/>
      <c r="E172" s="86"/>
      <c r="F172" s="108"/>
      <c r="G172" s="133">
        <f t="shared" si="2"/>
        <v>0</v>
      </c>
      <c r="H172" s="108"/>
      <c r="I172" s="110"/>
      <c r="J172" s="108"/>
      <c r="K172" s="90"/>
      <c r="L172" s="133">
        <f t="shared" si="3"/>
        <v>0</v>
      </c>
      <c r="M172" s="39"/>
      <c r="N172" s="39"/>
      <c r="O172" s="39"/>
      <c r="P172" s="39"/>
    </row>
    <row r="173" spans="1:16" x14ac:dyDescent="0.25">
      <c r="A173" s="106"/>
      <c r="B173" s="86"/>
      <c r="C173" s="86"/>
      <c r="D173" s="107"/>
      <c r="E173" s="86"/>
      <c r="F173" s="108"/>
      <c r="G173" s="133">
        <f t="shared" si="2"/>
        <v>0</v>
      </c>
      <c r="H173" s="108"/>
      <c r="I173" s="110"/>
      <c r="J173" s="108"/>
      <c r="K173" s="90"/>
      <c r="L173" s="133">
        <f t="shared" si="3"/>
        <v>0</v>
      </c>
      <c r="M173" s="39"/>
      <c r="N173" s="39"/>
      <c r="O173" s="39"/>
      <c r="P173" s="39"/>
    </row>
    <row r="174" spans="1:16" x14ac:dyDescent="0.25">
      <c r="A174" s="106"/>
      <c r="B174" s="86"/>
      <c r="C174" s="86"/>
      <c r="D174" s="107"/>
      <c r="E174" s="86"/>
      <c r="F174" s="108"/>
      <c r="G174" s="133">
        <f t="shared" si="2"/>
        <v>0</v>
      </c>
      <c r="H174" s="108"/>
      <c r="I174" s="110"/>
      <c r="J174" s="108"/>
      <c r="K174" s="90"/>
      <c r="L174" s="133">
        <f t="shared" si="3"/>
        <v>0</v>
      </c>
      <c r="M174" s="39"/>
      <c r="N174" s="39"/>
      <c r="O174" s="39"/>
      <c r="P174" s="39"/>
    </row>
    <row r="175" spans="1:16" x14ac:dyDescent="0.25">
      <c r="A175" s="106"/>
      <c r="B175" s="86"/>
      <c r="C175" s="86"/>
      <c r="D175" s="107"/>
      <c r="E175" s="86"/>
      <c r="F175" s="108"/>
      <c r="G175" s="133">
        <f t="shared" si="2"/>
        <v>0</v>
      </c>
      <c r="H175" s="108"/>
      <c r="I175" s="110"/>
      <c r="J175" s="108"/>
      <c r="K175" s="90"/>
      <c r="L175" s="133">
        <f t="shared" si="3"/>
        <v>0</v>
      </c>
      <c r="M175" s="39"/>
      <c r="N175" s="39"/>
      <c r="O175" s="39"/>
      <c r="P175" s="39"/>
    </row>
    <row r="176" spans="1:16" x14ac:dyDescent="0.25">
      <c r="A176" s="106"/>
      <c r="B176" s="86"/>
      <c r="C176" s="86"/>
      <c r="D176" s="107"/>
      <c r="E176" s="86"/>
      <c r="F176" s="108"/>
      <c r="G176" s="133">
        <f t="shared" si="2"/>
        <v>0</v>
      </c>
      <c r="H176" s="108"/>
      <c r="I176" s="110"/>
      <c r="J176" s="108"/>
      <c r="K176" s="90"/>
      <c r="L176" s="133">
        <f t="shared" si="3"/>
        <v>0</v>
      </c>
      <c r="M176" s="39"/>
      <c r="N176" s="39"/>
      <c r="O176" s="39"/>
      <c r="P176" s="39"/>
    </row>
    <row r="177" spans="1:16" x14ac:dyDescent="0.25">
      <c r="A177" s="106"/>
      <c r="B177" s="86"/>
      <c r="C177" s="86"/>
      <c r="D177" s="107"/>
      <c r="E177" s="86"/>
      <c r="F177" s="108"/>
      <c r="G177" s="133">
        <f t="shared" si="2"/>
        <v>0</v>
      </c>
      <c r="H177" s="108"/>
      <c r="I177" s="110"/>
      <c r="J177" s="108"/>
      <c r="K177" s="90"/>
      <c r="L177" s="133">
        <f t="shared" si="3"/>
        <v>0</v>
      </c>
      <c r="M177" s="39"/>
      <c r="N177" s="39"/>
      <c r="O177" s="39"/>
      <c r="P177" s="39"/>
    </row>
    <row r="178" spans="1:16" x14ac:dyDescent="0.25">
      <c r="A178" s="106"/>
      <c r="B178" s="86"/>
      <c r="C178" s="86"/>
      <c r="D178" s="107"/>
      <c r="E178" s="86"/>
      <c r="F178" s="108"/>
      <c r="G178" s="133">
        <f t="shared" si="2"/>
        <v>0</v>
      </c>
      <c r="H178" s="108"/>
      <c r="I178" s="110"/>
      <c r="J178" s="108"/>
      <c r="K178" s="90"/>
      <c r="L178" s="133">
        <f t="shared" si="3"/>
        <v>0</v>
      </c>
      <c r="M178" s="39"/>
      <c r="N178" s="39"/>
      <c r="O178" s="39"/>
      <c r="P178" s="39"/>
    </row>
    <row r="179" spans="1:16" x14ac:dyDescent="0.25">
      <c r="A179" s="106"/>
      <c r="B179" s="86"/>
      <c r="C179" s="86"/>
      <c r="D179" s="107"/>
      <c r="E179" s="86"/>
      <c r="F179" s="108"/>
      <c r="G179" s="133">
        <f t="shared" si="2"/>
        <v>0</v>
      </c>
      <c r="H179" s="108"/>
      <c r="I179" s="110"/>
      <c r="J179" s="108"/>
      <c r="K179" s="90"/>
      <c r="L179" s="133">
        <f t="shared" si="3"/>
        <v>0</v>
      </c>
      <c r="M179" s="39"/>
      <c r="N179" s="39"/>
      <c r="O179" s="39"/>
      <c r="P179" s="39"/>
    </row>
    <row r="180" spans="1:16" x14ac:dyDescent="0.25">
      <c r="A180" s="106"/>
      <c r="B180" s="86"/>
      <c r="C180" s="86"/>
      <c r="D180" s="107"/>
      <c r="E180" s="86"/>
      <c r="F180" s="108"/>
      <c r="G180" s="133">
        <f t="shared" si="2"/>
        <v>0</v>
      </c>
      <c r="H180" s="108"/>
      <c r="I180" s="110"/>
      <c r="J180" s="108"/>
      <c r="K180" s="90"/>
      <c r="L180" s="133">
        <f t="shared" si="3"/>
        <v>0</v>
      </c>
      <c r="M180" s="39"/>
      <c r="N180" s="39"/>
      <c r="O180" s="39"/>
      <c r="P180" s="39"/>
    </row>
    <row r="181" spans="1:16" x14ac:dyDescent="0.25">
      <c r="A181" s="106"/>
      <c r="B181" s="86"/>
      <c r="C181" s="86"/>
      <c r="D181" s="107"/>
      <c r="E181" s="86"/>
      <c r="F181" s="108"/>
      <c r="G181" s="133">
        <f t="shared" si="2"/>
        <v>0</v>
      </c>
      <c r="H181" s="108"/>
      <c r="I181" s="110"/>
      <c r="J181" s="108"/>
      <c r="K181" s="90"/>
      <c r="L181" s="133">
        <f t="shared" si="3"/>
        <v>0</v>
      </c>
      <c r="M181" s="39"/>
      <c r="N181" s="39"/>
      <c r="O181" s="39"/>
      <c r="P181" s="39"/>
    </row>
    <row r="182" spans="1:16" x14ac:dyDescent="0.25">
      <c r="A182" s="106"/>
      <c r="B182" s="86"/>
      <c r="C182" s="86"/>
      <c r="D182" s="107"/>
      <c r="E182" s="86"/>
      <c r="F182" s="108"/>
      <c r="G182" s="133">
        <f t="shared" si="2"/>
        <v>0</v>
      </c>
      <c r="H182" s="108"/>
      <c r="I182" s="110"/>
      <c r="J182" s="108"/>
      <c r="K182" s="90"/>
      <c r="L182" s="133">
        <f t="shared" si="3"/>
        <v>0</v>
      </c>
      <c r="M182" s="39"/>
      <c r="N182" s="39"/>
      <c r="O182" s="39"/>
      <c r="P182" s="39"/>
    </row>
    <row r="183" spans="1:16" x14ac:dyDescent="0.25">
      <c r="A183" s="106"/>
      <c r="B183" s="86"/>
      <c r="C183" s="86"/>
      <c r="D183" s="107"/>
      <c r="E183" s="86"/>
      <c r="F183" s="108"/>
      <c r="G183" s="133">
        <f t="shared" si="2"/>
        <v>0</v>
      </c>
      <c r="H183" s="108"/>
      <c r="I183" s="110"/>
      <c r="J183" s="108"/>
      <c r="K183" s="90"/>
      <c r="L183" s="133">
        <f t="shared" si="3"/>
        <v>0</v>
      </c>
      <c r="M183" s="39"/>
      <c r="N183" s="39"/>
      <c r="O183" s="39"/>
      <c r="P183" s="39"/>
    </row>
    <row r="184" spans="1:16" x14ac:dyDescent="0.25">
      <c r="A184" s="106"/>
      <c r="B184" s="86"/>
      <c r="C184" s="86"/>
      <c r="D184" s="107"/>
      <c r="E184" s="86"/>
      <c r="F184" s="108"/>
      <c r="G184" s="133">
        <f t="shared" si="2"/>
        <v>0</v>
      </c>
      <c r="H184" s="108"/>
      <c r="I184" s="110"/>
      <c r="J184" s="108"/>
      <c r="K184" s="90"/>
      <c r="L184" s="133">
        <f t="shared" si="3"/>
        <v>0</v>
      </c>
      <c r="M184" s="39"/>
      <c r="N184" s="39"/>
      <c r="O184" s="39"/>
      <c r="P184" s="39"/>
    </row>
    <row r="185" spans="1:16" x14ac:dyDescent="0.25">
      <c r="A185" s="106"/>
      <c r="B185" s="86"/>
      <c r="C185" s="86"/>
      <c r="D185" s="107"/>
      <c r="E185" s="86"/>
      <c r="F185" s="108"/>
      <c r="G185" s="133">
        <f t="shared" si="2"/>
        <v>0</v>
      </c>
      <c r="H185" s="108"/>
      <c r="I185" s="110"/>
      <c r="J185" s="108"/>
      <c r="K185" s="90"/>
      <c r="L185" s="133">
        <f t="shared" si="3"/>
        <v>0</v>
      </c>
      <c r="M185" s="39"/>
      <c r="N185" s="39"/>
      <c r="O185" s="39"/>
      <c r="P185" s="39"/>
    </row>
    <row r="186" spans="1:16" x14ac:dyDescent="0.25">
      <c r="A186" s="106"/>
      <c r="B186" s="86"/>
      <c r="C186" s="86"/>
      <c r="D186" s="107"/>
      <c r="E186" s="86"/>
      <c r="F186" s="108"/>
      <c r="G186" s="133">
        <f t="shared" si="2"/>
        <v>0</v>
      </c>
      <c r="H186" s="108"/>
      <c r="I186" s="110"/>
      <c r="J186" s="108"/>
      <c r="K186" s="90"/>
      <c r="L186" s="133">
        <f t="shared" si="3"/>
        <v>0</v>
      </c>
      <c r="M186" s="39"/>
      <c r="N186" s="39"/>
      <c r="O186" s="39"/>
      <c r="P186" s="39"/>
    </row>
    <row r="187" spans="1:16" x14ac:dyDescent="0.25">
      <c r="A187" s="106"/>
      <c r="B187" s="86"/>
      <c r="C187" s="86"/>
      <c r="D187" s="107"/>
      <c r="E187" s="86"/>
      <c r="F187" s="108"/>
      <c r="G187" s="133">
        <f t="shared" si="2"/>
        <v>0</v>
      </c>
      <c r="H187" s="108"/>
      <c r="I187" s="110"/>
      <c r="J187" s="108"/>
      <c r="K187" s="90"/>
      <c r="L187" s="133">
        <f t="shared" si="3"/>
        <v>0</v>
      </c>
      <c r="M187" s="39"/>
      <c r="N187" s="39"/>
      <c r="O187" s="39"/>
      <c r="P187" s="39"/>
    </row>
    <row r="188" spans="1:16" x14ac:dyDescent="0.25">
      <c r="A188" s="106"/>
      <c r="B188" s="86"/>
      <c r="C188" s="86"/>
      <c r="D188" s="107"/>
      <c r="E188" s="86"/>
      <c r="F188" s="108"/>
      <c r="G188" s="133">
        <f t="shared" si="2"/>
        <v>0</v>
      </c>
      <c r="H188" s="108"/>
      <c r="I188" s="110"/>
      <c r="J188" s="108"/>
      <c r="K188" s="90"/>
      <c r="L188" s="133">
        <f t="shared" si="3"/>
        <v>0</v>
      </c>
      <c r="M188" s="39"/>
      <c r="N188" s="39"/>
      <c r="O188" s="39"/>
      <c r="P188" s="39"/>
    </row>
    <row r="189" spans="1:16" x14ac:dyDescent="0.25">
      <c r="A189" s="106"/>
      <c r="B189" s="86"/>
      <c r="C189" s="86"/>
      <c r="D189" s="107"/>
      <c r="E189" s="86"/>
      <c r="F189" s="108"/>
      <c r="G189" s="133">
        <f t="shared" si="2"/>
        <v>0</v>
      </c>
      <c r="H189" s="108"/>
      <c r="I189" s="110"/>
      <c r="J189" s="108"/>
      <c r="K189" s="90"/>
      <c r="L189" s="133">
        <f t="shared" si="3"/>
        <v>0</v>
      </c>
      <c r="M189" s="39"/>
      <c r="N189" s="39"/>
      <c r="O189" s="39"/>
      <c r="P189" s="39"/>
    </row>
    <row r="190" spans="1:16" x14ac:dyDescent="0.25">
      <c r="A190" s="106"/>
      <c r="B190" s="86"/>
      <c r="C190" s="86"/>
      <c r="D190" s="107"/>
      <c r="E190" s="86"/>
      <c r="F190" s="108"/>
      <c r="G190" s="133">
        <f t="shared" si="2"/>
        <v>0</v>
      </c>
      <c r="H190" s="108"/>
      <c r="I190" s="110"/>
      <c r="J190" s="108"/>
      <c r="K190" s="90"/>
      <c r="L190" s="133">
        <f t="shared" si="3"/>
        <v>0</v>
      </c>
      <c r="M190" s="39"/>
      <c r="N190" s="39"/>
      <c r="O190" s="39"/>
      <c r="P190" s="39"/>
    </row>
    <row r="191" spans="1:16" x14ac:dyDescent="0.25">
      <c r="A191" s="106"/>
      <c r="B191" s="86"/>
      <c r="C191" s="86"/>
      <c r="D191" s="107"/>
      <c r="E191" s="86"/>
      <c r="F191" s="108"/>
      <c r="G191" s="133">
        <f t="shared" si="2"/>
        <v>0</v>
      </c>
      <c r="H191" s="108"/>
      <c r="I191" s="110"/>
      <c r="J191" s="108"/>
      <c r="K191" s="90"/>
      <c r="L191" s="133">
        <f t="shared" si="3"/>
        <v>0</v>
      </c>
      <c r="M191" s="39"/>
      <c r="N191" s="39"/>
      <c r="O191" s="39"/>
      <c r="P191" s="39"/>
    </row>
    <row r="192" spans="1:16" x14ac:dyDescent="0.25">
      <c r="A192" s="106"/>
      <c r="B192" s="86"/>
      <c r="C192" s="86"/>
      <c r="D192" s="107"/>
      <c r="E192" s="86"/>
      <c r="F192" s="108"/>
      <c r="G192" s="133">
        <f t="shared" si="2"/>
        <v>0</v>
      </c>
      <c r="H192" s="108"/>
      <c r="I192" s="110"/>
      <c r="J192" s="108"/>
      <c r="K192" s="90"/>
      <c r="L192" s="133">
        <f t="shared" si="3"/>
        <v>0</v>
      </c>
      <c r="M192" s="39"/>
      <c r="N192" s="39"/>
      <c r="O192" s="39"/>
      <c r="P192" s="39"/>
    </row>
    <row r="193" spans="1:16" x14ac:dyDescent="0.25">
      <c r="A193" s="106"/>
      <c r="B193" s="86"/>
      <c r="C193" s="86"/>
      <c r="D193" s="107"/>
      <c r="E193" s="86"/>
      <c r="F193" s="108"/>
      <c r="G193" s="133">
        <f t="shared" si="2"/>
        <v>0</v>
      </c>
      <c r="H193" s="108"/>
      <c r="I193" s="110"/>
      <c r="J193" s="108"/>
      <c r="K193" s="90"/>
      <c r="L193" s="133">
        <f t="shared" si="3"/>
        <v>0</v>
      </c>
      <c r="M193" s="39"/>
      <c r="N193" s="39"/>
      <c r="O193" s="39"/>
      <c r="P193" s="39"/>
    </row>
    <row r="194" spans="1:16" x14ac:dyDescent="0.25">
      <c r="A194" s="106"/>
      <c r="B194" s="86"/>
      <c r="C194" s="86"/>
      <c r="D194" s="107"/>
      <c r="E194" s="86"/>
      <c r="F194" s="108"/>
      <c r="G194" s="133">
        <f t="shared" si="2"/>
        <v>0</v>
      </c>
      <c r="H194" s="108"/>
      <c r="I194" s="110"/>
      <c r="J194" s="108"/>
      <c r="K194" s="90"/>
      <c r="L194" s="133">
        <f t="shared" si="3"/>
        <v>0</v>
      </c>
      <c r="M194" s="39"/>
      <c r="N194" s="39"/>
      <c r="O194" s="39"/>
      <c r="P194" s="39"/>
    </row>
    <row r="195" spans="1:16" x14ac:dyDescent="0.25">
      <c r="A195" s="106"/>
      <c r="B195" s="86"/>
      <c r="C195" s="86"/>
      <c r="D195" s="107"/>
      <c r="E195" s="86"/>
      <c r="F195" s="108"/>
      <c r="G195" s="133">
        <f t="shared" si="2"/>
        <v>0</v>
      </c>
      <c r="H195" s="108"/>
      <c r="I195" s="110"/>
      <c r="J195" s="108"/>
      <c r="K195" s="90"/>
      <c r="L195" s="133">
        <f t="shared" si="3"/>
        <v>0</v>
      </c>
      <c r="M195" s="39"/>
      <c r="N195" s="39"/>
      <c r="O195" s="39"/>
      <c r="P195" s="39"/>
    </row>
    <row r="196" spans="1:16" x14ac:dyDescent="0.25">
      <c r="A196" s="106"/>
      <c r="B196" s="86"/>
      <c r="C196" s="86"/>
      <c r="D196" s="107"/>
      <c r="E196" s="86"/>
      <c r="F196" s="108"/>
      <c r="G196" s="133">
        <f t="shared" si="2"/>
        <v>0</v>
      </c>
      <c r="H196" s="108"/>
      <c r="I196" s="110"/>
      <c r="J196" s="108"/>
      <c r="K196" s="90"/>
      <c r="L196" s="133">
        <f t="shared" si="3"/>
        <v>0</v>
      </c>
      <c r="M196" s="39"/>
      <c r="N196" s="39"/>
      <c r="O196" s="39"/>
      <c r="P196" s="39"/>
    </row>
    <row r="197" spans="1:16" x14ac:dyDescent="0.25">
      <c r="A197" s="106"/>
      <c r="B197" s="86"/>
      <c r="C197" s="86"/>
      <c r="D197" s="107"/>
      <c r="E197" s="86"/>
      <c r="F197" s="108"/>
      <c r="G197" s="133">
        <f t="shared" si="2"/>
        <v>0</v>
      </c>
      <c r="H197" s="108"/>
      <c r="I197" s="110"/>
      <c r="J197" s="108"/>
      <c r="K197" s="90"/>
      <c r="L197" s="133">
        <f t="shared" si="3"/>
        <v>0</v>
      </c>
      <c r="M197" s="39"/>
      <c r="N197" s="39"/>
      <c r="O197" s="39"/>
      <c r="P197" s="39"/>
    </row>
    <row r="198" spans="1:16" x14ac:dyDescent="0.25">
      <c r="A198" s="106"/>
      <c r="B198" s="86"/>
      <c r="C198" s="86"/>
      <c r="D198" s="107"/>
      <c r="E198" s="86"/>
      <c r="F198" s="108"/>
      <c r="G198" s="133">
        <f t="shared" si="2"/>
        <v>0</v>
      </c>
      <c r="H198" s="108"/>
      <c r="I198" s="110"/>
      <c r="J198" s="108"/>
      <c r="K198" s="90"/>
      <c r="L198" s="133">
        <f t="shared" si="3"/>
        <v>0</v>
      </c>
      <c r="M198" s="39"/>
      <c r="N198" s="39"/>
      <c r="O198" s="39"/>
      <c r="P198" s="39"/>
    </row>
    <row r="199" spans="1:16" x14ac:dyDescent="0.25">
      <c r="A199" s="106"/>
      <c r="B199" s="86"/>
      <c r="C199" s="86"/>
      <c r="D199" s="107"/>
      <c r="E199" s="86"/>
      <c r="F199" s="108"/>
      <c r="G199" s="133">
        <f t="shared" si="2"/>
        <v>0</v>
      </c>
      <c r="H199" s="108"/>
      <c r="I199" s="110"/>
      <c r="J199" s="108"/>
      <c r="K199" s="90"/>
      <c r="L199" s="133">
        <f t="shared" si="3"/>
        <v>0</v>
      </c>
      <c r="M199" s="39"/>
      <c r="N199" s="39"/>
      <c r="O199" s="39"/>
      <c r="P199" s="39"/>
    </row>
    <row r="200" spans="1:16" x14ac:dyDescent="0.25">
      <c r="A200" s="106"/>
      <c r="B200" s="86"/>
      <c r="C200" s="86"/>
      <c r="D200" s="107"/>
      <c r="E200" s="86"/>
      <c r="F200" s="108"/>
      <c r="G200" s="133">
        <f t="shared" si="2"/>
        <v>0</v>
      </c>
      <c r="H200" s="108"/>
      <c r="I200" s="110"/>
      <c r="J200" s="108"/>
      <c r="K200" s="90"/>
      <c r="L200" s="133">
        <f t="shared" si="3"/>
        <v>0</v>
      </c>
      <c r="M200" s="39"/>
      <c r="N200" s="39"/>
      <c r="O200" s="39"/>
      <c r="P200" s="39"/>
    </row>
    <row r="201" spans="1:16" x14ac:dyDescent="0.25">
      <c r="A201" s="106"/>
      <c r="B201" s="86"/>
      <c r="C201" s="86"/>
      <c r="D201" s="107"/>
      <c r="E201" s="86"/>
      <c r="F201" s="108"/>
      <c r="G201" s="133">
        <f t="shared" si="2"/>
        <v>0</v>
      </c>
      <c r="H201" s="108"/>
      <c r="I201" s="110"/>
      <c r="J201" s="108"/>
      <c r="K201" s="90"/>
      <c r="L201" s="133">
        <f t="shared" si="3"/>
        <v>0</v>
      </c>
      <c r="M201" s="39"/>
      <c r="N201" s="39"/>
      <c r="O201" s="39"/>
      <c r="P201" s="39"/>
    </row>
    <row r="202" spans="1:16" x14ac:dyDescent="0.25">
      <c r="A202" s="106"/>
      <c r="B202" s="86"/>
      <c r="C202" s="86"/>
      <c r="D202" s="107"/>
      <c r="E202" s="86"/>
      <c r="F202" s="108"/>
      <c r="G202" s="133">
        <f t="shared" si="2"/>
        <v>0</v>
      </c>
      <c r="H202" s="108"/>
      <c r="I202" s="110"/>
      <c r="J202" s="108"/>
      <c r="K202" s="90"/>
      <c r="L202" s="133">
        <f t="shared" si="3"/>
        <v>0</v>
      </c>
      <c r="M202" s="39"/>
      <c r="N202" s="39"/>
      <c r="O202" s="39"/>
      <c r="P202" s="39"/>
    </row>
    <row r="203" spans="1:16" x14ac:dyDescent="0.25">
      <c r="A203" s="106"/>
      <c r="B203" s="86"/>
      <c r="C203" s="86"/>
      <c r="D203" s="107"/>
      <c r="E203" s="86"/>
      <c r="F203" s="108"/>
      <c r="G203" s="133">
        <f t="shared" si="2"/>
        <v>0</v>
      </c>
      <c r="H203" s="108"/>
      <c r="I203" s="110"/>
      <c r="J203" s="108"/>
      <c r="K203" s="90"/>
      <c r="L203" s="133">
        <f t="shared" si="3"/>
        <v>0</v>
      </c>
      <c r="M203" s="39"/>
      <c r="N203" s="39"/>
      <c r="O203" s="39"/>
      <c r="P203" s="39"/>
    </row>
    <row r="204" spans="1:16" x14ac:dyDescent="0.25">
      <c r="A204" s="106"/>
      <c r="B204" s="86"/>
      <c r="C204" s="86"/>
      <c r="D204" s="107"/>
      <c r="E204" s="86"/>
      <c r="F204" s="108"/>
      <c r="G204" s="133">
        <f t="shared" si="2"/>
        <v>0</v>
      </c>
      <c r="H204" s="108"/>
      <c r="I204" s="110"/>
      <c r="J204" s="108"/>
      <c r="K204" s="90"/>
      <c r="L204" s="133">
        <f t="shared" si="3"/>
        <v>0</v>
      </c>
      <c r="M204" s="39"/>
      <c r="N204" s="39"/>
      <c r="O204" s="39"/>
      <c r="P204" s="39"/>
    </row>
    <row r="205" spans="1:16" x14ac:dyDescent="0.25">
      <c r="A205" s="106"/>
      <c r="B205" s="86"/>
      <c r="C205" s="86"/>
      <c r="D205" s="86"/>
      <c r="E205" s="86"/>
      <c r="F205" s="108"/>
      <c r="G205" s="133">
        <f t="shared" si="2"/>
        <v>0</v>
      </c>
      <c r="H205" s="108"/>
      <c r="I205" s="110"/>
      <c r="J205" s="108"/>
      <c r="K205" s="90"/>
      <c r="L205" s="133">
        <f t="shared" si="3"/>
        <v>0</v>
      </c>
      <c r="M205" s="39"/>
      <c r="N205" s="39"/>
      <c r="O205" s="39"/>
      <c r="P205" s="39"/>
    </row>
    <row r="206" spans="1:16" x14ac:dyDescent="0.25">
      <c r="A206" s="106"/>
      <c r="B206" s="86"/>
      <c r="C206" s="86"/>
      <c r="D206" s="86"/>
      <c r="E206" s="86"/>
      <c r="F206" s="108"/>
      <c r="G206" s="133">
        <f t="shared" si="2"/>
        <v>0</v>
      </c>
      <c r="H206" s="108"/>
      <c r="I206" s="110"/>
      <c r="J206" s="108"/>
      <c r="K206" s="90"/>
      <c r="L206" s="133">
        <f t="shared" si="3"/>
        <v>0</v>
      </c>
      <c r="M206" s="39"/>
      <c r="N206" s="39"/>
      <c r="O206" s="39"/>
      <c r="P206" s="39"/>
    </row>
    <row r="207" spans="1:16" x14ac:dyDescent="0.25">
      <c r="A207" s="106"/>
      <c r="B207" s="86"/>
      <c r="C207" s="86"/>
      <c r="D207" s="86"/>
      <c r="E207" s="86"/>
      <c r="F207" s="108"/>
      <c r="G207" s="133">
        <f t="shared" si="2"/>
        <v>0</v>
      </c>
      <c r="H207" s="108"/>
      <c r="I207" s="110"/>
      <c r="J207" s="108"/>
      <c r="K207" s="90"/>
      <c r="L207" s="133">
        <f t="shared" si="3"/>
        <v>0</v>
      </c>
      <c r="M207" s="39"/>
      <c r="N207" s="39"/>
      <c r="O207" s="39"/>
      <c r="P207" s="39"/>
    </row>
    <row r="208" spans="1:16" x14ac:dyDescent="0.25">
      <c r="A208" s="106"/>
      <c r="B208" s="86"/>
      <c r="C208" s="86"/>
      <c r="D208" s="86"/>
      <c r="E208" s="86"/>
      <c r="F208" s="108"/>
      <c r="G208" s="133">
        <f t="shared" si="2"/>
        <v>0</v>
      </c>
      <c r="H208" s="108"/>
      <c r="I208" s="110"/>
      <c r="J208" s="108"/>
      <c r="K208" s="90"/>
      <c r="L208" s="133">
        <f t="shared" si="3"/>
        <v>0</v>
      </c>
      <c r="M208" s="39"/>
      <c r="N208" s="39"/>
      <c r="O208" s="39"/>
      <c r="P208" s="39"/>
    </row>
    <row r="209" spans="1:16" x14ac:dyDescent="0.25">
      <c r="A209" s="106"/>
      <c r="B209" s="86"/>
      <c r="C209" s="86"/>
      <c r="D209" s="86"/>
      <c r="E209" s="86"/>
      <c r="F209" s="108"/>
      <c r="G209" s="133">
        <f t="shared" si="2"/>
        <v>0</v>
      </c>
      <c r="H209" s="108"/>
      <c r="I209" s="110"/>
      <c r="J209" s="108"/>
      <c r="K209" s="90"/>
      <c r="L209" s="133">
        <f t="shared" si="3"/>
        <v>0</v>
      </c>
      <c r="M209" s="39"/>
      <c r="N209" s="39"/>
      <c r="O209" s="39"/>
      <c r="P209" s="39"/>
    </row>
    <row r="210" spans="1:16" x14ac:dyDescent="0.25">
      <c r="A210" s="106"/>
      <c r="B210" s="86"/>
      <c r="C210" s="86"/>
      <c r="D210" s="86"/>
      <c r="E210" s="86"/>
      <c r="F210" s="108"/>
      <c r="G210" s="133">
        <f t="shared" ref="G210:G249" si="4">+F210*0.21</f>
        <v>0</v>
      </c>
      <c r="H210" s="108"/>
      <c r="I210" s="110"/>
      <c r="J210" s="108"/>
      <c r="K210" s="90"/>
      <c r="L210" s="133">
        <f t="shared" ref="L210:L265" si="5">SUM(F210:K210)</f>
        <v>0</v>
      </c>
      <c r="M210" s="39"/>
      <c r="N210" s="39"/>
      <c r="O210" s="39"/>
      <c r="P210" s="39"/>
    </row>
    <row r="211" spans="1:16" x14ac:dyDescent="0.25">
      <c r="A211" s="106"/>
      <c r="B211" s="86"/>
      <c r="C211" s="86"/>
      <c r="D211" s="86"/>
      <c r="E211" s="86"/>
      <c r="F211" s="108"/>
      <c r="G211" s="133">
        <f t="shared" si="4"/>
        <v>0</v>
      </c>
      <c r="H211" s="108"/>
      <c r="I211" s="110"/>
      <c r="J211" s="108"/>
      <c r="K211" s="90"/>
      <c r="L211" s="133">
        <f t="shared" si="5"/>
        <v>0</v>
      </c>
      <c r="M211" s="39"/>
      <c r="N211" s="39"/>
      <c r="O211" s="39"/>
      <c r="P211" s="39"/>
    </row>
    <row r="212" spans="1:16" x14ac:dyDescent="0.25">
      <c r="A212" s="106"/>
      <c r="B212" s="86"/>
      <c r="C212" s="86"/>
      <c r="D212" s="86"/>
      <c r="E212" s="86"/>
      <c r="F212" s="108"/>
      <c r="G212" s="133">
        <f t="shared" si="4"/>
        <v>0</v>
      </c>
      <c r="H212" s="108"/>
      <c r="I212" s="110"/>
      <c r="J212" s="108"/>
      <c r="K212" s="90"/>
      <c r="L212" s="133">
        <f t="shared" si="5"/>
        <v>0</v>
      </c>
      <c r="M212" s="39"/>
      <c r="N212" s="39"/>
      <c r="O212" s="39"/>
      <c r="P212" s="39"/>
    </row>
    <row r="213" spans="1:16" x14ac:dyDescent="0.25">
      <c r="A213" s="106"/>
      <c r="B213" s="86"/>
      <c r="C213" s="86"/>
      <c r="D213" s="86"/>
      <c r="E213" s="86"/>
      <c r="F213" s="108"/>
      <c r="G213" s="133">
        <f t="shared" si="4"/>
        <v>0</v>
      </c>
      <c r="H213" s="108"/>
      <c r="I213" s="110"/>
      <c r="J213" s="108"/>
      <c r="K213" s="90"/>
      <c r="L213" s="133">
        <f t="shared" si="5"/>
        <v>0</v>
      </c>
      <c r="M213" s="39"/>
      <c r="N213" s="39"/>
      <c r="O213" s="39"/>
      <c r="P213" s="39"/>
    </row>
    <row r="214" spans="1:16" x14ac:dyDescent="0.25">
      <c r="A214" s="106"/>
      <c r="B214" s="86"/>
      <c r="C214" s="86"/>
      <c r="D214" s="86"/>
      <c r="E214" s="86"/>
      <c r="F214" s="108"/>
      <c r="G214" s="133">
        <f t="shared" si="4"/>
        <v>0</v>
      </c>
      <c r="H214" s="108"/>
      <c r="I214" s="110"/>
      <c r="J214" s="108"/>
      <c r="K214" s="90"/>
      <c r="L214" s="133">
        <f t="shared" si="5"/>
        <v>0</v>
      </c>
      <c r="M214" s="39"/>
      <c r="N214" s="39"/>
      <c r="O214" s="39"/>
      <c r="P214" s="39"/>
    </row>
    <row r="215" spans="1:16" x14ac:dyDescent="0.25">
      <c r="A215" s="106"/>
      <c r="B215" s="86"/>
      <c r="C215" s="86"/>
      <c r="D215" s="86"/>
      <c r="E215" s="86"/>
      <c r="F215" s="108"/>
      <c r="G215" s="133">
        <f t="shared" si="4"/>
        <v>0</v>
      </c>
      <c r="H215" s="108"/>
      <c r="I215" s="110"/>
      <c r="J215" s="108"/>
      <c r="K215" s="90"/>
      <c r="L215" s="133">
        <f t="shared" si="5"/>
        <v>0</v>
      </c>
      <c r="M215" s="39"/>
      <c r="N215" s="39"/>
      <c r="O215" s="39"/>
      <c r="P215" s="39"/>
    </row>
    <row r="216" spans="1:16" x14ac:dyDescent="0.25">
      <c r="A216" s="106"/>
      <c r="B216" s="86"/>
      <c r="C216" s="86"/>
      <c r="D216" s="86"/>
      <c r="E216" s="86"/>
      <c r="F216" s="108"/>
      <c r="G216" s="133">
        <f t="shared" si="4"/>
        <v>0</v>
      </c>
      <c r="H216" s="108"/>
      <c r="I216" s="110"/>
      <c r="J216" s="108"/>
      <c r="K216" s="90"/>
      <c r="L216" s="133">
        <f t="shared" si="5"/>
        <v>0</v>
      </c>
      <c r="M216" s="39"/>
      <c r="N216" s="39"/>
      <c r="O216" s="39"/>
      <c r="P216" s="39"/>
    </row>
    <row r="217" spans="1:16" x14ac:dyDescent="0.25">
      <c r="A217" s="106"/>
      <c r="B217" s="86"/>
      <c r="C217" s="86"/>
      <c r="D217" s="86"/>
      <c r="E217" s="86"/>
      <c r="F217" s="108"/>
      <c r="G217" s="133">
        <f t="shared" si="4"/>
        <v>0</v>
      </c>
      <c r="H217" s="108"/>
      <c r="I217" s="110"/>
      <c r="J217" s="108"/>
      <c r="K217" s="90"/>
      <c r="L217" s="133">
        <f t="shared" si="5"/>
        <v>0</v>
      </c>
      <c r="M217" s="39"/>
      <c r="N217" s="39"/>
      <c r="O217" s="39"/>
      <c r="P217" s="39"/>
    </row>
    <row r="218" spans="1:16" x14ac:dyDescent="0.25">
      <c r="A218" s="106"/>
      <c r="B218" s="86"/>
      <c r="C218" s="86"/>
      <c r="D218" s="86"/>
      <c r="E218" s="86"/>
      <c r="F218" s="108"/>
      <c r="G218" s="133">
        <f t="shared" si="4"/>
        <v>0</v>
      </c>
      <c r="H218" s="108"/>
      <c r="I218" s="110"/>
      <c r="J218" s="108"/>
      <c r="K218" s="90"/>
      <c r="L218" s="133">
        <f t="shared" si="5"/>
        <v>0</v>
      </c>
      <c r="M218" s="39"/>
      <c r="N218" s="39"/>
      <c r="O218" s="39"/>
      <c r="P218" s="39"/>
    </row>
    <row r="219" spans="1:16" x14ac:dyDescent="0.25">
      <c r="A219" s="106"/>
      <c r="B219" s="86"/>
      <c r="C219" s="86"/>
      <c r="D219" s="86"/>
      <c r="E219" s="86"/>
      <c r="F219" s="108"/>
      <c r="G219" s="133">
        <f t="shared" si="4"/>
        <v>0</v>
      </c>
      <c r="H219" s="108"/>
      <c r="I219" s="110"/>
      <c r="J219" s="108"/>
      <c r="K219" s="90"/>
      <c r="L219" s="133">
        <f t="shared" si="5"/>
        <v>0</v>
      </c>
      <c r="M219" s="39"/>
      <c r="N219" s="39"/>
      <c r="O219" s="39"/>
      <c r="P219" s="39"/>
    </row>
    <row r="220" spans="1:16" x14ac:dyDescent="0.25">
      <c r="A220" s="106"/>
      <c r="B220" s="86"/>
      <c r="C220" s="86"/>
      <c r="D220" s="86"/>
      <c r="E220" s="86"/>
      <c r="F220" s="108"/>
      <c r="G220" s="133">
        <f t="shared" si="4"/>
        <v>0</v>
      </c>
      <c r="H220" s="108"/>
      <c r="I220" s="110"/>
      <c r="J220" s="108"/>
      <c r="K220" s="90"/>
      <c r="L220" s="133">
        <f t="shared" si="5"/>
        <v>0</v>
      </c>
      <c r="M220" s="39"/>
      <c r="N220" s="39"/>
      <c r="O220" s="39"/>
      <c r="P220" s="39"/>
    </row>
    <row r="221" spans="1:16" x14ac:dyDescent="0.25">
      <c r="A221" s="106"/>
      <c r="B221" s="86"/>
      <c r="C221" s="86"/>
      <c r="D221" s="86"/>
      <c r="E221" s="86"/>
      <c r="F221" s="108"/>
      <c r="G221" s="133">
        <f t="shared" si="4"/>
        <v>0</v>
      </c>
      <c r="H221" s="108"/>
      <c r="I221" s="110"/>
      <c r="J221" s="108"/>
      <c r="K221" s="90"/>
      <c r="L221" s="133">
        <f t="shared" si="5"/>
        <v>0</v>
      </c>
      <c r="M221" s="39"/>
      <c r="N221" s="39"/>
      <c r="O221" s="39"/>
      <c r="P221" s="39"/>
    </row>
    <row r="222" spans="1:16" x14ac:dyDescent="0.25">
      <c r="A222" s="106"/>
      <c r="B222" s="86"/>
      <c r="C222" s="86"/>
      <c r="D222" s="86"/>
      <c r="E222" s="86"/>
      <c r="F222" s="108"/>
      <c r="G222" s="133">
        <f t="shared" si="4"/>
        <v>0</v>
      </c>
      <c r="H222" s="108"/>
      <c r="I222" s="110"/>
      <c r="J222" s="108"/>
      <c r="K222" s="90"/>
      <c r="L222" s="133">
        <f t="shared" si="5"/>
        <v>0</v>
      </c>
      <c r="M222" s="39"/>
      <c r="N222" s="39"/>
      <c r="O222" s="39"/>
      <c r="P222" s="39"/>
    </row>
    <row r="223" spans="1:16" x14ac:dyDescent="0.25">
      <c r="A223" s="106"/>
      <c r="B223" s="86"/>
      <c r="C223" s="86"/>
      <c r="D223" s="86"/>
      <c r="E223" s="86"/>
      <c r="F223" s="108"/>
      <c r="G223" s="133">
        <f t="shared" si="4"/>
        <v>0</v>
      </c>
      <c r="H223" s="108"/>
      <c r="I223" s="110"/>
      <c r="J223" s="108"/>
      <c r="K223" s="90"/>
      <c r="L223" s="133">
        <f t="shared" si="5"/>
        <v>0</v>
      </c>
      <c r="M223" s="39"/>
      <c r="N223" s="39"/>
      <c r="O223" s="39"/>
      <c r="P223" s="39"/>
    </row>
    <row r="224" spans="1:16" x14ac:dyDescent="0.25">
      <c r="A224" s="106"/>
      <c r="B224" s="86"/>
      <c r="C224" s="86"/>
      <c r="D224" s="86"/>
      <c r="E224" s="86"/>
      <c r="F224" s="108"/>
      <c r="G224" s="133">
        <f t="shared" si="4"/>
        <v>0</v>
      </c>
      <c r="H224" s="108"/>
      <c r="I224" s="110"/>
      <c r="J224" s="108"/>
      <c r="K224" s="90"/>
      <c r="L224" s="133">
        <f t="shared" si="5"/>
        <v>0</v>
      </c>
      <c r="M224" s="39"/>
      <c r="N224" s="39"/>
      <c r="O224" s="39"/>
      <c r="P224" s="39"/>
    </row>
    <row r="225" spans="1:16" x14ac:dyDescent="0.25">
      <c r="A225" s="106"/>
      <c r="B225" s="86"/>
      <c r="C225" s="86"/>
      <c r="D225" s="86"/>
      <c r="E225" s="86"/>
      <c r="F225" s="108"/>
      <c r="G225" s="133">
        <f t="shared" si="4"/>
        <v>0</v>
      </c>
      <c r="H225" s="108"/>
      <c r="I225" s="110"/>
      <c r="J225" s="108"/>
      <c r="K225" s="90"/>
      <c r="L225" s="133">
        <f t="shared" si="5"/>
        <v>0</v>
      </c>
      <c r="M225" s="39"/>
      <c r="N225" s="39"/>
      <c r="O225" s="39"/>
      <c r="P225" s="39"/>
    </row>
    <row r="226" spans="1:16" x14ac:dyDescent="0.25">
      <c r="A226" s="106"/>
      <c r="B226" s="86"/>
      <c r="C226" s="86"/>
      <c r="D226" s="86"/>
      <c r="E226" s="86"/>
      <c r="F226" s="108"/>
      <c r="G226" s="133">
        <f t="shared" si="4"/>
        <v>0</v>
      </c>
      <c r="H226" s="108"/>
      <c r="I226" s="110"/>
      <c r="J226" s="108"/>
      <c r="K226" s="90"/>
      <c r="L226" s="133">
        <f t="shared" si="5"/>
        <v>0</v>
      </c>
      <c r="M226" s="39"/>
      <c r="N226" s="39"/>
      <c r="O226" s="39"/>
      <c r="P226" s="39"/>
    </row>
    <row r="227" spans="1:16" x14ac:dyDescent="0.25">
      <c r="A227" s="106"/>
      <c r="B227" s="86"/>
      <c r="C227" s="86"/>
      <c r="D227" s="86"/>
      <c r="E227" s="86"/>
      <c r="F227" s="108"/>
      <c r="G227" s="133">
        <f t="shared" si="4"/>
        <v>0</v>
      </c>
      <c r="H227" s="108"/>
      <c r="I227" s="110"/>
      <c r="J227" s="108"/>
      <c r="K227" s="90"/>
      <c r="L227" s="133">
        <f t="shared" si="5"/>
        <v>0</v>
      </c>
      <c r="M227" s="39"/>
      <c r="N227" s="39"/>
      <c r="O227" s="39"/>
      <c r="P227" s="39"/>
    </row>
    <row r="228" spans="1:16" x14ac:dyDescent="0.25">
      <c r="A228" s="106"/>
      <c r="B228" s="86"/>
      <c r="C228" s="86"/>
      <c r="D228" s="86"/>
      <c r="E228" s="86"/>
      <c r="F228" s="108"/>
      <c r="G228" s="133">
        <f t="shared" si="4"/>
        <v>0</v>
      </c>
      <c r="H228" s="108"/>
      <c r="I228" s="110"/>
      <c r="J228" s="108"/>
      <c r="K228" s="90"/>
      <c r="L228" s="133">
        <f t="shared" si="5"/>
        <v>0</v>
      </c>
      <c r="M228" s="39"/>
      <c r="N228" s="39"/>
      <c r="O228" s="39"/>
      <c r="P228" s="39"/>
    </row>
    <row r="229" spans="1:16" x14ac:dyDescent="0.25">
      <c r="A229" s="106"/>
      <c r="B229" s="86"/>
      <c r="C229" s="86"/>
      <c r="D229" s="86"/>
      <c r="E229" s="86"/>
      <c r="F229" s="108"/>
      <c r="G229" s="133">
        <f t="shared" si="4"/>
        <v>0</v>
      </c>
      <c r="H229" s="108"/>
      <c r="I229" s="110"/>
      <c r="J229" s="108"/>
      <c r="K229" s="90"/>
      <c r="L229" s="133">
        <f t="shared" si="5"/>
        <v>0</v>
      </c>
      <c r="M229" s="39"/>
      <c r="N229" s="39"/>
      <c r="O229" s="39"/>
      <c r="P229" s="39"/>
    </row>
    <row r="230" spans="1:16" x14ac:dyDescent="0.25">
      <c r="A230" s="119"/>
      <c r="B230" s="86"/>
      <c r="C230" s="86"/>
      <c r="D230" s="86"/>
      <c r="E230" s="86"/>
      <c r="F230" s="108"/>
      <c r="G230" s="133">
        <f t="shared" si="4"/>
        <v>0</v>
      </c>
      <c r="H230" s="108"/>
      <c r="I230" s="110"/>
      <c r="J230" s="108"/>
      <c r="K230" s="90"/>
      <c r="L230" s="133">
        <f t="shared" si="5"/>
        <v>0</v>
      </c>
      <c r="M230" s="39"/>
      <c r="N230" s="39"/>
      <c r="O230" s="39"/>
      <c r="P230" s="39"/>
    </row>
    <row r="231" spans="1:16" x14ac:dyDescent="0.25">
      <c r="A231" s="119"/>
      <c r="B231" s="86"/>
      <c r="C231" s="86"/>
      <c r="D231" s="86"/>
      <c r="E231" s="86"/>
      <c r="F231" s="108"/>
      <c r="G231" s="133">
        <f t="shared" si="4"/>
        <v>0</v>
      </c>
      <c r="H231" s="108"/>
      <c r="I231" s="110"/>
      <c r="J231" s="108"/>
      <c r="K231" s="90"/>
      <c r="L231" s="133">
        <f t="shared" si="5"/>
        <v>0</v>
      </c>
      <c r="M231" s="39"/>
      <c r="N231" s="39"/>
      <c r="O231" s="39"/>
      <c r="P231" s="39"/>
    </row>
    <row r="232" spans="1:16" x14ac:dyDescent="0.25">
      <c r="A232" s="119"/>
      <c r="B232" s="86"/>
      <c r="C232" s="86"/>
      <c r="D232" s="86"/>
      <c r="E232" s="86"/>
      <c r="F232" s="108"/>
      <c r="G232" s="133">
        <f t="shared" si="4"/>
        <v>0</v>
      </c>
      <c r="H232" s="108"/>
      <c r="I232" s="110"/>
      <c r="J232" s="108"/>
      <c r="K232" s="90"/>
      <c r="L232" s="133">
        <f t="shared" si="5"/>
        <v>0</v>
      </c>
      <c r="M232" s="39"/>
      <c r="N232" s="39"/>
      <c r="O232" s="39"/>
      <c r="P232" s="39"/>
    </row>
    <row r="233" spans="1:16" x14ac:dyDescent="0.25">
      <c r="A233" s="119"/>
      <c r="B233" s="86"/>
      <c r="C233" s="86"/>
      <c r="D233" s="86"/>
      <c r="E233" s="86"/>
      <c r="F233" s="108"/>
      <c r="G233" s="133">
        <f t="shared" si="4"/>
        <v>0</v>
      </c>
      <c r="H233" s="108"/>
      <c r="I233" s="110"/>
      <c r="J233" s="108"/>
      <c r="K233" s="90"/>
      <c r="L233" s="133">
        <f t="shared" si="5"/>
        <v>0</v>
      </c>
      <c r="M233" s="39"/>
      <c r="N233" s="39"/>
      <c r="O233" s="39"/>
      <c r="P233" s="39"/>
    </row>
    <row r="234" spans="1:16" x14ac:dyDescent="0.25">
      <c r="A234" s="119"/>
      <c r="B234" s="86"/>
      <c r="C234" s="86"/>
      <c r="D234" s="86"/>
      <c r="E234" s="86"/>
      <c r="F234" s="108"/>
      <c r="G234" s="133">
        <f t="shared" si="4"/>
        <v>0</v>
      </c>
      <c r="H234" s="108"/>
      <c r="I234" s="110"/>
      <c r="J234" s="108"/>
      <c r="K234" s="90"/>
      <c r="L234" s="133">
        <f t="shared" si="5"/>
        <v>0</v>
      </c>
      <c r="M234" s="39"/>
      <c r="N234" s="39"/>
      <c r="O234" s="39"/>
      <c r="P234" s="39"/>
    </row>
    <row r="235" spans="1:16" x14ac:dyDescent="0.25">
      <c r="A235" s="119"/>
      <c r="B235" s="86"/>
      <c r="C235" s="86"/>
      <c r="D235" s="86"/>
      <c r="E235" s="86"/>
      <c r="F235" s="108"/>
      <c r="G235" s="133">
        <f t="shared" si="4"/>
        <v>0</v>
      </c>
      <c r="H235" s="108"/>
      <c r="I235" s="110"/>
      <c r="J235" s="108"/>
      <c r="K235" s="90"/>
      <c r="L235" s="133">
        <f t="shared" si="5"/>
        <v>0</v>
      </c>
      <c r="M235" s="39"/>
      <c r="N235" s="39"/>
      <c r="O235" s="39"/>
      <c r="P235" s="39"/>
    </row>
    <row r="236" spans="1:16" x14ac:dyDescent="0.25">
      <c r="A236" s="119"/>
      <c r="B236" s="86"/>
      <c r="C236" s="86"/>
      <c r="D236" s="86"/>
      <c r="E236" s="86"/>
      <c r="F236" s="108"/>
      <c r="G236" s="133">
        <f t="shared" si="4"/>
        <v>0</v>
      </c>
      <c r="H236" s="108"/>
      <c r="I236" s="110"/>
      <c r="J236" s="108"/>
      <c r="K236" s="90"/>
      <c r="L236" s="133">
        <f t="shared" si="5"/>
        <v>0</v>
      </c>
      <c r="M236" s="39"/>
      <c r="N236" s="39"/>
      <c r="O236" s="39"/>
      <c r="P236" s="39"/>
    </row>
    <row r="237" spans="1:16" x14ac:dyDescent="0.25">
      <c r="A237" s="119"/>
      <c r="B237" s="86"/>
      <c r="C237" s="86"/>
      <c r="D237" s="86"/>
      <c r="E237" s="86"/>
      <c r="F237" s="108"/>
      <c r="G237" s="133">
        <f t="shared" si="4"/>
        <v>0</v>
      </c>
      <c r="H237" s="108"/>
      <c r="I237" s="110"/>
      <c r="J237" s="108"/>
      <c r="K237" s="90"/>
      <c r="L237" s="133">
        <f t="shared" si="5"/>
        <v>0</v>
      </c>
      <c r="M237" s="39"/>
      <c r="N237" s="39"/>
      <c r="O237" s="39"/>
      <c r="P237" s="39"/>
    </row>
    <row r="238" spans="1:16" ht="14.25" customHeight="1" x14ac:dyDescent="0.25">
      <c r="A238" s="119"/>
      <c r="B238" s="86"/>
      <c r="C238" s="86"/>
      <c r="D238" s="86"/>
      <c r="E238" s="86"/>
      <c r="F238" s="108"/>
      <c r="G238" s="133">
        <f t="shared" si="4"/>
        <v>0</v>
      </c>
      <c r="H238" s="108"/>
      <c r="I238" s="110"/>
      <c r="J238" s="108"/>
      <c r="K238" s="90"/>
      <c r="L238" s="133">
        <f t="shared" si="5"/>
        <v>0</v>
      </c>
      <c r="M238" s="39"/>
      <c r="N238" s="39"/>
      <c r="O238" s="39"/>
      <c r="P238" s="39"/>
    </row>
    <row r="239" spans="1:16" x14ac:dyDescent="0.25">
      <c r="A239" s="119"/>
      <c r="B239" s="86"/>
      <c r="C239" s="86"/>
      <c r="D239" s="86"/>
      <c r="E239" s="86"/>
      <c r="F239" s="108"/>
      <c r="G239" s="133">
        <f t="shared" si="4"/>
        <v>0</v>
      </c>
      <c r="H239" s="108"/>
      <c r="I239" s="110"/>
      <c r="J239" s="108"/>
      <c r="K239" s="90"/>
      <c r="L239" s="133">
        <f t="shared" si="5"/>
        <v>0</v>
      </c>
      <c r="M239" s="39"/>
      <c r="N239" s="39"/>
      <c r="O239" s="39"/>
      <c r="P239" s="39"/>
    </row>
    <row r="240" spans="1:16" x14ac:dyDescent="0.25">
      <c r="A240" s="119"/>
      <c r="B240" s="86"/>
      <c r="C240" s="86"/>
      <c r="D240" s="86"/>
      <c r="E240" s="86"/>
      <c r="F240" s="108"/>
      <c r="G240" s="133">
        <f t="shared" si="4"/>
        <v>0</v>
      </c>
      <c r="H240" s="108"/>
      <c r="I240" s="110"/>
      <c r="J240" s="108"/>
      <c r="K240" s="90"/>
      <c r="L240" s="133">
        <f t="shared" si="5"/>
        <v>0</v>
      </c>
      <c r="M240" s="39"/>
      <c r="N240" s="39"/>
      <c r="O240" s="39"/>
      <c r="P240" s="39"/>
    </row>
    <row r="241" spans="1:16" x14ac:dyDescent="0.25">
      <c r="A241" s="119"/>
      <c r="B241" s="86"/>
      <c r="C241" s="86"/>
      <c r="D241" s="86"/>
      <c r="E241" s="86"/>
      <c r="F241" s="108"/>
      <c r="G241" s="133">
        <f t="shared" si="4"/>
        <v>0</v>
      </c>
      <c r="H241" s="108"/>
      <c r="I241" s="110"/>
      <c r="J241" s="108"/>
      <c r="K241" s="90"/>
      <c r="L241" s="133">
        <f t="shared" si="5"/>
        <v>0</v>
      </c>
      <c r="M241" s="39"/>
      <c r="N241" s="39"/>
      <c r="O241" s="39"/>
      <c r="P241" s="39"/>
    </row>
    <row r="242" spans="1:16" x14ac:dyDescent="0.25">
      <c r="A242" s="119"/>
      <c r="B242" s="86"/>
      <c r="C242" s="86"/>
      <c r="D242" s="86"/>
      <c r="E242" s="86"/>
      <c r="F242" s="108"/>
      <c r="G242" s="133">
        <f t="shared" si="4"/>
        <v>0</v>
      </c>
      <c r="H242" s="108"/>
      <c r="I242" s="110"/>
      <c r="J242" s="108"/>
      <c r="K242" s="90"/>
      <c r="L242" s="133">
        <f t="shared" si="5"/>
        <v>0</v>
      </c>
      <c r="M242" s="39"/>
      <c r="N242" s="39"/>
      <c r="O242" s="39"/>
      <c r="P242" s="39"/>
    </row>
    <row r="243" spans="1:16" x14ac:dyDescent="0.25">
      <c r="A243" s="119"/>
      <c r="B243" s="86"/>
      <c r="C243" s="86"/>
      <c r="D243" s="86"/>
      <c r="E243" s="86"/>
      <c r="F243" s="108"/>
      <c r="G243" s="133">
        <f t="shared" si="4"/>
        <v>0</v>
      </c>
      <c r="H243" s="108"/>
      <c r="I243" s="110"/>
      <c r="J243" s="108"/>
      <c r="K243" s="90"/>
      <c r="L243" s="133">
        <f t="shared" si="5"/>
        <v>0</v>
      </c>
      <c r="M243" s="39"/>
      <c r="N243" s="39"/>
      <c r="O243" s="39"/>
      <c r="P243" s="39"/>
    </row>
    <row r="244" spans="1:16" x14ac:dyDescent="0.25">
      <c r="A244" s="119"/>
      <c r="B244" s="86"/>
      <c r="C244" s="86"/>
      <c r="D244" s="86"/>
      <c r="E244" s="86"/>
      <c r="F244" s="108"/>
      <c r="G244" s="133">
        <f t="shared" si="4"/>
        <v>0</v>
      </c>
      <c r="H244" s="108"/>
      <c r="I244" s="110"/>
      <c r="J244" s="108"/>
      <c r="K244" s="90"/>
      <c r="L244" s="133">
        <f t="shared" si="5"/>
        <v>0</v>
      </c>
      <c r="M244" s="39"/>
      <c r="N244" s="39"/>
      <c r="O244" s="39"/>
      <c r="P244" s="39"/>
    </row>
    <row r="245" spans="1:16" x14ac:dyDescent="0.25">
      <c r="A245" s="119"/>
      <c r="B245" s="86"/>
      <c r="C245" s="86"/>
      <c r="D245" s="86"/>
      <c r="E245" s="86"/>
      <c r="F245" s="108"/>
      <c r="G245" s="133">
        <f t="shared" si="4"/>
        <v>0</v>
      </c>
      <c r="H245" s="108"/>
      <c r="I245" s="110"/>
      <c r="J245" s="108"/>
      <c r="K245" s="90"/>
      <c r="L245" s="133">
        <f t="shared" si="5"/>
        <v>0</v>
      </c>
      <c r="M245" s="39"/>
      <c r="N245" s="39"/>
      <c r="O245" s="39"/>
      <c r="P245" s="39"/>
    </row>
    <row r="246" spans="1:16" x14ac:dyDescent="0.25">
      <c r="A246" s="119"/>
      <c r="B246" s="86"/>
      <c r="C246" s="86"/>
      <c r="D246" s="86"/>
      <c r="E246" s="86"/>
      <c r="F246" s="108"/>
      <c r="G246" s="133">
        <f t="shared" si="4"/>
        <v>0</v>
      </c>
      <c r="H246" s="108"/>
      <c r="I246" s="110"/>
      <c r="J246" s="108"/>
      <c r="K246" s="90"/>
      <c r="L246" s="133">
        <f t="shared" si="5"/>
        <v>0</v>
      </c>
      <c r="M246" s="39"/>
      <c r="N246" s="39"/>
      <c r="O246" s="39"/>
      <c r="P246" s="39"/>
    </row>
    <row r="247" spans="1:16" x14ac:dyDescent="0.25">
      <c r="A247" s="119"/>
      <c r="B247" s="86"/>
      <c r="C247" s="86"/>
      <c r="D247" s="86"/>
      <c r="E247" s="86"/>
      <c r="F247" s="108"/>
      <c r="G247" s="133">
        <f t="shared" si="4"/>
        <v>0</v>
      </c>
      <c r="H247" s="108"/>
      <c r="I247" s="110"/>
      <c r="J247" s="108"/>
      <c r="K247" s="90"/>
      <c r="L247" s="133">
        <f t="shared" si="5"/>
        <v>0</v>
      </c>
      <c r="M247" s="39"/>
      <c r="N247" s="39"/>
      <c r="O247" s="39"/>
      <c r="P247" s="39"/>
    </row>
    <row r="248" spans="1:16" x14ac:dyDescent="0.25">
      <c r="A248" s="119"/>
      <c r="B248" s="86"/>
      <c r="C248" s="86"/>
      <c r="D248" s="86"/>
      <c r="E248" s="86"/>
      <c r="F248" s="88"/>
      <c r="G248" s="133">
        <f t="shared" si="4"/>
        <v>0</v>
      </c>
      <c r="H248" s="108"/>
      <c r="I248" s="110"/>
      <c r="J248" s="108"/>
      <c r="K248" s="90"/>
      <c r="L248" s="133">
        <f t="shared" si="5"/>
        <v>0</v>
      </c>
      <c r="M248" s="39"/>
      <c r="N248" s="39"/>
      <c r="O248" s="39"/>
      <c r="P248" s="39"/>
    </row>
    <row r="249" spans="1:16" x14ac:dyDescent="0.25">
      <c r="A249" s="119"/>
      <c r="B249" s="86"/>
      <c r="C249" s="86"/>
      <c r="D249" s="86"/>
      <c r="E249" s="86"/>
      <c r="F249" s="88"/>
      <c r="G249" s="133">
        <f t="shared" si="4"/>
        <v>0</v>
      </c>
      <c r="H249" s="108"/>
      <c r="I249" s="110"/>
      <c r="J249" s="108"/>
      <c r="K249" s="90"/>
      <c r="L249" s="133">
        <f t="shared" si="5"/>
        <v>0</v>
      </c>
      <c r="M249" s="39"/>
      <c r="N249" s="39"/>
      <c r="O249" s="39"/>
      <c r="P249" s="39"/>
    </row>
    <row r="250" spans="1:16" x14ac:dyDescent="0.25">
      <c r="A250" s="119"/>
      <c r="B250" s="86"/>
      <c r="C250" s="86"/>
      <c r="D250" s="86"/>
      <c r="E250" s="86"/>
      <c r="F250" s="88"/>
      <c r="G250" s="133">
        <f t="shared" ref="G250:G265" si="6">+F250*0.21</f>
        <v>0</v>
      </c>
      <c r="H250" s="108"/>
      <c r="I250" s="110"/>
      <c r="J250" s="108"/>
      <c r="K250" s="90"/>
      <c r="L250" s="133">
        <f t="shared" si="5"/>
        <v>0</v>
      </c>
      <c r="M250" s="39"/>
      <c r="N250" s="39"/>
      <c r="O250" s="39"/>
      <c r="P250" s="39"/>
    </row>
    <row r="251" spans="1:16" x14ac:dyDescent="0.25">
      <c r="A251" s="119"/>
      <c r="B251" s="86"/>
      <c r="C251" s="86"/>
      <c r="D251" s="86"/>
      <c r="E251" s="86"/>
      <c r="F251" s="88"/>
      <c r="G251" s="133">
        <f t="shared" si="6"/>
        <v>0</v>
      </c>
      <c r="H251" s="108"/>
      <c r="I251" s="110"/>
      <c r="J251" s="108"/>
      <c r="K251" s="90"/>
      <c r="L251" s="133">
        <f t="shared" si="5"/>
        <v>0</v>
      </c>
      <c r="M251" s="39"/>
      <c r="N251" s="39"/>
      <c r="O251" s="39"/>
      <c r="P251" s="39"/>
    </row>
    <row r="252" spans="1:16" x14ac:dyDescent="0.25">
      <c r="A252" s="119"/>
      <c r="B252" s="86"/>
      <c r="C252" s="86"/>
      <c r="D252" s="86"/>
      <c r="E252" s="86"/>
      <c r="F252" s="88"/>
      <c r="G252" s="133">
        <f t="shared" si="6"/>
        <v>0</v>
      </c>
      <c r="H252" s="108"/>
      <c r="I252" s="110"/>
      <c r="J252" s="108"/>
      <c r="K252" s="90"/>
      <c r="L252" s="133">
        <f t="shared" si="5"/>
        <v>0</v>
      </c>
      <c r="M252" s="39"/>
      <c r="N252" s="39"/>
      <c r="O252" s="39"/>
      <c r="P252" s="39"/>
    </row>
    <row r="253" spans="1:16" x14ac:dyDescent="0.25">
      <c r="A253" s="119"/>
      <c r="B253" s="86"/>
      <c r="C253" s="86"/>
      <c r="D253" s="86"/>
      <c r="E253" s="86"/>
      <c r="F253" s="88"/>
      <c r="G253" s="133">
        <f t="shared" si="6"/>
        <v>0</v>
      </c>
      <c r="H253" s="108"/>
      <c r="I253" s="110"/>
      <c r="J253" s="108"/>
      <c r="K253" s="90"/>
      <c r="L253" s="133">
        <f t="shared" si="5"/>
        <v>0</v>
      </c>
      <c r="M253" s="39"/>
      <c r="N253" s="39"/>
      <c r="O253" s="39"/>
      <c r="P253" s="39"/>
    </row>
    <row r="254" spans="1:16" x14ac:dyDescent="0.25">
      <c r="A254" s="119"/>
      <c r="B254" s="86"/>
      <c r="C254" s="86"/>
      <c r="D254" s="86"/>
      <c r="E254" s="86"/>
      <c r="F254" s="88"/>
      <c r="G254" s="133">
        <f t="shared" si="6"/>
        <v>0</v>
      </c>
      <c r="H254" s="108"/>
      <c r="I254" s="110"/>
      <c r="J254" s="108"/>
      <c r="K254" s="90"/>
      <c r="L254" s="133">
        <f t="shared" si="5"/>
        <v>0</v>
      </c>
      <c r="M254" s="39"/>
      <c r="N254" s="39"/>
      <c r="O254" s="39"/>
      <c r="P254" s="39"/>
    </row>
    <row r="255" spans="1:16" x14ac:dyDescent="0.25">
      <c r="A255" s="119"/>
      <c r="B255" s="86"/>
      <c r="C255" s="86"/>
      <c r="D255" s="86"/>
      <c r="E255" s="86"/>
      <c r="F255" s="88"/>
      <c r="G255" s="133">
        <f t="shared" si="6"/>
        <v>0</v>
      </c>
      <c r="H255" s="108"/>
      <c r="I255" s="110"/>
      <c r="J255" s="108"/>
      <c r="K255" s="90"/>
      <c r="L255" s="133">
        <f t="shared" si="5"/>
        <v>0</v>
      </c>
      <c r="M255" s="39"/>
      <c r="N255" s="39"/>
      <c r="O255" s="39"/>
      <c r="P255" s="39"/>
    </row>
    <row r="256" spans="1:16" x14ac:dyDescent="0.25">
      <c r="A256" s="119"/>
      <c r="B256" s="86"/>
      <c r="C256" s="86"/>
      <c r="D256" s="86"/>
      <c r="E256" s="86"/>
      <c r="F256" s="88"/>
      <c r="G256" s="133">
        <f t="shared" si="6"/>
        <v>0</v>
      </c>
      <c r="H256" s="108"/>
      <c r="I256" s="110"/>
      <c r="J256" s="108"/>
      <c r="K256" s="90"/>
      <c r="L256" s="133">
        <f t="shared" si="5"/>
        <v>0</v>
      </c>
      <c r="M256" s="39"/>
      <c r="N256" s="39"/>
      <c r="O256" s="39"/>
      <c r="P256" s="39"/>
    </row>
    <row r="257" spans="1:16" x14ac:dyDescent="0.25">
      <c r="A257" s="119"/>
      <c r="B257" s="86"/>
      <c r="C257" s="86"/>
      <c r="D257" s="86"/>
      <c r="E257" s="86"/>
      <c r="F257" s="88"/>
      <c r="G257" s="133">
        <f t="shared" si="6"/>
        <v>0</v>
      </c>
      <c r="H257" s="108"/>
      <c r="I257" s="110"/>
      <c r="J257" s="108"/>
      <c r="K257" s="90"/>
      <c r="L257" s="133">
        <f t="shared" si="5"/>
        <v>0</v>
      </c>
      <c r="M257" s="39"/>
      <c r="N257" s="39"/>
      <c r="O257" s="39"/>
      <c r="P257" s="39"/>
    </row>
    <row r="258" spans="1:16" x14ac:dyDescent="0.25">
      <c r="A258" s="119"/>
      <c r="B258" s="86"/>
      <c r="C258" s="86"/>
      <c r="D258" s="86"/>
      <c r="E258" s="86"/>
      <c r="F258" s="88"/>
      <c r="G258" s="133">
        <f t="shared" si="6"/>
        <v>0</v>
      </c>
      <c r="H258" s="108"/>
      <c r="I258" s="110"/>
      <c r="J258" s="108"/>
      <c r="K258" s="90"/>
      <c r="L258" s="133">
        <f t="shared" si="5"/>
        <v>0</v>
      </c>
      <c r="M258" s="39"/>
      <c r="N258" s="39"/>
      <c r="O258" s="39"/>
      <c r="P258" s="39"/>
    </row>
    <row r="259" spans="1:16" x14ac:dyDescent="0.25">
      <c r="A259" s="119"/>
      <c r="B259" s="86"/>
      <c r="C259" s="86"/>
      <c r="D259" s="86"/>
      <c r="E259" s="86"/>
      <c r="F259" s="88"/>
      <c r="G259" s="133">
        <f t="shared" si="6"/>
        <v>0</v>
      </c>
      <c r="H259" s="108"/>
      <c r="I259" s="110"/>
      <c r="J259" s="108"/>
      <c r="K259" s="90"/>
      <c r="L259" s="133">
        <f t="shared" si="5"/>
        <v>0</v>
      </c>
      <c r="M259" s="39"/>
      <c r="N259" s="39"/>
      <c r="O259" s="39"/>
      <c r="P259" s="39"/>
    </row>
    <row r="260" spans="1:16" x14ac:dyDescent="0.25">
      <c r="A260" s="119"/>
      <c r="B260" s="86"/>
      <c r="C260" s="86"/>
      <c r="D260" s="86"/>
      <c r="E260" s="86"/>
      <c r="F260" s="88"/>
      <c r="G260" s="133">
        <f t="shared" si="6"/>
        <v>0</v>
      </c>
      <c r="H260" s="108"/>
      <c r="I260" s="110"/>
      <c r="J260" s="108"/>
      <c r="K260" s="90"/>
      <c r="L260" s="133">
        <f t="shared" si="5"/>
        <v>0</v>
      </c>
      <c r="M260" s="39"/>
      <c r="N260" s="39"/>
      <c r="O260" s="39"/>
      <c r="P260" s="39"/>
    </row>
    <row r="261" spans="1:16" x14ac:dyDescent="0.25">
      <c r="A261" s="119"/>
      <c r="B261" s="86"/>
      <c r="C261" s="86"/>
      <c r="D261" s="86"/>
      <c r="E261" s="86"/>
      <c r="F261" s="88"/>
      <c r="G261" s="133">
        <f t="shared" si="6"/>
        <v>0</v>
      </c>
      <c r="H261" s="108"/>
      <c r="I261" s="110"/>
      <c r="J261" s="108"/>
      <c r="K261" s="90"/>
      <c r="L261" s="133">
        <f t="shared" si="5"/>
        <v>0</v>
      </c>
      <c r="M261" s="39"/>
      <c r="N261" s="39"/>
      <c r="O261" s="39"/>
      <c r="P261" s="39"/>
    </row>
    <row r="262" spans="1:16" x14ac:dyDescent="0.25">
      <c r="A262" s="119"/>
      <c r="B262" s="86"/>
      <c r="C262" s="86"/>
      <c r="D262" s="86" t="s">
        <v>433</v>
      </c>
      <c r="E262" s="86"/>
      <c r="F262" s="88">
        <v>146805.88</v>
      </c>
      <c r="G262" s="133">
        <f t="shared" si="6"/>
        <v>30829.234799999998</v>
      </c>
      <c r="H262" s="108"/>
      <c r="I262" s="110"/>
      <c r="J262" s="108"/>
      <c r="K262" s="90"/>
      <c r="L262" s="133">
        <f t="shared" si="5"/>
        <v>177635.11480000001</v>
      </c>
      <c r="M262" s="39"/>
      <c r="N262" s="39"/>
      <c r="O262" s="39"/>
      <c r="P262" s="39"/>
    </row>
    <row r="263" spans="1:16" x14ac:dyDescent="0.25">
      <c r="A263" s="119"/>
      <c r="B263" s="86"/>
      <c r="C263" s="86"/>
      <c r="D263" s="86"/>
      <c r="E263" s="86"/>
      <c r="F263" s="88"/>
      <c r="G263" s="133">
        <f t="shared" si="6"/>
        <v>0</v>
      </c>
      <c r="H263" s="108"/>
      <c r="I263" s="110"/>
      <c r="J263" s="108"/>
      <c r="K263" s="90"/>
      <c r="L263" s="133">
        <f t="shared" si="5"/>
        <v>0</v>
      </c>
      <c r="M263" s="39"/>
      <c r="N263" s="39"/>
      <c r="O263" s="39"/>
      <c r="P263" s="39"/>
    </row>
    <row r="264" spans="1:16" x14ac:dyDescent="0.25">
      <c r="A264" s="119"/>
      <c r="B264" s="86"/>
      <c r="C264" s="86"/>
      <c r="D264" s="86"/>
      <c r="E264" s="86"/>
      <c r="F264" s="88"/>
      <c r="G264" s="133">
        <f t="shared" si="6"/>
        <v>0</v>
      </c>
      <c r="H264" s="108"/>
      <c r="I264" s="110"/>
      <c r="J264" s="108"/>
      <c r="K264" s="90"/>
      <c r="L264" s="133">
        <f t="shared" si="5"/>
        <v>0</v>
      </c>
      <c r="M264" s="39"/>
      <c r="N264" s="39"/>
      <c r="O264" s="39"/>
      <c r="P264" s="39"/>
    </row>
    <row r="265" spans="1:16" ht="15.75" thickBot="1" x14ac:dyDescent="0.3">
      <c r="A265" s="119"/>
      <c r="B265" s="86"/>
      <c r="C265" s="86"/>
      <c r="D265" s="86"/>
      <c r="E265" s="86"/>
      <c r="F265" s="88"/>
      <c r="G265" s="133">
        <f t="shared" si="6"/>
        <v>0</v>
      </c>
      <c r="H265" s="108"/>
      <c r="I265" s="110"/>
      <c r="J265" s="108"/>
      <c r="K265" s="90"/>
      <c r="L265" s="133">
        <f t="shared" si="5"/>
        <v>0</v>
      </c>
      <c r="M265" s="39"/>
      <c r="N265" s="39"/>
      <c r="O265" s="39"/>
      <c r="P265" s="39"/>
    </row>
    <row r="266" spans="1:16" ht="15.75" thickBot="1" x14ac:dyDescent="0.3">
      <c r="A266" s="124"/>
      <c r="B266" s="44"/>
      <c r="C266" s="125"/>
      <c r="D266" s="126" t="s">
        <v>10</v>
      </c>
      <c r="E266" s="44"/>
      <c r="F266" s="45">
        <f>SUM(F7:F265)</f>
        <v>247992.88500000001</v>
      </c>
      <c r="G266" s="45">
        <f>SUM(G7:G265)</f>
        <v>49535.951749999993</v>
      </c>
      <c r="H266" s="45">
        <f t="shared" ref="H266:K266" si="7">SUM(H7:H265)</f>
        <v>1953.81565</v>
      </c>
      <c r="I266" s="45">
        <f t="shared" si="7"/>
        <v>132.03</v>
      </c>
      <c r="J266" s="45">
        <f t="shared" si="7"/>
        <v>4211.4799999999996</v>
      </c>
      <c r="K266" s="45">
        <f t="shared" si="7"/>
        <v>1119.19</v>
      </c>
      <c r="L266" s="45">
        <f>SUM(L7:L265)</f>
        <v>304945.35239999997</v>
      </c>
      <c r="M266" s="39"/>
      <c r="N266" s="39"/>
      <c r="O266" s="39"/>
      <c r="P266" s="39"/>
    </row>
    <row r="267" spans="1:16" ht="15.75" thickBot="1" x14ac:dyDescent="0.3">
      <c r="A267" s="46"/>
      <c r="B267" s="47"/>
      <c r="C267" s="48"/>
      <c r="D267" s="35"/>
      <c r="E267" s="37"/>
      <c r="F267" s="47"/>
      <c r="G267" s="47"/>
      <c r="H267" s="47"/>
      <c r="I267" s="37"/>
      <c r="J267" s="47"/>
      <c r="K267" s="49"/>
      <c r="L267" s="38"/>
      <c r="M267" s="39"/>
      <c r="N267" s="39"/>
      <c r="O267" s="39"/>
      <c r="P267" s="39"/>
    </row>
    <row r="268" spans="1:16" ht="15.75" thickBot="1" x14ac:dyDescent="0.3">
      <c r="A268" s="46"/>
      <c r="B268" s="47"/>
      <c r="C268" s="48"/>
      <c r="D268" s="61" t="s">
        <v>19</v>
      </c>
      <c r="E268" s="62">
        <f>+'Ventas Julio'!H33</f>
        <v>315938.02379999997</v>
      </c>
      <c r="F268" s="47"/>
      <c r="G268" s="47"/>
      <c r="H268" s="47"/>
      <c r="I268" s="37"/>
      <c r="J268" s="47"/>
      <c r="K268" s="49"/>
      <c r="L268" s="38"/>
      <c r="M268" s="39"/>
      <c r="N268" s="39"/>
      <c r="O268" s="39"/>
      <c r="P268" s="39"/>
    </row>
    <row r="269" spans="1:16" ht="15.75" thickBot="1" x14ac:dyDescent="0.3">
      <c r="A269" s="46"/>
      <c r="B269" s="47"/>
      <c r="C269" s="48"/>
      <c r="D269" s="63" t="s">
        <v>20</v>
      </c>
      <c r="E269" s="64">
        <f>SUM(G266:I266)</f>
        <v>51621.797399999989</v>
      </c>
      <c r="F269" s="35"/>
      <c r="G269" s="47"/>
      <c r="H269" s="47"/>
      <c r="I269" s="37"/>
      <c r="J269" s="47"/>
      <c r="K269" s="49"/>
      <c r="L269" s="38"/>
      <c r="M269" s="39"/>
      <c r="N269" s="39"/>
      <c r="O269" s="39"/>
      <c r="P269" s="39"/>
    </row>
    <row r="270" spans="1:16" ht="15.75" thickBot="1" x14ac:dyDescent="0.3">
      <c r="A270" s="46"/>
      <c r="B270" s="47"/>
      <c r="C270" s="48"/>
      <c r="D270" s="63" t="s">
        <v>21</v>
      </c>
      <c r="E270" s="64"/>
      <c r="F270" s="47"/>
      <c r="G270" s="47"/>
      <c r="H270" s="47"/>
      <c r="I270" s="37"/>
      <c r="J270" s="47"/>
      <c r="K270" s="49"/>
      <c r="L270" s="38"/>
      <c r="M270" s="39"/>
      <c r="N270" s="39"/>
      <c r="O270" s="39"/>
      <c r="P270" s="39"/>
    </row>
    <row r="271" spans="1:16" ht="15.75" thickBot="1" x14ac:dyDescent="0.3">
      <c r="A271" s="46"/>
      <c r="B271" s="47"/>
      <c r="C271" s="48"/>
      <c r="D271" s="65" t="s">
        <v>22</v>
      </c>
      <c r="E271" s="66">
        <f>SUM(P7:P26)</f>
        <v>192753.01</v>
      </c>
      <c r="F271" s="47"/>
      <c r="G271" s="47"/>
      <c r="H271" s="47"/>
      <c r="I271" s="37"/>
      <c r="J271" s="47"/>
      <c r="K271" s="49"/>
      <c r="L271" s="38"/>
      <c r="M271" s="39"/>
      <c r="N271" s="39"/>
      <c r="O271" s="39"/>
      <c r="P271" s="39"/>
    </row>
    <row r="272" spans="1:16" ht="15.75" thickBot="1" x14ac:dyDescent="0.3">
      <c r="A272" s="46"/>
      <c r="B272" s="47"/>
      <c r="C272" s="48"/>
      <c r="D272" s="67" t="s">
        <v>23</v>
      </c>
      <c r="E272" s="68">
        <f>E268-E269-E271+E270</f>
        <v>71563.216399999976</v>
      </c>
      <c r="F272" s="47"/>
      <c r="G272" s="47"/>
      <c r="H272" s="47"/>
      <c r="I272" s="69"/>
      <c r="J272" s="47"/>
      <c r="K272" s="49"/>
      <c r="L272" s="38"/>
      <c r="M272" s="39"/>
      <c r="N272" s="39"/>
      <c r="O272" s="39"/>
      <c r="P272" s="39"/>
    </row>
  </sheetData>
  <mergeCells count="2">
    <mergeCell ref="D2:F2"/>
    <mergeCell ref="B6:C6"/>
  </mergeCells>
  <conditionalFormatting sqref="E272">
    <cfRule type="expression" dxfId="9" priority="1">
      <formula>#REF!&gt;0</formula>
    </cfRule>
    <cfRule type="expression" dxfId="8" priority="2">
      <formula>#REF!&lt;0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K33"/>
  <sheetViews>
    <sheetView topLeftCell="A9" workbookViewId="0">
      <selection activeCell="K33" sqref="K33"/>
    </sheetView>
  </sheetViews>
  <sheetFormatPr baseColWidth="10" defaultRowHeight="15" x14ac:dyDescent="0.25"/>
  <cols>
    <col min="3" max="3" width="11.42578125" customWidth="1"/>
    <col min="5" max="5" width="16.7109375" hidden="1" customWidth="1"/>
    <col min="6" max="6" width="11.42578125" hidden="1" customWidth="1"/>
    <col min="11" max="11" width="11.85546875" bestFit="1" customWidth="1"/>
  </cols>
  <sheetData>
    <row r="1" spans="1:11" x14ac:dyDescent="0.25">
      <c r="A1" s="9"/>
      <c r="B1" s="10"/>
      <c r="C1" s="10"/>
      <c r="D1" s="10"/>
      <c r="E1" s="10"/>
      <c r="F1" s="11"/>
      <c r="G1" s="12"/>
      <c r="H1" s="12"/>
      <c r="I1" s="12"/>
      <c r="J1" s="12"/>
      <c r="K1" s="12"/>
    </row>
    <row r="2" spans="1:11" ht="15.75" x14ac:dyDescent="0.25">
      <c r="A2" s="1"/>
      <c r="B2" s="137"/>
      <c r="C2" s="137"/>
      <c r="D2" s="156" t="s">
        <v>379</v>
      </c>
      <c r="E2" s="156"/>
      <c r="F2" s="3"/>
      <c r="G2" s="4"/>
      <c r="H2" s="4"/>
      <c r="I2" s="4"/>
      <c r="J2" s="4"/>
      <c r="K2" s="4"/>
    </row>
    <row r="3" spans="1:11" ht="15.75" thickBot="1" x14ac:dyDescent="0.3">
      <c r="A3" s="13"/>
      <c r="B3" s="14"/>
      <c r="C3" s="14"/>
      <c r="D3" s="14"/>
      <c r="E3" s="14"/>
      <c r="F3" s="16"/>
      <c r="G3" s="17"/>
      <c r="H3" s="17"/>
      <c r="I3" s="17"/>
      <c r="J3" s="17"/>
      <c r="K3" s="17"/>
    </row>
    <row r="4" spans="1:11" ht="15.75" thickBot="1" x14ac:dyDescent="0.3">
      <c r="A4" s="77" t="s">
        <v>0</v>
      </c>
      <c r="B4" s="77" t="s">
        <v>1</v>
      </c>
      <c r="C4" s="180" t="s">
        <v>2</v>
      </c>
      <c r="D4" s="181"/>
      <c r="E4" s="136" t="s">
        <v>3</v>
      </c>
      <c r="F4" s="77" t="s">
        <v>4</v>
      </c>
      <c r="G4" s="79" t="s">
        <v>12</v>
      </c>
      <c r="H4" s="79" t="s">
        <v>5</v>
      </c>
      <c r="I4" s="79" t="s">
        <v>6</v>
      </c>
      <c r="J4" s="79" t="s">
        <v>7</v>
      </c>
      <c r="K4" s="79" t="s">
        <v>8</v>
      </c>
    </row>
    <row r="5" spans="1:11" x14ac:dyDescent="0.25">
      <c r="A5" s="139">
        <v>42593</v>
      </c>
      <c r="B5" s="139" t="s">
        <v>25</v>
      </c>
      <c r="C5" s="140">
        <v>2</v>
      </c>
      <c r="D5" s="141">
        <v>179</v>
      </c>
      <c r="E5" s="157" t="s">
        <v>51</v>
      </c>
      <c r="F5" s="140">
        <v>30663288497</v>
      </c>
      <c r="G5" s="142">
        <v>272756.58</v>
      </c>
      <c r="H5" s="142">
        <f>+G5*0.21</f>
        <v>57278.881800000003</v>
      </c>
      <c r="I5" s="142"/>
      <c r="J5" s="142"/>
      <c r="K5" s="143">
        <f>SUM(G5:J5)</f>
        <v>330035.46180000005</v>
      </c>
    </row>
    <row r="6" spans="1:11" x14ac:dyDescent="0.25">
      <c r="A6" s="138">
        <v>42594</v>
      </c>
      <c r="B6" s="139" t="s">
        <v>25</v>
      </c>
      <c r="C6" s="140">
        <v>2</v>
      </c>
      <c r="D6" s="141">
        <v>180</v>
      </c>
      <c r="E6" s="141">
        <v>180</v>
      </c>
      <c r="F6" s="141">
        <v>180</v>
      </c>
      <c r="G6" s="144">
        <v>3299.75</v>
      </c>
      <c r="H6" s="142">
        <f t="shared" ref="H6:H32" si="0">+G6*0.21</f>
        <v>692.94749999999999</v>
      </c>
      <c r="I6" s="142"/>
      <c r="J6" s="144"/>
      <c r="K6" s="145">
        <f>SUM(G6:J6)</f>
        <v>3992.6975000000002</v>
      </c>
    </row>
    <row r="7" spans="1:11" x14ac:dyDescent="0.25">
      <c r="A7" s="138">
        <v>42594</v>
      </c>
      <c r="B7" s="139" t="s">
        <v>25</v>
      </c>
      <c r="C7" s="140">
        <v>2</v>
      </c>
      <c r="D7" s="141">
        <v>181</v>
      </c>
      <c r="E7" s="158" t="s">
        <v>51</v>
      </c>
      <c r="F7" s="140">
        <v>30663288497</v>
      </c>
      <c r="G7" s="144">
        <v>4667.26</v>
      </c>
      <c r="H7" s="142">
        <f t="shared" si="0"/>
        <v>980.12459999999999</v>
      </c>
      <c r="I7" s="142"/>
      <c r="J7" s="144"/>
      <c r="K7" s="145">
        <f t="shared" ref="K7:K32" si="1">SUM(G7:J7)</f>
        <v>5647.3846000000003</v>
      </c>
    </row>
    <row r="8" spans="1:11" x14ac:dyDescent="0.25">
      <c r="A8" s="138">
        <v>42594</v>
      </c>
      <c r="B8" s="139" t="s">
        <v>25</v>
      </c>
      <c r="C8" s="140">
        <v>2</v>
      </c>
      <c r="D8" s="141">
        <v>182</v>
      </c>
      <c r="E8" s="158" t="s">
        <v>51</v>
      </c>
      <c r="F8" s="140">
        <v>30663288497</v>
      </c>
      <c r="G8" s="144">
        <v>14298.92</v>
      </c>
      <c r="H8" s="142">
        <f t="shared" si="0"/>
        <v>3002.7732000000001</v>
      </c>
      <c r="I8" s="142"/>
      <c r="J8" s="144"/>
      <c r="K8" s="145">
        <f t="shared" si="1"/>
        <v>17301.693200000002</v>
      </c>
    </row>
    <row r="9" spans="1:11" x14ac:dyDescent="0.25">
      <c r="A9" s="138">
        <v>42594</v>
      </c>
      <c r="B9" s="139" t="s">
        <v>25</v>
      </c>
      <c r="C9" s="140">
        <v>2</v>
      </c>
      <c r="D9" s="141">
        <v>183</v>
      </c>
      <c r="E9" s="158" t="s">
        <v>51</v>
      </c>
      <c r="F9" s="140">
        <v>30663288497</v>
      </c>
      <c r="G9" s="144">
        <v>8370.42</v>
      </c>
      <c r="H9" s="142">
        <f t="shared" si="0"/>
        <v>1757.7882</v>
      </c>
      <c r="I9" s="142"/>
      <c r="J9" s="144"/>
      <c r="K9" s="145">
        <f t="shared" si="1"/>
        <v>10128.208200000001</v>
      </c>
    </row>
    <row r="10" spans="1:11" x14ac:dyDescent="0.25">
      <c r="A10" s="138">
        <v>42594</v>
      </c>
      <c r="B10" s="139" t="s">
        <v>25</v>
      </c>
      <c r="C10" s="140">
        <v>2</v>
      </c>
      <c r="D10" s="141">
        <v>184</v>
      </c>
      <c r="E10" s="158" t="s">
        <v>51</v>
      </c>
      <c r="F10" s="140">
        <v>30663288497</v>
      </c>
      <c r="G10" s="144">
        <v>33486.99</v>
      </c>
      <c r="H10" s="142">
        <f t="shared" si="0"/>
        <v>7032.2678999999989</v>
      </c>
      <c r="I10" s="142"/>
      <c r="J10" s="144"/>
      <c r="K10" s="145">
        <f t="shared" si="1"/>
        <v>40519.257899999997</v>
      </c>
    </row>
    <row r="11" spans="1:11" x14ac:dyDescent="0.25">
      <c r="A11" s="138">
        <v>42594</v>
      </c>
      <c r="B11" s="139" t="s">
        <v>25</v>
      </c>
      <c r="C11" s="140">
        <v>2</v>
      </c>
      <c r="D11" s="141">
        <v>185</v>
      </c>
      <c r="E11" s="158" t="s">
        <v>51</v>
      </c>
      <c r="F11" s="140">
        <v>30663288497</v>
      </c>
      <c r="G11" s="144">
        <v>27434.959999999999</v>
      </c>
      <c r="H11" s="142">
        <f t="shared" si="0"/>
        <v>5761.3415999999997</v>
      </c>
      <c r="I11" s="142"/>
      <c r="J11" s="146"/>
      <c r="K11" s="145">
        <f t="shared" si="1"/>
        <v>33196.301599999999</v>
      </c>
    </row>
    <row r="12" spans="1:11" x14ac:dyDescent="0.25">
      <c r="A12" s="138">
        <v>42598</v>
      </c>
      <c r="B12" s="139" t="s">
        <v>25</v>
      </c>
      <c r="C12" s="140">
        <v>2</v>
      </c>
      <c r="D12" s="141">
        <v>186</v>
      </c>
      <c r="E12" s="158" t="s">
        <v>51</v>
      </c>
      <c r="F12" s="140">
        <v>30663288497</v>
      </c>
      <c r="G12" s="144">
        <v>220201.77</v>
      </c>
      <c r="H12" s="142">
        <f t="shared" si="0"/>
        <v>46242.371699999996</v>
      </c>
      <c r="I12" s="142"/>
      <c r="J12" s="146"/>
      <c r="K12" s="145">
        <f t="shared" si="1"/>
        <v>266444.14169999998</v>
      </c>
    </row>
    <row r="13" spans="1:11" x14ac:dyDescent="0.25">
      <c r="A13" s="138">
        <v>42598</v>
      </c>
      <c r="B13" s="139" t="s">
        <v>25</v>
      </c>
      <c r="C13" s="140">
        <v>2</v>
      </c>
      <c r="D13" s="141">
        <v>187</v>
      </c>
      <c r="E13" s="158" t="s">
        <v>51</v>
      </c>
      <c r="F13" s="140">
        <v>30663288497</v>
      </c>
      <c r="G13" s="144">
        <v>13283.21</v>
      </c>
      <c r="H13" s="142">
        <f t="shared" si="0"/>
        <v>2789.4740999999999</v>
      </c>
      <c r="I13" s="142"/>
      <c r="J13" s="146"/>
      <c r="K13" s="145">
        <f t="shared" si="1"/>
        <v>16072.684099999999</v>
      </c>
    </row>
    <row r="14" spans="1:11" x14ac:dyDescent="0.25">
      <c r="A14" s="138">
        <v>42607</v>
      </c>
      <c r="B14" s="139" t="s">
        <v>25</v>
      </c>
      <c r="C14" s="140">
        <v>2</v>
      </c>
      <c r="D14" s="141">
        <v>188</v>
      </c>
      <c r="E14" s="158" t="s">
        <v>51</v>
      </c>
      <c r="F14" s="140">
        <v>30663288497</v>
      </c>
      <c r="G14" s="144">
        <v>70237.58</v>
      </c>
      <c r="H14" s="142">
        <f t="shared" si="0"/>
        <v>14749.891799999999</v>
      </c>
      <c r="I14" s="142"/>
      <c r="J14" s="146"/>
      <c r="K14" s="145">
        <f t="shared" si="1"/>
        <v>84987.471799999999</v>
      </c>
    </row>
    <row r="15" spans="1:11" x14ac:dyDescent="0.25">
      <c r="A15" s="138">
        <v>42607</v>
      </c>
      <c r="B15" s="139" t="s">
        <v>25</v>
      </c>
      <c r="C15" s="140">
        <v>2</v>
      </c>
      <c r="D15" s="141">
        <v>189</v>
      </c>
      <c r="E15" s="158" t="s">
        <v>51</v>
      </c>
      <c r="F15" s="140">
        <v>30663288497</v>
      </c>
      <c r="G15" s="144">
        <v>7259.46</v>
      </c>
      <c r="H15" s="142">
        <f t="shared" si="0"/>
        <v>1524.4866</v>
      </c>
      <c r="I15" s="142"/>
      <c r="J15" s="146"/>
      <c r="K15" s="145">
        <f t="shared" si="1"/>
        <v>8783.9465999999993</v>
      </c>
    </row>
    <row r="16" spans="1:11" x14ac:dyDescent="0.25">
      <c r="A16" s="138">
        <v>42607</v>
      </c>
      <c r="B16" s="139" t="s">
        <v>25</v>
      </c>
      <c r="C16" s="140">
        <v>2</v>
      </c>
      <c r="D16" s="141">
        <v>190</v>
      </c>
      <c r="E16" s="158" t="s">
        <v>51</v>
      </c>
      <c r="F16" s="140">
        <v>30663288497</v>
      </c>
      <c r="G16" s="144">
        <v>30212.639999999999</v>
      </c>
      <c r="H16" s="142">
        <f t="shared" si="0"/>
        <v>6344.6543999999994</v>
      </c>
      <c r="I16" s="142"/>
      <c r="J16" s="146"/>
      <c r="K16" s="145">
        <f t="shared" si="1"/>
        <v>36557.294399999999</v>
      </c>
    </row>
    <row r="17" spans="1:11" x14ac:dyDescent="0.25">
      <c r="A17" s="138">
        <v>42607</v>
      </c>
      <c r="B17" s="139" t="s">
        <v>25</v>
      </c>
      <c r="C17" s="140">
        <v>2</v>
      </c>
      <c r="D17" s="141">
        <v>191</v>
      </c>
      <c r="E17" s="158" t="s">
        <v>51</v>
      </c>
      <c r="F17" s="140">
        <v>30663288497</v>
      </c>
      <c r="G17" s="144">
        <v>30101.82</v>
      </c>
      <c r="H17" s="142">
        <f t="shared" si="0"/>
        <v>6321.3822</v>
      </c>
      <c r="I17" s="142"/>
      <c r="J17" s="146"/>
      <c r="K17" s="145">
        <f t="shared" si="1"/>
        <v>36423.2022</v>
      </c>
    </row>
    <row r="18" spans="1:11" x14ac:dyDescent="0.25">
      <c r="A18" s="138">
        <v>42607</v>
      </c>
      <c r="B18" s="139" t="s">
        <v>25</v>
      </c>
      <c r="C18" s="140">
        <v>2</v>
      </c>
      <c r="D18" s="141">
        <v>192</v>
      </c>
      <c r="E18" s="158" t="s">
        <v>51</v>
      </c>
      <c r="F18" s="140">
        <v>30663288497</v>
      </c>
      <c r="G18" s="144">
        <v>8761.44</v>
      </c>
      <c r="H18" s="142">
        <f t="shared" si="0"/>
        <v>1839.9023999999999</v>
      </c>
      <c r="I18" s="142"/>
      <c r="J18" s="146"/>
      <c r="K18" s="145">
        <f t="shared" si="1"/>
        <v>10601.342400000001</v>
      </c>
    </row>
    <row r="19" spans="1:11" x14ac:dyDescent="0.25">
      <c r="A19" s="138">
        <v>42607</v>
      </c>
      <c r="B19" s="139" t="s">
        <v>25</v>
      </c>
      <c r="C19" s="140">
        <v>2</v>
      </c>
      <c r="D19" s="141">
        <v>193</v>
      </c>
      <c r="E19" s="158" t="s">
        <v>51</v>
      </c>
      <c r="F19" s="140">
        <v>30663288497</v>
      </c>
      <c r="G19" s="144">
        <v>124154.11</v>
      </c>
      <c r="H19" s="142">
        <f t="shared" si="0"/>
        <v>26072.363099999999</v>
      </c>
      <c r="I19" s="142"/>
      <c r="J19" s="146"/>
      <c r="K19" s="145">
        <f t="shared" si="1"/>
        <v>150226.4731</v>
      </c>
    </row>
    <row r="20" spans="1:11" x14ac:dyDescent="0.25">
      <c r="A20" s="138">
        <v>42607</v>
      </c>
      <c r="B20" s="139" t="s">
        <v>25</v>
      </c>
      <c r="C20" s="140">
        <v>2</v>
      </c>
      <c r="D20" s="141">
        <v>194</v>
      </c>
      <c r="E20" s="158" t="s">
        <v>51</v>
      </c>
      <c r="F20" s="140">
        <v>30663288497</v>
      </c>
      <c r="G20" s="144">
        <v>193302.14</v>
      </c>
      <c r="H20" s="142">
        <f t="shared" si="0"/>
        <v>40593.449400000005</v>
      </c>
      <c r="I20" s="142"/>
      <c r="J20" s="146"/>
      <c r="K20" s="145">
        <f t="shared" si="1"/>
        <v>233895.58940000003</v>
      </c>
    </row>
    <row r="21" spans="1:11" x14ac:dyDescent="0.25">
      <c r="A21" s="138">
        <v>42612</v>
      </c>
      <c r="B21" s="139" t="s">
        <v>25</v>
      </c>
      <c r="C21" s="140">
        <v>2</v>
      </c>
      <c r="D21" s="141">
        <v>195</v>
      </c>
      <c r="E21" s="158" t="s">
        <v>51</v>
      </c>
      <c r="F21" s="140">
        <v>30663288497</v>
      </c>
      <c r="G21" s="144">
        <v>338487.47</v>
      </c>
      <c r="H21" s="142">
        <f t="shared" si="0"/>
        <v>71082.368699999992</v>
      </c>
      <c r="I21" s="142"/>
      <c r="J21" s="146"/>
      <c r="K21" s="145">
        <f t="shared" si="1"/>
        <v>409569.83869999996</v>
      </c>
    </row>
    <row r="22" spans="1:11" x14ac:dyDescent="0.25">
      <c r="A22" s="138">
        <v>42583</v>
      </c>
      <c r="B22" s="139" t="s">
        <v>189</v>
      </c>
      <c r="C22" s="140">
        <v>2</v>
      </c>
      <c r="D22" s="141">
        <v>50</v>
      </c>
      <c r="E22" s="158" t="s">
        <v>51</v>
      </c>
      <c r="F22" s="140">
        <v>30663288497</v>
      </c>
      <c r="G22" s="144">
        <v>-7069.52</v>
      </c>
      <c r="H22" s="142">
        <f t="shared" si="0"/>
        <v>-1484.5992000000001</v>
      </c>
      <c r="I22" s="142"/>
      <c r="J22" s="146"/>
      <c r="K22" s="145">
        <f t="shared" si="1"/>
        <v>-8554.119200000001</v>
      </c>
    </row>
    <row r="23" spans="1:11" x14ac:dyDescent="0.25">
      <c r="A23" s="138">
        <v>42585</v>
      </c>
      <c r="B23" s="139" t="s">
        <v>189</v>
      </c>
      <c r="C23" s="140">
        <v>2</v>
      </c>
      <c r="D23" s="141">
        <v>51</v>
      </c>
      <c r="E23" s="158" t="s">
        <v>51</v>
      </c>
      <c r="F23" s="140">
        <v>30663288497</v>
      </c>
      <c r="G23" s="144">
        <v>-3474.46</v>
      </c>
      <c r="H23" s="142">
        <f t="shared" si="0"/>
        <v>-729.63659999999993</v>
      </c>
      <c r="I23" s="142"/>
      <c r="J23" s="146"/>
      <c r="K23" s="145">
        <f t="shared" si="1"/>
        <v>-4204.0965999999999</v>
      </c>
    </row>
    <row r="24" spans="1:11" x14ac:dyDescent="0.25">
      <c r="A24" s="138">
        <v>42613</v>
      </c>
      <c r="B24" s="139" t="s">
        <v>25</v>
      </c>
      <c r="C24" s="140">
        <v>2</v>
      </c>
      <c r="D24" s="141">
        <v>196</v>
      </c>
      <c r="E24" s="158" t="s">
        <v>51</v>
      </c>
      <c r="F24" s="140">
        <v>30663288497</v>
      </c>
      <c r="G24" s="144">
        <v>141059.66</v>
      </c>
      <c r="H24" s="142">
        <f t="shared" si="0"/>
        <v>29622.528599999998</v>
      </c>
      <c r="I24" s="142"/>
      <c r="J24" s="146"/>
      <c r="K24" s="145">
        <f t="shared" si="1"/>
        <v>170682.18859999999</v>
      </c>
    </row>
    <row r="25" spans="1:11" x14ac:dyDescent="0.25">
      <c r="A25" s="138">
        <v>42613</v>
      </c>
      <c r="B25" s="139" t="s">
        <v>25</v>
      </c>
      <c r="C25" s="140">
        <v>2</v>
      </c>
      <c r="D25" s="141">
        <v>197</v>
      </c>
      <c r="E25" s="158" t="s">
        <v>51</v>
      </c>
      <c r="F25" s="140">
        <v>30663288497</v>
      </c>
      <c r="G25" s="144">
        <v>162500</v>
      </c>
      <c r="H25" s="142">
        <f>+G25*0.21</f>
        <v>34125</v>
      </c>
      <c r="I25" s="142"/>
      <c r="J25" s="146"/>
      <c r="K25" s="145">
        <f>SUM(G25:J25)</f>
        <v>196625</v>
      </c>
    </row>
    <row r="26" spans="1:11" x14ac:dyDescent="0.25">
      <c r="A26" s="138">
        <v>42612</v>
      </c>
      <c r="B26" s="138" t="s">
        <v>189</v>
      </c>
      <c r="C26" s="147">
        <v>2</v>
      </c>
      <c r="D26" s="148">
        <v>52</v>
      </c>
      <c r="E26" s="158" t="s">
        <v>51</v>
      </c>
      <c r="F26" s="140">
        <v>30663288497</v>
      </c>
      <c r="G26" s="144">
        <v>-3848.64</v>
      </c>
      <c r="H26" s="142">
        <f t="shared" si="0"/>
        <v>-808.21439999999996</v>
      </c>
      <c r="I26" s="142"/>
      <c r="J26" s="146"/>
      <c r="K26" s="145">
        <f t="shared" si="1"/>
        <v>-4656.8544000000002</v>
      </c>
    </row>
    <row r="27" spans="1:11" x14ac:dyDescent="0.25">
      <c r="A27" s="138"/>
      <c r="B27" s="138"/>
      <c r="C27" s="147"/>
      <c r="D27" s="148"/>
      <c r="E27" s="158" t="s">
        <v>51</v>
      </c>
      <c r="F27" s="140">
        <v>30663288497</v>
      </c>
      <c r="G27" s="144"/>
      <c r="H27" s="142">
        <f t="shared" si="0"/>
        <v>0</v>
      </c>
      <c r="I27" s="142"/>
      <c r="J27" s="146"/>
      <c r="K27" s="145">
        <f t="shared" si="1"/>
        <v>0</v>
      </c>
    </row>
    <row r="28" spans="1:11" x14ac:dyDescent="0.25">
      <c r="A28" s="138"/>
      <c r="B28" s="138"/>
      <c r="C28" s="147"/>
      <c r="D28" s="148"/>
      <c r="E28" s="158" t="s">
        <v>51</v>
      </c>
      <c r="F28" s="140">
        <v>30663288497</v>
      </c>
      <c r="G28" s="144"/>
      <c r="H28" s="142">
        <f t="shared" si="0"/>
        <v>0</v>
      </c>
      <c r="I28" s="142"/>
      <c r="J28" s="146"/>
      <c r="K28" s="145">
        <f t="shared" si="1"/>
        <v>0</v>
      </c>
    </row>
    <row r="29" spans="1:11" x14ac:dyDescent="0.25">
      <c r="A29" s="138"/>
      <c r="B29" s="138"/>
      <c r="C29" s="147"/>
      <c r="D29" s="148"/>
      <c r="E29" s="155"/>
      <c r="F29" s="140"/>
      <c r="G29" s="144"/>
      <c r="H29" s="142">
        <f t="shared" si="0"/>
        <v>0</v>
      </c>
      <c r="I29" s="142"/>
      <c r="J29" s="146"/>
      <c r="K29" s="145">
        <f t="shared" si="1"/>
        <v>0</v>
      </c>
    </row>
    <row r="30" spans="1:11" x14ac:dyDescent="0.25">
      <c r="A30" s="138"/>
      <c r="B30" s="138"/>
      <c r="C30" s="147"/>
      <c r="D30" s="148"/>
      <c r="E30" s="155"/>
      <c r="F30" s="140"/>
      <c r="G30" s="144"/>
      <c r="H30" s="142">
        <f t="shared" si="0"/>
        <v>0</v>
      </c>
      <c r="I30" s="142"/>
      <c r="J30" s="146"/>
      <c r="K30" s="145">
        <f t="shared" si="1"/>
        <v>0</v>
      </c>
    </row>
    <row r="31" spans="1:11" x14ac:dyDescent="0.25">
      <c r="A31" s="138"/>
      <c r="B31" s="138"/>
      <c r="C31" s="147"/>
      <c r="D31" s="148"/>
      <c r="E31" s="155"/>
      <c r="F31" s="140"/>
      <c r="G31" s="144"/>
      <c r="H31" s="142">
        <f t="shared" si="0"/>
        <v>0</v>
      </c>
      <c r="I31" s="142"/>
      <c r="J31" s="146"/>
      <c r="K31" s="145">
        <f t="shared" si="1"/>
        <v>0</v>
      </c>
    </row>
    <row r="32" spans="1:11" x14ac:dyDescent="0.25">
      <c r="A32" s="138"/>
      <c r="B32" s="138"/>
      <c r="C32" s="147"/>
      <c r="D32" s="148"/>
      <c r="E32" s="155"/>
      <c r="F32" s="140"/>
      <c r="G32" s="144"/>
      <c r="H32" s="142">
        <f t="shared" si="0"/>
        <v>0</v>
      </c>
      <c r="I32" s="142"/>
      <c r="J32" s="146"/>
      <c r="K32" s="145">
        <f t="shared" si="1"/>
        <v>0</v>
      </c>
    </row>
    <row r="33" spans="1:11" ht="15.75" thickBot="1" x14ac:dyDescent="0.3">
      <c r="A33" s="149"/>
      <c r="B33" s="149"/>
      <c r="C33" s="150"/>
      <c r="D33" s="150"/>
      <c r="E33" s="150"/>
      <c r="F33" s="151"/>
      <c r="G33" s="152">
        <f>SUM(G5:G32)</f>
        <v>1689483.5599999998</v>
      </c>
      <c r="H33" s="153">
        <f>SUM(H5:H32)</f>
        <v>354791.54759999999</v>
      </c>
      <c r="I33" s="153">
        <f>SUM(I5:I32)</f>
        <v>0</v>
      </c>
      <c r="J33" s="153">
        <f>SUM(J5:J32)</f>
        <v>0</v>
      </c>
      <c r="K33" s="153">
        <f>SUM(K5:K32)</f>
        <v>2044275.1075999998</v>
      </c>
    </row>
  </sheetData>
  <mergeCells count="1">
    <mergeCell ref="C4:D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Venta Abril</vt:lpstr>
      <vt:lpstr>Compras Abril</vt:lpstr>
      <vt:lpstr>Venta Mayo</vt:lpstr>
      <vt:lpstr>Compras Mayo</vt:lpstr>
      <vt:lpstr>Ventas Junio</vt:lpstr>
      <vt:lpstr>Compras Junio</vt:lpstr>
      <vt:lpstr>Ventas Julio</vt:lpstr>
      <vt:lpstr>Compras Julio</vt:lpstr>
      <vt:lpstr>Ventas Agosto</vt:lpstr>
      <vt:lpstr>Compras Agosto</vt:lpstr>
      <vt:lpstr>Ventas Septiembre</vt:lpstr>
      <vt:lpstr>Compras Septiembre</vt:lpstr>
      <vt:lpstr>Ventas Octubre</vt:lpstr>
      <vt:lpstr>Compras Octubre</vt:lpstr>
      <vt:lpstr>Ventas Noviembre</vt:lpstr>
      <vt:lpstr>Compras Noviembre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Usuario</cp:lastModifiedBy>
  <dcterms:created xsi:type="dcterms:W3CDTF">2016-05-03T13:38:04Z</dcterms:created>
  <dcterms:modified xsi:type="dcterms:W3CDTF">2016-11-29T15:19:48Z</dcterms:modified>
</cp:coreProperties>
</file>