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ule\Desktop\Python Estadistica\"/>
    </mc:Choice>
  </mc:AlternateContent>
  <xr:revisionPtr revIDLastSave="0" documentId="13_ncr:1_{01AE96EF-F8E6-4C42-B847-6A251695BFFE}" xr6:coauthVersionLast="45" xr6:coauthVersionMax="45" xr10:uidLastSave="{00000000-0000-0000-0000-000000000000}"/>
  <bookViews>
    <workbookView xWindow="-108" yWindow="-108" windowWidth="23256" windowHeight="12576" xr2:uid="{C9687C73-2932-459E-89E1-B3EDF57DF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7" i="1" l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S4" i="1"/>
  <c r="R5" i="1"/>
  <c r="R4" i="1"/>
  <c r="Q4" i="1"/>
  <c r="Q5" i="1"/>
  <c r="R22" i="1"/>
  <c r="N38" i="1" l="1"/>
  <c r="N37" i="1"/>
  <c r="N36" i="1"/>
  <c r="N35" i="1"/>
  <c r="N32" i="1"/>
  <c r="N31" i="1"/>
  <c r="N30" i="1"/>
  <c r="N29" i="1"/>
  <c r="N28" i="1"/>
  <c r="N27" i="1"/>
  <c r="O24" i="1"/>
  <c r="N24" i="1"/>
  <c r="O19" i="1"/>
  <c r="O21" i="1" s="1"/>
  <c r="N19" i="1"/>
  <c r="N21" i="1" s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M21" i="1"/>
  <c r="M19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H17" i="1"/>
  <c r="H16" i="1"/>
  <c r="H15" i="1"/>
  <c r="H14" i="1"/>
  <c r="H13" i="1"/>
  <c r="H12" i="1"/>
  <c r="H11" i="1"/>
  <c r="H10" i="1"/>
  <c r="H9" i="1"/>
  <c r="H8" i="1"/>
  <c r="H7" i="1"/>
  <c r="H6" i="1"/>
  <c r="H20" i="1" s="1"/>
  <c r="H5" i="1"/>
  <c r="H4" i="1"/>
  <c r="B21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B24" i="1"/>
  <c r="B20" i="1"/>
  <c r="I17" i="1" s="1"/>
  <c r="F20" i="1"/>
  <c r="E20" i="1"/>
  <c r="D20" i="1"/>
  <c r="C20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15" i="1"/>
  <c r="A16" i="1" s="1"/>
  <c r="A1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<sst xmlns="http://schemas.openxmlformats.org/spreadsheetml/2006/main" count="22" uniqueCount="22">
  <si>
    <t>Fecha</t>
  </si>
  <si>
    <t>A</t>
  </si>
  <si>
    <t>B</t>
  </si>
  <si>
    <t>C</t>
  </si>
  <si>
    <t>D</t>
  </si>
  <si>
    <t>E</t>
  </si>
  <si>
    <t>n</t>
  </si>
  <si>
    <t>m2</t>
  </si>
  <si>
    <t>m3</t>
  </si>
  <si>
    <t>m4</t>
  </si>
  <si>
    <t>Y</t>
  </si>
  <si>
    <t>Asim (raiz b1)</t>
  </si>
  <si>
    <t>B2(raiz b1)</t>
  </si>
  <si>
    <t>W2</t>
  </si>
  <si>
    <t>Delta</t>
  </si>
  <si>
    <t>alpha</t>
  </si>
  <si>
    <t>Z (raiz b1)</t>
  </si>
  <si>
    <t>Kurtosis (b2)</t>
  </si>
  <si>
    <t>E(b2)</t>
  </si>
  <si>
    <t>Var(b2)</t>
  </si>
  <si>
    <t>x</t>
  </si>
  <si>
    <t>raiz b1(b2)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</si>
</sst>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8939-FEA5-478A-BC46-A29EFF8EBF4E}">
  <dimension ref="A1:AE38"/>
  <sheetViews>
    <sheetView tabSelected="1" workbookViewId="0">
      <selection activeCell="N12" sqref="N12"/>
    </sheetView>
  </sheetViews>
  <sheetFormatPr defaultRowHeight="14.4" x14ac:dyDescent="0.3"/>
  <cols>
    <col min="1" max="1" width="10.5546875" bestFit="1" customWidth="1"/>
    <col min="8" max="8" width="13.6640625" bestFit="1" customWidth="1"/>
    <col min="14" max="14" width="12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0.30278899999999997</v>
      </c>
      <c r="I1">
        <v>5.8320000000000004E-3</v>
      </c>
      <c r="J1">
        <v>-0.10321900000000001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s="1">
        <v>43496</v>
      </c>
      <c r="B2">
        <v>100</v>
      </c>
      <c r="C2">
        <v>65</v>
      </c>
      <c r="D2">
        <v>0.4</v>
      </c>
      <c r="E2">
        <v>1</v>
      </c>
      <c r="F2">
        <v>20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1">
        <f>+EOMONTH(A2,1)</f>
        <v>43524</v>
      </c>
      <c r="B3">
        <v>95</v>
      </c>
      <c r="C3">
        <v>66</v>
      </c>
      <c r="D3">
        <v>0.35</v>
      </c>
      <c r="E3">
        <v>1</v>
      </c>
      <c r="F3">
        <v>30</v>
      </c>
      <c r="M3" t="s">
        <v>7</v>
      </c>
      <c r="N3" t="s">
        <v>8</v>
      </c>
      <c r="O3" s="2" t="s">
        <v>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1">
        <f t="shared" ref="A4:A17" si="0">+EOMONTH(A3,1)</f>
        <v>43555</v>
      </c>
      <c r="B4">
        <v>105</v>
      </c>
      <c r="C4">
        <v>67</v>
      </c>
      <c r="D4">
        <v>0.55000000000000004</v>
      </c>
      <c r="E4">
        <v>1</v>
      </c>
      <c r="F4">
        <v>25</v>
      </c>
      <c r="H4">
        <f>+$H$1*(C4-0)+$I$1*(D4-0)+$J$1*(F4-0)+83.41</f>
        <v>101.1195956</v>
      </c>
      <c r="I4">
        <f t="shared" ref="I4:I17" si="1">+B4-$B$20</f>
        <v>2.2857142857142918</v>
      </c>
      <c r="K4">
        <f>+$H$1*(C4-0)+$I$1*(D4-0)+$J$1*(F4-0)+83.411</f>
        <v>101.1205956</v>
      </c>
      <c r="M4">
        <f>+(B4-H4)^2</f>
        <v>15.057538307539385</v>
      </c>
      <c r="N4">
        <f>+(B4-H4)^3</f>
        <v>58.429337901744432</v>
      </c>
      <c r="O4">
        <f>+(B4-H4)^4</f>
        <v>226.72945988301606</v>
      </c>
      <c r="Q4">
        <f>+C4*D4</f>
        <v>36.85</v>
      </c>
      <c r="R4" s="2">
        <f>+C4*F4</f>
        <v>1675</v>
      </c>
      <c r="S4" s="2">
        <f>+D4*F4</f>
        <v>13.750000000000002</v>
      </c>
      <c r="T4" s="2"/>
      <c r="U4" s="2">
        <f>+(B4-H4)^2</f>
        <v>15.057538307539385</v>
      </c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3">
      <c r="A5" s="1">
        <f t="shared" si="0"/>
        <v>43585</v>
      </c>
      <c r="B5">
        <v>99</v>
      </c>
      <c r="C5">
        <v>68</v>
      </c>
      <c r="D5">
        <v>0.33</v>
      </c>
      <c r="E5">
        <v>1</v>
      </c>
      <c r="F5">
        <v>35</v>
      </c>
      <c r="H5">
        <f t="shared" ref="H5:H17" si="2">+$H$1*(C5-0)+$I$1*(D5-0)+$J$1*(F5-0)+83.41</f>
        <v>100.38891156</v>
      </c>
      <c r="I5">
        <f t="shared" si="1"/>
        <v>-3.7142857142857082</v>
      </c>
      <c r="K5">
        <f t="shared" ref="K5:K17" si="3">+$H$1*(C5-0)+$I$1*(D5-0)+$J$1*(F5-0)+83.411</f>
        <v>100.38991156</v>
      </c>
      <c r="M5">
        <f t="shared" ref="M5:M17" si="4">+(B5-H5)^2</f>
        <v>1.9290753215016248</v>
      </c>
      <c r="N5">
        <f t="shared" ref="N5:N17" si="5">+(B5-H5)^3</f>
        <v>-2.6793150141443172</v>
      </c>
      <c r="O5">
        <f t="shared" ref="O5:O17" si="6">+(B5-H5)^4</f>
        <v>3.7213315960265967</v>
      </c>
      <c r="Q5">
        <f>+C5*D5</f>
        <v>22.44</v>
      </c>
      <c r="R5" s="2">
        <f>+C5*F5</f>
        <v>2380</v>
      </c>
      <c r="S5" s="2">
        <f>+D5*F5</f>
        <v>11.55</v>
      </c>
      <c r="T5" s="2"/>
      <c r="U5" s="2">
        <f t="shared" ref="U5:U17" si="7">+(B5-H5)^2</f>
        <v>1.9290753215016248</v>
      </c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s="1">
        <f t="shared" si="0"/>
        <v>43616</v>
      </c>
      <c r="B6">
        <v>102</v>
      </c>
      <c r="C6">
        <v>69</v>
      </c>
      <c r="D6">
        <v>0.24</v>
      </c>
      <c r="E6">
        <v>0</v>
      </c>
      <c r="F6">
        <v>30</v>
      </c>
      <c r="H6">
        <f t="shared" si="2"/>
        <v>101.20727067999999</v>
      </c>
      <c r="I6">
        <f t="shared" si="1"/>
        <v>-0.7142857142857082</v>
      </c>
      <c r="K6">
        <f t="shared" si="3"/>
        <v>101.20827068</v>
      </c>
      <c r="M6">
        <f t="shared" si="4"/>
        <v>0.62841977478767275</v>
      </c>
      <c r="N6">
        <f t="shared" si="5"/>
        <v>0.49816678074198906</v>
      </c>
      <c r="O6">
        <f t="shared" si="6"/>
        <v>0.39491141334418933</v>
      </c>
      <c r="P6" s="2"/>
      <c r="Q6">
        <f t="shared" ref="Q6:Q17" si="8">+C6*D6</f>
        <v>16.559999999999999</v>
      </c>
      <c r="R6" s="2">
        <f t="shared" ref="R6:R17" si="9">+C6*F6</f>
        <v>2070</v>
      </c>
      <c r="S6" s="2">
        <f t="shared" ref="S6:S17" si="10">+D6*F6</f>
        <v>7.1999999999999993</v>
      </c>
      <c r="T6" s="2"/>
      <c r="U6" s="2">
        <f t="shared" si="7"/>
        <v>0.62841977478767275</v>
      </c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1">
        <f t="shared" si="0"/>
        <v>43646</v>
      </c>
      <c r="B7">
        <v>100</v>
      </c>
      <c r="C7">
        <v>70</v>
      </c>
      <c r="D7">
        <v>0.99</v>
      </c>
      <c r="E7">
        <v>1</v>
      </c>
      <c r="F7">
        <v>25</v>
      </c>
      <c r="H7">
        <f t="shared" si="2"/>
        <v>102.03052868</v>
      </c>
      <c r="I7">
        <f t="shared" si="1"/>
        <v>-2.7142857142857082</v>
      </c>
      <c r="K7">
        <f t="shared" si="3"/>
        <v>102.03152868000001</v>
      </c>
      <c r="M7">
        <f t="shared" si="4"/>
        <v>4.1230467203025558</v>
      </c>
      <c r="N7">
        <f t="shared" si="5"/>
        <v>-8.3719646145542921</v>
      </c>
      <c r="O7">
        <f t="shared" si="6"/>
        <v>16.99951425779766</v>
      </c>
      <c r="P7" s="2"/>
      <c r="Q7">
        <f t="shared" si="8"/>
        <v>69.3</v>
      </c>
      <c r="R7" s="2">
        <f t="shared" si="9"/>
        <v>1750</v>
      </c>
      <c r="S7" s="2">
        <f t="shared" si="10"/>
        <v>24.75</v>
      </c>
      <c r="T7" s="2"/>
      <c r="U7" s="2">
        <f t="shared" si="7"/>
        <v>4.1230467203025558</v>
      </c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1">
        <f t="shared" si="0"/>
        <v>43677</v>
      </c>
      <c r="B8">
        <v>100</v>
      </c>
      <c r="C8">
        <v>71</v>
      </c>
      <c r="D8">
        <v>0.5</v>
      </c>
      <c r="E8">
        <v>1</v>
      </c>
      <c r="F8">
        <v>35</v>
      </c>
      <c r="H8">
        <f t="shared" si="2"/>
        <v>101.29827</v>
      </c>
      <c r="I8">
        <f t="shared" si="1"/>
        <v>-2.7142857142857082</v>
      </c>
      <c r="K8">
        <f t="shared" si="3"/>
        <v>101.29927000000001</v>
      </c>
      <c r="M8">
        <f t="shared" si="4"/>
        <v>1.6855049929000059</v>
      </c>
      <c r="N8">
        <f t="shared" si="5"/>
        <v>-2.1882405671322944</v>
      </c>
      <c r="O8">
        <f t="shared" si="6"/>
        <v>2.8409270810908489</v>
      </c>
      <c r="P8" s="2"/>
      <c r="Q8">
        <f t="shared" si="8"/>
        <v>35.5</v>
      </c>
      <c r="R8" s="2">
        <f t="shared" si="9"/>
        <v>2485</v>
      </c>
      <c r="S8" s="2">
        <f t="shared" si="10"/>
        <v>17.5</v>
      </c>
      <c r="T8" s="2"/>
      <c r="U8" s="2">
        <f t="shared" si="7"/>
        <v>1.6855049929000059</v>
      </c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1">
        <f t="shared" si="0"/>
        <v>43708</v>
      </c>
      <c r="B9">
        <v>92</v>
      </c>
      <c r="C9">
        <v>72</v>
      </c>
      <c r="D9">
        <v>1.2</v>
      </c>
      <c r="E9">
        <v>0</v>
      </c>
      <c r="F9">
        <v>20</v>
      </c>
      <c r="H9">
        <f t="shared" si="2"/>
        <v>103.1534264</v>
      </c>
      <c r="I9">
        <f t="shared" si="1"/>
        <v>-10.714285714285708</v>
      </c>
      <c r="K9">
        <f t="shared" si="3"/>
        <v>103.15442640000001</v>
      </c>
      <c r="M9">
        <f t="shared" si="4"/>
        <v>124.39892046021697</v>
      </c>
      <c r="N9">
        <f t="shared" si="5"/>
        <v>-1387.4742035924842</v>
      </c>
      <c r="O9">
        <f t="shared" si="6"/>
        <v>15475.091411667388</v>
      </c>
      <c r="P9" s="2"/>
      <c r="Q9">
        <f t="shared" si="8"/>
        <v>86.399999999999991</v>
      </c>
      <c r="R9" s="2">
        <f t="shared" si="9"/>
        <v>1440</v>
      </c>
      <c r="S9" s="2">
        <f t="shared" si="10"/>
        <v>24</v>
      </c>
      <c r="T9" s="2"/>
      <c r="U9" s="2">
        <f t="shared" si="7"/>
        <v>124.39892046021697</v>
      </c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1">
        <f t="shared" si="0"/>
        <v>43738</v>
      </c>
      <c r="B10">
        <v>110</v>
      </c>
      <c r="C10">
        <v>73</v>
      </c>
      <c r="D10">
        <v>0.6</v>
      </c>
      <c r="E10">
        <v>2</v>
      </c>
      <c r="F10">
        <v>15</v>
      </c>
      <c r="H10">
        <f t="shared" si="2"/>
        <v>103.96881119999999</v>
      </c>
      <c r="I10">
        <f t="shared" si="1"/>
        <v>7.2857142857142918</v>
      </c>
      <c r="K10">
        <f t="shared" si="3"/>
        <v>103.9698112</v>
      </c>
      <c r="M10">
        <f t="shared" si="4"/>
        <v>36.375238341245556</v>
      </c>
      <c r="N10">
        <f t="shared" si="5"/>
        <v>219.38593008105113</v>
      </c>
      <c r="O10">
        <f t="shared" si="6"/>
        <v>1323.1579643824207</v>
      </c>
      <c r="P10" s="2"/>
      <c r="Q10">
        <f t="shared" si="8"/>
        <v>43.8</v>
      </c>
      <c r="R10" s="2">
        <f t="shared" si="9"/>
        <v>1095</v>
      </c>
      <c r="S10" s="2">
        <f t="shared" si="10"/>
        <v>9</v>
      </c>
      <c r="T10" s="2"/>
      <c r="U10" s="2">
        <f t="shared" si="7"/>
        <v>36.375238341245556</v>
      </c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1">
        <f t="shared" si="0"/>
        <v>43769</v>
      </c>
      <c r="B11">
        <v>105</v>
      </c>
      <c r="C11">
        <v>74</v>
      </c>
      <c r="D11">
        <v>0.7</v>
      </c>
      <c r="E11">
        <v>1</v>
      </c>
      <c r="F11">
        <v>20</v>
      </c>
      <c r="H11">
        <f t="shared" si="2"/>
        <v>103.7560884</v>
      </c>
      <c r="I11">
        <f t="shared" si="1"/>
        <v>2.2857142857142918</v>
      </c>
      <c r="K11">
        <f t="shared" si="3"/>
        <v>103.7570884</v>
      </c>
      <c r="M11">
        <f t="shared" si="4"/>
        <v>1.5473160686145702</v>
      </c>
      <c r="N11">
        <f t="shared" si="5"/>
        <v>1.924724406616066</v>
      </c>
      <c r="O11">
        <f t="shared" si="6"/>
        <v>2.3941870161928493</v>
      </c>
      <c r="P11" s="2"/>
      <c r="Q11">
        <f t="shared" si="8"/>
        <v>51.8</v>
      </c>
      <c r="R11" s="2">
        <f t="shared" si="9"/>
        <v>1480</v>
      </c>
      <c r="S11" s="2">
        <f t="shared" si="10"/>
        <v>14</v>
      </c>
      <c r="T11" s="2"/>
      <c r="U11" s="2">
        <f t="shared" si="7"/>
        <v>1.5473160686145702</v>
      </c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1">
        <f t="shared" si="0"/>
        <v>43799</v>
      </c>
      <c r="B12">
        <v>107</v>
      </c>
      <c r="C12">
        <v>75</v>
      </c>
      <c r="D12">
        <v>0.8</v>
      </c>
      <c r="E12">
        <v>0</v>
      </c>
      <c r="F12">
        <v>36</v>
      </c>
      <c r="H12">
        <f t="shared" si="2"/>
        <v>102.40795659999999</v>
      </c>
      <c r="I12">
        <f t="shared" si="1"/>
        <v>4.2857142857142918</v>
      </c>
      <c r="K12">
        <f t="shared" si="3"/>
        <v>102.4089566</v>
      </c>
      <c r="M12">
        <f t="shared" si="4"/>
        <v>21.086862587483637</v>
      </c>
      <c r="N12">
        <f t="shared" si="5"/>
        <v>96.831788171561342</v>
      </c>
      <c r="O12">
        <f t="shared" si="6"/>
        <v>444.65577378341709</v>
      </c>
      <c r="P12" s="2"/>
      <c r="Q12">
        <f t="shared" si="8"/>
        <v>60</v>
      </c>
      <c r="R12" s="2">
        <f t="shared" si="9"/>
        <v>2700</v>
      </c>
      <c r="S12" s="2">
        <f t="shared" si="10"/>
        <v>28.8</v>
      </c>
      <c r="T12" s="2"/>
      <c r="U12" s="2">
        <f t="shared" si="7"/>
        <v>21.086862587483637</v>
      </c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1">
        <f t="shared" si="0"/>
        <v>43830</v>
      </c>
      <c r="B13">
        <v>104</v>
      </c>
      <c r="C13">
        <v>76</v>
      </c>
      <c r="D13">
        <v>0.8</v>
      </c>
      <c r="E13">
        <v>0</v>
      </c>
      <c r="F13">
        <v>27</v>
      </c>
      <c r="H13">
        <f t="shared" si="2"/>
        <v>103.63971659999999</v>
      </c>
      <c r="I13">
        <f t="shared" si="1"/>
        <v>1.2857142857142918</v>
      </c>
      <c r="K13">
        <f t="shared" si="3"/>
        <v>103.64071659999999</v>
      </c>
      <c r="M13">
        <f t="shared" si="4"/>
        <v>0.12980412831557034</v>
      </c>
      <c r="N13">
        <f t="shared" si="5"/>
        <v>4.6766272683571815E-2</v>
      </c>
      <c r="O13">
        <f t="shared" si="6"/>
        <v>1.684911172776505E-2</v>
      </c>
      <c r="P13" s="2"/>
      <c r="Q13">
        <f t="shared" si="8"/>
        <v>60.800000000000004</v>
      </c>
      <c r="R13" s="2">
        <f t="shared" si="9"/>
        <v>2052</v>
      </c>
      <c r="S13" s="2">
        <f t="shared" si="10"/>
        <v>21.6</v>
      </c>
      <c r="T13" s="2"/>
      <c r="U13" s="2">
        <f t="shared" si="7"/>
        <v>0.12980412831557034</v>
      </c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1">
        <f t="shared" si="0"/>
        <v>43861</v>
      </c>
      <c r="B14">
        <v>107</v>
      </c>
      <c r="C14">
        <v>77</v>
      </c>
      <c r="D14">
        <v>9</v>
      </c>
      <c r="E14">
        <v>2</v>
      </c>
      <c r="F14">
        <v>38</v>
      </c>
      <c r="H14">
        <f t="shared" si="2"/>
        <v>102.854919</v>
      </c>
      <c r="I14">
        <f t="shared" si="1"/>
        <v>4.2857142857142918</v>
      </c>
      <c r="K14">
        <f t="shared" si="3"/>
        <v>102.855919</v>
      </c>
      <c r="M14">
        <f t="shared" si="4"/>
        <v>17.181696496561038</v>
      </c>
      <c r="N14">
        <f t="shared" si="5"/>
        <v>71.219523695661806</v>
      </c>
      <c r="O14">
        <f t="shared" si="6"/>
        <v>295.21069449993786</v>
      </c>
      <c r="P14" s="2"/>
      <c r="Q14">
        <f t="shared" si="8"/>
        <v>693</v>
      </c>
      <c r="R14" s="2">
        <f t="shared" si="9"/>
        <v>2926</v>
      </c>
      <c r="S14" s="2">
        <f t="shared" si="10"/>
        <v>342</v>
      </c>
      <c r="T14" s="2"/>
      <c r="U14" s="2">
        <f t="shared" si="7"/>
        <v>17.181696496561038</v>
      </c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1">
        <f t="shared" si="0"/>
        <v>43890</v>
      </c>
      <c r="B15">
        <v>99</v>
      </c>
      <c r="C15">
        <v>78</v>
      </c>
      <c r="D15">
        <v>0.8</v>
      </c>
      <c r="E15">
        <v>3</v>
      </c>
      <c r="F15">
        <v>49</v>
      </c>
      <c r="H15">
        <f t="shared" si="2"/>
        <v>101.97447659999999</v>
      </c>
      <c r="I15">
        <f t="shared" si="1"/>
        <v>-3.7142857142857082</v>
      </c>
      <c r="K15">
        <f t="shared" si="3"/>
        <v>101.97547659999999</v>
      </c>
      <c r="M15">
        <f t="shared" si="4"/>
        <v>8.8475110439474918</v>
      </c>
      <c r="N15">
        <f t="shared" si="5"/>
        <v>-26.316714568463283</v>
      </c>
      <c r="O15">
        <f t="shared" si="6"/>
        <v>78.278451672772832</v>
      </c>
      <c r="P15" s="2"/>
      <c r="Q15">
        <f t="shared" si="8"/>
        <v>62.400000000000006</v>
      </c>
      <c r="R15" s="2">
        <f t="shared" si="9"/>
        <v>3822</v>
      </c>
      <c r="S15" s="2">
        <f t="shared" si="10"/>
        <v>39.200000000000003</v>
      </c>
      <c r="T15" s="2"/>
      <c r="U15" s="2">
        <f t="shared" si="7"/>
        <v>8.8475110439474918</v>
      </c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1">
        <f t="shared" si="0"/>
        <v>43921</v>
      </c>
      <c r="B16">
        <v>103</v>
      </c>
      <c r="C16">
        <v>79</v>
      </c>
      <c r="D16">
        <v>0.6</v>
      </c>
      <c r="E16">
        <v>1</v>
      </c>
      <c r="F16">
        <v>25</v>
      </c>
      <c r="H16">
        <f t="shared" si="2"/>
        <v>104.75335519999999</v>
      </c>
      <c r="I16">
        <f t="shared" si="1"/>
        <v>0.2857142857142918</v>
      </c>
      <c r="K16">
        <f t="shared" si="3"/>
        <v>104.75435519999999</v>
      </c>
      <c r="M16">
        <f t="shared" si="4"/>
        <v>3.0742544573669952</v>
      </c>
      <c r="N16">
        <f t="shared" si="5"/>
        <v>-5.3902600389475603</v>
      </c>
      <c r="O16">
        <f t="shared" si="6"/>
        <v>9.4510404686408389</v>
      </c>
      <c r="P16" s="2"/>
      <c r="Q16">
        <f t="shared" si="8"/>
        <v>47.4</v>
      </c>
      <c r="R16" s="2">
        <f t="shared" si="9"/>
        <v>1975</v>
      </c>
      <c r="S16" s="2">
        <f t="shared" si="10"/>
        <v>15</v>
      </c>
      <c r="T16" s="2"/>
      <c r="U16" s="2">
        <f t="shared" si="7"/>
        <v>3.0742544573669952</v>
      </c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1">
        <f t="shared" si="0"/>
        <v>43951</v>
      </c>
      <c r="B17">
        <v>105</v>
      </c>
      <c r="C17">
        <v>80</v>
      </c>
      <c r="D17">
        <v>65</v>
      </c>
      <c r="E17">
        <v>0</v>
      </c>
      <c r="F17">
        <v>25</v>
      </c>
      <c r="H17">
        <f t="shared" si="2"/>
        <v>105.431725</v>
      </c>
      <c r="I17">
        <f t="shared" si="1"/>
        <v>2.2857142857142918</v>
      </c>
      <c r="K17">
        <f t="shared" si="3"/>
        <v>105.432725</v>
      </c>
      <c r="M17">
        <f t="shared" si="4"/>
        <v>0.18638647562500013</v>
      </c>
      <c r="N17">
        <f t="shared" si="5"/>
        <v>-8.0467701189203211E-2</v>
      </c>
      <c r="O17">
        <f t="shared" si="6"/>
        <v>3.4739918295908771E-2</v>
      </c>
      <c r="P17" s="2"/>
      <c r="Q17">
        <f t="shared" si="8"/>
        <v>5200</v>
      </c>
      <c r="R17" s="2">
        <f t="shared" si="9"/>
        <v>2000</v>
      </c>
      <c r="S17" s="2">
        <f t="shared" si="10"/>
        <v>1625</v>
      </c>
      <c r="T17" s="2"/>
      <c r="U17" s="2">
        <f t="shared" si="7"/>
        <v>0.18638647562500013</v>
      </c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M19" s="2">
        <f>+SUM(M4:M17)</f>
        <v>236.25157517640812</v>
      </c>
      <c r="N19" s="2">
        <f>+SUM(N4:N17)</f>
        <v>-984.16492878685449</v>
      </c>
      <c r="O19" s="2">
        <f>+SUM(O4:O17)</f>
        <v>17878.977256752074</v>
      </c>
      <c r="P19" s="2"/>
      <c r="Q19" s="2"/>
      <c r="R19" s="2"/>
      <c r="S19" s="2"/>
      <c r="T19" s="2"/>
      <c r="U19" s="2"/>
      <c r="V19" s="2"/>
      <c r="X19" s="2"/>
    </row>
    <row r="20" spans="1:31" x14ac:dyDescent="0.3">
      <c r="B20">
        <f>+AVERAGE(B4:B17)</f>
        <v>102.71428571428571</v>
      </c>
      <c r="C20">
        <f>+AVERAGE(C4:C17)</f>
        <v>73.5</v>
      </c>
      <c r="D20">
        <f>+AVERAGE(D4:D17)</f>
        <v>5.8650000000000002</v>
      </c>
      <c r="E20">
        <f>+AVERAGE(E4:E17)</f>
        <v>0.9285714285714286</v>
      </c>
      <c r="F20">
        <f>+AVERAGE(F4:F17)</f>
        <v>28.928571428571427</v>
      </c>
      <c r="H20">
        <f>+AVERAGE(H4:H17)</f>
        <v>102.71321796571426</v>
      </c>
      <c r="L20" t="s">
        <v>6</v>
      </c>
      <c r="M20">
        <v>14</v>
      </c>
      <c r="N20">
        <v>14</v>
      </c>
      <c r="O20">
        <v>14</v>
      </c>
    </row>
    <row r="21" spans="1:31" x14ac:dyDescent="0.3">
      <c r="B21">
        <f>+VAR(B4:B17)</f>
        <v>20.373626373626372</v>
      </c>
      <c r="M21">
        <f>+M19/M20</f>
        <v>16.87511251260058</v>
      </c>
      <c r="N21">
        <f>+N19/N20</f>
        <v>-70.297494913346753</v>
      </c>
      <c r="O21">
        <f>+O19/O20</f>
        <v>1277.0698040537195</v>
      </c>
    </row>
    <row r="22" spans="1:31" x14ac:dyDescent="0.3">
      <c r="R22">
        <f>+COMBIN(5,2)</f>
        <v>10</v>
      </c>
    </row>
    <row r="23" spans="1:31" x14ac:dyDescent="0.3">
      <c r="B23">
        <v>83.41</v>
      </c>
    </row>
    <row r="24" spans="1:31" x14ac:dyDescent="0.3">
      <c r="B24">
        <f>+B20-B23</f>
        <v>19.304285714285712</v>
      </c>
      <c r="N24">
        <f>+N21/(M21^1.5)</f>
        <v>-1.0140744329215765</v>
      </c>
      <c r="O24">
        <f>+O21/(M21^2)</f>
        <v>4.48457490162117</v>
      </c>
    </row>
    <row r="25" spans="1:31" x14ac:dyDescent="0.3">
      <c r="N25" t="s">
        <v>11</v>
      </c>
      <c r="O25" t="s">
        <v>17</v>
      </c>
    </row>
    <row r="27" spans="1:31" x14ac:dyDescent="0.3">
      <c r="M27" t="s">
        <v>10</v>
      </c>
      <c r="N27">
        <f>+N24*(((M20+1)*(M20+3)/(6*(M20-2)))^0.5)</f>
        <v>-1.9084187522870804</v>
      </c>
    </row>
    <row r="28" spans="1:31" x14ac:dyDescent="0.3">
      <c r="M28" t="s">
        <v>12</v>
      </c>
      <c r="N28">
        <f>(3*(M20^2+27*M20-70)*(M20+1)*(M20+3))/((M20-2)*(M20+5)*(M20+7)*(M20+9))</f>
        <v>3.5011441647597255</v>
      </c>
    </row>
    <row r="29" spans="1:31" x14ac:dyDescent="0.3">
      <c r="M29" t="s">
        <v>13</v>
      </c>
      <c r="N29">
        <f>+(2*N28-1)^0.5-1</f>
        <v>1.4499568015619073</v>
      </c>
    </row>
    <row r="30" spans="1:31" x14ac:dyDescent="0.3">
      <c r="M30" t="s">
        <v>14</v>
      </c>
      <c r="N30">
        <f>1/(LOG(N29^0.5)^0.5)</f>
        <v>3.5206568581576181</v>
      </c>
    </row>
    <row r="31" spans="1:31" x14ac:dyDescent="0.3">
      <c r="M31" t="s">
        <v>15</v>
      </c>
      <c r="N31">
        <f>(2/(N29-1))^0.5</f>
        <v>2.1082863032913335</v>
      </c>
    </row>
    <row r="32" spans="1:31" x14ac:dyDescent="0.3">
      <c r="M32" t="s">
        <v>16</v>
      </c>
      <c r="N32">
        <f>+N30*LN(N27/N31+((N27/N31)^2+1)^0.5)</f>
        <v>-2.8613306507305842</v>
      </c>
    </row>
    <row r="35" spans="13:14" x14ac:dyDescent="0.3">
      <c r="M35" t="s">
        <v>18</v>
      </c>
      <c r="N35">
        <f>3*(M20-1)/(M20+1)</f>
        <v>2.6</v>
      </c>
    </row>
    <row r="36" spans="13:14" x14ac:dyDescent="0.3">
      <c r="M36" t="s">
        <v>19</v>
      </c>
      <c r="N36">
        <f>(24*M20*(M20-2)*(M20-3))/((M20+1)^2*(M20+3)*(M20+5))</f>
        <v>0.61027863777089786</v>
      </c>
    </row>
    <row r="37" spans="13:14" x14ac:dyDescent="0.3">
      <c r="M37" t="s">
        <v>20</v>
      </c>
      <c r="N37">
        <f>+(O24-N35)/(N36^0.5)</f>
        <v>2.412399995006441</v>
      </c>
    </row>
    <row r="38" spans="13:14" x14ac:dyDescent="0.3">
      <c r="M38" t="s">
        <v>21</v>
      </c>
      <c r="N38">
        <f>+(6*(M20^2-5*M20+2))/((M20+7)*(M20+9))*((6*(M20+3)*(M20+5))/(M20*(M20-2)*(M20-3)))^0.5</f>
        <v>1.6283208811788872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Vulej</dc:creator>
  <cp:lastModifiedBy>Ezequiel Vulej</cp:lastModifiedBy>
  <dcterms:created xsi:type="dcterms:W3CDTF">2020-06-13T16:22:44Z</dcterms:created>
  <dcterms:modified xsi:type="dcterms:W3CDTF">2020-07-06T21:17:03Z</dcterms:modified>
</cp:coreProperties>
</file>