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1_{E8986DD1-2F85-4B93-8CDF-03AEBC52961E}" xr6:coauthVersionLast="45" xr6:coauthVersionMax="45" xr10:uidLastSave="{00000000-0000-0000-0000-000000000000}"/>
  <bookViews>
    <workbookView xWindow="2685" yWindow="30" windowWidth="25230" windowHeight="20610" xr2:uid="{95A0EBFF-35AE-4473-B235-16AE549DD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B64" i="1"/>
  <c r="C61" i="1"/>
  <c r="B61" i="1"/>
  <c r="C60" i="1"/>
  <c r="B60" i="1"/>
  <c r="C55" i="1"/>
  <c r="B55" i="1"/>
  <c r="C52" i="1"/>
  <c r="B52" i="1"/>
  <c r="C51" i="1"/>
  <c r="B51" i="1"/>
  <c r="C47" i="1"/>
  <c r="C27" i="1"/>
  <c r="B47" i="1"/>
  <c r="B27" i="1"/>
  <c r="D6" i="1" l="1"/>
  <c r="B32" i="1"/>
  <c r="B31" i="1"/>
  <c r="B20" i="1"/>
  <c r="B23" i="1" s="1"/>
  <c r="B21" i="1" s="1"/>
  <c r="B15" i="1"/>
  <c r="B33" i="1" l="1"/>
  <c r="B34" i="1" s="1"/>
  <c r="B36" i="1" s="1"/>
  <c r="B37" i="1" s="1"/>
  <c r="B40" i="1" s="1"/>
  <c r="C14" i="1"/>
  <c r="B24" i="1"/>
  <c r="C23" i="1"/>
  <c r="C21" i="1" s="1"/>
  <c r="C24" i="1" s="1"/>
  <c r="B43" i="1" l="1"/>
  <c r="C44" i="1"/>
  <c r="C40" i="1"/>
  <c r="C43" i="1" l="1"/>
  <c r="B44" i="1"/>
</calcChain>
</file>

<file path=xl/sharedStrings.xml><?xml version="1.0" encoding="utf-8"?>
<sst xmlns="http://schemas.openxmlformats.org/spreadsheetml/2006/main" count="78" uniqueCount="42">
  <si>
    <t>ISS Orbit Scenario - Analysis of approximation error in original algorithm</t>
  </si>
  <si>
    <t>Orbit Radius</t>
  </si>
  <si>
    <t>km</t>
  </si>
  <si>
    <t>km/h</t>
  </si>
  <si>
    <t>Orbital Velocity</t>
  </si>
  <si>
    <t>Circular orbit</t>
  </si>
  <si>
    <t>Inputs</t>
  </si>
  <si>
    <t>min</t>
  </si>
  <si>
    <t>Original Algorithm - Values after one step</t>
  </si>
  <si>
    <t>Inputs in Cartesian coordinates</t>
  </si>
  <si>
    <t>Step calculations</t>
  </si>
  <si>
    <t>Earth Mass</t>
  </si>
  <si>
    <t>kg</t>
  </si>
  <si>
    <t>Y</t>
  </si>
  <si>
    <t>km/min</t>
  </si>
  <si>
    <t>X</t>
  </si>
  <si>
    <t>km/min/min</t>
  </si>
  <si>
    <t>Velocity</t>
  </si>
  <si>
    <t>Position</t>
  </si>
  <si>
    <t>Acceleration</t>
  </si>
  <si>
    <t>DeltaV</t>
  </si>
  <si>
    <t>Values confirmed by stepping through code</t>
  </si>
  <si>
    <t>Delta Position</t>
  </si>
  <si>
    <t>New Velocity</t>
  </si>
  <si>
    <t>New Position</t>
  </si>
  <si>
    <t>Step Time</t>
  </si>
  <si>
    <t>Distance Traveled</t>
  </si>
  <si>
    <t>Exact calculation of one step - same starting point</t>
  </si>
  <si>
    <t>Circumference of Orbit</t>
  </si>
  <si>
    <t>% of Orbit in 1 step</t>
  </si>
  <si>
    <t>Degrees Traveled</t>
  </si>
  <si>
    <t>degrees</t>
  </si>
  <si>
    <t>Starting Point</t>
  </si>
  <si>
    <t>radians</t>
  </si>
  <si>
    <t>Sine</t>
  </si>
  <si>
    <t>Cosine</t>
  </si>
  <si>
    <t>Theta</t>
  </si>
  <si>
    <t>V</t>
  </si>
  <si>
    <t>Error in One Step</t>
  </si>
  <si>
    <t>Position Error</t>
  </si>
  <si>
    <t>Velocity Error</t>
  </si>
  <si>
    <t>Error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</si>
</sst>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4" fillId="0" borderId="3" xfId="4"/>
    <xf numFmtId="0" fontId="3" fillId="0" borderId="2" xfId="3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3" xfId="4" applyFont="1"/>
    <xf numFmtId="164" fontId="0" fillId="0" borderId="0" xfId="1" applyNumberFormat="1" applyFont="1"/>
  </cellXfs>
  <cellStyles count="5">
    <cellStyle name="Heading 1" xfId="2" builtinId="16"/>
    <cellStyle name="Heading 2" xfId="3" builtinId="17"/>
    <cellStyle name="Heading 3" xfId="4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26</xdr:row>
      <xdr:rowOff>142875</xdr:rowOff>
    </xdr:from>
    <xdr:to>
      <xdr:col>18</xdr:col>
      <xdr:colOff>109171</xdr:colOff>
      <xdr:row>60</xdr:row>
      <xdr:rowOff>65331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3D8CF7C-5065-42EF-AD28-6442B804EAC8}"/>
            </a:ext>
          </a:extLst>
        </xdr:cNvPr>
        <xdr:cNvGrpSpPr/>
      </xdr:nvGrpSpPr>
      <xdr:grpSpPr>
        <a:xfrm>
          <a:off x="5562600" y="5305425"/>
          <a:ext cx="7491046" cy="6532806"/>
          <a:chOff x="967154" y="344244"/>
          <a:chExt cx="7491046" cy="6513756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BDCFFC31-E10E-41EB-83F8-36948FF89CFA}"/>
              </a:ext>
            </a:extLst>
          </xdr:cNvPr>
          <xdr:cNvSpPr/>
        </xdr:nvSpPr>
        <xdr:spPr>
          <a:xfrm>
            <a:off x="967154" y="1881554"/>
            <a:ext cx="756138" cy="186983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2DB74D61-4E7B-4798-94F3-057D0B795917}"/>
              </a:ext>
            </a:extLst>
          </xdr:cNvPr>
          <xdr:cNvGrpSpPr/>
        </xdr:nvGrpSpPr>
        <xdr:grpSpPr>
          <a:xfrm>
            <a:off x="1164104" y="344244"/>
            <a:ext cx="7294096" cy="6513756"/>
            <a:chOff x="1164104" y="344244"/>
            <a:chExt cx="7294096" cy="6513756"/>
          </a:xfrm>
        </xdr:grpSpPr>
        <xdr:sp macro="" textlink="">
          <xdr:nvSpPr>
            <xdr:cNvPr id="11" name="Arc 10">
              <a:extLst>
                <a:ext uri="{FF2B5EF4-FFF2-40B4-BE49-F238E27FC236}">
                  <a16:creationId xmlns:a16="http://schemas.microsoft.com/office/drawing/2014/main" id="{952F31A0-5CB8-400F-8330-F739D9CD7874}"/>
                </a:ext>
              </a:extLst>
            </xdr:cNvPr>
            <xdr:cNvSpPr/>
          </xdr:nvSpPr>
          <xdr:spPr>
            <a:xfrm flipH="1">
              <a:off x="1175826" y="344244"/>
              <a:ext cx="7282374" cy="6513756"/>
            </a:xfrm>
            <a:prstGeom prst="arc">
              <a:avLst>
                <a:gd name="adj1" fmla="val 20062754"/>
                <a:gd name="adj2" fmla="val 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32776712-915A-4306-9DAD-E8C2B8E15706}"/>
                </a:ext>
              </a:extLst>
            </xdr:cNvPr>
            <xdr:cNvCxnSpPr>
              <a:cxnSpLocks/>
            </xdr:cNvCxnSpPr>
          </xdr:nvCxnSpPr>
          <xdr:spPr>
            <a:xfrm flipV="1">
              <a:off x="1164104" y="1957754"/>
              <a:ext cx="464455" cy="1643369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784F-802C-4164-B937-0491A211CAAC}">
  <dimension ref="A1:J64"/>
  <sheetViews>
    <sheetView tabSelected="1" topLeftCell="A16" workbookViewId="0">
      <selection activeCell="E61" sqref="E61"/>
    </sheetView>
  </sheetViews>
  <sheetFormatPr defaultRowHeight="15" x14ac:dyDescent="0.25"/>
  <cols>
    <col min="1" max="1" width="29" customWidth="1"/>
    <col min="2" max="3" width="14" customWidth="1"/>
  </cols>
  <sheetData>
    <row r="1" spans="1:10" ht="20.25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thickTop="1" x14ac:dyDescent="0.25"/>
    <row r="3" spans="1:10" ht="18" thickBot="1" x14ac:dyDescent="0.35">
      <c r="A3" s="3" t="s">
        <v>6</v>
      </c>
      <c r="B3" s="3"/>
      <c r="C3" s="3"/>
      <c r="D3" s="3"/>
      <c r="E3" s="3"/>
    </row>
    <row r="4" spans="1:10" ht="15.75" thickTop="1" x14ac:dyDescent="0.25">
      <c r="A4" s="4" t="s">
        <v>5</v>
      </c>
    </row>
    <row r="5" spans="1:10" x14ac:dyDescent="0.25">
      <c r="A5" t="s">
        <v>1</v>
      </c>
      <c r="B5">
        <v>6795.72</v>
      </c>
      <c r="C5" t="s">
        <v>2</v>
      </c>
    </row>
    <row r="6" spans="1:10" x14ac:dyDescent="0.25">
      <c r="A6" t="s">
        <v>4</v>
      </c>
      <c r="B6">
        <v>27571.144595064001</v>
      </c>
      <c r="C6" t="s">
        <v>3</v>
      </c>
      <c r="D6">
        <f>B6/60</f>
        <v>459.51907658440001</v>
      </c>
      <c r="E6" t="s">
        <v>14</v>
      </c>
    </row>
    <row r="7" spans="1:10" x14ac:dyDescent="0.25">
      <c r="A7" t="s">
        <v>11</v>
      </c>
      <c r="B7">
        <v>5.9722000000000002E+24</v>
      </c>
      <c r="C7" t="s">
        <v>12</v>
      </c>
    </row>
    <row r="8" spans="1:10" x14ac:dyDescent="0.25">
      <c r="A8" t="s">
        <v>25</v>
      </c>
      <c r="B8">
        <v>1</v>
      </c>
      <c r="C8" t="s">
        <v>7</v>
      </c>
    </row>
    <row r="10" spans="1:10" ht="18" thickBot="1" x14ac:dyDescent="0.35">
      <c r="A10" s="3" t="s">
        <v>8</v>
      </c>
      <c r="B10" s="3"/>
      <c r="C10" s="3"/>
      <c r="D10" s="3"/>
      <c r="E10" s="3"/>
    </row>
    <row r="11" spans="1:10" ht="15.75" thickTop="1" x14ac:dyDescent="0.25"/>
    <row r="12" spans="1:10" ht="15.75" thickBot="1" x14ac:dyDescent="0.3">
      <c r="A12" s="2" t="s">
        <v>9</v>
      </c>
      <c r="B12" s="2"/>
      <c r="C12" s="2"/>
      <c r="D12" s="2"/>
      <c r="E12" s="2"/>
    </row>
    <row r="13" spans="1:10" s="7" customFormat="1" ht="15.75" x14ac:dyDescent="0.25">
      <c r="A13" s="6"/>
      <c r="B13" s="6" t="s">
        <v>15</v>
      </c>
      <c r="C13" s="6" t="s">
        <v>13</v>
      </c>
      <c r="D13" s="6"/>
      <c r="E13" s="6"/>
    </row>
    <row r="14" spans="1:10" x14ac:dyDescent="0.25">
      <c r="A14" t="s">
        <v>17</v>
      </c>
      <c r="B14">
        <v>0</v>
      </c>
      <c r="C14">
        <f>D6</f>
        <v>459.51907658440001</v>
      </c>
      <c r="D14" t="s">
        <v>14</v>
      </c>
    </row>
    <row r="15" spans="1:10" x14ac:dyDescent="0.25">
      <c r="A15" t="s">
        <v>18</v>
      </c>
      <c r="B15">
        <f>-B5</f>
        <v>-6795.72</v>
      </c>
      <c r="C15">
        <v>0</v>
      </c>
      <c r="D15" t="s">
        <v>14</v>
      </c>
    </row>
    <row r="17" spans="1:5" ht="15.75" thickBot="1" x14ac:dyDescent="0.3">
      <c r="A17" s="2" t="s">
        <v>10</v>
      </c>
      <c r="B17" s="2"/>
      <c r="C17" s="8" t="s">
        <v>21</v>
      </c>
      <c r="D17" s="2"/>
      <c r="E17" s="2"/>
    </row>
    <row r="18" spans="1:5" s="7" customFormat="1" ht="15.75" x14ac:dyDescent="0.25">
      <c r="A18" s="6"/>
      <c r="B18" s="6" t="s">
        <v>15</v>
      </c>
      <c r="C18" s="6" t="s">
        <v>13</v>
      </c>
      <c r="D18" s="6"/>
      <c r="E18" s="6"/>
    </row>
    <row r="19" spans="1:5" x14ac:dyDescent="0.25">
      <c r="A19" t="s">
        <v>19</v>
      </c>
      <c r="B19">
        <v>31.072172153205301</v>
      </c>
      <c r="C19">
        <v>0</v>
      </c>
      <c r="D19" t="s">
        <v>16</v>
      </c>
    </row>
    <row r="20" spans="1:5" x14ac:dyDescent="0.25">
      <c r="A20" t="s">
        <v>20</v>
      </c>
      <c r="B20">
        <f>B19</f>
        <v>31.072172153205301</v>
      </c>
      <c r="C20">
        <v>0</v>
      </c>
      <c r="D20" t="s">
        <v>16</v>
      </c>
    </row>
    <row r="21" spans="1:5" x14ac:dyDescent="0.25">
      <c r="A21" t="s">
        <v>22</v>
      </c>
      <c r="B21">
        <f>(B14+B23)/2</f>
        <v>15.536086076602651</v>
      </c>
      <c r="C21">
        <f>(C14+C23)/2</f>
        <v>459.51907658440001</v>
      </c>
      <c r="D21" t="s">
        <v>2</v>
      </c>
    </row>
    <row r="23" spans="1:5" x14ac:dyDescent="0.25">
      <c r="A23" t="s">
        <v>23</v>
      </c>
      <c r="B23">
        <f>B14+B20</f>
        <v>31.072172153205301</v>
      </c>
      <c r="C23">
        <f>C14+C20</f>
        <v>459.51907658440001</v>
      </c>
      <c r="D23" t="s">
        <v>14</v>
      </c>
    </row>
    <row r="24" spans="1:5" x14ac:dyDescent="0.25">
      <c r="A24" t="s">
        <v>24</v>
      </c>
      <c r="B24">
        <f>B15+B21</f>
        <v>-6780.183913923398</v>
      </c>
      <c r="C24">
        <f>C15+C21</f>
        <v>459.51907658440001</v>
      </c>
      <c r="D24" t="s">
        <v>2</v>
      </c>
    </row>
    <row r="26" spans="1:5" x14ac:dyDescent="0.25">
      <c r="B26" s="5" t="s">
        <v>37</v>
      </c>
      <c r="C26" s="5" t="s">
        <v>36</v>
      </c>
    </row>
    <row r="27" spans="1:5" x14ac:dyDescent="0.25">
      <c r="A27" t="s">
        <v>23</v>
      </c>
      <c r="B27">
        <f>SQRT(B23*B23+C23*C23)</f>
        <v>460.568411451869</v>
      </c>
      <c r="C27">
        <f>ATAN(B23/C23)*(360/(2*PI()))</f>
        <v>3.868388635371828</v>
      </c>
    </row>
    <row r="29" spans="1:5" ht="18" thickBot="1" x14ac:dyDescent="0.35">
      <c r="A29" s="3" t="s">
        <v>27</v>
      </c>
      <c r="B29" s="3"/>
      <c r="C29" s="3"/>
      <c r="D29" s="3"/>
      <c r="E29" s="3"/>
    </row>
    <row r="30" spans="1:5" ht="15.75" thickTop="1" x14ac:dyDescent="0.25">
      <c r="A30" t="s">
        <v>32</v>
      </c>
      <c r="B30">
        <v>270</v>
      </c>
      <c r="C30" t="s">
        <v>31</v>
      </c>
    </row>
    <row r="31" spans="1:5" x14ac:dyDescent="0.25">
      <c r="A31" t="s">
        <v>26</v>
      </c>
      <c r="B31">
        <f>B6/60</f>
        <v>459.51907658440001</v>
      </c>
      <c r="C31" t="s">
        <v>2</v>
      </c>
    </row>
    <row r="32" spans="1:5" x14ac:dyDescent="0.25">
      <c r="A32" t="s">
        <v>28</v>
      </c>
      <c r="B32">
        <f>2 * PI() * B5</f>
        <v>42698.76805570646</v>
      </c>
      <c r="C32" t="s">
        <v>2</v>
      </c>
    </row>
    <row r="33" spans="1:3" x14ac:dyDescent="0.25">
      <c r="A33" t="s">
        <v>29</v>
      </c>
      <c r="B33" s="9">
        <f>B31/B32</f>
        <v>1.0761881372898012E-2</v>
      </c>
    </row>
    <row r="34" spans="1:3" x14ac:dyDescent="0.25">
      <c r="A34" t="s">
        <v>30</v>
      </c>
      <c r="B34">
        <f>B33*360</f>
        <v>3.8742772942432842</v>
      </c>
      <c r="C34" t="s">
        <v>31</v>
      </c>
    </row>
    <row r="36" spans="1:3" x14ac:dyDescent="0.25">
      <c r="A36" t="s">
        <v>24</v>
      </c>
      <c r="B36">
        <f>B30+B34</f>
        <v>273.87427729424326</v>
      </c>
      <c r="C36" t="s">
        <v>31</v>
      </c>
    </row>
    <row r="37" spans="1:3" x14ac:dyDescent="0.25">
      <c r="A37" t="s">
        <v>24</v>
      </c>
      <c r="B37">
        <f>RADIANS(B36)</f>
        <v>4.7800078753044914</v>
      </c>
      <c r="C37" t="s">
        <v>33</v>
      </c>
    </row>
    <row r="39" spans="1:3" x14ac:dyDescent="0.25">
      <c r="B39" s="5" t="s">
        <v>34</v>
      </c>
      <c r="C39" s="5" t="s">
        <v>35</v>
      </c>
    </row>
    <row r="40" spans="1:3" x14ac:dyDescent="0.25">
      <c r="B40">
        <f>SIN(B37)</f>
        <v>-0.99771471347816076</v>
      </c>
      <c r="C40">
        <f>COS(B37)</f>
        <v>6.7567377551534399E-2</v>
      </c>
    </row>
    <row r="42" spans="1:3" ht="15.75" x14ac:dyDescent="0.25">
      <c r="B42" s="6" t="s">
        <v>15</v>
      </c>
      <c r="C42" s="6" t="s">
        <v>13</v>
      </c>
    </row>
    <row r="43" spans="1:3" x14ac:dyDescent="0.25">
      <c r="A43" t="s">
        <v>24</v>
      </c>
      <c r="B43">
        <f>$B$5*B40</f>
        <v>-6780.1898326778073</v>
      </c>
      <c r="C43">
        <f>$B$5*C40</f>
        <v>459.16897897451338</v>
      </c>
    </row>
    <row r="44" spans="1:3" x14ac:dyDescent="0.25">
      <c r="A44" t="s">
        <v>23</v>
      </c>
      <c r="B44">
        <f>$D$6*C40</f>
        <v>31.048498939710605</v>
      </c>
      <c r="C44">
        <f>-$D$6*B40</f>
        <v>458.46894383215368</v>
      </c>
    </row>
    <row r="46" spans="1:3" x14ac:dyDescent="0.25">
      <c r="B46" s="5" t="s">
        <v>37</v>
      </c>
      <c r="C46" s="5" t="s">
        <v>36</v>
      </c>
    </row>
    <row r="47" spans="1:3" x14ac:dyDescent="0.25">
      <c r="A47" t="s">
        <v>23</v>
      </c>
      <c r="B47">
        <f>SQRT(B44*B44+C44*C44)</f>
        <v>459.51907658440001</v>
      </c>
      <c r="C47">
        <f>ATAN(B44/C44)*(360/(2*PI()))</f>
        <v>3.874277294243234</v>
      </c>
    </row>
    <row r="49" spans="1:5" ht="18" thickBot="1" x14ac:dyDescent="0.35">
      <c r="A49" s="3" t="s">
        <v>38</v>
      </c>
      <c r="B49" s="3"/>
      <c r="C49" s="3"/>
      <c r="D49" s="3"/>
      <c r="E49" s="3"/>
    </row>
    <row r="50" spans="1:5" ht="16.5" thickTop="1" x14ac:dyDescent="0.25">
      <c r="B50" s="6" t="s">
        <v>15</v>
      </c>
      <c r="C50" s="6" t="s">
        <v>13</v>
      </c>
    </row>
    <row r="51" spans="1:5" x14ac:dyDescent="0.25">
      <c r="A51" t="s">
        <v>39</v>
      </c>
      <c r="B51">
        <f>B24-B43</f>
        <v>5.9187544093219913E-3</v>
      </c>
      <c r="C51">
        <f>C24-C43</f>
        <v>0.35009760988663174</v>
      </c>
      <c r="D51" t="s">
        <v>2</v>
      </c>
    </row>
    <row r="52" spans="1:5" x14ac:dyDescent="0.25">
      <c r="A52" t="s">
        <v>40</v>
      </c>
      <c r="B52">
        <f>B23-B44</f>
        <v>2.3673213494696199E-2</v>
      </c>
      <c r="C52">
        <f>C23-C44</f>
        <v>1.0501327522463271</v>
      </c>
      <c r="D52" t="s">
        <v>14</v>
      </c>
    </row>
    <row r="54" spans="1:5" x14ac:dyDescent="0.25">
      <c r="B54" s="5" t="s">
        <v>37</v>
      </c>
      <c r="C54" s="5" t="s">
        <v>36</v>
      </c>
    </row>
    <row r="55" spans="1:5" x14ac:dyDescent="0.25">
      <c r="A55" t="s">
        <v>40</v>
      </c>
      <c r="B55">
        <f>B27-B47</f>
        <v>1.0493348674689855</v>
      </c>
      <c r="C55">
        <f>C27-C47</f>
        <v>-5.888658871405994E-3</v>
      </c>
    </row>
    <row r="58" spans="1:5" ht="15.75" thickBot="1" x14ac:dyDescent="0.3">
      <c r="A58" s="2" t="s">
        <v>41</v>
      </c>
      <c r="B58" s="2"/>
      <c r="C58" s="2"/>
      <c r="D58" s="2"/>
      <c r="E58" s="2"/>
    </row>
    <row r="59" spans="1:5" ht="15.75" x14ac:dyDescent="0.25">
      <c r="B59" s="6" t="s">
        <v>15</v>
      </c>
      <c r="C59" s="6" t="s">
        <v>13</v>
      </c>
    </row>
    <row r="60" spans="1:5" x14ac:dyDescent="0.25">
      <c r="A60" t="s">
        <v>39</v>
      </c>
      <c r="B60" s="9">
        <f>B51/B43</f>
        <v>-8.7294818513723006E-7</v>
      </c>
      <c r="C60" s="9">
        <f>C51/C43</f>
        <v>7.6245919458349173E-4</v>
      </c>
    </row>
    <row r="61" spans="1:5" x14ac:dyDescent="0.25">
      <c r="A61" t="s">
        <v>40</v>
      </c>
      <c r="B61" s="9">
        <f>B52/B44</f>
        <v>7.624591945866498E-4</v>
      </c>
      <c r="C61" s="9">
        <f>C52/C44</f>
        <v>2.2905210186511186E-3</v>
      </c>
    </row>
    <row r="63" spans="1:5" x14ac:dyDescent="0.25">
      <c r="B63" s="5" t="s">
        <v>37</v>
      </c>
      <c r="C63" s="5" t="s">
        <v>36</v>
      </c>
    </row>
    <row r="64" spans="1:5" x14ac:dyDescent="0.25">
      <c r="A64" t="s">
        <v>40</v>
      </c>
      <c r="B64" s="9">
        <f>B55/B47</f>
        <v>2.2835501743881438E-3</v>
      </c>
      <c r="C64" s="9">
        <f>C55/C47</f>
        <v>-1.5199373777803457E-3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2020-07-17T00:30:58Z</dcterms:created>
  <dcterms:modified xsi:type="dcterms:W3CDTF">2020-07-18T02:57:28Z</dcterms:modified>
</cp:coreProperties>
</file>