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7" activeTab="11"/>
  </bookViews>
  <sheets>
    <sheet name="1916" sheetId="1" r:id="rId1"/>
    <sheet name="1917" sheetId="2" r:id="rId2"/>
    <sheet name="1919" sheetId="4" r:id="rId3"/>
    <sheet name="1920" sheetId="5" r:id="rId4"/>
    <sheet name="1921" sheetId="6" r:id="rId5"/>
    <sheet name="1922" sheetId="7" r:id="rId6"/>
    <sheet name="1923" sheetId="8" r:id="rId7"/>
    <sheet name="1924" sheetId="9" r:id="rId8"/>
    <sheet name="1925" sheetId="10" r:id="rId9"/>
    <sheet name="1926" sheetId="11" r:id="rId10"/>
    <sheet name="1927" sheetId="12" r:id="rId11"/>
    <sheet name="1929" sheetId="13" r:id="rId12"/>
  </sheets>
  <calcPr calcId="145621"/>
</workbook>
</file>

<file path=xl/calcChain.xml><?xml version="1.0" encoding="utf-8"?>
<calcChain xmlns="http://schemas.openxmlformats.org/spreadsheetml/2006/main">
  <c r="G33" i="13" l="1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B7" i="13"/>
  <c r="B6" i="13"/>
  <c r="G6" i="13" s="1"/>
  <c r="B5" i="13"/>
  <c r="G5" i="13" s="1"/>
  <c r="B4" i="13"/>
  <c r="G4" i="13" s="1"/>
  <c r="B3" i="13"/>
  <c r="B2" i="13"/>
  <c r="G2" i="13" s="1"/>
  <c r="B14" i="13"/>
  <c r="B18" i="13" s="1"/>
  <c r="B13" i="13"/>
  <c r="B12" i="13"/>
  <c r="B11" i="13"/>
  <c r="A11" i="13"/>
  <c r="G9" i="13"/>
  <c r="G7" i="13"/>
  <c r="G3" i="13"/>
  <c r="G1" i="13"/>
  <c r="A12" i="13" l="1"/>
  <c r="A13" i="13" s="1"/>
  <c r="A14" i="13"/>
  <c r="B22" i="13"/>
  <c r="B20" i="13"/>
  <c r="B21" i="13"/>
  <c r="B19" i="13"/>
  <c r="B15" i="13"/>
  <c r="B17" i="13"/>
  <c r="B16" i="13"/>
  <c r="B7" i="12"/>
  <c r="B6" i="12"/>
  <c r="B5" i="12"/>
  <c r="G5" i="12" s="1"/>
  <c r="B4" i="12"/>
  <c r="G7" i="12"/>
  <c r="G6" i="12"/>
  <c r="G4" i="12"/>
  <c r="B3" i="12"/>
  <c r="G3" i="12" s="1"/>
  <c r="B2" i="12"/>
  <c r="G2" i="12" s="1"/>
  <c r="B14" i="12"/>
  <c r="B18" i="12" s="1"/>
  <c r="B13" i="12"/>
  <c r="B12" i="12"/>
  <c r="B11" i="12"/>
  <c r="A11" i="12"/>
  <c r="G11" i="12" s="1"/>
  <c r="G10" i="12"/>
  <c r="G9" i="12"/>
  <c r="G1" i="12"/>
  <c r="A15" i="13" l="1"/>
  <c r="B26" i="13"/>
  <c r="B24" i="13"/>
  <c r="B25" i="13"/>
  <c r="B23" i="13"/>
  <c r="B22" i="12"/>
  <c r="B20" i="12"/>
  <c r="B21" i="12"/>
  <c r="B19" i="12"/>
  <c r="A12" i="12"/>
  <c r="B15" i="12"/>
  <c r="B17" i="12"/>
  <c r="B16" i="12"/>
  <c r="B11" i="11"/>
  <c r="B9" i="11"/>
  <c r="G9" i="11" s="1"/>
  <c r="B8" i="11"/>
  <c r="G8" i="11" s="1"/>
  <c r="B7" i="11"/>
  <c r="G7" i="11" s="1"/>
  <c r="B6" i="11"/>
  <c r="G6" i="11" s="1"/>
  <c r="B5" i="11"/>
  <c r="G5" i="11" s="1"/>
  <c r="B4" i="11"/>
  <c r="G4" i="11" s="1"/>
  <c r="B3" i="11"/>
  <c r="G11" i="11"/>
  <c r="B10" i="11"/>
  <c r="G10" i="11" s="1"/>
  <c r="B2" i="11"/>
  <c r="B18" i="11"/>
  <c r="B22" i="11" s="1"/>
  <c r="B17" i="11"/>
  <c r="B16" i="11"/>
  <c r="B15" i="11"/>
  <c r="A15" i="11"/>
  <c r="G14" i="11"/>
  <c r="G13" i="11"/>
  <c r="G3" i="11"/>
  <c r="G2" i="11"/>
  <c r="G1" i="11"/>
  <c r="B30" i="13" l="1"/>
  <c r="B28" i="13"/>
  <c r="B29" i="13"/>
  <c r="B27" i="13"/>
  <c r="A16" i="13"/>
  <c r="A13" i="12"/>
  <c r="G12" i="12"/>
  <c r="B26" i="12"/>
  <c r="B24" i="12"/>
  <c r="B25" i="12"/>
  <c r="B23" i="12"/>
  <c r="G15" i="11"/>
  <c r="B26" i="11"/>
  <c r="B24" i="11"/>
  <c r="B25" i="11"/>
  <c r="B23" i="11"/>
  <c r="A16" i="11"/>
  <c r="B19" i="11"/>
  <c r="B21" i="11"/>
  <c r="B20" i="11"/>
  <c r="B7" i="10"/>
  <c r="G7" i="10" s="1"/>
  <c r="B6" i="10"/>
  <c r="G6" i="10" s="1"/>
  <c r="B5" i="10"/>
  <c r="G5" i="10" s="1"/>
  <c r="B4" i="10"/>
  <c r="G4" i="10" s="1"/>
  <c r="B3" i="10"/>
  <c r="G3" i="10" s="1"/>
  <c r="B2" i="10"/>
  <c r="G2" i="10" s="1"/>
  <c r="B14" i="10"/>
  <c r="B18" i="10" s="1"/>
  <c r="B13" i="10"/>
  <c r="B12" i="10"/>
  <c r="B11" i="10"/>
  <c r="A11" i="10"/>
  <c r="G11" i="10" s="1"/>
  <c r="G10" i="10"/>
  <c r="G9" i="10"/>
  <c r="G1" i="10"/>
  <c r="A17" i="13" l="1"/>
  <c r="B32" i="13"/>
  <c r="B33" i="13"/>
  <c r="B31" i="13"/>
  <c r="B30" i="12"/>
  <c r="B28" i="12"/>
  <c r="B29" i="12"/>
  <c r="B27" i="12"/>
  <c r="G13" i="12"/>
  <c r="A14" i="12"/>
  <c r="A17" i="11"/>
  <c r="G16" i="11"/>
  <c r="B30" i="11"/>
  <c r="B28" i="11"/>
  <c r="B29" i="11"/>
  <c r="B27" i="11"/>
  <c r="A12" i="10"/>
  <c r="A13" i="10" s="1"/>
  <c r="B22" i="10"/>
  <c r="B20" i="10"/>
  <c r="B21" i="10"/>
  <c r="B19" i="10"/>
  <c r="G13" i="10"/>
  <c r="A14" i="10"/>
  <c r="G12" i="10"/>
  <c r="B15" i="10"/>
  <c r="B17" i="10"/>
  <c r="B16" i="10"/>
  <c r="B7" i="9"/>
  <c r="G7" i="9" s="1"/>
  <c r="B6" i="9"/>
  <c r="B5" i="9"/>
  <c r="B4" i="9"/>
  <c r="B3" i="9"/>
  <c r="B2" i="9"/>
  <c r="G2" i="9"/>
  <c r="B14" i="9"/>
  <c r="B18" i="9" s="1"/>
  <c r="B13" i="9"/>
  <c r="B12" i="9"/>
  <c r="B11" i="9"/>
  <c r="A11" i="9"/>
  <c r="G11" i="9" s="1"/>
  <c r="G10" i="9"/>
  <c r="G9" i="9"/>
  <c r="G6" i="9"/>
  <c r="G5" i="9"/>
  <c r="G4" i="9"/>
  <c r="G3" i="9"/>
  <c r="G1" i="9"/>
  <c r="A18" i="13" l="1"/>
  <c r="A15" i="12"/>
  <c r="G14" i="12"/>
  <c r="B32" i="12"/>
  <c r="B33" i="12"/>
  <c r="B31" i="12"/>
  <c r="B34" i="11"/>
  <c r="B32" i="11"/>
  <c r="B33" i="11"/>
  <c r="B31" i="11"/>
  <c r="G17" i="11"/>
  <c r="A18" i="11"/>
  <c r="A15" i="10"/>
  <c r="G14" i="10"/>
  <c r="B26" i="10"/>
  <c r="B24" i="10"/>
  <c r="B25" i="10"/>
  <c r="B23" i="10"/>
  <c r="B22" i="9"/>
  <c r="B20" i="9"/>
  <c r="B21" i="9"/>
  <c r="B19" i="9"/>
  <c r="A12" i="9"/>
  <c r="B15" i="9"/>
  <c r="B17" i="9"/>
  <c r="B16" i="9"/>
  <c r="B7" i="8"/>
  <c r="B6" i="8"/>
  <c r="B5" i="8"/>
  <c r="G5" i="8" s="1"/>
  <c r="B4" i="8"/>
  <c r="G4" i="8" s="1"/>
  <c r="G7" i="8"/>
  <c r="G6" i="8"/>
  <c r="B3" i="8"/>
  <c r="G3" i="8" s="1"/>
  <c r="B2" i="8"/>
  <c r="G2" i="8" s="1"/>
  <c r="B14" i="8"/>
  <c r="B18" i="8" s="1"/>
  <c r="B13" i="8"/>
  <c r="B12" i="8"/>
  <c r="B11" i="8"/>
  <c r="A11" i="8"/>
  <c r="G11" i="8" s="1"/>
  <c r="G10" i="8"/>
  <c r="G9" i="8"/>
  <c r="G1" i="8"/>
  <c r="A19" i="13" l="1"/>
  <c r="G15" i="12"/>
  <c r="A16" i="12"/>
  <c r="B38" i="11"/>
  <c r="B36" i="11"/>
  <c r="B37" i="11"/>
  <c r="B35" i="11"/>
  <c r="A19" i="11"/>
  <c r="G18" i="11"/>
  <c r="B30" i="10"/>
  <c r="B28" i="10"/>
  <c r="B29" i="10"/>
  <c r="B27" i="10"/>
  <c r="G15" i="10"/>
  <c r="A16" i="10"/>
  <c r="A13" i="9"/>
  <c r="G12" i="9"/>
  <c r="B26" i="9"/>
  <c r="B24" i="9"/>
  <c r="B25" i="9"/>
  <c r="B23" i="9"/>
  <c r="B15" i="8"/>
  <c r="B17" i="8"/>
  <c r="A12" i="8"/>
  <c r="A13" i="8" s="1"/>
  <c r="B22" i="8"/>
  <c r="B20" i="8"/>
  <c r="B21" i="8"/>
  <c r="B19" i="8"/>
  <c r="G13" i="8"/>
  <c r="A14" i="8"/>
  <c r="G12" i="8"/>
  <c r="B16" i="8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B55" i="7"/>
  <c r="B58" i="7" s="1"/>
  <c r="B54" i="7"/>
  <c r="B52" i="7"/>
  <c r="B51" i="7"/>
  <c r="B53" i="7" s="1"/>
  <c r="B50" i="7"/>
  <c r="B48" i="7"/>
  <c r="B47" i="7"/>
  <c r="B49" i="7" s="1"/>
  <c r="B46" i="7"/>
  <c r="B44" i="7"/>
  <c r="B43" i="7"/>
  <c r="B45" i="7" s="1"/>
  <c r="B42" i="7"/>
  <c r="B40" i="7"/>
  <c r="B39" i="7"/>
  <c r="B41" i="7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B12" i="7"/>
  <c r="B11" i="7"/>
  <c r="G11" i="7" s="1"/>
  <c r="B10" i="7"/>
  <c r="B9" i="7"/>
  <c r="G9" i="7" s="1"/>
  <c r="B8" i="7"/>
  <c r="G8" i="7" s="1"/>
  <c r="B7" i="7"/>
  <c r="G7" i="7" s="1"/>
  <c r="B6" i="7"/>
  <c r="B5" i="7"/>
  <c r="G5" i="7" s="1"/>
  <c r="B4" i="7"/>
  <c r="B3" i="7"/>
  <c r="G12" i="7"/>
  <c r="G10" i="7"/>
  <c r="B2" i="7"/>
  <c r="B19" i="7"/>
  <c r="B23" i="7" s="1"/>
  <c r="B18" i="7"/>
  <c r="B17" i="7"/>
  <c r="B16" i="7"/>
  <c r="A16" i="7"/>
  <c r="G15" i="7"/>
  <c r="G14" i="7"/>
  <c r="G6" i="7"/>
  <c r="G4" i="7"/>
  <c r="G3" i="7"/>
  <c r="G2" i="7"/>
  <c r="G1" i="7"/>
  <c r="A20" i="13" l="1"/>
  <c r="A17" i="12"/>
  <c r="G16" i="12"/>
  <c r="G19" i="11"/>
  <c r="A20" i="11"/>
  <c r="B42" i="11"/>
  <c r="B40" i="11"/>
  <c r="B41" i="11"/>
  <c r="B39" i="11"/>
  <c r="A17" i="10"/>
  <c r="G16" i="10"/>
  <c r="B32" i="10"/>
  <c r="B33" i="10"/>
  <c r="B31" i="10"/>
  <c r="B30" i="9"/>
  <c r="B28" i="9"/>
  <c r="B29" i="9"/>
  <c r="B27" i="9"/>
  <c r="G13" i="9"/>
  <c r="A14" i="9"/>
  <c r="A15" i="8"/>
  <c r="G14" i="8"/>
  <c r="B26" i="8"/>
  <c r="B24" i="8"/>
  <c r="B25" i="8"/>
  <c r="B23" i="8"/>
  <c r="B57" i="7"/>
  <c r="B56" i="7"/>
  <c r="G16" i="7"/>
  <c r="B27" i="7"/>
  <c r="B25" i="7"/>
  <c r="B26" i="7"/>
  <c r="B24" i="7"/>
  <c r="A17" i="7"/>
  <c r="B20" i="7"/>
  <c r="B22" i="7"/>
  <c r="B21" i="7"/>
  <c r="B7" i="6"/>
  <c r="G7" i="6" s="1"/>
  <c r="B6" i="6"/>
  <c r="G6" i="6" s="1"/>
  <c r="B5" i="6"/>
  <c r="G5" i="6" s="1"/>
  <c r="B4" i="6"/>
  <c r="G4" i="6" s="1"/>
  <c r="B3" i="6"/>
  <c r="G3" i="6" s="1"/>
  <c r="B2" i="6"/>
  <c r="G2" i="6" s="1"/>
  <c r="B14" i="6"/>
  <c r="B18" i="6" s="1"/>
  <c r="B13" i="6"/>
  <c r="B12" i="6"/>
  <c r="B11" i="6"/>
  <c r="A11" i="6"/>
  <c r="G11" i="6" s="1"/>
  <c r="G10" i="6"/>
  <c r="G9" i="6"/>
  <c r="G1" i="6"/>
  <c r="A21" i="13" l="1"/>
  <c r="G17" i="12"/>
  <c r="A18" i="12"/>
  <c r="B46" i="11"/>
  <c r="B44" i="11"/>
  <c r="B45" i="11"/>
  <c r="B43" i="11"/>
  <c r="A21" i="11"/>
  <c r="G20" i="11"/>
  <c r="G17" i="10"/>
  <c r="A18" i="10"/>
  <c r="A15" i="9"/>
  <c r="G14" i="9"/>
  <c r="B32" i="9"/>
  <c r="B33" i="9"/>
  <c r="B31" i="9"/>
  <c r="B30" i="8"/>
  <c r="B28" i="8"/>
  <c r="B29" i="8"/>
  <c r="B27" i="8"/>
  <c r="G15" i="8"/>
  <c r="A16" i="8"/>
  <c r="A18" i="7"/>
  <c r="G17" i="7"/>
  <c r="B31" i="7"/>
  <c r="B29" i="7"/>
  <c r="B30" i="7"/>
  <c r="B28" i="7"/>
  <c r="B22" i="6"/>
  <c r="B20" i="6"/>
  <c r="B21" i="6"/>
  <c r="B19" i="6"/>
  <c r="A12" i="6"/>
  <c r="B15" i="6"/>
  <c r="B17" i="6"/>
  <c r="B16" i="6"/>
  <c r="B7" i="5"/>
  <c r="G7" i="5" s="1"/>
  <c r="B6" i="5"/>
  <c r="G6" i="5" s="1"/>
  <c r="B5" i="5"/>
  <c r="B4" i="5"/>
  <c r="G4" i="5" s="1"/>
  <c r="B3" i="5"/>
  <c r="G3" i="5" s="1"/>
  <c r="B2" i="5"/>
  <c r="G2" i="5" s="1"/>
  <c r="B14" i="5"/>
  <c r="B18" i="5" s="1"/>
  <c r="B13" i="5"/>
  <c r="B12" i="5"/>
  <c r="B11" i="5"/>
  <c r="A11" i="5"/>
  <c r="G11" i="5" s="1"/>
  <c r="G10" i="5"/>
  <c r="G9" i="5"/>
  <c r="G5" i="5"/>
  <c r="G1" i="5"/>
  <c r="A22" i="13" l="1"/>
  <c r="A19" i="12"/>
  <c r="G18" i="12"/>
  <c r="G21" i="11"/>
  <c r="A22" i="11"/>
  <c r="B50" i="11"/>
  <c r="B48" i="11"/>
  <c r="B49" i="11"/>
  <c r="B47" i="11"/>
  <c r="A19" i="10"/>
  <c r="G18" i="10"/>
  <c r="G15" i="9"/>
  <c r="A16" i="9"/>
  <c r="A17" i="8"/>
  <c r="G16" i="8"/>
  <c r="B32" i="8"/>
  <c r="B33" i="8"/>
  <c r="B31" i="8"/>
  <c r="B35" i="7"/>
  <c r="B33" i="7"/>
  <c r="B34" i="7"/>
  <c r="B32" i="7"/>
  <c r="G18" i="7"/>
  <c r="A19" i="7"/>
  <c r="A13" i="6"/>
  <c r="G12" i="6"/>
  <c r="B26" i="6"/>
  <c r="B24" i="6"/>
  <c r="B25" i="6"/>
  <c r="B23" i="6"/>
  <c r="B22" i="5"/>
  <c r="B20" i="5"/>
  <c r="B21" i="5"/>
  <c r="B19" i="5"/>
  <c r="A12" i="5"/>
  <c r="B15" i="5"/>
  <c r="B17" i="5"/>
  <c r="B16" i="5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8" i="4"/>
  <c r="G7" i="4"/>
  <c r="G6" i="4"/>
  <c r="G5" i="4"/>
  <c r="G4" i="4"/>
  <c r="G3" i="4"/>
  <c r="G2" i="4"/>
  <c r="G1" i="4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7" i="2"/>
  <c r="G6" i="2"/>
  <c r="G5" i="2"/>
  <c r="G4" i="2"/>
  <c r="G3" i="2"/>
  <c r="G2" i="2"/>
  <c r="G1" i="2"/>
  <c r="G7" i="1"/>
  <c r="G6" i="1"/>
  <c r="G5" i="1"/>
  <c r="G4" i="1"/>
  <c r="G3" i="1"/>
  <c r="G2" i="1"/>
  <c r="G1" i="1"/>
  <c r="B8" i="4"/>
  <c r="B7" i="4"/>
  <c r="B6" i="4"/>
  <c r="B5" i="4"/>
  <c r="B4" i="4"/>
  <c r="B3" i="4"/>
  <c r="B2" i="4"/>
  <c r="B15" i="4"/>
  <c r="B19" i="4" s="1"/>
  <c r="B23" i="4" s="1"/>
  <c r="B14" i="4"/>
  <c r="B13" i="4"/>
  <c r="B12" i="4"/>
  <c r="A12" i="4"/>
  <c r="A23" i="13" l="1"/>
  <c r="G19" i="12"/>
  <c r="A20" i="12"/>
  <c r="A23" i="11"/>
  <c r="G22" i="11"/>
  <c r="B52" i="11"/>
  <c r="B53" i="11"/>
  <c r="B51" i="11"/>
  <c r="G19" i="10"/>
  <c r="A20" i="10"/>
  <c r="A17" i="9"/>
  <c r="G16" i="9"/>
  <c r="G17" i="8"/>
  <c r="A18" i="8"/>
  <c r="A20" i="7"/>
  <c r="G19" i="7"/>
  <c r="B37" i="7"/>
  <c r="B38" i="7"/>
  <c r="B36" i="7"/>
  <c r="B30" i="6"/>
  <c r="B28" i="6"/>
  <c r="B29" i="6"/>
  <c r="B27" i="6"/>
  <c r="G13" i="6"/>
  <c r="A14" i="6"/>
  <c r="A13" i="5"/>
  <c r="G12" i="5"/>
  <c r="B26" i="5"/>
  <c r="B24" i="5"/>
  <c r="B25" i="5"/>
  <c r="B23" i="5"/>
  <c r="B16" i="4"/>
  <c r="B18" i="4"/>
  <c r="B17" i="4"/>
  <c r="A13" i="4"/>
  <c r="A14" i="4" s="1"/>
  <c r="A15" i="4"/>
  <c r="B27" i="4"/>
  <c r="B25" i="4"/>
  <c r="B26" i="4"/>
  <c r="B24" i="4"/>
  <c r="B20" i="4"/>
  <c r="B22" i="4"/>
  <c r="B21" i="4"/>
  <c r="B7" i="1"/>
  <c r="B6" i="1"/>
  <c r="B5" i="1"/>
  <c r="B4" i="1"/>
  <c r="B3" i="1"/>
  <c r="B2" i="1"/>
  <c r="B2" i="2"/>
  <c r="B7" i="2"/>
  <c r="B6" i="2"/>
  <c r="B5" i="2"/>
  <c r="B4" i="2"/>
  <c r="B3" i="2"/>
  <c r="A24" i="13" l="1"/>
  <c r="A21" i="12"/>
  <c r="G20" i="12"/>
  <c r="G23" i="11"/>
  <c r="A24" i="11"/>
  <c r="A21" i="10"/>
  <c r="G20" i="10"/>
  <c r="G17" i="9"/>
  <c r="A18" i="9"/>
  <c r="A19" i="8"/>
  <c r="G18" i="8"/>
  <c r="G20" i="7"/>
  <c r="A21" i="7"/>
  <c r="A15" i="6"/>
  <c r="G14" i="6"/>
  <c r="B32" i="6"/>
  <c r="B33" i="6"/>
  <c r="B31" i="6"/>
  <c r="B30" i="5"/>
  <c r="B28" i="5"/>
  <c r="B29" i="5"/>
  <c r="B27" i="5"/>
  <c r="G13" i="5"/>
  <c r="A14" i="5"/>
  <c r="B31" i="4"/>
  <c r="B35" i="4" s="1"/>
  <c r="B36" i="4" s="1"/>
  <c r="B37" i="4" s="1"/>
  <c r="B38" i="4" s="1"/>
  <c r="B39" i="4" s="1"/>
  <c r="B40" i="4" s="1"/>
  <c r="B41" i="4" s="1"/>
  <c r="B42" i="4" s="1"/>
  <c r="B29" i="4"/>
  <c r="B30" i="4"/>
  <c r="B28" i="4"/>
  <c r="A16" i="4"/>
  <c r="B14" i="2"/>
  <c r="B17" i="2" s="1"/>
  <c r="B13" i="2"/>
  <c r="B12" i="2"/>
  <c r="B11" i="2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11" i="2"/>
  <c r="B14" i="1"/>
  <c r="B18" i="1" s="1"/>
  <c r="B13" i="1"/>
  <c r="B12" i="1"/>
  <c r="B11" i="1"/>
  <c r="A12" i="1"/>
  <c r="A13" i="1" s="1"/>
  <c r="A11" i="1"/>
  <c r="A25" i="13" l="1"/>
  <c r="G21" i="12"/>
  <c r="A22" i="12"/>
  <c r="A25" i="11"/>
  <c r="G24" i="11"/>
  <c r="G21" i="10"/>
  <c r="A22" i="10"/>
  <c r="A19" i="9"/>
  <c r="G18" i="9"/>
  <c r="G19" i="8"/>
  <c r="A20" i="8"/>
  <c r="A22" i="7"/>
  <c r="G21" i="7"/>
  <c r="G15" i="6"/>
  <c r="A16" i="6"/>
  <c r="A15" i="5"/>
  <c r="G14" i="5"/>
  <c r="B32" i="5"/>
  <c r="B33" i="5"/>
  <c r="B31" i="5"/>
  <c r="A17" i="4"/>
  <c r="B33" i="4"/>
  <c r="B34" i="4"/>
  <c r="B32" i="4"/>
  <c r="B18" i="2"/>
  <c r="B21" i="2" s="1"/>
  <c r="B15" i="1"/>
  <c r="B17" i="1"/>
  <c r="B20" i="2"/>
  <c r="B22" i="2"/>
  <c r="B19" i="2"/>
  <c r="B16" i="2"/>
  <c r="B15" i="2"/>
  <c r="A14" i="1"/>
  <c r="B21" i="1"/>
  <c r="B22" i="1"/>
  <c r="B24" i="1" s="1"/>
  <c r="B16" i="1"/>
  <c r="B23" i="1"/>
  <c r="B20" i="1"/>
  <c r="B19" i="1"/>
  <c r="A26" i="13" l="1"/>
  <c r="A23" i="12"/>
  <c r="G22" i="12"/>
  <c r="G25" i="11"/>
  <c r="A26" i="11"/>
  <c r="A23" i="10"/>
  <c r="G22" i="10"/>
  <c r="G19" i="9"/>
  <c r="A20" i="9"/>
  <c r="A21" i="8"/>
  <c r="G20" i="8"/>
  <c r="G22" i="7"/>
  <c r="A23" i="7"/>
  <c r="A17" i="6"/>
  <c r="G16" i="6"/>
  <c r="G15" i="5"/>
  <c r="A16" i="5"/>
  <c r="A18" i="4"/>
  <c r="B25" i="2"/>
  <c r="B23" i="2"/>
  <c r="B26" i="2"/>
  <c r="B24" i="2"/>
  <c r="B25" i="1"/>
  <c r="B26" i="1"/>
  <c r="A15" i="1"/>
  <c r="A27" i="13" l="1"/>
  <c r="G23" i="12"/>
  <c r="A24" i="12"/>
  <c r="A27" i="11"/>
  <c r="G26" i="11"/>
  <c r="G23" i="10"/>
  <c r="A24" i="10"/>
  <c r="A21" i="9"/>
  <c r="G20" i="9"/>
  <c r="G21" i="8"/>
  <c r="A22" i="8"/>
  <c r="A24" i="7"/>
  <c r="G23" i="7"/>
  <c r="G17" i="6"/>
  <c r="A18" i="6"/>
  <c r="A17" i="5"/>
  <c r="G16" i="5"/>
  <c r="A19" i="4"/>
  <c r="B29" i="2"/>
  <c r="B27" i="2"/>
  <c r="B30" i="2"/>
  <c r="B28" i="2"/>
  <c r="B29" i="1"/>
  <c r="B30" i="1"/>
  <c r="B27" i="1"/>
  <c r="B28" i="1"/>
  <c r="A16" i="1"/>
  <c r="A28" i="13" l="1"/>
  <c r="A25" i="12"/>
  <c r="G24" i="12"/>
  <c r="G27" i="11"/>
  <c r="A28" i="11"/>
  <c r="A25" i="10"/>
  <c r="G24" i="10"/>
  <c r="G21" i="9"/>
  <c r="A22" i="9"/>
  <c r="A23" i="8"/>
  <c r="G22" i="8"/>
  <c r="G24" i="7"/>
  <c r="A25" i="7"/>
  <c r="A19" i="6"/>
  <c r="G18" i="6"/>
  <c r="G17" i="5"/>
  <c r="A18" i="5"/>
  <c r="A20" i="4"/>
  <c r="B33" i="2"/>
  <c r="B31" i="2"/>
  <c r="B32" i="2"/>
  <c r="B32" i="1"/>
  <c r="B31" i="1"/>
  <c r="B33" i="1"/>
  <c r="A17" i="1"/>
  <c r="A29" i="13" l="1"/>
  <c r="G25" i="12"/>
  <c r="A26" i="12"/>
  <c r="A29" i="11"/>
  <c r="G28" i="11"/>
  <c r="G25" i="10"/>
  <c r="A26" i="10"/>
  <c r="A23" i="9"/>
  <c r="G22" i="9"/>
  <c r="G23" i="8"/>
  <c r="A24" i="8"/>
  <c r="A26" i="7"/>
  <c r="G25" i="7"/>
  <c r="G19" i="6"/>
  <c r="A20" i="6"/>
  <c r="A19" i="5"/>
  <c r="G18" i="5"/>
  <c r="A21" i="4"/>
  <c r="A18" i="1"/>
  <c r="A30" i="13" l="1"/>
  <c r="A27" i="12"/>
  <c r="G26" i="12"/>
  <c r="G29" i="11"/>
  <c r="A30" i="11"/>
  <c r="A27" i="10"/>
  <c r="G26" i="10"/>
  <c r="G23" i="9"/>
  <c r="A24" i="9"/>
  <c r="A25" i="8"/>
  <c r="G24" i="8"/>
  <c r="G26" i="7"/>
  <c r="A27" i="7"/>
  <c r="A21" i="6"/>
  <c r="G20" i="6"/>
  <c r="G19" i="5"/>
  <c r="A20" i="5"/>
  <c r="A22" i="4"/>
  <c r="A19" i="1"/>
  <c r="A31" i="13" l="1"/>
  <c r="G27" i="12"/>
  <c r="A28" i="12"/>
  <c r="A31" i="11"/>
  <c r="G30" i="11"/>
  <c r="G27" i="10"/>
  <c r="A28" i="10"/>
  <c r="A25" i="9"/>
  <c r="G24" i="9"/>
  <c r="G25" i="8"/>
  <c r="A26" i="8"/>
  <c r="A28" i="7"/>
  <c r="G27" i="7"/>
  <c r="G21" i="6"/>
  <c r="A22" i="6"/>
  <c r="A21" i="5"/>
  <c r="G20" i="5"/>
  <c r="A23" i="4"/>
  <c r="A20" i="1"/>
  <c r="A32" i="13" l="1"/>
  <c r="A29" i="12"/>
  <c r="G28" i="12"/>
  <c r="G31" i="11"/>
  <c r="A32" i="11"/>
  <c r="A29" i="10"/>
  <c r="G28" i="10"/>
  <c r="G25" i="9"/>
  <c r="A26" i="9"/>
  <c r="A27" i="8"/>
  <c r="G26" i="8"/>
  <c r="G28" i="7"/>
  <c r="A29" i="7"/>
  <c r="A23" i="6"/>
  <c r="G22" i="6"/>
  <c r="G21" i="5"/>
  <c r="A22" i="5"/>
  <c r="A24" i="4"/>
  <c r="A21" i="1"/>
  <c r="A33" i="13" l="1"/>
  <c r="G29" i="12"/>
  <c r="A30" i="12"/>
  <c r="A33" i="11"/>
  <c r="G32" i="11"/>
  <c r="G29" i="10"/>
  <c r="A30" i="10"/>
  <c r="A27" i="9"/>
  <c r="G26" i="9"/>
  <c r="G27" i="8"/>
  <c r="A28" i="8"/>
  <c r="A30" i="7"/>
  <c r="G29" i="7"/>
  <c r="G23" i="6"/>
  <c r="A24" i="6"/>
  <c r="A23" i="5"/>
  <c r="G22" i="5"/>
  <c r="A25" i="4"/>
  <c r="A22" i="1"/>
  <c r="A31" i="12" l="1"/>
  <c r="G30" i="12"/>
  <c r="G33" i="11"/>
  <c r="A34" i="11"/>
  <c r="A31" i="10"/>
  <c r="G30" i="10"/>
  <c r="G27" i="9"/>
  <c r="A28" i="9"/>
  <c r="A29" i="8"/>
  <c r="G28" i="8"/>
  <c r="G30" i="7"/>
  <c r="A31" i="7"/>
  <c r="A25" i="6"/>
  <c r="G24" i="6"/>
  <c r="G23" i="5"/>
  <c r="A24" i="5"/>
  <c r="A26" i="4"/>
  <c r="A23" i="1"/>
  <c r="G31" i="12" l="1"/>
  <c r="A32" i="12"/>
  <c r="A35" i="11"/>
  <c r="G34" i="11"/>
  <c r="G31" i="10"/>
  <c r="A32" i="10"/>
  <c r="A29" i="9"/>
  <c r="G28" i="9"/>
  <c r="G29" i="8"/>
  <c r="A30" i="8"/>
  <c r="A32" i="7"/>
  <c r="G31" i="7"/>
  <c r="G25" i="6"/>
  <c r="A26" i="6"/>
  <c r="A25" i="5"/>
  <c r="G24" i="5"/>
  <c r="A27" i="4"/>
  <c r="A24" i="1"/>
  <c r="A33" i="12" l="1"/>
  <c r="G33" i="12" s="1"/>
  <c r="G32" i="12"/>
  <c r="G35" i="11"/>
  <c r="A36" i="11"/>
  <c r="A33" i="10"/>
  <c r="G33" i="10" s="1"/>
  <c r="G32" i="10"/>
  <c r="G29" i="9"/>
  <c r="A30" i="9"/>
  <c r="A31" i="8"/>
  <c r="G30" i="8"/>
  <c r="G32" i="7"/>
  <c r="A33" i="7"/>
  <c r="A27" i="6"/>
  <c r="G26" i="6"/>
  <c r="G25" i="5"/>
  <c r="A26" i="5"/>
  <c r="A28" i="4"/>
  <c r="A25" i="1"/>
  <c r="A37" i="11" l="1"/>
  <c r="G36" i="11"/>
  <c r="A31" i="9"/>
  <c r="G30" i="9"/>
  <c r="G31" i="8"/>
  <c r="A32" i="8"/>
  <c r="A34" i="7"/>
  <c r="G33" i="7"/>
  <c r="G27" i="6"/>
  <c r="A28" i="6"/>
  <c r="A27" i="5"/>
  <c r="G26" i="5"/>
  <c r="A29" i="4"/>
  <c r="A26" i="1"/>
  <c r="G37" i="11" l="1"/>
  <c r="A38" i="11"/>
  <c r="G31" i="9"/>
  <c r="A32" i="9"/>
  <c r="A33" i="8"/>
  <c r="G33" i="8" s="1"/>
  <c r="G32" i="8"/>
  <c r="G34" i="7"/>
  <c r="A35" i="7"/>
  <c r="A29" i="6"/>
  <c r="G28" i="6"/>
  <c r="G27" i="5"/>
  <c r="A28" i="5"/>
  <c r="A30" i="4"/>
  <c r="A27" i="1"/>
  <c r="A39" i="11" l="1"/>
  <c r="G38" i="11"/>
  <c r="A33" i="9"/>
  <c r="G33" i="9" s="1"/>
  <c r="G32" i="9"/>
  <c r="A36" i="7"/>
  <c r="G35" i="7"/>
  <c r="G29" i="6"/>
  <c r="A30" i="6"/>
  <c r="A29" i="5"/>
  <c r="G28" i="5"/>
  <c r="A31" i="4"/>
  <c r="A28" i="1"/>
  <c r="G39" i="11" l="1"/>
  <c r="A40" i="11"/>
  <c r="G36" i="7"/>
  <c r="A37" i="7"/>
  <c r="A31" i="6"/>
  <c r="G30" i="6"/>
  <c r="G29" i="5"/>
  <c r="A30" i="5"/>
  <c r="A32" i="4"/>
  <c r="A29" i="1"/>
  <c r="A41" i="11" l="1"/>
  <c r="G40" i="11"/>
  <c r="A38" i="7"/>
  <c r="G38" i="7" s="1"/>
  <c r="G37" i="7"/>
  <c r="G31" i="6"/>
  <c r="A32" i="6"/>
  <c r="A31" i="5"/>
  <c r="G30" i="5"/>
  <c r="A33" i="4"/>
  <c r="A30" i="1"/>
  <c r="G41" i="11" l="1"/>
  <c r="A42" i="11"/>
  <c r="A33" i="6"/>
  <c r="G33" i="6" s="1"/>
  <c r="G32" i="6"/>
  <c r="G31" i="5"/>
  <c r="A32" i="5"/>
  <c r="A34" i="4"/>
  <c r="A31" i="1"/>
  <c r="A43" i="11" l="1"/>
  <c r="G42" i="11"/>
  <c r="A33" i="5"/>
  <c r="G33" i="5" s="1"/>
  <c r="G32" i="5"/>
  <c r="A35" i="4"/>
  <c r="A32" i="1"/>
  <c r="G43" i="11" l="1"/>
  <c r="A44" i="11"/>
  <c r="A36" i="4"/>
  <c r="A33" i="1"/>
  <c r="A45" i="11" l="1"/>
  <c r="G44" i="11"/>
  <c r="A37" i="4"/>
  <c r="G45" i="11" l="1"/>
  <c r="A46" i="11"/>
  <c r="A38" i="4"/>
  <c r="A47" i="11" l="1"/>
  <c r="G46" i="11"/>
  <c r="A39" i="4"/>
  <c r="G47" i="11" l="1"/>
  <c r="A48" i="11"/>
  <c r="A40" i="4"/>
  <c r="A49" i="11" l="1"/>
  <c r="G48" i="11"/>
  <c r="A41" i="4"/>
  <c r="G49" i="11" l="1"/>
  <c r="A50" i="11"/>
  <c r="A42" i="4"/>
  <c r="A51" i="11" l="1"/>
  <c r="G50" i="11"/>
  <c r="G51" i="11" l="1"/>
  <c r="A52" i="11"/>
  <c r="A53" i="11" l="1"/>
  <c r="G52" i="11"/>
  <c r="G53" i="11" l="1"/>
</calcChain>
</file>

<file path=xl/sharedStrings.xml><?xml version="1.0" encoding="utf-8"?>
<sst xmlns="http://schemas.openxmlformats.org/spreadsheetml/2006/main" count="108" uniqueCount="8">
  <si>
    <t>id</t>
  </si>
  <si>
    <t>matchid</t>
  </si>
  <si>
    <t>squad</t>
  </si>
  <si>
    <t>goals</t>
  </si>
  <si>
    <t>points</t>
  </si>
  <si>
    <t>time_type</t>
  </si>
  <si>
    <t>matchdate</t>
  </si>
  <si>
    <t>game_type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</si>
</sst>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</v>
      </c>
      <c r="B2" s="2" t="str">
        <f>"1916-07-02"</f>
        <v>1916-07-02</v>
      </c>
      <c r="C2">
        <v>2</v>
      </c>
      <c r="G2" t="str">
        <f t="shared" ref="G2:G7" si="0">"insert into game (matchid, matchdate, game_type) values (" &amp; A2 &amp; ", '" &amp; B2 &amp; "', " &amp;C2 &amp; ");"</f>
        <v>insert into game (matchid, matchdate, game_type) values (1, '1916-07-02', 2);</v>
      </c>
    </row>
    <row r="3" spans="1:7" x14ac:dyDescent="0.25">
      <c r="A3">
        <v>2</v>
      </c>
      <c r="B3" s="2" t="str">
        <f>"1916-07-06"</f>
        <v>1916-07-06</v>
      </c>
      <c r="C3">
        <v>2</v>
      </c>
      <c r="G3" t="str">
        <f t="shared" si="0"/>
        <v>insert into game (matchid, matchdate, game_type) values (2, '1916-07-06', 2);</v>
      </c>
    </row>
    <row r="4" spans="1:7" x14ac:dyDescent="0.25">
      <c r="A4">
        <v>3</v>
      </c>
      <c r="B4" s="2" t="str">
        <f>"1916-07-08"</f>
        <v>1916-07-08</v>
      </c>
      <c r="C4">
        <v>2</v>
      </c>
      <c r="G4" t="str">
        <f t="shared" si="0"/>
        <v>insert into game (matchid, matchdate, game_type) values (3, '1916-07-08', 2);</v>
      </c>
    </row>
    <row r="5" spans="1:7" x14ac:dyDescent="0.25">
      <c r="A5">
        <v>4</v>
      </c>
      <c r="B5" s="2" t="str">
        <f>"1916-07-10"</f>
        <v>1916-07-10</v>
      </c>
      <c r="C5">
        <v>2</v>
      </c>
      <c r="G5" t="str">
        <f t="shared" si="0"/>
        <v>insert into game (matchid, matchdate, game_type) values (4, '1916-07-10', 2);</v>
      </c>
    </row>
    <row r="6" spans="1:7" x14ac:dyDescent="0.25">
      <c r="A6">
        <v>5</v>
      </c>
      <c r="B6" s="2" t="str">
        <f>"1916-07-12"</f>
        <v>1916-07-12</v>
      </c>
      <c r="C6">
        <v>2</v>
      </c>
      <c r="G6" t="str">
        <f t="shared" si="0"/>
        <v>insert into game (matchid, matchdate, game_type) values (5, '1916-07-12', 2);</v>
      </c>
    </row>
    <row r="7" spans="1:7" x14ac:dyDescent="0.25">
      <c r="A7">
        <v>6</v>
      </c>
      <c r="B7" s="2" t="str">
        <f>"1916-07-16"</f>
        <v>1916-07-16</v>
      </c>
      <c r="C7">
        <v>2</v>
      </c>
      <c r="G7" t="str">
        <f t="shared" si="0"/>
        <v>insert into game (matchid, matchdate, game_type) values (6, '1916-07-16',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</v>
      </c>
      <c r="B10">
        <v>1</v>
      </c>
      <c r="C10">
        <v>598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(1, 1, 598, 4, 2, 2);</v>
      </c>
    </row>
    <row r="11" spans="1:7" x14ac:dyDescent="0.25">
      <c r="A11">
        <f>A10+1</f>
        <v>2</v>
      </c>
      <c r="B11">
        <f>B10</f>
        <v>1</v>
      </c>
      <c r="C11">
        <v>598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(2, 1, 598, 1, 0, 1);</v>
      </c>
    </row>
    <row r="12" spans="1:7" x14ac:dyDescent="0.25">
      <c r="A12">
        <f t="shared" ref="A12:A33" si="2">A11+1</f>
        <v>3</v>
      </c>
      <c r="B12">
        <f>B10</f>
        <v>1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(3, 1, 56, 0, 0, 2);</v>
      </c>
    </row>
    <row r="13" spans="1:7" x14ac:dyDescent="0.25">
      <c r="A13">
        <f t="shared" si="2"/>
        <v>4</v>
      </c>
      <c r="B13">
        <f>B10</f>
        <v>1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(4, 1, 56, 0, 0, 1);</v>
      </c>
    </row>
    <row r="14" spans="1:7" x14ac:dyDescent="0.25">
      <c r="A14">
        <f t="shared" si="2"/>
        <v>5</v>
      </c>
      <c r="B14">
        <f>B10+1</f>
        <v>2</v>
      </c>
      <c r="C14">
        <v>54</v>
      </c>
      <c r="D14">
        <v>6</v>
      </c>
      <c r="E14">
        <v>2</v>
      </c>
      <c r="F14">
        <v>2</v>
      </c>
      <c r="G14" t="str">
        <f t="shared" si="1"/>
        <v>insert into game_score (id, matchid, squad, goals, points, time_type) values (5, 2, 54, 6, 2, 2);</v>
      </c>
    </row>
    <row r="15" spans="1:7" x14ac:dyDescent="0.25">
      <c r="A15">
        <f t="shared" si="2"/>
        <v>6</v>
      </c>
      <c r="B15">
        <f>B14</f>
        <v>2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(6, 2, 54, 1, 0, 1);</v>
      </c>
    </row>
    <row r="16" spans="1:7" x14ac:dyDescent="0.25">
      <c r="A16">
        <f t="shared" si="2"/>
        <v>7</v>
      </c>
      <c r="B16">
        <f>B14</f>
        <v>2</v>
      </c>
      <c r="C16">
        <v>56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(7, 2, 56, 1, 0, 2);</v>
      </c>
    </row>
    <row r="17" spans="1:7" x14ac:dyDescent="0.25">
      <c r="A17">
        <f t="shared" si="2"/>
        <v>8</v>
      </c>
      <c r="B17">
        <f>B14</f>
        <v>2</v>
      </c>
      <c r="C17">
        <v>56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(8, 2, 56, 1, 0, 1);</v>
      </c>
    </row>
    <row r="18" spans="1:7" x14ac:dyDescent="0.25">
      <c r="A18">
        <f t="shared" si="2"/>
        <v>9</v>
      </c>
      <c r="B18">
        <f>B14+1</f>
        <v>3</v>
      </c>
      <c r="C18">
        <v>56</v>
      </c>
      <c r="D18">
        <v>1</v>
      </c>
      <c r="E18">
        <v>1</v>
      </c>
      <c r="F18">
        <v>2</v>
      </c>
      <c r="G18" t="str">
        <f t="shared" si="1"/>
        <v>insert into game_score (id, matchid, squad, goals, points, time_type) values (9, 3, 56, 1, 1, 2);</v>
      </c>
    </row>
    <row r="19" spans="1:7" x14ac:dyDescent="0.25">
      <c r="A19">
        <f t="shared" si="2"/>
        <v>10</v>
      </c>
      <c r="B19">
        <f>B18</f>
        <v>3</v>
      </c>
      <c r="C19">
        <v>56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(10, 3, 56, 0, 0, 1);</v>
      </c>
    </row>
    <row r="20" spans="1:7" x14ac:dyDescent="0.25">
      <c r="A20">
        <f t="shared" si="2"/>
        <v>11</v>
      </c>
      <c r="B20">
        <f>B18</f>
        <v>3</v>
      </c>
      <c r="C20">
        <v>55</v>
      </c>
      <c r="D20">
        <v>1</v>
      </c>
      <c r="E20">
        <v>1</v>
      </c>
      <c r="F20">
        <v>2</v>
      </c>
      <c r="G20" t="str">
        <f t="shared" si="1"/>
        <v>insert into game_score (id, matchid, squad, goals, points, time_type) values (11, 3, 55, 1, 1, 2);</v>
      </c>
    </row>
    <row r="21" spans="1:7" x14ac:dyDescent="0.25">
      <c r="A21">
        <f t="shared" si="2"/>
        <v>12</v>
      </c>
      <c r="B21">
        <f>B18</f>
        <v>3</v>
      </c>
      <c r="C21">
        <v>55</v>
      </c>
      <c r="D21">
        <v>1</v>
      </c>
      <c r="E21">
        <v>0</v>
      </c>
      <c r="F21">
        <v>1</v>
      </c>
      <c r="G21" t="str">
        <f t="shared" si="1"/>
        <v>insert into game_score (id, matchid, squad, goals, points, time_type) values (12, 3, 55, 1, 0, 1);</v>
      </c>
    </row>
    <row r="22" spans="1:7" x14ac:dyDescent="0.25">
      <c r="A22">
        <f t="shared" si="2"/>
        <v>13</v>
      </c>
      <c r="B22">
        <f>B18+1</f>
        <v>4</v>
      </c>
      <c r="C22">
        <v>54</v>
      </c>
      <c r="D22">
        <v>1</v>
      </c>
      <c r="E22">
        <v>1</v>
      </c>
      <c r="F22">
        <v>2</v>
      </c>
      <c r="G22" t="str">
        <f t="shared" si="1"/>
        <v>insert into game_score (id, matchid, squad, goals, points, time_type) values (13, 4, 54, 1, 1, 2);</v>
      </c>
    </row>
    <row r="23" spans="1:7" x14ac:dyDescent="0.25">
      <c r="A23">
        <f t="shared" si="2"/>
        <v>14</v>
      </c>
      <c r="B23">
        <f>B22</f>
        <v>4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(14, 4, 54, 1, 0, 1);</v>
      </c>
    </row>
    <row r="24" spans="1:7" x14ac:dyDescent="0.25">
      <c r="A24">
        <f t="shared" si="2"/>
        <v>15</v>
      </c>
      <c r="B24">
        <f>B22</f>
        <v>4</v>
      </c>
      <c r="C24">
        <v>55</v>
      </c>
      <c r="D24">
        <v>1</v>
      </c>
      <c r="E24">
        <v>1</v>
      </c>
      <c r="F24">
        <v>2</v>
      </c>
      <c r="G24" t="str">
        <f t="shared" si="1"/>
        <v>insert into game_score (id, matchid, squad, goals, points, time_type) values (15, 4, 55, 1, 1, 2);</v>
      </c>
    </row>
    <row r="25" spans="1:7" x14ac:dyDescent="0.25">
      <c r="A25">
        <f t="shared" si="2"/>
        <v>16</v>
      </c>
      <c r="B25">
        <f>B22</f>
        <v>4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(16, 4, 55, 1, 0, 1);</v>
      </c>
    </row>
    <row r="26" spans="1:7" x14ac:dyDescent="0.25">
      <c r="A26">
        <f t="shared" si="2"/>
        <v>17</v>
      </c>
      <c r="B26">
        <f>B22+1</f>
        <v>5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(17, 5, 598, 2, 2, 2);</v>
      </c>
    </row>
    <row r="27" spans="1:7" x14ac:dyDescent="0.25">
      <c r="A27">
        <f t="shared" si="2"/>
        <v>18</v>
      </c>
      <c r="B27">
        <f>B26</f>
        <v>5</v>
      </c>
      <c r="C27">
        <v>598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(18, 5, 598, 0, 0, 1);</v>
      </c>
    </row>
    <row r="28" spans="1:7" x14ac:dyDescent="0.25">
      <c r="A28">
        <f t="shared" si="2"/>
        <v>19</v>
      </c>
      <c r="B28">
        <f>B26</f>
        <v>5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(19, 5, 55, 1, 0, 2);</v>
      </c>
    </row>
    <row r="29" spans="1:7" x14ac:dyDescent="0.25">
      <c r="A29">
        <f t="shared" si="2"/>
        <v>20</v>
      </c>
      <c r="B29">
        <f>B26</f>
        <v>5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(20, 5, 55, 0, 0, 1);</v>
      </c>
    </row>
    <row r="30" spans="1:7" x14ac:dyDescent="0.25">
      <c r="A30">
        <f t="shared" si="2"/>
        <v>21</v>
      </c>
      <c r="B30">
        <f>B26+1</f>
        <v>6</v>
      </c>
      <c r="C30">
        <v>54</v>
      </c>
      <c r="D30">
        <v>0</v>
      </c>
      <c r="E30">
        <v>1</v>
      </c>
      <c r="F30">
        <v>2</v>
      </c>
      <c r="G30" t="str">
        <f t="shared" si="1"/>
        <v>insert into game_score (id, matchid, squad, goals, points, time_type) values (21, 6, 54, 0, 1, 2);</v>
      </c>
    </row>
    <row r="31" spans="1:7" x14ac:dyDescent="0.25">
      <c r="A31">
        <f t="shared" si="2"/>
        <v>22</v>
      </c>
      <c r="B31">
        <f>B30</f>
        <v>6</v>
      </c>
      <c r="C31">
        <v>54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(22, 6, 54, 0, 0, 1);</v>
      </c>
    </row>
    <row r="32" spans="1:7" x14ac:dyDescent="0.25">
      <c r="A32">
        <f t="shared" si="2"/>
        <v>23</v>
      </c>
      <c r="B32">
        <f>B30</f>
        <v>6</v>
      </c>
      <c r="C32">
        <v>598</v>
      </c>
      <c r="D32">
        <v>0</v>
      </c>
      <c r="E32">
        <v>1</v>
      </c>
      <c r="F32">
        <v>2</v>
      </c>
      <c r="G32" t="str">
        <f t="shared" si="1"/>
        <v>insert into game_score (id, matchid, squad, goals, points, time_type) values (23, 6, 598, 0, 1, 2);</v>
      </c>
    </row>
    <row r="33" spans="1:7" x14ac:dyDescent="0.25">
      <c r="A33">
        <f t="shared" si="2"/>
        <v>24</v>
      </c>
      <c r="B33">
        <f>B30</f>
        <v>6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(24, 6, 598, 0, 0, 1);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>
      <selection activeCell="B2" sqref="B2"/>
    </sheetView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11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61</v>
      </c>
      <c r="B2" s="2" t="str">
        <f>"1926-10-12"</f>
        <v>1926-10-12</v>
      </c>
      <c r="C2">
        <v>2</v>
      </c>
      <c r="G2" t="str">
        <f t="shared" si="0"/>
        <v>insert into game (matchid, matchdate, game_type) values (61, '1926-10-12', 2);</v>
      </c>
    </row>
    <row r="3" spans="1:7" x14ac:dyDescent="0.25">
      <c r="A3">
        <v>62</v>
      </c>
      <c r="B3" s="2" t="str">
        <f>"1926-10-16"</f>
        <v>1926-10-16</v>
      </c>
      <c r="C3">
        <v>2</v>
      </c>
      <c r="G3" t="str">
        <f t="shared" si="0"/>
        <v>insert into game (matchid, matchdate, game_type) values (62, '1926-10-16', 2);</v>
      </c>
    </row>
    <row r="4" spans="1:7" x14ac:dyDescent="0.25">
      <c r="A4">
        <v>63</v>
      </c>
      <c r="B4" s="2" t="str">
        <f>"1926-10-17"</f>
        <v>1926-10-17</v>
      </c>
      <c r="C4">
        <v>2</v>
      </c>
      <c r="G4" t="str">
        <f t="shared" si="0"/>
        <v>insert into game (matchid, matchdate, game_type) values (63, '1926-10-17', 2);</v>
      </c>
    </row>
    <row r="5" spans="1:7" x14ac:dyDescent="0.25">
      <c r="A5">
        <v>64</v>
      </c>
      <c r="B5" s="2" t="str">
        <f>"1926-10-20"</f>
        <v>1926-10-20</v>
      </c>
      <c r="C5">
        <v>2</v>
      </c>
      <c r="G5" t="str">
        <f t="shared" si="0"/>
        <v>insert into game (matchid, matchdate, game_type) values (64, '1926-10-20', 2);</v>
      </c>
    </row>
    <row r="6" spans="1:7" x14ac:dyDescent="0.25">
      <c r="A6">
        <v>65</v>
      </c>
      <c r="B6" s="2" t="str">
        <f>"1926-10-23"</f>
        <v>1926-10-23</v>
      </c>
      <c r="C6">
        <v>2</v>
      </c>
      <c r="G6" t="str">
        <f t="shared" si="0"/>
        <v>insert into game (matchid, matchdate, game_type) values (65, '1926-10-23', 2);</v>
      </c>
    </row>
    <row r="7" spans="1:7" x14ac:dyDescent="0.25">
      <c r="A7">
        <v>66</v>
      </c>
      <c r="B7" s="2" t="str">
        <f>"1926-10-24"</f>
        <v>1926-10-24</v>
      </c>
      <c r="C7">
        <v>2</v>
      </c>
      <c r="G7" t="str">
        <f t="shared" si="0"/>
        <v>insert into game (matchid, matchdate, game_type) values (66, '1926-10-24', 2);</v>
      </c>
    </row>
    <row r="8" spans="1:7" x14ac:dyDescent="0.25">
      <c r="A8">
        <v>67</v>
      </c>
      <c r="B8" s="2" t="str">
        <f>"1926-10-28"</f>
        <v>1926-10-28</v>
      </c>
      <c r="C8">
        <v>2</v>
      </c>
      <c r="G8" t="str">
        <f t="shared" si="0"/>
        <v>insert into game (matchid, matchdate, game_type) values (67, '1926-10-28', 2);</v>
      </c>
    </row>
    <row r="9" spans="1:7" x14ac:dyDescent="0.25">
      <c r="A9">
        <v>68</v>
      </c>
      <c r="B9" s="2" t="str">
        <f>"1926-10-31"</f>
        <v>1926-10-31</v>
      </c>
      <c r="C9">
        <v>2</v>
      </c>
      <c r="G9" t="str">
        <f t="shared" si="0"/>
        <v>insert into game (matchid, matchdate, game_type) values (68, '1926-10-31', 2);</v>
      </c>
    </row>
    <row r="10" spans="1:7" x14ac:dyDescent="0.25">
      <c r="A10">
        <v>69</v>
      </c>
      <c r="B10" s="2" t="str">
        <f>"1926-11-01"</f>
        <v>1926-11-01</v>
      </c>
      <c r="C10">
        <v>2</v>
      </c>
      <c r="G10" t="str">
        <f t="shared" si="0"/>
        <v>insert into game (matchid, matchdate, game_type) values (69, '1926-11-01', 2);</v>
      </c>
    </row>
    <row r="11" spans="1:7" x14ac:dyDescent="0.25">
      <c r="A11">
        <v>70</v>
      </c>
      <c r="B11" s="2" t="str">
        <f>"1926-11-03"</f>
        <v>1926-11-03</v>
      </c>
      <c r="C11">
        <v>2</v>
      </c>
      <c r="G11" t="str">
        <f t="shared" si="0"/>
        <v>insert into game (matchid, matchdate, game_type) values (70, '1926-11-03', 2);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245</v>
      </c>
      <c r="B14">
        <v>61</v>
      </c>
      <c r="C14">
        <v>56</v>
      </c>
      <c r="D14">
        <v>7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(245, 61, 56, 7, 2, 2);</v>
      </c>
    </row>
    <row r="15" spans="1:7" x14ac:dyDescent="0.25">
      <c r="A15">
        <f>A14+1</f>
        <v>246</v>
      </c>
      <c r="B15">
        <f>B14</f>
        <v>61</v>
      </c>
      <c r="C15">
        <v>56</v>
      </c>
      <c r="D15">
        <v>4</v>
      </c>
      <c r="E15">
        <v>0</v>
      </c>
      <c r="F15">
        <v>1</v>
      </c>
      <c r="G15" t="str">
        <f t="shared" si="1"/>
        <v>insert into game_score (id, matchid, squad, goals, points, time_type) values (246, 61, 56, 4, 0, 1);</v>
      </c>
    </row>
    <row r="16" spans="1:7" x14ac:dyDescent="0.25">
      <c r="A16">
        <f t="shared" ref="A16:A53" si="2">A15+1</f>
        <v>247</v>
      </c>
      <c r="B16">
        <f>B14</f>
        <v>61</v>
      </c>
      <c r="C16">
        <v>591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(247, 61, 591, 1, 0, 2);</v>
      </c>
    </row>
    <row r="17" spans="1:7" x14ac:dyDescent="0.25">
      <c r="A17">
        <f t="shared" si="2"/>
        <v>248</v>
      </c>
      <c r="B17">
        <f>B14</f>
        <v>61</v>
      </c>
      <c r="C17">
        <v>591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(248, 61, 591, 0, 0, 1);</v>
      </c>
    </row>
    <row r="18" spans="1:7" x14ac:dyDescent="0.25">
      <c r="A18">
        <f t="shared" si="2"/>
        <v>249</v>
      </c>
      <c r="B18">
        <f>B14+1</f>
        <v>62</v>
      </c>
      <c r="C18">
        <v>54</v>
      </c>
      <c r="D18">
        <v>5</v>
      </c>
      <c r="E18">
        <v>2</v>
      </c>
      <c r="F18">
        <v>2</v>
      </c>
      <c r="G18" t="str">
        <f t="shared" si="1"/>
        <v>insert into game_score (id, matchid, squad, goals, points, time_type) values (249, 62, 54, 5, 2, 2);</v>
      </c>
    </row>
    <row r="19" spans="1:7" x14ac:dyDescent="0.25">
      <c r="A19">
        <f t="shared" si="2"/>
        <v>250</v>
      </c>
      <c r="B19">
        <f>B18</f>
        <v>62</v>
      </c>
      <c r="C19">
        <v>54</v>
      </c>
      <c r="D19">
        <v>4</v>
      </c>
      <c r="E19">
        <v>0</v>
      </c>
      <c r="F19">
        <v>1</v>
      </c>
      <c r="G19" t="str">
        <f t="shared" si="1"/>
        <v>insert into game_score (id, matchid, squad, goals, points, time_type) values (250, 62, 54, 4, 0, 1);</v>
      </c>
    </row>
    <row r="20" spans="1:7" x14ac:dyDescent="0.25">
      <c r="A20">
        <f t="shared" si="2"/>
        <v>251</v>
      </c>
      <c r="B20">
        <f>B18</f>
        <v>62</v>
      </c>
      <c r="C20">
        <v>591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(251, 62, 591, 0, 0, 2);</v>
      </c>
    </row>
    <row r="21" spans="1:7" x14ac:dyDescent="0.25">
      <c r="A21">
        <f t="shared" si="2"/>
        <v>252</v>
      </c>
      <c r="B21">
        <f>B18</f>
        <v>62</v>
      </c>
      <c r="C21">
        <v>591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(252, 62, 591, 0, 0, 1);</v>
      </c>
    </row>
    <row r="22" spans="1:7" x14ac:dyDescent="0.25">
      <c r="A22">
        <f t="shared" si="2"/>
        <v>253</v>
      </c>
      <c r="B22">
        <f t="shared" ref="B22" si="3">B18+1</f>
        <v>63</v>
      </c>
      <c r="C22">
        <v>56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(253, 63, 56, 1, 0, 2);</v>
      </c>
    </row>
    <row r="23" spans="1:7" x14ac:dyDescent="0.25">
      <c r="A23">
        <f t="shared" si="2"/>
        <v>254</v>
      </c>
      <c r="B23">
        <f t="shared" ref="B23" si="4">B22</f>
        <v>63</v>
      </c>
      <c r="C23">
        <v>56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(254, 63, 56, 0, 0, 1);</v>
      </c>
    </row>
    <row r="24" spans="1:7" x14ac:dyDescent="0.25">
      <c r="A24">
        <f t="shared" si="2"/>
        <v>255</v>
      </c>
      <c r="B24">
        <f t="shared" ref="B24" si="5">B22</f>
        <v>63</v>
      </c>
      <c r="C24">
        <v>598</v>
      </c>
      <c r="D24">
        <v>3</v>
      </c>
      <c r="E24">
        <v>2</v>
      </c>
      <c r="F24">
        <v>2</v>
      </c>
      <c r="G24" t="str">
        <f t="shared" si="1"/>
        <v>insert into game_score (id, matchid, squad, goals, points, time_type) values (255, 63, 598, 3, 2, 2);</v>
      </c>
    </row>
    <row r="25" spans="1:7" x14ac:dyDescent="0.25">
      <c r="A25">
        <f t="shared" si="2"/>
        <v>256</v>
      </c>
      <c r="B25">
        <f t="shared" ref="B25" si="6">B22</f>
        <v>63</v>
      </c>
      <c r="C25">
        <v>598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(256, 63, 598, 2, 0, 1);</v>
      </c>
    </row>
    <row r="26" spans="1:7" x14ac:dyDescent="0.25">
      <c r="A26">
        <f t="shared" si="2"/>
        <v>257</v>
      </c>
      <c r="B26">
        <f t="shared" ref="B26" si="7">B22+1</f>
        <v>64</v>
      </c>
      <c r="C26">
        <v>54</v>
      </c>
      <c r="D26">
        <v>8</v>
      </c>
      <c r="E26">
        <v>2</v>
      </c>
      <c r="F26">
        <v>2</v>
      </c>
      <c r="G26" t="str">
        <f t="shared" si="1"/>
        <v>insert into game_score (id, matchid, squad, goals, points, time_type) values (257, 64, 54, 8, 2, 2);</v>
      </c>
    </row>
    <row r="27" spans="1:7" x14ac:dyDescent="0.25">
      <c r="A27">
        <f t="shared" si="2"/>
        <v>258</v>
      </c>
      <c r="B27">
        <f t="shared" ref="B27" si="8">B26</f>
        <v>64</v>
      </c>
      <c r="C27">
        <v>54</v>
      </c>
      <c r="D27">
        <v>5</v>
      </c>
      <c r="E27">
        <v>0</v>
      </c>
      <c r="F27">
        <v>1</v>
      </c>
      <c r="G27" t="str">
        <f t="shared" si="1"/>
        <v>insert into game_score (id, matchid, squad, goals, points, time_type) values (258, 64, 54, 5, 0, 1);</v>
      </c>
    </row>
    <row r="28" spans="1:7" x14ac:dyDescent="0.25">
      <c r="A28">
        <f t="shared" si="2"/>
        <v>259</v>
      </c>
      <c r="B28">
        <f t="shared" ref="B28" si="9">B26</f>
        <v>64</v>
      </c>
      <c r="C28">
        <v>595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(259, 64, 595, 0, 0, 2);</v>
      </c>
    </row>
    <row r="29" spans="1:7" x14ac:dyDescent="0.25">
      <c r="A29">
        <f t="shared" si="2"/>
        <v>260</v>
      </c>
      <c r="B29">
        <f t="shared" ref="B29" si="10">B26</f>
        <v>64</v>
      </c>
      <c r="C29">
        <v>595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(260, 64, 595, 0, 0, 1);</v>
      </c>
    </row>
    <row r="30" spans="1:7" x14ac:dyDescent="0.25">
      <c r="A30">
        <f t="shared" si="2"/>
        <v>261</v>
      </c>
      <c r="B30">
        <f t="shared" ref="B30" si="11">B26+1</f>
        <v>65</v>
      </c>
      <c r="C30">
        <v>595</v>
      </c>
      <c r="D30">
        <v>6</v>
      </c>
      <c r="E30">
        <v>2</v>
      </c>
      <c r="F30">
        <v>2</v>
      </c>
      <c r="G30" t="str">
        <f t="shared" si="1"/>
        <v>insert into game_score (id, matchid, squad, goals, points, time_type) values (261, 65, 595, 6, 2, 2);</v>
      </c>
    </row>
    <row r="31" spans="1:7" x14ac:dyDescent="0.25">
      <c r="A31">
        <f t="shared" si="2"/>
        <v>262</v>
      </c>
      <c r="B31">
        <f t="shared" ref="B31" si="12">B30</f>
        <v>65</v>
      </c>
      <c r="C31">
        <v>595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(262, 65, 595, 0, 0, 1);</v>
      </c>
    </row>
    <row r="32" spans="1:7" x14ac:dyDescent="0.25">
      <c r="A32">
        <f t="shared" si="2"/>
        <v>263</v>
      </c>
      <c r="B32">
        <f t="shared" ref="B32" si="13">B30</f>
        <v>65</v>
      </c>
      <c r="C32">
        <v>591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(263, 65, 591, 1, 0, 2);</v>
      </c>
    </row>
    <row r="33" spans="1:7" x14ac:dyDescent="0.25">
      <c r="A33">
        <f t="shared" si="2"/>
        <v>264</v>
      </c>
      <c r="B33">
        <f t="shared" ref="B33" si="14">B30</f>
        <v>65</v>
      </c>
      <c r="C33">
        <v>591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(264, 65, 591, 1, 0, 1);</v>
      </c>
    </row>
    <row r="34" spans="1:7" x14ac:dyDescent="0.25">
      <c r="A34">
        <f t="shared" si="2"/>
        <v>265</v>
      </c>
      <c r="B34">
        <f t="shared" ref="B34" si="15">B30+1</f>
        <v>66</v>
      </c>
      <c r="C34">
        <v>598</v>
      </c>
      <c r="D34">
        <v>2</v>
      </c>
      <c r="E34">
        <v>2</v>
      </c>
      <c r="F34">
        <v>2</v>
      </c>
      <c r="G34" t="str">
        <f t="shared" si="1"/>
        <v>insert into game_score (id, matchid, squad, goals, points, time_type) values (265, 66, 598, 2, 2, 2);</v>
      </c>
    </row>
    <row r="35" spans="1:7" x14ac:dyDescent="0.25">
      <c r="A35">
        <f t="shared" si="2"/>
        <v>266</v>
      </c>
      <c r="B35">
        <f t="shared" ref="B35" si="16">B34</f>
        <v>66</v>
      </c>
      <c r="C35">
        <v>598</v>
      </c>
      <c r="D35">
        <v>1</v>
      </c>
      <c r="E35">
        <v>0</v>
      </c>
      <c r="F35">
        <v>1</v>
      </c>
      <c r="G35" t="str">
        <f t="shared" si="1"/>
        <v>insert into game_score (id, matchid, squad, goals, points, time_type) values (266, 66, 598, 1, 0, 1);</v>
      </c>
    </row>
    <row r="36" spans="1:7" x14ac:dyDescent="0.25">
      <c r="A36">
        <f t="shared" si="2"/>
        <v>267</v>
      </c>
      <c r="B36">
        <f t="shared" ref="B36" si="17">B34</f>
        <v>66</v>
      </c>
      <c r="C36">
        <v>54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(267, 66, 54, 0, 0, 2);</v>
      </c>
    </row>
    <row r="37" spans="1:7" x14ac:dyDescent="0.25">
      <c r="A37">
        <f t="shared" si="2"/>
        <v>268</v>
      </c>
      <c r="B37">
        <f t="shared" ref="B37" si="18">B34</f>
        <v>66</v>
      </c>
      <c r="C37">
        <v>54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(268, 66, 54, 0, 0, 1);</v>
      </c>
    </row>
    <row r="38" spans="1:7" x14ac:dyDescent="0.25">
      <c r="A38">
        <f t="shared" si="2"/>
        <v>269</v>
      </c>
      <c r="B38">
        <f t="shared" ref="B38" si="19">B34+1</f>
        <v>67</v>
      </c>
      <c r="C38">
        <v>598</v>
      </c>
      <c r="D38">
        <v>6</v>
      </c>
      <c r="E38">
        <v>2</v>
      </c>
      <c r="F38">
        <v>2</v>
      </c>
      <c r="G38" t="str">
        <f t="shared" si="1"/>
        <v>insert into game_score (id, matchid, squad, goals, points, time_type) values (269, 67, 598, 6, 2, 2);</v>
      </c>
    </row>
    <row r="39" spans="1:7" x14ac:dyDescent="0.25">
      <c r="A39">
        <f t="shared" si="2"/>
        <v>270</v>
      </c>
      <c r="B39">
        <f t="shared" ref="B39" si="20">B38</f>
        <v>67</v>
      </c>
      <c r="C39">
        <v>598</v>
      </c>
      <c r="D39">
        <v>4</v>
      </c>
      <c r="E39">
        <v>0</v>
      </c>
      <c r="F39">
        <v>1</v>
      </c>
      <c r="G39" t="str">
        <f t="shared" si="1"/>
        <v>insert into game_score (id, matchid, squad, goals, points, time_type) values (270, 67, 598, 4, 0, 1);</v>
      </c>
    </row>
    <row r="40" spans="1:7" x14ac:dyDescent="0.25">
      <c r="A40">
        <f t="shared" si="2"/>
        <v>271</v>
      </c>
      <c r="B40">
        <f t="shared" ref="B40" si="21">B38</f>
        <v>67</v>
      </c>
      <c r="C40">
        <v>591</v>
      </c>
      <c r="D40">
        <v>0</v>
      </c>
      <c r="E40">
        <v>0</v>
      </c>
      <c r="F40">
        <v>2</v>
      </c>
      <c r="G40" t="str">
        <f t="shared" si="1"/>
        <v>insert into game_score (id, matchid, squad, goals, points, time_type) values (271, 67, 591, 0, 0, 2);</v>
      </c>
    </row>
    <row r="41" spans="1:7" x14ac:dyDescent="0.25">
      <c r="A41">
        <f t="shared" si="2"/>
        <v>272</v>
      </c>
      <c r="B41">
        <f t="shared" ref="B41" si="22">B38</f>
        <v>67</v>
      </c>
      <c r="C41">
        <v>591</v>
      </c>
      <c r="D41">
        <v>0</v>
      </c>
      <c r="E41">
        <v>0</v>
      </c>
      <c r="F41">
        <v>1</v>
      </c>
      <c r="G41" t="str">
        <f t="shared" si="1"/>
        <v>insert into game_score (id, matchid, squad, goals, points, time_type) values (272, 67, 591, 0, 0, 1);</v>
      </c>
    </row>
    <row r="42" spans="1:7" x14ac:dyDescent="0.25">
      <c r="A42">
        <f t="shared" si="2"/>
        <v>273</v>
      </c>
      <c r="B42">
        <f t="shared" ref="B42" si="23">B38+1</f>
        <v>68</v>
      </c>
      <c r="C42">
        <v>56</v>
      </c>
      <c r="D42">
        <v>1</v>
      </c>
      <c r="E42">
        <v>1</v>
      </c>
      <c r="F42">
        <v>2</v>
      </c>
      <c r="G42" t="str">
        <f t="shared" si="1"/>
        <v>insert into game_score (id, matchid, squad, goals, points, time_type) values (273, 68, 56, 1, 1, 2);</v>
      </c>
    </row>
    <row r="43" spans="1:7" x14ac:dyDescent="0.25">
      <c r="A43">
        <f t="shared" si="2"/>
        <v>274</v>
      </c>
      <c r="B43">
        <f t="shared" ref="B43" si="24">B42</f>
        <v>68</v>
      </c>
      <c r="C43">
        <v>56</v>
      </c>
      <c r="D43">
        <v>1</v>
      </c>
      <c r="E43">
        <v>0</v>
      </c>
      <c r="F43">
        <v>1</v>
      </c>
      <c r="G43" t="str">
        <f t="shared" si="1"/>
        <v>insert into game_score (id, matchid, squad, goals, points, time_type) values (274, 68, 56, 1, 0, 1);</v>
      </c>
    </row>
    <row r="44" spans="1:7" x14ac:dyDescent="0.25">
      <c r="A44">
        <f t="shared" si="2"/>
        <v>275</v>
      </c>
      <c r="B44">
        <f t="shared" ref="B44" si="25">B42</f>
        <v>68</v>
      </c>
      <c r="C44">
        <v>54</v>
      </c>
      <c r="D44">
        <v>1</v>
      </c>
      <c r="E44">
        <v>1</v>
      </c>
      <c r="F44">
        <v>2</v>
      </c>
      <c r="G44" t="str">
        <f t="shared" si="1"/>
        <v>insert into game_score (id, matchid, squad, goals, points, time_type) values (275, 68, 54, 1, 1, 2);</v>
      </c>
    </row>
    <row r="45" spans="1:7" x14ac:dyDescent="0.25">
      <c r="A45">
        <f t="shared" si="2"/>
        <v>276</v>
      </c>
      <c r="B45">
        <f t="shared" ref="B45" si="26">B42</f>
        <v>68</v>
      </c>
      <c r="C45">
        <v>54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(276, 68, 54, 0, 0, 1);</v>
      </c>
    </row>
    <row r="46" spans="1:7" x14ac:dyDescent="0.25">
      <c r="A46">
        <f t="shared" si="2"/>
        <v>277</v>
      </c>
      <c r="B46">
        <f t="shared" ref="B46" si="27">B42+1</f>
        <v>69</v>
      </c>
      <c r="C46">
        <v>598</v>
      </c>
      <c r="D46">
        <v>6</v>
      </c>
      <c r="E46">
        <v>2</v>
      </c>
      <c r="F46">
        <v>2</v>
      </c>
      <c r="G46" t="str">
        <f t="shared" si="1"/>
        <v>insert into game_score (id, matchid, squad, goals, points, time_type) values (277, 69, 598, 6, 2, 2);</v>
      </c>
    </row>
    <row r="47" spans="1:7" x14ac:dyDescent="0.25">
      <c r="A47">
        <f t="shared" si="2"/>
        <v>278</v>
      </c>
      <c r="B47">
        <f t="shared" ref="B47" si="28">B46</f>
        <v>69</v>
      </c>
      <c r="C47">
        <v>598</v>
      </c>
      <c r="D47">
        <v>3</v>
      </c>
      <c r="E47">
        <v>0</v>
      </c>
      <c r="F47">
        <v>1</v>
      </c>
      <c r="G47" t="str">
        <f t="shared" si="1"/>
        <v>insert into game_score (id, matchid, squad, goals, points, time_type) values (278, 69, 598, 3, 0, 1);</v>
      </c>
    </row>
    <row r="48" spans="1:7" x14ac:dyDescent="0.25">
      <c r="A48">
        <f t="shared" si="2"/>
        <v>279</v>
      </c>
      <c r="B48">
        <f t="shared" ref="B48" si="29">B46</f>
        <v>69</v>
      </c>
      <c r="C48">
        <v>595</v>
      </c>
      <c r="D48">
        <v>1</v>
      </c>
      <c r="E48">
        <v>0</v>
      </c>
      <c r="F48">
        <v>2</v>
      </c>
      <c r="G48" t="str">
        <f t="shared" si="1"/>
        <v>insert into game_score (id, matchid, squad, goals, points, time_type) values (279, 69, 595, 1, 0, 2);</v>
      </c>
    </row>
    <row r="49" spans="1:7" x14ac:dyDescent="0.25">
      <c r="A49">
        <f t="shared" si="2"/>
        <v>280</v>
      </c>
      <c r="B49">
        <f t="shared" ref="B49" si="30">B46</f>
        <v>69</v>
      </c>
      <c r="C49">
        <v>595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(280, 69, 595, 0, 0, 1);</v>
      </c>
    </row>
    <row r="50" spans="1:7" x14ac:dyDescent="0.25">
      <c r="A50">
        <f t="shared" si="2"/>
        <v>281</v>
      </c>
      <c r="B50">
        <f t="shared" ref="B50" si="31">B46+1</f>
        <v>70</v>
      </c>
      <c r="C50">
        <v>56</v>
      </c>
      <c r="D50">
        <v>5</v>
      </c>
      <c r="E50">
        <v>2</v>
      </c>
      <c r="F50">
        <v>2</v>
      </c>
      <c r="G50" t="str">
        <f t="shared" si="1"/>
        <v>insert into game_score (id, matchid, squad, goals, points, time_type) values (281, 70, 56, 5, 2, 2);</v>
      </c>
    </row>
    <row r="51" spans="1:7" x14ac:dyDescent="0.25">
      <c r="A51">
        <f t="shared" si="2"/>
        <v>282</v>
      </c>
      <c r="B51">
        <f t="shared" ref="B51" si="32">B50</f>
        <v>70</v>
      </c>
      <c r="C51">
        <v>56</v>
      </c>
      <c r="D51">
        <v>2</v>
      </c>
      <c r="E51">
        <v>0</v>
      </c>
      <c r="F51">
        <v>1</v>
      </c>
      <c r="G51" t="str">
        <f t="shared" si="1"/>
        <v>insert into game_score (id, matchid, squad, goals, points, time_type) values (282, 70, 56, 2, 0, 1);</v>
      </c>
    </row>
    <row r="52" spans="1:7" x14ac:dyDescent="0.25">
      <c r="A52">
        <f t="shared" si="2"/>
        <v>283</v>
      </c>
      <c r="B52">
        <f t="shared" ref="B52" si="33">B50</f>
        <v>70</v>
      </c>
      <c r="C52">
        <v>595</v>
      </c>
      <c r="D52">
        <v>1</v>
      </c>
      <c r="E52">
        <v>0</v>
      </c>
      <c r="F52">
        <v>2</v>
      </c>
      <c r="G52" t="str">
        <f t="shared" si="1"/>
        <v>insert into game_score (id, matchid, squad, goals, points, time_type) values (283, 70, 595, 1, 0, 2);</v>
      </c>
    </row>
    <row r="53" spans="1:7" x14ac:dyDescent="0.25">
      <c r="A53">
        <f t="shared" si="2"/>
        <v>284</v>
      </c>
      <c r="B53">
        <f t="shared" ref="B53" si="34">B50</f>
        <v>70</v>
      </c>
      <c r="C53">
        <v>595</v>
      </c>
      <c r="D53">
        <v>1</v>
      </c>
      <c r="E53">
        <v>0</v>
      </c>
      <c r="F53">
        <v>1</v>
      </c>
      <c r="G53" t="str">
        <f t="shared" si="1"/>
        <v>insert into game_score (id, matchid, squad, goals, points, time_type) values (284, 70, 595, 1, 0, 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71</v>
      </c>
      <c r="B2" s="2" t="str">
        <f>"1927-10-30"</f>
        <v>1927-10-30</v>
      </c>
      <c r="C2">
        <v>2</v>
      </c>
      <c r="G2" t="str">
        <f t="shared" si="0"/>
        <v>insert into game (matchid, matchdate, game_type) values (71, '1927-10-30', 2);</v>
      </c>
    </row>
    <row r="3" spans="1:7" x14ac:dyDescent="0.25">
      <c r="A3">
        <v>72</v>
      </c>
      <c r="B3" s="2" t="str">
        <f>"1927-11-01"</f>
        <v>1927-11-01</v>
      </c>
      <c r="C3">
        <v>2</v>
      </c>
      <c r="G3" t="str">
        <f t="shared" si="0"/>
        <v>insert into game (matchid, matchdate, game_type) values (72, '1927-11-01', 2);</v>
      </c>
    </row>
    <row r="4" spans="1:7" x14ac:dyDescent="0.25">
      <c r="A4">
        <v>73</v>
      </c>
      <c r="B4" s="2" t="str">
        <f>"1927-11-06"</f>
        <v>1927-11-06</v>
      </c>
      <c r="C4">
        <v>2</v>
      </c>
      <c r="G4" t="str">
        <f t="shared" si="0"/>
        <v>insert into game (matchid, matchdate, game_type) values (73, '1927-11-06', 2);</v>
      </c>
    </row>
    <row r="5" spans="1:7" x14ac:dyDescent="0.25">
      <c r="A5">
        <v>74</v>
      </c>
      <c r="B5" s="2" t="str">
        <f>"1927-11-13"</f>
        <v>1927-11-13</v>
      </c>
      <c r="C5">
        <v>2</v>
      </c>
      <c r="G5" t="str">
        <f t="shared" si="0"/>
        <v>insert into game (matchid, matchdate, game_type) values (74, '1927-11-13', 2);</v>
      </c>
    </row>
    <row r="6" spans="1:7" x14ac:dyDescent="0.25">
      <c r="A6">
        <v>75</v>
      </c>
      <c r="B6" s="2" t="str">
        <f>"1927-11-20"</f>
        <v>1927-11-20</v>
      </c>
      <c r="C6">
        <v>2</v>
      </c>
      <c r="G6" t="str">
        <f t="shared" si="0"/>
        <v>insert into game (matchid, matchdate, game_type) values (75, '1927-11-20', 2);</v>
      </c>
    </row>
    <row r="7" spans="1:7" x14ac:dyDescent="0.25">
      <c r="A7">
        <v>76</v>
      </c>
      <c r="B7" s="2" t="str">
        <f>"1927-11-27"</f>
        <v>1927-11-27</v>
      </c>
      <c r="C7">
        <v>2</v>
      </c>
      <c r="G7" t="str">
        <f t="shared" si="0"/>
        <v>insert into game (matchid, matchdate, game_type) values (76, '1927-11-27',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285</v>
      </c>
      <c r="B10">
        <v>71</v>
      </c>
      <c r="C10">
        <v>54</v>
      </c>
      <c r="D10">
        <v>7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(285, 71, 54, 7, 2, 2);</v>
      </c>
    </row>
    <row r="11" spans="1:7" x14ac:dyDescent="0.25">
      <c r="A11">
        <f>A10+1</f>
        <v>286</v>
      </c>
      <c r="B11">
        <f>B10</f>
        <v>71</v>
      </c>
      <c r="C11">
        <v>54</v>
      </c>
      <c r="D11">
        <v>5</v>
      </c>
      <c r="E11">
        <v>0</v>
      </c>
      <c r="F11">
        <v>1</v>
      </c>
      <c r="G11" t="str">
        <f t="shared" si="1"/>
        <v>insert into game_score (id, matchid, squad, goals, points, time_type) values (286, 71, 54, 5, 0, 1);</v>
      </c>
    </row>
    <row r="12" spans="1:7" x14ac:dyDescent="0.25">
      <c r="A12">
        <f t="shared" ref="A12:A33" si="2">A11+1</f>
        <v>287</v>
      </c>
      <c r="B12">
        <f>B10</f>
        <v>71</v>
      </c>
      <c r="C12">
        <v>591</v>
      </c>
      <c r="D12">
        <v>1</v>
      </c>
      <c r="E12">
        <v>0</v>
      </c>
      <c r="F12">
        <v>2</v>
      </c>
      <c r="G12" t="str">
        <f t="shared" si="1"/>
        <v>insert into game_score (id, matchid, squad, goals, points, time_type) values (287, 71, 591, 1, 0, 2);</v>
      </c>
    </row>
    <row r="13" spans="1:7" x14ac:dyDescent="0.25">
      <c r="A13">
        <f t="shared" si="2"/>
        <v>288</v>
      </c>
      <c r="B13">
        <f>B10</f>
        <v>71</v>
      </c>
      <c r="C13">
        <v>591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(288, 71, 591, 1, 0, 1);</v>
      </c>
    </row>
    <row r="14" spans="1:7" x14ac:dyDescent="0.25">
      <c r="A14">
        <f t="shared" si="2"/>
        <v>289</v>
      </c>
      <c r="B14">
        <f>B10+1</f>
        <v>72</v>
      </c>
      <c r="C14">
        <v>598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(289, 72, 598, 4, 2, 2);</v>
      </c>
    </row>
    <row r="15" spans="1:7" x14ac:dyDescent="0.25">
      <c r="A15">
        <f t="shared" si="2"/>
        <v>290</v>
      </c>
      <c r="B15">
        <f>B14</f>
        <v>72</v>
      </c>
      <c r="C15">
        <v>598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(290, 72, 598, 0, 0, 1);</v>
      </c>
    </row>
    <row r="16" spans="1:7" x14ac:dyDescent="0.25">
      <c r="A16">
        <f t="shared" si="2"/>
        <v>291</v>
      </c>
      <c r="B16">
        <f>B14</f>
        <v>72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(291, 72, 51, 0, 0, 2);</v>
      </c>
    </row>
    <row r="17" spans="1:7" x14ac:dyDescent="0.25">
      <c r="A17">
        <f t="shared" si="2"/>
        <v>292</v>
      </c>
      <c r="B17">
        <f>B14</f>
        <v>72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(292, 72, 51, 0, 0, 1);</v>
      </c>
    </row>
    <row r="18" spans="1:7" x14ac:dyDescent="0.25">
      <c r="A18">
        <f t="shared" si="2"/>
        <v>293</v>
      </c>
      <c r="B18">
        <f t="shared" ref="B18" si="3">B14+1</f>
        <v>73</v>
      </c>
      <c r="C18">
        <v>598</v>
      </c>
      <c r="D18">
        <v>9</v>
      </c>
      <c r="E18">
        <v>2</v>
      </c>
      <c r="F18">
        <v>2</v>
      </c>
      <c r="G18" t="str">
        <f t="shared" si="1"/>
        <v>insert into game_score (id, matchid, squad, goals, points, time_type) values (293, 73, 598, 9, 2, 2);</v>
      </c>
    </row>
    <row r="19" spans="1:7" x14ac:dyDescent="0.25">
      <c r="A19">
        <f t="shared" si="2"/>
        <v>294</v>
      </c>
      <c r="B19">
        <f t="shared" ref="B19" si="4">B18</f>
        <v>73</v>
      </c>
      <c r="C19">
        <v>598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(294, 73, 598, 3, 0, 1);</v>
      </c>
    </row>
    <row r="20" spans="1:7" x14ac:dyDescent="0.25">
      <c r="A20">
        <f t="shared" si="2"/>
        <v>295</v>
      </c>
      <c r="B20">
        <f t="shared" ref="B20" si="5">B18</f>
        <v>73</v>
      </c>
      <c r="C20">
        <v>591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(295, 73, 591, 0, 0, 2);</v>
      </c>
    </row>
    <row r="21" spans="1:7" x14ac:dyDescent="0.25">
      <c r="A21">
        <f t="shared" si="2"/>
        <v>296</v>
      </c>
      <c r="B21">
        <f t="shared" ref="B21" si="6">B18</f>
        <v>73</v>
      </c>
      <c r="C21">
        <v>591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(296, 73, 591, 0, 0, 1);</v>
      </c>
    </row>
    <row r="22" spans="1:7" x14ac:dyDescent="0.25">
      <c r="A22">
        <f t="shared" si="2"/>
        <v>297</v>
      </c>
      <c r="B22">
        <f t="shared" ref="B22" si="7">B18+1</f>
        <v>74</v>
      </c>
      <c r="C22">
        <v>51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(297, 74, 51, 3, 2, 2);</v>
      </c>
    </row>
    <row r="23" spans="1:7" x14ac:dyDescent="0.25">
      <c r="A23">
        <f t="shared" si="2"/>
        <v>298</v>
      </c>
      <c r="B23">
        <f t="shared" ref="B23" si="8">B22</f>
        <v>74</v>
      </c>
      <c r="C23">
        <v>51</v>
      </c>
      <c r="D23">
        <v>3</v>
      </c>
      <c r="E23">
        <v>0</v>
      </c>
      <c r="F23">
        <v>1</v>
      </c>
      <c r="G23" t="str">
        <f t="shared" si="1"/>
        <v>insert into game_score (id, matchid, squad, goals, points, time_type) values (298, 74, 51, 3, 0, 1);</v>
      </c>
    </row>
    <row r="24" spans="1:7" x14ac:dyDescent="0.25">
      <c r="A24">
        <f t="shared" si="2"/>
        <v>299</v>
      </c>
      <c r="B24">
        <f t="shared" ref="B24" si="9">B22</f>
        <v>74</v>
      </c>
      <c r="C24">
        <v>591</v>
      </c>
      <c r="D24">
        <v>2</v>
      </c>
      <c r="E24">
        <v>0</v>
      </c>
      <c r="F24">
        <v>2</v>
      </c>
      <c r="G24" t="str">
        <f t="shared" si="1"/>
        <v>insert into game_score (id, matchid, squad, goals, points, time_type) values (299, 74, 591, 2, 0, 2);</v>
      </c>
    </row>
    <row r="25" spans="1:7" x14ac:dyDescent="0.25">
      <c r="A25">
        <f t="shared" si="2"/>
        <v>300</v>
      </c>
      <c r="B25">
        <f t="shared" ref="B25" si="10">B22</f>
        <v>74</v>
      </c>
      <c r="C25">
        <v>591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(300, 74, 591, 2, 0, 1);</v>
      </c>
    </row>
    <row r="26" spans="1:7" x14ac:dyDescent="0.25">
      <c r="A26">
        <f t="shared" si="2"/>
        <v>301</v>
      </c>
      <c r="B26">
        <f t="shared" ref="B26" si="11">B22+1</f>
        <v>75</v>
      </c>
      <c r="C26">
        <v>54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(301, 75, 54, 3, 2, 2);</v>
      </c>
    </row>
    <row r="27" spans="1:7" x14ac:dyDescent="0.25">
      <c r="A27">
        <f t="shared" si="2"/>
        <v>302</v>
      </c>
      <c r="B27">
        <f t="shared" ref="B27" si="12">B26</f>
        <v>75</v>
      </c>
      <c r="C27">
        <v>54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(302, 75, 54, 0, 0, 1);</v>
      </c>
    </row>
    <row r="28" spans="1:7" x14ac:dyDescent="0.25">
      <c r="A28">
        <f t="shared" si="2"/>
        <v>303</v>
      </c>
      <c r="B28">
        <f t="shared" ref="B28" si="13">B26</f>
        <v>75</v>
      </c>
      <c r="C28">
        <v>598</v>
      </c>
      <c r="D28">
        <v>2</v>
      </c>
      <c r="E28">
        <v>0</v>
      </c>
      <c r="F28">
        <v>2</v>
      </c>
      <c r="G28" t="str">
        <f t="shared" si="1"/>
        <v>insert into game_score (id, matchid, squad, goals, points, time_type) values (303, 75, 598, 2, 0, 2);</v>
      </c>
    </row>
    <row r="29" spans="1:7" x14ac:dyDescent="0.25">
      <c r="A29">
        <f t="shared" si="2"/>
        <v>304</v>
      </c>
      <c r="B29">
        <f t="shared" ref="B29" si="14">B26</f>
        <v>75</v>
      </c>
      <c r="C29">
        <v>598</v>
      </c>
      <c r="D29">
        <v>1</v>
      </c>
      <c r="E29">
        <v>0</v>
      </c>
      <c r="F29">
        <v>1</v>
      </c>
      <c r="G29" t="str">
        <f t="shared" si="1"/>
        <v>insert into game_score (id, matchid, squad, goals, points, time_type) values (304, 75, 598, 1, 0, 1);</v>
      </c>
    </row>
    <row r="30" spans="1:7" x14ac:dyDescent="0.25">
      <c r="A30">
        <f t="shared" si="2"/>
        <v>305</v>
      </c>
      <c r="B30">
        <f t="shared" ref="B30" si="15">B26+1</f>
        <v>76</v>
      </c>
      <c r="C30">
        <v>54</v>
      </c>
      <c r="D30">
        <v>5</v>
      </c>
      <c r="E30">
        <v>2</v>
      </c>
      <c r="F30">
        <v>2</v>
      </c>
      <c r="G30" t="str">
        <f t="shared" si="1"/>
        <v>insert into game_score (id, matchid, squad, goals, points, time_type) values (305, 76, 54, 5, 2, 2);</v>
      </c>
    </row>
    <row r="31" spans="1:7" x14ac:dyDescent="0.25">
      <c r="A31">
        <f t="shared" si="2"/>
        <v>306</v>
      </c>
      <c r="B31">
        <f t="shared" ref="B31" si="16">B30</f>
        <v>76</v>
      </c>
      <c r="C31">
        <v>54</v>
      </c>
      <c r="D31">
        <v>5</v>
      </c>
      <c r="E31">
        <v>0</v>
      </c>
      <c r="F31">
        <v>1</v>
      </c>
      <c r="G31" t="str">
        <f t="shared" si="1"/>
        <v>insert into game_score (id, matchid, squad, goals, points, time_type) values (306, 76, 54, 5, 0, 1);</v>
      </c>
    </row>
    <row r="32" spans="1:7" x14ac:dyDescent="0.25">
      <c r="A32">
        <f t="shared" si="2"/>
        <v>307</v>
      </c>
      <c r="B32">
        <f t="shared" ref="B32" si="17">B30</f>
        <v>76</v>
      </c>
      <c r="C32">
        <v>51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(307, 76, 51, 1, 0, 2);</v>
      </c>
    </row>
    <row r="33" spans="1:7" x14ac:dyDescent="0.25">
      <c r="A33">
        <f t="shared" si="2"/>
        <v>308</v>
      </c>
      <c r="B33">
        <f t="shared" ref="B33" si="18">B30</f>
        <v>76</v>
      </c>
      <c r="C33">
        <v>51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(308, 76, 51, 1, 0, 1);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77</v>
      </c>
      <c r="B2" s="2" t="str">
        <f>"1929-11-01"</f>
        <v>1929-11-01</v>
      </c>
      <c r="C2">
        <v>2</v>
      </c>
      <c r="G2" t="str">
        <f t="shared" si="0"/>
        <v>insert into game (matchid, matchdate, game_type) values (77, '1929-11-01', 2);</v>
      </c>
    </row>
    <row r="3" spans="1:7" x14ac:dyDescent="0.25">
      <c r="A3">
        <v>78</v>
      </c>
      <c r="B3" s="2" t="str">
        <f>"1929-11-03"</f>
        <v>1929-11-03</v>
      </c>
      <c r="C3">
        <v>2</v>
      </c>
      <c r="G3" t="str">
        <f t="shared" si="0"/>
        <v>insert into game (matchid, matchdate, game_type) values (78, '1929-11-03', 2);</v>
      </c>
    </row>
    <row r="4" spans="1:7" x14ac:dyDescent="0.25">
      <c r="A4">
        <v>79</v>
      </c>
      <c r="B4" s="2" t="str">
        <f>"1929-11-10"</f>
        <v>1929-11-10</v>
      </c>
      <c r="C4">
        <v>2</v>
      </c>
      <c r="G4" t="str">
        <f t="shared" si="0"/>
        <v>insert into game (matchid, matchdate, game_type) values (79, '1929-11-10', 2);</v>
      </c>
    </row>
    <row r="5" spans="1:7" x14ac:dyDescent="0.25">
      <c r="A5">
        <v>80</v>
      </c>
      <c r="B5" s="2" t="str">
        <f>"1929-11-11"</f>
        <v>1929-11-11</v>
      </c>
      <c r="C5">
        <v>2</v>
      </c>
      <c r="G5" t="str">
        <f t="shared" si="0"/>
        <v>insert into game (matchid, matchdate, game_type) values (80, '1929-11-11', 2);</v>
      </c>
    </row>
    <row r="6" spans="1:7" x14ac:dyDescent="0.25">
      <c r="A6">
        <v>81</v>
      </c>
      <c r="B6" s="2" t="str">
        <f>"1929-11-16"</f>
        <v>1929-11-16</v>
      </c>
      <c r="C6">
        <v>2</v>
      </c>
      <c r="G6" t="str">
        <f t="shared" si="0"/>
        <v>insert into game (matchid, matchdate, game_type) values (81, '1929-11-16', 2);</v>
      </c>
    </row>
    <row r="7" spans="1:7" x14ac:dyDescent="0.25">
      <c r="A7">
        <v>82</v>
      </c>
      <c r="B7" s="2" t="str">
        <f>"1929-11-17"</f>
        <v>1929-11-17</v>
      </c>
      <c r="C7">
        <v>2</v>
      </c>
      <c r="G7" t="str">
        <f t="shared" si="0"/>
        <v>insert into game (matchid, matchdate, game_type) values (82, '1929-11-17',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309</v>
      </c>
      <c r="B10">
        <v>77</v>
      </c>
      <c r="C10">
        <v>598</v>
      </c>
      <c r="D10">
        <v>0</v>
      </c>
      <c r="E10">
        <v>0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(309, 77, 598, 0, 0, 2);</v>
      </c>
    </row>
    <row r="11" spans="1:7" x14ac:dyDescent="0.25">
      <c r="A11">
        <f>A10+1</f>
        <v>310</v>
      </c>
      <c r="B11">
        <f>B10</f>
        <v>77</v>
      </c>
      <c r="C11">
        <v>598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(310, 77, 598, 0, 0, 1);</v>
      </c>
    </row>
    <row r="12" spans="1:7" x14ac:dyDescent="0.25">
      <c r="A12">
        <f t="shared" ref="A12:A33" si="2">A11+1</f>
        <v>311</v>
      </c>
      <c r="B12">
        <f>B10</f>
        <v>77</v>
      </c>
      <c r="C12">
        <v>595</v>
      </c>
      <c r="D12">
        <v>3</v>
      </c>
      <c r="E12">
        <v>2</v>
      </c>
      <c r="F12">
        <v>2</v>
      </c>
      <c r="G12" t="str">
        <f t="shared" si="1"/>
        <v>insert into game_score (id, matchid, squad, goals, points, time_type) values (311, 77, 595, 3, 2, 2);</v>
      </c>
    </row>
    <row r="13" spans="1:7" x14ac:dyDescent="0.25">
      <c r="A13">
        <f t="shared" si="2"/>
        <v>312</v>
      </c>
      <c r="B13">
        <f>B10</f>
        <v>77</v>
      </c>
      <c r="C13">
        <v>595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(312, 77, 595, 1, 0, 1);</v>
      </c>
    </row>
    <row r="14" spans="1:7" x14ac:dyDescent="0.25">
      <c r="A14">
        <f t="shared" si="2"/>
        <v>313</v>
      </c>
      <c r="B14">
        <f>B10+1</f>
        <v>78</v>
      </c>
      <c r="C14">
        <v>54</v>
      </c>
      <c r="D14">
        <v>3</v>
      </c>
      <c r="E14">
        <v>2</v>
      </c>
      <c r="F14">
        <v>2</v>
      </c>
      <c r="G14" t="str">
        <f t="shared" si="1"/>
        <v>insert into game_score (id, matchid, squad, goals, points, time_type) values (313, 78, 54, 3, 2, 2);</v>
      </c>
    </row>
    <row r="15" spans="1:7" x14ac:dyDescent="0.25">
      <c r="A15">
        <f t="shared" si="2"/>
        <v>314</v>
      </c>
      <c r="B15">
        <f>B14</f>
        <v>78</v>
      </c>
      <c r="C15">
        <v>54</v>
      </c>
      <c r="D15">
        <v>2</v>
      </c>
      <c r="E15">
        <v>0</v>
      </c>
      <c r="F15">
        <v>1</v>
      </c>
      <c r="G15" t="str">
        <f t="shared" si="1"/>
        <v>insert into game_score (id, matchid, squad, goals, points, time_type) values (314, 78, 54, 2, 0, 1);</v>
      </c>
    </row>
    <row r="16" spans="1:7" x14ac:dyDescent="0.25">
      <c r="A16">
        <f t="shared" si="2"/>
        <v>315</v>
      </c>
      <c r="B16">
        <f>B14</f>
        <v>78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(315, 78, 51, 0, 0, 2);</v>
      </c>
    </row>
    <row r="17" spans="1:7" x14ac:dyDescent="0.25">
      <c r="A17">
        <f t="shared" si="2"/>
        <v>316</v>
      </c>
      <c r="B17">
        <f>B14</f>
        <v>78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(316, 78, 51, 0, 0, 1);</v>
      </c>
    </row>
    <row r="18" spans="1:7" x14ac:dyDescent="0.25">
      <c r="A18">
        <f t="shared" si="2"/>
        <v>317</v>
      </c>
      <c r="B18">
        <f t="shared" ref="B18" si="3">B14+1</f>
        <v>79</v>
      </c>
      <c r="C18">
        <v>54</v>
      </c>
      <c r="D18">
        <v>4</v>
      </c>
      <c r="E18">
        <v>2</v>
      </c>
      <c r="F18">
        <v>2</v>
      </c>
      <c r="G18" t="str">
        <f t="shared" si="1"/>
        <v>insert into game_score (id, matchid, squad, goals, points, time_type) values (317, 79, 54, 4, 2, 2);</v>
      </c>
    </row>
    <row r="19" spans="1:7" x14ac:dyDescent="0.25">
      <c r="A19">
        <f t="shared" si="2"/>
        <v>318</v>
      </c>
      <c r="B19">
        <f t="shared" ref="B19" si="4">B18</f>
        <v>79</v>
      </c>
      <c r="C19">
        <v>54</v>
      </c>
      <c r="D19">
        <v>2</v>
      </c>
      <c r="E19">
        <v>0</v>
      </c>
      <c r="F19">
        <v>1</v>
      </c>
      <c r="G19" t="str">
        <f t="shared" si="1"/>
        <v>insert into game_score (id, matchid, squad, goals, points, time_type) values (318, 79, 54, 2, 0, 1);</v>
      </c>
    </row>
    <row r="20" spans="1:7" x14ac:dyDescent="0.25">
      <c r="A20">
        <f t="shared" si="2"/>
        <v>319</v>
      </c>
      <c r="B20">
        <f t="shared" ref="B20" si="5">B18</f>
        <v>79</v>
      </c>
      <c r="C20">
        <v>595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(319, 79, 595, 1, 0, 2);</v>
      </c>
    </row>
    <row r="21" spans="1:7" x14ac:dyDescent="0.25">
      <c r="A21">
        <f t="shared" si="2"/>
        <v>320</v>
      </c>
      <c r="B21">
        <f t="shared" ref="B21" si="6">B18</f>
        <v>79</v>
      </c>
      <c r="C21">
        <v>595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(320, 79, 595, 0, 0, 1);</v>
      </c>
    </row>
    <row r="22" spans="1:7" x14ac:dyDescent="0.25">
      <c r="A22">
        <f t="shared" si="2"/>
        <v>321</v>
      </c>
      <c r="B22">
        <f t="shared" ref="B22" si="7">B18+1</f>
        <v>80</v>
      </c>
      <c r="C22">
        <v>51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(321, 80, 51, 1, 0, 2);</v>
      </c>
    </row>
    <row r="23" spans="1:7" x14ac:dyDescent="0.25">
      <c r="A23">
        <f t="shared" si="2"/>
        <v>322</v>
      </c>
      <c r="B23">
        <f t="shared" ref="B23" si="8">B22</f>
        <v>80</v>
      </c>
      <c r="C23">
        <v>51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(322, 80, 51, 0, 0, 1);</v>
      </c>
    </row>
    <row r="24" spans="1:7" x14ac:dyDescent="0.25">
      <c r="A24">
        <f t="shared" si="2"/>
        <v>323</v>
      </c>
      <c r="B24">
        <f t="shared" ref="B24" si="9">B22</f>
        <v>80</v>
      </c>
      <c r="C24">
        <v>598</v>
      </c>
      <c r="D24">
        <v>4</v>
      </c>
      <c r="E24">
        <v>2</v>
      </c>
      <c r="F24">
        <v>2</v>
      </c>
      <c r="G24" t="str">
        <f t="shared" si="1"/>
        <v>insert into game_score (id, matchid, squad, goals, points, time_type) values (323, 80, 598, 4, 2, 2);</v>
      </c>
    </row>
    <row r="25" spans="1:7" x14ac:dyDescent="0.25">
      <c r="A25">
        <f t="shared" si="2"/>
        <v>324</v>
      </c>
      <c r="B25">
        <f t="shared" ref="B25" si="10">B22</f>
        <v>80</v>
      </c>
      <c r="C25">
        <v>598</v>
      </c>
      <c r="D25">
        <v>3</v>
      </c>
      <c r="E25">
        <v>0</v>
      </c>
      <c r="F25">
        <v>1</v>
      </c>
      <c r="G25" t="str">
        <f t="shared" si="1"/>
        <v>insert into game_score (id, matchid, squad, goals, points, time_type) values (324, 80, 598, 3, 0, 1);</v>
      </c>
    </row>
    <row r="26" spans="1:7" x14ac:dyDescent="0.25">
      <c r="A26">
        <f t="shared" si="2"/>
        <v>325</v>
      </c>
      <c r="B26">
        <f t="shared" ref="B26" si="11">B22+1</f>
        <v>81</v>
      </c>
      <c r="C26">
        <v>595</v>
      </c>
      <c r="D26">
        <v>5</v>
      </c>
      <c r="E26">
        <v>2</v>
      </c>
      <c r="F26">
        <v>2</v>
      </c>
      <c r="G26" t="str">
        <f t="shared" si="1"/>
        <v>insert into game_score (id, matchid, squad, goals, points, time_type) values (325, 81, 595, 5, 2, 2);</v>
      </c>
    </row>
    <row r="27" spans="1:7" x14ac:dyDescent="0.25">
      <c r="A27">
        <f t="shared" si="2"/>
        <v>326</v>
      </c>
      <c r="B27">
        <f t="shared" ref="B27" si="12">B26</f>
        <v>81</v>
      </c>
      <c r="C27">
        <v>595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(326, 81, 595, 1, 0, 1);</v>
      </c>
    </row>
    <row r="28" spans="1:7" x14ac:dyDescent="0.25">
      <c r="A28">
        <f t="shared" si="2"/>
        <v>327</v>
      </c>
      <c r="B28">
        <f t="shared" ref="B28" si="13">B26</f>
        <v>81</v>
      </c>
      <c r="C28">
        <v>51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(327, 81, 51, 0, 0, 2);</v>
      </c>
    </row>
    <row r="29" spans="1:7" x14ac:dyDescent="0.25">
      <c r="A29">
        <f t="shared" si="2"/>
        <v>328</v>
      </c>
      <c r="B29">
        <f t="shared" ref="B29" si="14">B26</f>
        <v>81</v>
      </c>
      <c r="C29">
        <v>51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(328, 81, 51, 0, 0, 1);</v>
      </c>
    </row>
    <row r="30" spans="1:7" x14ac:dyDescent="0.25">
      <c r="A30">
        <f t="shared" si="2"/>
        <v>329</v>
      </c>
      <c r="B30">
        <f t="shared" ref="B30" si="15">B26+1</f>
        <v>82</v>
      </c>
      <c r="C30">
        <v>54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(329, 82, 54, 2, 2, 2);</v>
      </c>
    </row>
    <row r="31" spans="1:7" x14ac:dyDescent="0.25">
      <c r="A31">
        <f t="shared" si="2"/>
        <v>330</v>
      </c>
      <c r="B31">
        <f t="shared" ref="B31" si="16">B30</f>
        <v>82</v>
      </c>
      <c r="C31">
        <v>54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(330, 82, 54, 1, 0, 1);</v>
      </c>
    </row>
    <row r="32" spans="1:7" x14ac:dyDescent="0.25">
      <c r="A32">
        <f t="shared" si="2"/>
        <v>331</v>
      </c>
      <c r="B32">
        <f t="shared" ref="B32" si="17">B30</f>
        <v>82</v>
      </c>
      <c r="C32">
        <v>598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(331, 82, 598, 0, 0, 2);</v>
      </c>
    </row>
    <row r="33" spans="1:7" x14ac:dyDescent="0.25">
      <c r="A33">
        <f t="shared" si="2"/>
        <v>332</v>
      </c>
      <c r="B33">
        <f t="shared" ref="B33" si="18">B30</f>
        <v>82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(332, 82, 598,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7</v>
      </c>
      <c r="B2" s="2" t="str">
        <f>"1917-09-30"</f>
        <v>1917-09-30</v>
      </c>
      <c r="C2">
        <v>2</v>
      </c>
      <c r="G2" t="str">
        <f t="shared" si="0"/>
        <v>insert into game (matchid, matchdate, game_type) values (7, '1917-09-30', 2);</v>
      </c>
    </row>
    <row r="3" spans="1:7" x14ac:dyDescent="0.25">
      <c r="A3">
        <v>8</v>
      </c>
      <c r="B3" s="2" t="str">
        <f>"1917-10-03"</f>
        <v>1917-10-03</v>
      </c>
      <c r="C3">
        <v>2</v>
      </c>
      <c r="G3" t="str">
        <f t="shared" si="0"/>
        <v>insert into game (matchid, matchdate, game_type) values (8, '1917-10-03', 2);</v>
      </c>
    </row>
    <row r="4" spans="1:7" x14ac:dyDescent="0.25">
      <c r="A4">
        <v>9</v>
      </c>
      <c r="B4" s="2" t="str">
        <f>"1917-10-06"</f>
        <v>1917-10-06</v>
      </c>
      <c r="C4">
        <v>2</v>
      </c>
      <c r="G4" t="str">
        <f t="shared" si="0"/>
        <v>insert into game (matchid, matchdate, game_type) values (9, '1917-10-06', 2);</v>
      </c>
    </row>
    <row r="5" spans="1:7" x14ac:dyDescent="0.25">
      <c r="A5">
        <v>10</v>
      </c>
      <c r="B5" s="2" t="str">
        <f>"1917-10-07"</f>
        <v>1917-10-07</v>
      </c>
      <c r="C5">
        <v>2</v>
      </c>
      <c r="G5" t="str">
        <f t="shared" si="0"/>
        <v>insert into game (matchid, matchdate, game_type) values (10, '1917-10-07', 2);</v>
      </c>
    </row>
    <row r="6" spans="1:7" x14ac:dyDescent="0.25">
      <c r="A6">
        <v>11</v>
      </c>
      <c r="B6" s="2" t="str">
        <f>"1917-10-12"</f>
        <v>1917-10-12</v>
      </c>
      <c r="C6">
        <v>2</v>
      </c>
      <c r="G6" t="str">
        <f t="shared" si="0"/>
        <v>insert into game (matchid, matchdate, game_type) values (11, '1917-10-12', 2);</v>
      </c>
    </row>
    <row r="7" spans="1:7" x14ac:dyDescent="0.25">
      <c r="A7">
        <v>12</v>
      </c>
      <c r="B7" s="2" t="str">
        <f>"1917-10-14"</f>
        <v>1917-10-14</v>
      </c>
      <c r="C7">
        <v>2</v>
      </c>
      <c r="G7" t="str">
        <f t="shared" si="0"/>
        <v>insert into game (matchid, matchdate, game_type) values (12, '1917-10-14',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25</v>
      </c>
      <c r="B10">
        <v>7</v>
      </c>
      <c r="C10">
        <v>598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(25, 7, 598, 4, 2, 2);</v>
      </c>
    </row>
    <row r="11" spans="1:7" x14ac:dyDescent="0.25">
      <c r="A11">
        <f>A10+1</f>
        <v>26</v>
      </c>
      <c r="B11">
        <f>B10</f>
        <v>7</v>
      </c>
      <c r="C11">
        <v>598</v>
      </c>
      <c r="D11">
        <v>2</v>
      </c>
      <c r="E11">
        <v>0</v>
      </c>
      <c r="F11">
        <v>1</v>
      </c>
      <c r="G11" t="str">
        <f t="shared" si="1"/>
        <v>insert into game_score (id, matchid, squad, goals, points, time_type) values (26, 7, 598, 2, 0, 1);</v>
      </c>
    </row>
    <row r="12" spans="1:7" x14ac:dyDescent="0.25">
      <c r="A12">
        <f t="shared" ref="A12:A33" si="2">A11+1</f>
        <v>27</v>
      </c>
      <c r="B12">
        <f>B10</f>
        <v>7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(27, 7, 56, 0, 0, 2);</v>
      </c>
    </row>
    <row r="13" spans="1:7" x14ac:dyDescent="0.25">
      <c r="A13">
        <f t="shared" si="2"/>
        <v>28</v>
      </c>
      <c r="B13">
        <f>B10</f>
        <v>7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(28, 7, 56, 0, 0, 1);</v>
      </c>
    </row>
    <row r="14" spans="1:7" x14ac:dyDescent="0.25">
      <c r="A14">
        <f t="shared" si="2"/>
        <v>29</v>
      </c>
      <c r="B14">
        <f>B10+1</f>
        <v>8</v>
      </c>
      <c r="C14">
        <v>54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(29, 8, 54, 4, 2, 2);</v>
      </c>
    </row>
    <row r="15" spans="1:7" x14ac:dyDescent="0.25">
      <c r="A15">
        <f t="shared" si="2"/>
        <v>30</v>
      </c>
      <c r="B15">
        <f>B14</f>
        <v>8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(30, 8, 54, 1, 0, 1);</v>
      </c>
    </row>
    <row r="16" spans="1:7" x14ac:dyDescent="0.25">
      <c r="A16">
        <f t="shared" si="2"/>
        <v>31</v>
      </c>
      <c r="B16">
        <f>B14</f>
        <v>8</v>
      </c>
      <c r="C16">
        <v>55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(31, 8, 55, 2, 0, 2);</v>
      </c>
    </row>
    <row r="17" spans="1:7" x14ac:dyDescent="0.25">
      <c r="A17">
        <f t="shared" si="2"/>
        <v>32</v>
      </c>
      <c r="B17">
        <f>B14</f>
        <v>8</v>
      </c>
      <c r="C17">
        <v>55</v>
      </c>
      <c r="D17">
        <v>2</v>
      </c>
      <c r="E17">
        <v>0</v>
      </c>
      <c r="F17">
        <v>1</v>
      </c>
      <c r="G17" t="str">
        <f t="shared" si="1"/>
        <v>insert into game_score (id, matchid, squad, goals, points, time_type) values (32, 8, 55, 2, 0, 1);</v>
      </c>
    </row>
    <row r="18" spans="1:7" x14ac:dyDescent="0.25">
      <c r="A18">
        <f t="shared" si="2"/>
        <v>33</v>
      </c>
      <c r="B18">
        <f t="shared" ref="B18" si="3">B14+1</f>
        <v>9</v>
      </c>
      <c r="C18">
        <v>54</v>
      </c>
      <c r="D18">
        <v>1</v>
      </c>
      <c r="E18">
        <v>2</v>
      </c>
      <c r="F18">
        <v>2</v>
      </c>
      <c r="G18" t="str">
        <f t="shared" si="1"/>
        <v>insert into game_score (id, matchid, squad, goals, points, time_type) values (33, 9, 54, 1, 2, 2);</v>
      </c>
    </row>
    <row r="19" spans="1:7" x14ac:dyDescent="0.25">
      <c r="A19">
        <f t="shared" si="2"/>
        <v>34</v>
      </c>
      <c r="B19">
        <f t="shared" ref="B19" si="4">B18</f>
        <v>9</v>
      </c>
      <c r="C19">
        <v>54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(34, 9, 54, 0, 0, 1);</v>
      </c>
    </row>
    <row r="20" spans="1:7" x14ac:dyDescent="0.25">
      <c r="A20">
        <f t="shared" si="2"/>
        <v>35</v>
      </c>
      <c r="B20">
        <f t="shared" ref="B20" si="5">B18</f>
        <v>9</v>
      </c>
      <c r="C20">
        <v>56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(35, 9, 56, 0, 0, 2);</v>
      </c>
    </row>
    <row r="21" spans="1:7" x14ac:dyDescent="0.25">
      <c r="A21">
        <f t="shared" si="2"/>
        <v>36</v>
      </c>
      <c r="B21">
        <f t="shared" ref="B21" si="6">B18</f>
        <v>9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(36, 9, 56, 0, 0, 1);</v>
      </c>
    </row>
    <row r="22" spans="1:7" x14ac:dyDescent="0.25">
      <c r="A22">
        <f t="shared" si="2"/>
        <v>37</v>
      </c>
      <c r="B22">
        <f t="shared" ref="B22" si="7">B18+1</f>
        <v>10</v>
      </c>
      <c r="C22">
        <v>598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(37, 10, 598, 4, 2, 2);</v>
      </c>
    </row>
    <row r="23" spans="1:7" x14ac:dyDescent="0.25">
      <c r="A23">
        <f t="shared" si="2"/>
        <v>38</v>
      </c>
      <c r="B23">
        <f t="shared" ref="B23" si="8">B22</f>
        <v>10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(38, 10, 598, 2, 0, 1);</v>
      </c>
    </row>
    <row r="24" spans="1:7" x14ac:dyDescent="0.25">
      <c r="A24">
        <f t="shared" si="2"/>
        <v>39</v>
      </c>
      <c r="B24">
        <f t="shared" ref="B24" si="9">B22</f>
        <v>10</v>
      </c>
      <c r="C24">
        <v>55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(39, 10, 55, 0, 0, 2);</v>
      </c>
    </row>
    <row r="25" spans="1:7" x14ac:dyDescent="0.25">
      <c r="A25">
        <f t="shared" si="2"/>
        <v>40</v>
      </c>
      <c r="B25">
        <f t="shared" ref="B25" si="10">B22</f>
        <v>10</v>
      </c>
      <c r="C25">
        <v>55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(40, 10, 55, 0, 0, 1);</v>
      </c>
    </row>
    <row r="26" spans="1:7" x14ac:dyDescent="0.25">
      <c r="A26">
        <f t="shared" si="2"/>
        <v>41</v>
      </c>
      <c r="B26">
        <f t="shared" ref="B26" si="11">B22+1</f>
        <v>11</v>
      </c>
      <c r="C26">
        <v>55</v>
      </c>
      <c r="D26">
        <v>5</v>
      </c>
      <c r="E26">
        <v>2</v>
      </c>
      <c r="F26">
        <v>2</v>
      </c>
      <c r="G26" t="str">
        <f t="shared" si="1"/>
        <v>insert into game_score (id, matchid, squad, goals, points, time_type) values (41, 11, 55, 5, 2, 2);</v>
      </c>
    </row>
    <row r="27" spans="1:7" x14ac:dyDescent="0.25">
      <c r="A27">
        <f t="shared" si="2"/>
        <v>42</v>
      </c>
      <c r="B27">
        <f t="shared" ref="B27" si="12">B26</f>
        <v>11</v>
      </c>
      <c r="C27">
        <v>55</v>
      </c>
      <c r="D27">
        <v>4</v>
      </c>
      <c r="E27">
        <v>0</v>
      </c>
      <c r="F27">
        <v>1</v>
      </c>
      <c r="G27" t="str">
        <f t="shared" si="1"/>
        <v>insert into game_score (id, matchid, squad, goals, points, time_type) values (42, 11, 55, 4, 0, 1);</v>
      </c>
    </row>
    <row r="28" spans="1:7" x14ac:dyDescent="0.25">
      <c r="A28">
        <f t="shared" si="2"/>
        <v>43</v>
      </c>
      <c r="B28">
        <f t="shared" ref="B28" si="13">B26</f>
        <v>11</v>
      </c>
      <c r="C28">
        <v>56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(43, 11, 56, 0, 0, 2);</v>
      </c>
    </row>
    <row r="29" spans="1:7" x14ac:dyDescent="0.25">
      <c r="A29">
        <f t="shared" si="2"/>
        <v>44</v>
      </c>
      <c r="B29">
        <f t="shared" ref="B29" si="14">B26</f>
        <v>11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(44, 11, 56, 0, 0, 1);</v>
      </c>
    </row>
    <row r="30" spans="1:7" x14ac:dyDescent="0.25">
      <c r="A30">
        <f t="shared" si="2"/>
        <v>45</v>
      </c>
      <c r="B30">
        <f t="shared" ref="B30" si="15">B26+1</f>
        <v>12</v>
      </c>
      <c r="C30">
        <v>598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(45, 12, 598, 1, 2, 2);</v>
      </c>
    </row>
    <row r="31" spans="1:7" x14ac:dyDescent="0.25">
      <c r="A31">
        <f t="shared" si="2"/>
        <v>46</v>
      </c>
      <c r="B31">
        <f t="shared" ref="B31" si="16">B30</f>
        <v>12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(46, 12, 598, 0, 0, 1);</v>
      </c>
    </row>
    <row r="32" spans="1:7" x14ac:dyDescent="0.25">
      <c r="A32">
        <f t="shared" si="2"/>
        <v>47</v>
      </c>
      <c r="B32">
        <f t="shared" ref="B32" si="17">B30</f>
        <v>12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(47, 12, 54, 0, 0, 2);</v>
      </c>
    </row>
    <row r="33" spans="1:7" x14ac:dyDescent="0.25">
      <c r="A33">
        <f t="shared" si="2"/>
        <v>48</v>
      </c>
      <c r="B33">
        <f t="shared" ref="B33" si="18">B30</f>
        <v>12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(48, 12, 54,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13</v>
      </c>
      <c r="B2" s="2" t="str">
        <f>"1919-05-11"</f>
        <v>1919-05-11</v>
      </c>
      <c r="C2">
        <v>2</v>
      </c>
      <c r="G2" t="str">
        <f t="shared" ref="G2:G8" si="0">"insert into game (matchid, matchdate, game_type) values (" &amp; A2 &amp; ", '" &amp; B2 &amp; "', " &amp;C2 &amp; ");"</f>
        <v>insert into game (matchid, matchdate, game_type) values (13, '1919-05-11', 2);</v>
      </c>
    </row>
    <row r="3" spans="1:7" x14ac:dyDescent="0.25">
      <c r="A3">
        <v>14</v>
      </c>
      <c r="B3" s="2" t="str">
        <f>"1919-05-13"</f>
        <v>1919-05-13</v>
      </c>
      <c r="C3">
        <v>2</v>
      </c>
      <c r="G3" t="str">
        <f t="shared" si="0"/>
        <v>insert into game (matchid, matchdate, game_type) values (14, '1919-05-13', 2);</v>
      </c>
    </row>
    <row r="4" spans="1:7" x14ac:dyDescent="0.25">
      <c r="A4">
        <v>15</v>
      </c>
      <c r="B4" s="2" t="str">
        <f>"1919-05-17"</f>
        <v>1919-05-17</v>
      </c>
      <c r="C4">
        <v>2</v>
      </c>
      <c r="G4" t="str">
        <f t="shared" si="0"/>
        <v>insert into game (matchid, matchdate, game_type) values (15, '1919-05-17', 2);</v>
      </c>
    </row>
    <row r="5" spans="1:7" x14ac:dyDescent="0.25">
      <c r="A5">
        <v>16</v>
      </c>
      <c r="B5" s="2" t="str">
        <f>"1919-05-18"</f>
        <v>1919-05-18</v>
      </c>
      <c r="C5">
        <v>2</v>
      </c>
      <c r="G5" t="str">
        <f t="shared" si="0"/>
        <v>insert into game (matchid, matchdate, game_type) values (16, '1919-05-18', 2);</v>
      </c>
    </row>
    <row r="6" spans="1:7" x14ac:dyDescent="0.25">
      <c r="A6">
        <v>17</v>
      </c>
      <c r="B6" s="2" t="str">
        <f>"1919-05-22"</f>
        <v>1919-05-22</v>
      </c>
      <c r="C6">
        <v>2</v>
      </c>
      <c r="G6" t="str">
        <f t="shared" si="0"/>
        <v>insert into game (matchid, matchdate, game_type) values (17, '1919-05-22', 2);</v>
      </c>
    </row>
    <row r="7" spans="1:7" x14ac:dyDescent="0.25">
      <c r="A7">
        <v>18</v>
      </c>
      <c r="B7" s="2" t="str">
        <f>"1919-05-26"</f>
        <v>1919-05-26</v>
      </c>
      <c r="C7">
        <v>2</v>
      </c>
      <c r="G7" t="str">
        <f t="shared" si="0"/>
        <v>insert into game (matchid, matchdate, game_type) values (18, '1919-05-26', 2);</v>
      </c>
    </row>
    <row r="8" spans="1:7" x14ac:dyDescent="0.25">
      <c r="A8">
        <v>19</v>
      </c>
      <c r="B8" s="2" t="str">
        <f>"1919-05-29"</f>
        <v>1919-05-29</v>
      </c>
      <c r="C8">
        <v>7</v>
      </c>
      <c r="G8" t="str">
        <f t="shared" si="0"/>
        <v>insert into game (matchid, matchdate, game_type) values (19, '1919-05-29', 7);</v>
      </c>
    </row>
    <row r="10" spans="1:7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t="str">
        <f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(id, matchid, squad, goals, points, time_type);</v>
      </c>
    </row>
    <row r="11" spans="1:7" x14ac:dyDescent="0.25">
      <c r="A11">
        <v>49</v>
      </c>
      <c r="B11">
        <v>13</v>
      </c>
      <c r="C11">
        <v>55</v>
      </c>
      <c r="D11">
        <v>6</v>
      </c>
      <c r="E11">
        <v>2</v>
      </c>
      <c r="F11">
        <v>2</v>
      </c>
      <c r="G11" t="str">
        <f t="shared" ref="G11:G42" si="1"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(49, 13, 55, 6, 2, 2);</v>
      </c>
    </row>
    <row r="12" spans="1:7" x14ac:dyDescent="0.25">
      <c r="A12">
        <f>A11+1</f>
        <v>50</v>
      </c>
      <c r="B12">
        <f>B11</f>
        <v>13</v>
      </c>
      <c r="C12">
        <v>55</v>
      </c>
      <c r="D12">
        <v>3</v>
      </c>
      <c r="E12">
        <v>0</v>
      </c>
      <c r="F12">
        <v>1</v>
      </c>
      <c r="G12" t="str">
        <f t="shared" si="1"/>
        <v>insert into game_score (id, matchid, squad, goals, points, time_type) values (50, 13, 55, 3, 0, 1);</v>
      </c>
    </row>
    <row r="13" spans="1:7" x14ac:dyDescent="0.25">
      <c r="A13">
        <f t="shared" ref="A13:A42" si="2">A12+1</f>
        <v>51</v>
      </c>
      <c r="B13">
        <f>B11</f>
        <v>13</v>
      </c>
      <c r="C13">
        <v>56</v>
      </c>
      <c r="D13">
        <v>0</v>
      </c>
      <c r="E13">
        <v>0</v>
      </c>
      <c r="F13">
        <v>2</v>
      </c>
      <c r="G13" t="str">
        <f t="shared" si="1"/>
        <v>insert into game_score (id, matchid, squad, goals, points, time_type) values (51, 13, 56, 0, 0, 2);</v>
      </c>
    </row>
    <row r="14" spans="1:7" x14ac:dyDescent="0.25">
      <c r="A14">
        <f t="shared" si="2"/>
        <v>52</v>
      </c>
      <c r="B14">
        <f>B11</f>
        <v>13</v>
      </c>
      <c r="C14">
        <v>56</v>
      </c>
      <c r="D14">
        <v>0</v>
      </c>
      <c r="E14">
        <v>0</v>
      </c>
      <c r="F14">
        <v>1</v>
      </c>
      <c r="G14" t="str">
        <f t="shared" si="1"/>
        <v>insert into game_score (id, matchid, squad, goals, points, time_type) values (52, 13, 56, 0, 0, 1);</v>
      </c>
    </row>
    <row r="15" spans="1:7" x14ac:dyDescent="0.25">
      <c r="A15">
        <f t="shared" si="2"/>
        <v>53</v>
      </c>
      <c r="B15">
        <f>B11+1</f>
        <v>14</v>
      </c>
      <c r="C15">
        <v>598</v>
      </c>
      <c r="D15">
        <v>3</v>
      </c>
      <c r="E15">
        <v>2</v>
      </c>
      <c r="F15">
        <v>2</v>
      </c>
      <c r="G15" t="str">
        <f t="shared" si="1"/>
        <v>insert into game_score (id, matchid, squad, goals, points, time_type) values (53, 14, 598, 3, 2, 2);</v>
      </c>
    </row>
    <row r="16" spans="1:7" x14ac:dyDescent="0.25">
      <c r="A16">
        <f t="shared" si="2"/>
        <v>54</v>
      </c>
      <c r="B16">
        <f>B15</f>
        <v>14</v>
      </c>
      <c r="C16">
        <v>598</v>
      </c>
      <c r="D16">
        <v>2</v>
      </c>
      <c r="E16">
        <v>0</v>
      </c>
      <c r="F16">
        <v>1</v>
      </c>
      <c r="G16" t="str">
        <f t="shared" si="1"/>
        <v>insert into game_score (id, matchid, squad, goals, points, time_type) values (54, 14, 598, 2, 0, 1);</v>
      </c>
    </row>
    <row r="17" spans="1:7" x14ac:dyDescent="0.25">
      <c r="A17">
        <f t="shared" si="2"/>
        <v>55</v>
      </c>
      <c r="B17">
        <f>B15</f>
        <v>14</v>
      </c>
      <c r="C17">
        <v>54</v>
      </c>
      <c r="D17">
        <v>2</v>
      </c>
      <c r="E17">
        <v>0</v>
      </c>
      <c r="F17">
        <v>2</v>
      </c>
      <c r="G17" t="str">
        <f t="shared" si="1"/>
        <v>insert into game_score (id, matchid, squad, goals, points, time_type) values (55, 14, 54, 2, 0, 2);</v>
      </c>
    </row>
    <row r="18" spans="1:7" x14ac:dyDescent="0.25">
      <c r="A18">
        <f t="shared" si="2"/>
        <v>56</v>
      </c>
      <c r="B18">
        <f>B15</f>
        <v>14</v>
      </c>
      <c r="C18">
        <v>54</v>
      </c>
      <c r="D18">
        <v>1</v>
      </c>
      <c r="E18">
        <v>0</v>
      </c>
      <c r="F18">
        <v>1</v>
      </c>
      <c r="G18" t="str">
        <f t="shared" si="1"/>
        <v>insert into game_score (id, matchid, squad, goals, points, time_type) values (56, 14, 54, 1, 0, 1);</v>
      </c>
    </row>
    <row r="19" spans="1:7" x14ac:dyDescent="0.25">
      <c r="A19">
        <f t="shared" si="2"/>
        <v>57</v>
      </c>
      <c r="B19">
        <f t="shared" ref="B19" si="3">B15+1</f>
        <v>15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(57, 15, 598, 2, 2, 2);</v>
      </c>
    </row>
    <row r="20" spans="1:7" x14ac:dyDescent="0.25">
      <c r="A20">
        <f t="shared" si="2"/>
        <v>58</v>
      </c>
      <c r="B20">
        <f t="shared" ref="B20" si="4">B19</f>
        <v>15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(58, 15, 598, 2, 0, 1);</v>
      </c>
    </row>
    <row r="21" spans="1:7" x14ac:dyDescent="0.25">
      <c r="A21">
        <f t="shared" si="2"/>
        <v>59</v>
      </c>
      <c r="B21">
        <f t="shared" ref="B21" si="5">B19</f>
        <v>15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(59, 15, 56, 0, 0, 2);</v>
      </c>
    </row>
    <row r="22" spans="1:7" x14ac:dyDescent="0.25">
      <c r="A22">
        <f t="shared" si="2"/>
        <v>60</v>
      </c>
      <c r="B22">
        <f t="shared" ref="B22" si="6">B19</f>
        <v>15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(60, 15, 56, 0, 0, 1);</v>
      </c>
    </row>
    <row r="23" spans="1:7" x14ac:dyDescent="0.25">
      <c r="A23">
        <f t="shared" si="2"/>
        <v>61</v>
      </c>
      <c r="B23">
        <f t="shared" ref="B23" si="7">B19+1</f>
        <v>16</v>
      </c>
      <c r="C23">
        <v>55</v>
      </c>
      <c r="D23">
        <v>3</v>
      </c>
      <c r="E23">
        <v>2</v>
      </c>
      <c r="F23">
        <v>2</v>
      </c>
      <c r="G23" t="str">
        <f t="shared" si="1"/>
        <v>insert into game_score (id, matchid, squad, goals, points, time_type) values (61, 16, 55, 3, 2, 2);</v>
      </c>
    </row>
    <row r="24" spans="1:7" x14ac:dyDescent="0.25">
      <c r="A24">
        <f t="shared" si="2"/>
        <v>62</v>
      </c>
      <c r="B24">
        <f t="shared" ref="B24" si="8">B23</f>
        <v>16</v>
      </c>
      <c r="C24">
        <v>55</v>
      </c>
      <c r="D24">
        <v>1</v>
      </c>
      <c r="E24">
        <v>0</v>
      </c>
      <c r="F24">
        <v>1</v>
      </c>
      <c r="G24" t="str">
        <f t="shared" si="1"/>
        <v>insert into game_score (id, matchid, squad, goals, points, time_type) values (62, 16, 55, 1, 0, 1);</v>
      </c>
    </row>
    <row r="25" spans="1:7" x14ac:dyDescent="0.25">
      <c r="A25">
        <f t="shared" si="2"/>
        <v>63</v>
      </c>
      <c r="B25">
        <f t="shared" ref="B25" si="9">B23</f>
        <v>16</v>
      </c>
      <c r="C25">
        <v>54</v>
      </c>
      <c r="D25">
        <v>1</v>
      </c>
      <c r="E25">
        <v>0</v>
      </c>
      <c r="F25">
        <v>2</v>
      </c>
      <c r="G25" t="str">
        <f t="shared" si="1"/>
        <v>insert into game_score (id, matchid, squad, goals, points, time_type) values (63, 16, 54, 1, 0, 2);</v>
      </c>
    </row>
    <row r="26" spans="1:7" x14ac:dyDescent="0.25">
      <c r="A26">
        <f t="shared" si="2"/>
        <v>64</v>
      </c>
      <c r="B26">
        <f t="shared" ref="B26" si="10">B23</f>
        <v>16</v>
      </c>
      <c r="C26">
        <v>54</v>
      </c>
      <c r="D26">
        <v>0</v>
      </c>
      <c r="E26">
        <v>0</v>
      </c>
      <c r="F26">
        <v>1</v>
      </c>
      <c r="G26" t="str">
        <f t="shared" si="1"/>
        <v>insert into game_score (id, matchid, squad, goals, points, time_type) values (64, 16, 54, 0, 0, 1);</v>
      </c>
    </row>
    <row r="27" spans="1:7" x14ac:dyDescent="0.25">
      <c r="A27">
        <f t="shared" si="2"/>
        <v>65</v>
      </c>
      <c r="B27">
        <f t="shared" ref="B27" si="11">B23+1</f>
        <v>17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(65, 17, 54, 4, 2, 2);</v>
      </c>
    </row>
    <row r="28" spans="1:7" x14ac:dyDescent="0.25">
      <c r="A28">
        <f t="shared" si="2"/>
        <v>66</v>
      </c>
      <c r="B28">
        <f t="shared" ref="B28" si="12">B27</f>
        <v>17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(66, 17, 54, 3, 0, 1);</v>
      </c>
    </row>
    <row r="29" spans="1:7" x14ac:dyDescent="0.25">
      <c r="A29">
        <f t="shared" si="2"/>
        <v>67</v>
      </c>
      <c r="B29">
        <f t="shared" ref="B29" si="13">B27</f>
        <v>17</v>
      </c>
      <c r="C29">
        <v>56</v>
      </c>
      <c r="D29">
        <v>1</v>
      </c>
      <c r="E29">
        <v>0</v>
      </c>
      <c r="F29">
        <v>2</v>
      </c>
      <c r="G29" t="str">
        <f t="shared" si="1"/>
        <v>insert into game_score (id, matchid, squad, goals, points, time_type) values (67, 17, 56, 1, 0, 2);</v>
      </c>
    </row>
    <row r="30" spans="1:7" x14ac:dyDescent="0.25">
      <c r="A30">
        <f t="shared" si="2"/>
        <v>68</v>
      </c>
      <c r="B30">
        <f t="shared" ref="B30" si="14">B27</f>
        <v>17</v>
      </c>
      <c r="C30">
        <v>56</v>
      </c>
      <c r="D30">
        <v>1</v>
      </c>
      <c r="E30">
        <v>0</v>
      </c>
      <c r="F30">
        <v>1</v>
      </c>
      <c r="G30" t="str">
        <f t="shared" si="1"/>
        <v>insert into game_score (id, matchid, squad, goals, points, time_type) values (68, 17, 56, 1, 0, 1);</v>
      </c>
    </row>
    <row r="31" spans="1:7" x14ac:dyDescent="0.25">
      <c r="A31">
        <f t="shared" si="2"/>
        <v>69</v>
      </c>
      <c r="B31">
        <f t="shared" ref="B31" si="15">B27+1</f>
        <v>18</v>
      </c>
      <c r="C31">
        <v>55</v>
      </c>
      <c r="D31">
        <v>2</v>
      </c>
      <c r="E31">
        <v>1</v>
      </c>
      <c r="F31">
        <v>2</v>
      </c>
      <c r="G31" t="str">
        <f t="shared" si="1"/>
        <v>insert into game_score (id, matchid, squad, goals, points, time_type) values (69, 18, 55, 2, 1, 2);</v>
      </c>
    </row>
    <row r="32" spans="1:7" x14ac:dyDescent="0.25">
      <c r="A32">
        <f t="shared" si="2"/>
        <v>70</v>
      </c>
      <c r="B32">
        <f t="shared" ref="B32" si="16">B31</f>
        <v>18</v>
      </c>
      <c r="C32">
        <v>55</v>
      </c>
      <c r="D32">
        <v>1</v>
      </c>
      <c r="E32">
        <v>0</v>
      </c>
      <c r="F32">
        <v>1</v>
      </c>
      <c r="G32" t="str">
        <f t="shared" si="1"/>
        <v>insert into game_score (id, matchid, squad, goals, points, time_type) values (70, 18, 55, 1, 0, 1);</v>
      </c>
    </row>
    <row r="33" spans="1:7" x14ac:dyDescent="0.25">
      <c r="A33">
        <f t="shared" si="2"/>
        <v>71</v>
      </c>
      <c r="B33">
        <f t="shared" ref="B33" si="17">B31</f>
        <v>18</v>
      </c>
      <c r="C33">
        <v>598</v>
      </c>
      <c r="D33">
        <v>2</v>
      </c>
      <c r="E33">
        <v>1</v>
      </c>
      <c r="F33">
        <v>2</v>
      </c>
      <c r="G33" t="str">
        <f t="shared" si="1"/>
        <v>insert into game_score (id, matchid, squad, goals, points, time_type) values (71, 18, 598, 2, 1, 2);</v>
      </c>
    </row>
    <row r="34" spans="1:7" x14ac:dyDescent="0.25">
      <c r="A34">
        <f t="shared" si="2"/>
        <v>72</v>
      </c>
      <c r="B34">
        <f t="shared" ref="B34" si="18">B31</f>
        <v>18</v>
      </c>
      <c r="C34">
        <v>598</v>
      </c>
      <c r="D34">
        <v>2</v>
      </c>
      <c r="E34">
        <v>0</v>
      </c>
      <c r="F34">
        <v>1</v>
      </c>
      <c r="G34" t="str">
        <f t="shared" si="1"/>
        <v>insert into game_score (id, matchid, squad, goals, points, time_type) values (72, 18, 598, 2, 0, 1);</v>
      </c>
    </row>
    <row r="35" spans="1:7" x14ac:dyDescent="0.25">
      <c r="A35">
        <f t="shared" si="2"/>
        <v>73</v>
      </c>
      <c r="B35">
        <f t="shared" ref="B35" si="19">B31+1</f>
        <v>19</v>
      </c>
      <c r="C35">
        <v>55</v>
      </c>
      <c r="D35">
        <v>0</v>
      </c>
      <c r="E35">
        <v>0</v>
      </c>
      <c r="F35">
        <v>4</v>
      </c>
      <c r="G35" t="str">
        <f t="shared" si="1"/>
        <v>insert into game_score (id, matchid, squad, goals, points, time_type) values (73, 19, 55, 0, 0, 4);</v>
      </c>
    </row>
    <row r="36" spans="1:7" x14ac:dyDescent="0.25">
      <c r="A36">
        <f t="shared" si="2"/>
        <v>74</v>
      </c>
      <c r="B36">
        <f t="shared" ref="B36:B42" si="20">B35</f>
        <v>19</v>
      </c>
      <c r="C36">
        <v>55</v>
      </c>
      <c r="D36">
        <v>0</v>
      </c>
      <c r="E36">
        <v>0</v>
      </c>
      <c r="F36">
        <v>3</v>
      </c>
      <c r="G36" t="str">
        <f t="shared" si="1"/>
        <v>insert into game_score (id, matchid, squad, goals, points, time_type) values (74, 19, 55, 0, 0, 3);</v>
      </c>
    </row>
    <row r="37" spans="1:7" x14ac:dyDescent="0.25">
      <c r="A37">
        <f t="shared" si="2"/>
        <v>75</v>
      </c>
      <c r="B37">
        <f t="shared" si="20"/>
        <v>19</v>
      </c>
      <c r="C37">
        <v>598</v>
      </c>
      <c r="D37">
        <v>0</v>
      </c>
      <c r="E37">
        <v>0</v>
      </c>
      <c r="F37">
        <v>4</v>
      </c>
      <c r="G37" t="str">
        <f t="shared" si="1"/>
        <v>insert into game_score (id, matchid, squad, goals, points, time_type) values (75, 19, 598, 0, 0, 4);</v>
      </c>
    </row>
    <row r="38" spans="1:7" x14ac:dyDescent="0.25">
      <c r="A38">
        <f t="shared" si="2"/>
        <v>76</v>
      </c>
      <c r="B38">
        <f t="shared" si="20"/>
        <v>19</v>
      </c>
      <c r="C38">
        <v>598</v>
      </c>
      <c r="D38">
        <v>0</v>
      </c>
      <c r="E38">
        <v>0</v>
      </c>
      <c r="F38">
        <v>3</v>
      </c>
      <c r="G38" t="str">
        <f t="shared" si="1"/>
        <v>insert into game_score (id, matchid, squad, goals, points, time_type) values (76, 19, 598, 0, 0, 3);</v>
      </c>
    </row>
    <row r="39" spans="1:7" x14ac:dyDescent="0.25">
      <c r="A39">
        <f t="shared" si="2"/>
        <v>77</v>
      </c>
      <c r="B39">
        <f t="shared" si="20"/>
        <v>19</v>
      </c>
      <c r="C39">
        <v>55</v>
      </c>
      <c r="D39">
        <v>1</v>
      </c>
      <c r="E39">
        <v>2</v>
      </c>
      <c r="F39">
        <v>6</v>
      </c>
      <c r="G39" t="str">
        <f t="shared" si="1"/>
        <v>insert into game_score (id, matchid, squad, goals, points, time_type) values (77, 19, 55, 1, 2, 6);</v>
      </c>
    </row>
    <row r="40" spans="1:7" x14ac:dyDescent="0.25">
      <c r="A40">
        <f t="shared" si="2"/>
        <v>78</v>
      </c>
      <c r="B40">
        <f t="shared" si="20"/>
        <v>19</v>
      </c>
      <c r="C40">
        <v>55</v>
      </c>
      <c r="D40">
        <v>0</v>
      </c>
      <c r="E40">
        <v>0</v>
      </c>
      <c r="F40">
        <v>5</v>
      </c>
      <c r="G40" t="str">
        <f t="shared" si="1"/>
        <v>insert into game_score (id, matchid, squad, goals, points, time_type) values (78, 19, 55, 0, 0, 5);</v>
      </c>
    </row>
    <row r="41" spans="1:7" x14ac:dyDescent="0.25">
      <c r="A41">
        <f t="shared" si="2"/>
        <v>79</v>
      </c>
      <c r="B41">
        <f t="shared" si="20"/>
        <v>19</v>
      </c>
      <c r="C41">
        <v>598</v>
      </c>
      <c r="D41">
        <v>0</v>
      </c>
      <c r="E41">
        <v>0</v>
      </c>
      <c r="F41">
        <v>6</v>
      </c>
      <c r="G41" t="str">
        <f t="shared" si="1"/>
        <v>insert into game_score (id, matchid, squad, goals, points, time_type) values (79, 19, 598, 0, 0, 6);</v>
      </c>
    </row>
    <row r="42" spans="1:7" x14ac:dyDescent="0.25">
      <c r="A42">
        <f t="shared" si="2"/>
        <v>80</v>
      </c>
      <c r="B42">
        <f t="shared" si="20"/>
        <v>19</v>
      </c>
      <c r="C42">
        <v>598</v>
      </c>
      <c r="D42">
        <v>0</v>
      </c>
      <c r="E42">
        <v>0</v>
      </c>
      <c r="F42">
        <v>5</v>
      </c>
      <c r="G42" t="str">
        <f t="shared" si="1"/>
        <v>insert into game_score (id, matchid, squad, goals, points, time_type) values (80, 19, 598, 0, 0, 5);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20</v>
      </c>
      <c r="B2" s="2" t="str">
        <f>"1920-09-11"</f>
        <v>1920-09-11</v>
      </c>
      <c r="C2">
        <v>2</v>
      </c>
      <c r="G2" t="str">
        <f t="shared" si="0"/>
        <v>insert into game (matchid, matchdate, game_type) values (20, '1920-09-11', 2);</v>
      </c>
    </row>
    <row r="3" spans="1:7" x14ac:dyDescent="0.25">
      <c r="A3">
        <v>21</v>
      </c>
      <c r="B3" s="2" t="str">
        <f>"1920-09-12"</f>
        <v>1920-09-12</v>
      </c>
      <c r="C3">
        <v>2</v>
      </c>
      <c r="G3" t="str">
        <f t="shared" si="0"/>
        <v>insert into game (matchid, matchdate, game_type) values (21, '1920-09-12', 2);</v>
      </c>
    </row>
    <row r="4" spans="1:7" x14ac:dyDescent="0.25">
      <c r="A4">
        <v>22</v>
      </c>
      <c r="B4" s="2" t="str">
        <f>"1920-09-18"</f>
        <v>1920-09-18</v>
      </c>
      <c r="C4">
        <v>2</v>
      </c>
      <c r="G4" t="str">
        <f t="shared" si="0"/>
        <v>insert into game (matchid, matchdate, game_type) values (22, '1920-09-18', 2);</v>
      </c>
    </row>
    <row r="5" spans="1:7" x14ac:dyDescent="0.25">
      <c r="A5">
        <v>23</v>
      </c>
      <c r="B5" s="2" t="str">
        <f>"1920-09-20"</f>
        <v>1920-09-20</v>
      </c>
      <c r="C5">
        <v>2</v>
      </c>
      <c r="G5" t="str">
        <f t="shared" si="0"/>
        <v>insert into game (matchid, matchdate, game_type) values (23, '1920-09-20', 2);</v>
      </c>
    </row>
    <row r="6" spans="1:7" x14ac:dyDescent="0.25">
      <c r="A6">
        <v>24</v>
      </c>
      <c r="B6" s="2" t="str">
        <f>"1920-09-25"</f>
        <v>1920-09-25</v>
      </c>
      <c r="C6">
        <v>2</v>
      </c>
      <c r="G6" t="str">
        <f t="shared" si="0"/>
        <v>insert into game (matchid, matchdate, game_type) values (24, '1920-09-25', 2);</v>
      </c>
    </row>
    <row r="7" spans="1:7" x14ac:dyDescent="0.25">
      <c r="A7">
        <v>25</v>
      </c>
      <c r="B7" s="2" t="str">
        <f>"1920-10-03"</f>
        <v>1920-10-03</v>
      </c>
      <c r="C7">
        <v>2</v>
      </c>
      <c r="G7" t="str">
        <f t="shared" si="0"/>
        <v>insert into game (matchid, matchdate, game_type) values (25, '1920-10-03',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81</v>
      </c>
      <c r="B10">
        <v>20</v>
      </c>
      <c r="C10">
        <v>55</v>
      </c>
      <c r="D10">
        <v>1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(81, 20, 55, 1, 2, 2);</v>
      </c>
    </row>
    <row r="11" spans="1:7" x14ac:dyDescent="0.25">
      <c r="A11">
        <f>A10+1</f>
        <v>82</v>
      </c>
      <c r="B11">
        <f>B10</f>
        <v>20</v>
      </c>
      <c r="C11">
        <v>55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(82, 20, 55, 0, 0, 1);</v>
      </c>
    </row>
    <row r="12" spans="1:7" x14ac:dyDescent="0.25">
      <c r="A12">
        <f t="shared" ref="A12:A33" si="2">A11+1</f>
        <v>83</v>
      </c>
      <c r="B12">
        <f>B10</f>
        <v>20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(83, 20, 56, 0, 0, 2);</v>
      </c>
    </row>
    <row r="13" spans="1:7" x14ac:dyDescent="0.25">
      <c r="A13">
        <f t="shared" si="2"/>
        <v>84</v>
      </c>
      <c r="B13">
        <f>B10</f>
        <v>20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(84, 20, 56, 0, 0, 1);</v>
      </c>
    </row>
    <row r="14" spans="1:7" x14ac:dyDescent="0.25">
      <c r="A14">
        <f t="shared" si="2"/>
        <v>85</v>
      </c>
      <c r="B14">
        <f>B10+1</f>
        <v>21</v>
      </c>
      <c r="C14">
        <v>54</v>
      </c>
      <c r="D14">
        <v>1</v>
      </c>
      <c r="E14">
        <v>1</v>
      </c>
      <c r="F14">
        <v>2</v>
      </c>
      <c r="G14" t="str">
        <f t="shared" si="1"/>
        <v>insert into game_score (id, matchid, squad, goals, points, time_type) values (85, 21, 54, 1, 1, 2);</v>
      </c>
    </row>
    <row r="15" spans="1:7" x14ac:dyDescent="0.25">
      <c r="A15">
        <f t="shared" si="2"/>
        <v>86</v>
      </c>
      <c r="B15">
        <f>B14</f>
        <v>21</v>
      </c>
      <c r="C15">
        <v>54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(86, 21, 54, 0, 0, 1);</v>
      </c>
    </row>
    <row r="16" spans="1:7" x14ac:dyDescent="0.25">
      <c r="A16">
        <f t="shared" si="2"/>
        <v>87</v>
      </c>
      <c r="B16">
        <f>B14</f>
        <v>21</v>
      </c>
      <c r="C16">
        <v>598</v>
      </c>
      <c r="D16">
        <v>1</v>
      </c>
      <c r="E16">
        <v>1</v>
      </c>
      <c r="F16">
        <v>2</v>
      </c>
      <c r="G16" t="str">
        <f t="shared" si="1"/>
        <v>insert into game_score (id, matchid, squad, goals, points, time_type) values (87, 21, 598, 1, 1, 2);</v>
      </c>
    </row>
    <row r="17" spans="1:7" x14ac:dyDescent="0.25">
      <c r="A17">
        <f t="shared" si="2"/>
        <v>88</v>
      </c>
      <c r="B17">
        <f>B14</f>
        <v>21</v>
      </c>
      <c r="C17">
        <v>598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(88, 21, 598, 1, 0, 1);</v>
      </c>
    </row>
    <row r="18" spans="1:7" x14ac:dyDescent="0.25">
      <c r="A18">
        <f t="shared" si="2"/>
        <v>89</v>
      </c>
      <c r="B18">
        <f t="shared" ref="B18" si="3">B14+1</f>
        <v>22</v>
      </c>
      <c r="C18">
        <v>598</v>
      </c>
      <c r="D18">
        <v>6</v>
      </c>
      <c r="E18">
        <v>2</v>
      </c>
      <c r="F18">
        <v>2</v>
      </c>
      <c r="G18" t="str">
        <f t="shared" si="1"/>
        <v>insert into game_score (id, matchid, squad, goals, points, time_type) values (89, 22, 598, 6, 2, 2);</v>
      </c>
    </row>
    <row r="19" spans="1:7" x14ac:dyDescent="0.25">
      <c r="A19">
        <f t="shared" si="2"/>
        <v>90</v>
      </c>
      <c r="B19">
        <f t="shared" ref="B19" si="4">B18</f>
        <v>22</v>
      </c>
      <c r="C19">
        <v>598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(90, 22, 598, 3, 0, 1);</v>
      </c>
    </row>
    <row r="20" spans="1:7" x14ac:dyDescent="0.25">
      <c r="A20">
        <f t="shared" si="2"/>
        <v>91</v>
      </c>
      <c r="B20">
        <f t="shared" ref="B20" si="5">B18</f>
        <v>22</v>
      </c>
      <c r="C20">
        <v>55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(91, 22, 55, 0, 0, 2);</v>
      </c>
    </row>
    <row r="21" spans="1:7" x14ac:dyDescent="0.25">
      <c r="A21">
        <f t="shared" si="2"/>
        <v>92</v>
      </c>
      <c r="B21">
        <f t="shared" ref="B21" si="6">B18</f>
        <v>22</v>
      </c>
      <c r="C21">
        <v>55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(92, 22, 55, 0, 0, 1);</v>
      </c>
    </row>
    <row r="22" spans="1:7" x14ac:dyDescent="0.25">
      <c r="A22">
        <f t="shared" si="2"/>
        <v>93</v>
      </c>
      <c r="B22">
        <f t="shared" ref="B22" si="7">B18+1</f>
        <v>23</v>
      </c>
      <c r="C22">
        <v>56</v>
      </c>
      <c r="D22">
        <v>1</v>
      </c>
      <c r="E22">
        <v>1</v>
      </c>
      <c r="F22">
        <v>2</v>
      </c>
      <c r="G22" t="str">
        <f t="shared" si="1"/>
        <v>insert into game_score (id, matchid, squad, goals, points, time_type) values (93, 23, 56, 1, 1, 2);</v>
      </c>
    </row>
    <row r="23" spans="1:7" x14ac:dyDescent="0.25">
      <c r="A23">
        <f t="shared" si="2"/>
        <v>94</v>
      </c>
      <c r="B23">
        <f t="shared" ref="B23" si="8">B22</f>
        <v>23</v>
      </c>
      <c r="C23">
        <v>56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(94, 23, 56, 1, 0, 1);</v>
      </c>
    </row>
    <row r="24" spans="1:7" x14ac:dyDescent="0.25">
      <c r="A24">
        <f t="shared" si="2"/>
        <v>95</v>
      </c>
      <c r="B24">
        <f t="shared" ref="B24" si="9">B22</f>
        <v>23</v>
      </c>
      <c r="C24">
        <v>54</v>
      </c>
      <c r="D24">
        <v>1</v>
      </c>
      <c r="E24">
        <v>1</v>
      </c>
      <c r="F24">
        <v>2</v>
      </c>
      <c r="G24" t="str">
        <f t="shared" si="1"/>
        <v>insert into game_score (id, matchid, squad, goals, points, time_type) values (95, 23, 54, 1, 1, 2);</v>
      </c>
    </row>
    <row r="25" spans="1:7" x14ac:dyDescent="0.25">
      <c r="A25">
        <f t="shared" si="2"/>
        <v>96</v>
      </c>
      <c r="B25">
        <f t="shared" ref="B25" si="10">B22</f>
        <v>23</v>
      </c>
      <c r="C25">
        <v>54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(96, 23, 54, 1, 0, 1);</v>
      </c>
    </row>
    <row r="26" spans="1:7" x14ac:dyDescent="0.25">
      <c r="A26">
        <f t="shared" si="2"/>
        <v>97</v>
      </c>
      <c r="B26">
        <f t="shared" ref="B26" si="11">B22+1</f>
        <v>24</v>
      </c>
      <c r="C26">
        <v>54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(97, 24, 54, 2, 2, 2);</v>
      </c>
    </row>
    <row r="27" spans="1:7" x14ac:dyDescent="0.25">
      <c r="A27">
        <f t="shared" si="2"/>
        <v>98</v>
      </c>
      <c r="B27">
        <f t="shared" ref="B27" si="12">B26</f>
        <v>24</v>
      </c>
      <c r="C27">
        <v>54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(98, 24, 54, 1, 0, 1);</v>
      </c>
    </row>
    <row r="28" spans="1:7" x14ac:dyDescent="0.25">
      <c r="A28">
        <f t="shared" si="2"/>
        <v>99</v>
      </c>
      <c r="B28">
        <f t="shared" ref="B28" si="13">B26</f>
        <v>24</v>
      </c>
      <c r="C28">
        <v>55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(99, 24, 55, 0, 0, 2);</v>
      </c>
    </row>
    <row r="29" spans="1:7" x14ac:dyDescent="0.25">
      <c r="A29">
        <f t="shared" si="2"/>
        <v>100</v>
      </c>
      <c r="B29">
        <f t="shared" ref="B29" si="14">B26</f>
        <v>24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(100, 24, 55, 0, 0, 1);</v>
      </c>
    </row>
    <row r="30" spans="1:7" x14ac:dyDescent="0.25">
      <c r="A30">
        <f t="shared" si="2"/>
        <v>101</v>
      </c>
      <c r="B30">
        <f t="shared" ref="B30" si="15">B26+1</f>
        <v>25</v>
      </c>
      <c r="C30">
        <v>598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(101, 25, 598, 2, 2, 2);</v>
      </c>
    </row>
    <row r="31" spans="1:7" x14ac:dyDescent="0.25">
      <c r="A31">
        <f t="shared" si="2"/>
        <v>102</v>
      </c>
      <c r="B31">
        <f t="shared" ref="B31" si="16">B30</f>
        <v>25</v>
      </c>
      <c r="C31">
        <v>598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(102, 25, 598, 1, 0, 1);</v>
      </c>
    </row>
    <row r="32" spans="1:7" x14ac:dyDescent="0.25">
      <c r="A32">
        <f t="shared" si="2"/>
        <v>103</v>
      </c>
      <c r="B32">
        <f t="shared" ref="B32" si="17">B30</f>
        <v>25</v>
      </c>
      <c r="C32">
        <v>56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(103, 25, 56, 1, 0, 2);</v>
      </c>
    </row>
    <row r="33" spans="1:7" x14ac:dyDescent="0.25">
      <c r="A33">
        <f t="shared" si="2"/>
        <v>104</v>
      </c>
      <c r="B33">
        <f t="shared" ref="B33" si="18">B30</f>
        <v>25</v>
      </c>
      <c r="C33">
        <v>56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(104, 25, 56, 0, 0,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26</v>
      </c>
      <c r="B2" s="2" t="str">
        <f>"1921-10-02"</f>
        <v>1921-10-02</v>
      </c>
      <c r="C2">
        <v>2</v>
      </c>
      <c r="G2" t="str">
        <f t="shared" si="0"/>
        <v>insert into game (matchid, matchdate, game_type) values (26, '1921-10-02', 2);</v>
      </c>
    </row>
    <row r="3" spans="1:7" x14ac:dyDescent="0.25">
      <c r="A3">
        <v>27</v>
      </c>
      <c r="B3" s="2" t="str">
        <f>"1921-10-09"</f>
        <v>1921-10-09</v>
      </c>
      <c r="C3">
        <v>2</v>
      </c>
      <c r="G3" t="str">
        <f t="shared" si="0"/>
        <v>insert into game (matchid, matchdate, game_type) values (27, '1921-10-09', 2);</v>
      </c>
    </row>
    <row r="4" spans="1:7" x14ac:dyDescent="0.25">
      <c r="A4">
        <v>28</v>
      </c>
      <c r="B4" s="2" t="str">
        <f>"1921-10-12"</f>
        <v>1921-10-12</v>
      </c>
      <c r="C4">
        <v>2</v>
      </c>
      <c r="G4" t="str">
        <f t="shared" si="0"/>
        <v>insert into game (matchid, matchdate, game_type) values (28, '1921-10-12', 2);</v>
      </c>
    </row>
    <row r="5" spans="1:7" x14ac:dyDescent="0.25">
      <c r="A5">
        <v>29</v>
      </c>
      <c r="B5" s="2" t="str">
        <f>"1921-10-16"</f>
        <v>1921-10-16</v>
      </c>
      <c r="C5">
        <v>2</v>
      </c>
      <c r="G5" t="str">
        <f t="shared" si="0"/>
        <v>insert into game (matchid, matchdate, game_type) values (29, '1921-10-16', 2);</v>
      </c>
    </row>
    <row r="6" spans="1:7" x14ac:dyDescent="0.25">
      <c r="A6">
        <v>30</v>
      </c>
      <c r="B6" s="2" t="str">
        <f>"1921-10-23"</f>
        <v>1921-10-23</v>
      </c>
      <c r="C6">
        <v>2</v>
      </c>
      <c r="G6" t="str">
        <f t="shared" si="0"/>
        <v>insert into game (matchid, matchdate, game_type) values (30, '1921-10-23', 2);</v>
      </c>
    </row>
    <row r="7" spans="1:7" x14ac:dyDescent="0.25">
      <c r="A7">
        <v>31</v>
      </c>
      <c r="B7" s="2" t="str">
        <f>"1921-10-30"</f>
        <v>1921-10-30</v>
      </c>
      <c r="C7">
        <v>2</v>
      </c>
      <c r="G7" t="str">
        <f t="shared" si="0"/>
        <v>insert into game (matchid, matchdate, game_type) values (31, '1921-10-30',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105</v>
      </c>
      <c r="B10">
        <v>26</v>
      </c>
      <c r="C10">
        <v>54</v>
      </c>
      <c r="D10">
        <v>1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(105, 26, 54, 1, 2, 2);</v>
      </c>
    </row>
    <row r="11" spans="1:7" x14ac:dyDescent="0.25">
      <c r="A11">
        <f>A10+1</f>
        <v>106</v>
      </c>
      <c r="B11">
        <f>B10</f>
        <v>26</v>
      </c>
      <c r="C11">
        <v>54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(106, 26, 54, 0, 0, 1);</v>
      </c>
    </row>
    <row r="12" spans="1:7" x14ac:dyDescent="0.25">
      <c r="A12">
        <f t="shared" ref="A12:A33" si="2">A11+1</f>
        <v>107</v>
      </c>
      <c r="B12">
        <f>B10</f>
        <v>26</v>
      </c>
      <c r="C12">
        <v>55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(107, 26, 55, 0, 0, 2);</v>
      </c>
    </row>
    <row r="13" spans="1:7" x14ac:dyDescent="0.25">
      <c r="A13">
        <f t="shared" si="2"/>
        <v>108</v>
      </c>
      <c r="B13">
        <f>B10</f>
        <v>26</v>
      </c>
      <c r="C13">
        <v>55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(108, 26, 55, 0, 0, 1);</v>
      </c>
    </row>
    <row r="14" spans="1:7" x14ac:dyDescent="0.25">
      <c r="A14">
        <f t="shared" si="2"/>
        <v>109</v>
      </c>
      <c r="B14">
        <f>B10+1</f>
        <v>27</v>
      </c>
      <c r="C14">
        <v>595</v>
      </c>
      <c r="D14">
        <v>2</v>
      </c>
      <c r="E14">
        <v>2</v>
      </c>
      <c r="F14">
        <v>2</v>
      </c>
      <c r="G14" t="str">
        <f t="shared" si="1"/>
        <v>insert into game_score (id, matchid, squad, goals, points, time_type) values (109, 27, 595, 2, 2, 2);</v>
      </c>
    </row>
    <row r="15" spans="1:7" x14ac:dyDescent="0.25">
      <c r="A15">
        <f t="shared" si="2"/>
        <v>110</v>
      </c>
      <c r="B15">
        <f>B14</f>
        <v>27</v>
      </c>
      <c r="C15">
        <v>595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(110, 27, 595, 1, 0, 1);</v>
      </c>
    </row>
    <row r="16" spans="1:7" x14ac:dyDescent="0.25">
      <c r="A16">
        <f t="shared" si="2"/>
        <v>111</v>
      </c>
      <c r="B16">
        <f>B14</f>
        <v>27</v>
      </c>
      <c r="C16">
        <v>598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(111, 27, 598, 1, 0, 2);</v>
      </c>
    </row>
    <row r="17" spans="1:7" x14ac:dyDescent="0.25">
      <c r="A17">
        <f t="shared" si="2"/>
        <v>112</v>
      </c>
      <c r="B17">
        <f>B14</f>
        <v>27</v>
      </c>
      <c r="C17">
        <v>598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(112, 27, 598, 0, 0, 1);</v>
      </c>
    </row>
    <row r="18" spans="1:7" x14ac:dyDescent="0.25">
      <c r="A18">
        <f t="shared" si="2"/>
        <v>113</v>
      </c>
      <c r="B18">
        <f t="shared" ref="B18" si="3">B14+1</f>
        <v>28</v>
      </c>
      <c r="C18">
        <v>595</v>
      </c>
      <c r="D18">
        <v>0</v>
      </c>
      <c r="E18">
        <v>0</v>
      </c>
      <c r="F18">
        <v>2</v>
      </c>
      <c r="G18" t="str">
        <f t="shared" si="1"/>
        <v>insert into game_score (id, matchid, squad, goals, points, time_type) values (113, 28, 595, 0, 0, 2);</v>
      </c>
    </row>
    <row r="19" spans="1:7" x14ac:dyDescent="0.25">
      <c r="A19">
        <f t="shared" si="2"/>
        <v>114</v>
      </c>
      <c r="B19">
        <f t="shared" ref="B19" si="4">B18</f>
        <v>28</v>
      </c>
      <c r="C19">
        <v>595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(114, 28, 595, 0, 0, 1);</v>
      </c>
    </row>
    <row r="20" spans="1:7" x14ac:dyDescent="0.25">
      <c r="A20">
        <f t="shared" si="2"/>
        <v>115</v>
      </c>
      <c r="B20">
        <f t="shared" ref="B20" si="5">B18</f>
        <v>28</v>
      </c>
      <c r="C20">
        <v>55</v>
      </c>
      <c r="D20">
        <v>3</v>
      </c>
      <c r="E20">
        <v>2</v>
      </c>
      <c r="F20">
        <v>2</v>
      </c>
      <c r="G20" t="str">
        <f t="shared" si="1"/>
        <v>insert into game_score (id, matchid, squad, goals, points, time_type) values (115, 28, 55, 3, 2, 2);</v>
      </c>
    </row>
    <row r="21" spans="1:7" x14ac:dyDescent="0.25">
      <c r="A21">
        <f t="shared" si="2"/>
        <v>116</v>
      </c>
      <c r="B21">
        <f t="shared" ref="B21" si="6">B18</f>
        <v>28</v>
      </c>
      <c r="C21">
        <v>55</v>
      </c>
      <c r="D21">
        <v>2</v>
      </c>
      <c r="E21">
        <v>0</v>
      </c>
      <c r="F21">
        <v>1</v>
      </c>
      <c r="G21" t="str">
        <f t="shared" si="1"/>
        <v>insert into game_score (id, matchid, squad, goals, points, time_type) values (116, 28, 55, 2, 0, 1);</v>
      </c>
    </row>
    <row r="22" spans="1:7" x14ac:dyDescent="0.25">
      <c r="A22">
        <f t="shared" si="2"/>
        <v>117</v>
      </c>
      <c r="B22">
        <f t="shared" ref="B22" si="7">B18+1</f>
        <v>29</v>
      </c>
      <c r="C22">
        <v>54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(117, 29, 54, 3, 2, 2);</v>
      </c>
    </row>
    <row r="23" spans="1:7" x14ac:dyDescent="0.25">
      <c r="A23">
        <f t="shared" si="2"/>
        <v>118</v>
      </c>
      <c r="B23">
        <f t="shared" ref="B23" si="8">B22</f>
        <v>29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(118, 29, 54, 1, 0, 1);</v>
      </c>
    </row>
    <row r="24" spans="1:7" x14ac:dyDescent="0.25">
      <c r="A24">
        <f t="shared" si="2"/>
        <v>119</v>
      </c>
      <c r="B24">
        <f t="shared" ref="B24" si="9">B22</f>
        <v>29</v>
      </c>
      <c r="C24">
        <v>595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(119, 29, 595, 0, 0, 2);</v>
      </c>
    </row>
    <row r="25" spans="1:7" x14ac:dyDescent="0.25">
      <c r="A25">
        <f t="shared" si="2"/>
        <v>120</v>
      </c>
      <c r="B25">
        <f t="shared" ref="B25" si="10">B22</f>
        <v>29</v>
      </c>
      <c r="C25">
        <v>595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(120, 29, 595, 0, 0, 1);</v>
      </c>
    </row>
    <row r="26" spans="1:7" x14ac:dyDescent="0.25">
      <c r="A26">
        <f t="shared" si="2"/>
        <v>121</v>
      </c>
      <c r="B26">
        <f t="shared" ref="B26" si="11">B22+1</f>
        <v>30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(121, 30, 598, 2, 2, 2);</v>
      </c>
    </row>
    <row r="27" spans="1:7" x14ac:dyDescent="0.25">
      <c r="A27">
        <f t="shared" si="2"/>
        <v>122</v>
      </c>
      <c r="B27">
        <f t="shared" ref="B27" si="12">B26</f>
        <v>30</v>
      </c>
      <c r="C27">
        <v>598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(122, 30, 598, 1, 0, 1);</v>
      </c>
    </row>
    <row r="28" spans="1:7" x14ac:dyDescent="0.25">
      <c r="A28">
        <f t="shared" si="2"/>
        <v>123</v>
      </c>
      <c r="B28">
        <f t="shared" ref="B28" si="13">B26</f>
        <v>30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(123, 30, 55, 1, 0, 2);</v>
      </c>
    </row>
    <row r="29" spans="1:7" x14ac:dyDescent="0.25">
      <c r="A29">
        <f t="shared" si="2"/>
        <v>124</v>
      </c>
      <c r="B29">
        <f t="shared" ref="B29" si="14">B26</f>
        <v>30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(124, 30, 55, 0, 0, 1);</v>
      </c>
    </row>
    <row r="30" spans="1:7" x14ac:dyDescent="0.25">
      <c r="A30">
        <f t="shared" si="2"/>
        <v>125</v>
      </c>
      <c r="B30">
        <f t="shared" ref="B30" si="15">B26+1</f>
        <v>31</v>
      </c>
      <c r="C30">
        <v>54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(125, 31, 54, 1, 2, 2);</v>
      </c>
    </row>
    <row r="31" spans="1:7" x14ac:dyDescent="0.25">
      <c r="A31">
        <f t="shared" si="2"/>
        <v>126</v>
      </c>
      <c r="B31">
        <f t="shared" ref="B31" si="16">B30</f>
        <v>31</v>
      </c>
      <c r="C31">
        <v>54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(126, 31, 54, 0, 0, 1);</v>
      </c>
    </row>
    <row r="32" spans="1:7" x14ac:dyDescent="0.25">
      <c r="A32">
        <f t="shared" si="2"/>
        <v>127</v>
      </c>
      <c r="B32">
        <f t="shared" ref="B32" si="17">B30</f>
        <v>31</v>
      </c>
      <c r="C32">
        <v>598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(127, 31, 598, 0, 0, 2);</v>
      </c>
    </row>
    <row r="33" spans="1:7" x14ac:dyDescent="0.25">
      <c r="A33">
        <f t="shared" si="2"/>
        <v>128</v>
      </c>
      <c r="B33">
        <f t="shared" ref="B33" si="18">B30</f>
        <v>31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(128, 31, 598,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12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32</v>
      </c>
      <c r="B2" s="2" t="str">
        <f>"1922-09-17"</f>
        <v>1922-09-17</v>
      </c>
      <c r="C2">
        <v>2</v>
      </c>
      <c r="G2" t="str">
        <f t="shared" si="0"/>
        <v>insert into game (matchid, matchdate, game_type) values (32, '1922-09-17', 2);</v>
      </c>
    </row>
    <row r="3" spans="1:7" x14ac:dyDescent="0.25">
      <c r="A3">
        <v>33</v>
      </c>
      <c r="B3" s="2" t="str">
        <f>"1922-09-23"</f>
        <v>1922-09-23</v>
      </c>
      <c r="C3">
        <v>2</v>
      </c>
      <c r="G3" t="str">
        <f t="shared" si="0"/>
        <v>insert into game (matchid, matchdate, game_type) values (33, '1922-09-23', 2);</v>
      </c>
    </row>
    <row r="4" spans="1:7" x14ac:dyDescent="0.25">
      <c r="A4">
        <v>34</v>
      </c>
      <c r="B4" s="2" t="str">
        <f>"1922-09-24"</f>
        <v>1922-09-24</v>
      </c>
      <c r="C4">
        <v>2</v>
      </c>
      <c r="G4" t="str">
        <f t="shared" si="0"/>
        <v>insert into game (matchid, matchdate, game_type) values (34, '1922-09-24', 2);</v>
      </c>
    </row>
    <row r="5" spans="1:7" x14ac:dyDescent="0.25">
      <c r="A5">
        <v>35</v>
      </c>
      <c r="B5" s="2" t="str">
        <f>"1922-09-28"</f>
        <v>1922-09-28</v>
      </c>
      <c r="C5">
        <v>2</v>
      </c>
      <c r="G5" t="str">
        <f t="shared" si="0"/>
        <v>insert into game (matchid, matchdate, game_type) values (35, '1922-09-28', 2);</v>
      </c>
    </row>
    <row r="6" spans="1:7" x14ac:dyDescent="0.25">
      <c r="A6">
        <v>36</v>
      </c>
      <c r="B6" s="2" t="str">
        <f>"1922-10-01"</f>
        <v>1922-10-01</v>
      </c>
      <c r="C6">
        <v>2</v>
      </c>
      <c r="G6" t="str">
        <f t="shared" si="0"/>
        <v>insert into game (matchid, matchdate, game_type) values (36, '1922-10-01', 2);</v>
      </c>
    </row>
    <row r="7" spans="1:7" x14ac:dyDescent="0.25">
      <c r="A7">
        <v>37</v>
      </c>
      <c r="B7" s="2" t="str">
        <f>"1922-10-05"</f>
        <v>1922-10-05</v>
      </c>
      <c r="C7">
        <v>2</v>
      </c>
      <c r="G7" t="str">
        <f t="shared" si="0"/>
        <v>insert into game (matchid, matchdate, game_type) values (37, '1922-10-05', 2);</v>
      </c>
    </row>
    <row r="8" spans="1:7" x14ac:dyDescent="0.25">
      <c r="A8">
        <v>38</v>
      </c>
      <c r="B8" s="2" t="str">
        <f>"1922-10-08"</f>
        <v>1922-10-08</v>
      </c>
      <c r="C8">
        <v>2</v>
      </c>
      <c r="G8" t="str">
        <f t="shared" si="0"/>
        <v>insert into game (matchid, matchdate, game_type) values (38, '1922-10-08', 2);</v>
      </c>
    </row>
    <row r="9" spans="1:7" x14ac:dyDescent="0.25">
      <c r="A9">
        <v>39</v>
      </c>
      <c r="B9" s="2" t="str">
        <f>"1922-10-12"</f>
        <v>1922-10-12</v>
      </c>
      <c r="C9">
        <v>2</v>
      </c>
      <c r="G9" t="str">
        <f t="shared" si="0"/>
        <v>insert into game (matchid, matchdate, game_type) values (39, '1922-10-12', 2);</v>
      </c>
    </row>
    <row r="10" spans="1:7" x14ac:dyDescent="0.25">
      <c r="A10">
        <v>40</v>
      </c>
      <c r="B10" s="2" t="str">
        <f>"1922-10-15"</f>
        <v>1922-10-15</v>
      </c>
      <c r="C10">
        <v>2</v>
      </c>
      <c r="G10" t="str">
        <f t="shared" si="0"/>
        <v>insert into game (matchid, matchdate, game_type) values (40, '1922-10-15', 2);</v>
      </c>
    </row>
    <row r="11" spans="1:7" x14ac:dyDescent="0.25">
      <c r="A11">
        <v>41</v>
      </c>
      <c r="B11" s="2" t="str">
        <f>"1922-10-18"</f>
        <v>1922-10-18</v>
      </c>
      <c r="C11">
        <v>2</v>
      </c>
      <c r="G11" t="str">
        <f t="shared" si="0"/>
        <v>insert into game (matchid, matchdate, game_type) values (41, '1922-10-18', 2);</v>
      </c>
    </row>
    <row r="12" spans="1:7" x14ac:dyDescent="0.25">
      <c r="A12">
        <v>42</v>
      </c>
      <c r="B12" s="2" t="str">
        <f>"1922-10-22"</f>
        <v>1922-10-22</v>
      </c>
      <c r="C12">
        <v>6</v>
      </c>
      <c r="G12" t="str">
        <f t="shared" si="0"/>
        <v>insert into game (matchid, matchdate, game_type) values (42, '1922-10-22', 6);</v>
      </c>
    </row>
    <row r="14" spans="1:7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t="str">
        <f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(id, matchid, squad, goals, points, time_type);</v>
      </c>
    </row>
    <row r="15" spans="1:7" x14ac:dyDescent="0.25">
      <c r="A15">
        <v>129</v>
      </c>
      <c r="B15">
        <v>32</v>
      </c>
      <c r="C15">
        <v>55</v>
      </c>
      <c r="D15">
        <v>1</v>
      </c>
      <c r="E15">
        <v>1</v>
      </c>
      <c r="F15">
        <v>2</v>
      </c>
      <c r="G15" t="str">
        <f t="shared" ref="G15:G58" si="1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(129, 32, 55, 1, 1, 2);</v>
      </c>
    </row>
    <row r="16" spans="1:7" x14ac:dyDescent="0.25">
      <c r="A16">
        <f>A15+1</f>
        <v>130</v>
      </c>
      <c r="B16">
        <f>B15</f>
        <v>32</v>
      </c>
      <c r="C16">
        <v>55</v>
      </c>
      <c r="D16">
        <v>1</v>
      </c>
      <c r="E16">
        <v>0</v>
      </c>
      <c r="F16">
        <v>1</v>
      </c>
      <c r="G16" t="str">
        <f t="shared" si="1"/>
        <v>insert into game_score (id, matchid, squad, goals, points, time_type) values (130, 32, 55, 1, 0, 1);</v>
      </c>
    </row>
    <row r="17" spans="1:7" x14ac:dyDescent="0.25">
      <c r="A17">
        <f t="shared" ref="A17:A58" si="2">A16+1</f>
        <v>131</v>
      </c>
      <c r="B17">
        <f>B15</f>
        <v>32</v>
      </c>
      <c r="C17">
        <v>56</v>
      </c>
      <c r="D17">
        <v>1</v>
      </c>
      <c r="E17">
        <v>1</v>
      </c>
      <c r="F17">
        <v>2</v>
      </c>
      <c r="G17" t="str">
        <f t="shared" si="1"/>
        <v>insert into game_score (id, matchid, squad, goals, points, time_type) values (131, 32, 56, 1, 1, 2);</v>
      </c>
    </row>
    <row r="18" spans="1:7" x14ac:dyDescent="0.25">
      <c r="A18">
        <f t="shared" si="2"/>
        <v>132</v>
      </c>
      <c r="B18">
        <f>B15</f>
        <v>32</v>
      </c>
      <c r="C18">
        <v>56</v>
      </c>
      <c r="D18">
        <v>1</v>
      </c>
      <c r="E18">
        <v>0</v>
      </c>
      <c r="F18">
        <v>1</v>
      </c>
      <c r="G18" t="str">
        <f t="shared" si="1"/>
        <v>insert into game_score (id, matchid, squad, goals, points, time_type) values (132, 32, 56, 1, 0, 1);</v>
      </c>
    </row>
    <row r="19" spans="1:7" x14ac:dyDescent="0.25">
      <c r="A19">
        <f t="shared" si="2"/>
        <v>133</v>
      </c>
      <c r="B19">
        <f>B15+1</f>
        <v>33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(133, 33, 598, 2, 2, 2);</v>
      </c>
    </row>
    <row r="20" spans="1:7" x14ac:dyDescent="0.25">
      <c r="A20">
        <f t="shared" si="2"/>
        <v>134</v>
      </c>
      <c r="B20">
        <f>B19</f>
        <v>33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(134, 33, 598, 2, 0, 1);</v>
      </c>
    </row>
    <row r="21" spans="1:7" x14ac:dyDescent="0.25">
      <c r="A21">
        <f t="shared" si="2"/>
        <v>135</v>
      </c>
      <c r="B21">
        <f>B19</f>
        <v>33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(135, 33, 56, 0, 0, 2);</v>
      </c>
    </row>
    <row r="22" spans="1:7" x14ac:dyDescent="0.25">
      <c r="A22">
        <f t="shared" si="2"/>
        <v>136</v>
      </c>
      <c r="B22">
        <f>B19</f>
        <v>33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(136, 33, 56, 0, 0, 1);</v>
      </c>
    </row>
    <row r="23" spans="1:7" x14ac:dyDescent="0.25">
      <c r="A23">
        <f t="shared" si="2"/>
        <v>137</v>
      </c>
      <c r="B23">
        <f t="shared" ref="B23" si="3">B19+1</f>
        <v>34</v>
      </c>
      <c r="C23">
        <v>55</v>
      </c>
      <c r="D23">
        <v>1</v>
      </c>
      <c r="E23">
        <v>1</v>
      </c>
      <c r="F23">
        <v>2</v>
      </c>
      <c r="G23" t="str">
        <f t="shared" si="1"/>
        <v>insert into game_score (id, matchid, squad, goals, points, time_type) values (137, 34, 55, 1, 1, 2);</v>
      </c>
    </row>
    <row r="24" spans="1:7" x14ac:dyDescent="0.25">
      <c r="A24">
        <f t="shared" si="2"/>
        <v>138</v>
      </c>
      <c r="B24">
        <f t="shared" ref="B24" si="4">B23</f>
        <v>34</v>
      </c>
      <c r="C24">
        <v>55</v>
      </c>
      <c r="D24">
        <v>0</v>
      </c>
      <c r="E24">
        <v>0</v>
      </c>
      <c r="F24">
        <v>1</v>
      </c>
      <c r="G24" t="str">
        <f t="shared" si="1"/>
        <v>insert into game_score (id, matchid, squad, goals, points, time_type) values (138, 34, 55, 0, 0, 1);</v>
      </c>
    </row>
    <row r="25" spans="1:7" x14ac:dyDescent="0.25">
      <c r="A25">
        <f t="shared" si="2"/>
        <v>139</v>
      </c>
      <c r="B25">
        <f t="shared" ref="B25" si="5">B23</f>
        <v>34</v>
      </c>
      <c r="C25">
        <v>595</v>
      </c>
      <c r="D25">
        <v>1</v>
      </c>
      <c r="E25">
        <v>1</v>
      </c>
      <c r="F25">
        <v>2</v>
      </c>
      <c r="G25" t="str">
        <f t="shared" si="1"/>
        <v>insert into game_score (id, matchid, squad, goals, points, time_type) values (139, 34, 595, 1, 1, 2);</v>
      </c>
    </row>
    <row r="26" spans="1:7" x14ac:dyDescent="0.25">
      <c r="A26">
        <f t="shared" si="2"/>
        <v>140</v>
      </c>
      <c r="B26">
        <f t="shared" ref="B26" si="6">B23</f>
        <v>34</v>
      </c>
      <c r="C26">
        <v>595</v>
      </c>
      <c r="D26">
        <v>1</v>
      </c>
      <c r="E26">
        <v>0</v>
      </c>
      <c r="F26">
        <v>1</v>
      </c>
      <c r="G26" t="str">
        <f t="shared" si="1"/>
        <v>insert into game_score (id, matchid, squad, goals, points, time_type) values (140, 34, 595, 1, 0, 1);</v>
      </c>
    </row>
    <row r="27" spans="1:7" x14ac:dyDescent="0.25">
      <c r="A27">
        <f t="shared" si="2"/>
        <v>141</v>
      </c>
      <c r="B27">
        <f t="shared" ref="B27" si="7">B23+1</f>
        <v>35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(141, 35, 54, 4, 2, 2);</v>
      </c>
    </row>
    <row r="28" spans="1:7" x14ac:dyDescent="0.25">
      <c r="A28">
        <f t="shared" si="2"/>
        <v>142</v>
      </c>
      <c r="B28">
        <f t="shared" ref="B28" si="8">B27</f>
        <v>35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(142, 35, 54, 3, 0, 1);</v>
      </c>
    </row>
    <row r="29" spans="1:7" x14ac:dyDescent="0.25">
      <c r="A29">
        <f t="shared" si="2"/>
        <v>143</v>
      </c>
      <c r="B29">
        <f t="shared" ref="B29" si="9">B27</f>
        <v>35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(143, 35, 56, 0, 0, 2);</v>
      </c>
    </row>
    <row r="30" spans="1:7" x14ac:dyDescent="0.25">
      <c r="A30">
        <f t="shared" si="2"/>
        <v>144</v>
      </c>
      <c r="B30">
        <f t="shared" ref="B30" si="10">B27</f>
        <v>35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(144, 35, 56, 0, 0, 1);</v>
      </c>
    </row>
    <row r="31" spans="1:7" x14ac:dyDescent="0.25">
      <c r="A31">
        <f t="shared" si="2"/>
        <v>145</v>
      </c>
      <c r="B31">
        <f t="shared" ref="B31" si="11">B27+1</f>
        <v>36</v>
      </c>
      <c r="C31">
        <v>55</v>
      </c>
      <c r="D31">
        <v>0</v>
      </c>
      <c r="E31">
        <v>1</v>
      </c>
      <c r="F31">
        <v>2</v>
      </c>
      <c r="G31" t="str">
        <f t="shared" si="1"/>
        <v>insert into game_score (id, matchid, squad, goals, points, time_type) values (145, 36, 55, 0, 1, 2);</v>
      </c>
    </row>
    <row r="32" spans="1:7" x14ac:dyDescent="0.25">
      <c r="A32">
        <f t="shared" si="2"/>
        <v>146</v>
      </c>
      <c r="B32">
        <f t="shared" ref="B32" si="12">B31</f>
        <v>36</v>
      </c>
      <c r="C32">
        <v>55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(146, 36, 55, 0, 0, 1);</v>
      </c>
    </row>
    <row r="33" spans="1:7" x14ac:dyDescent="0.25">
      <c r="A33">
        <f t="shared" si="2"/>
        <v>147</v>
      </c>
      <c r="B33">
        <f t="shared" ref="B33" si="13">B31</f>
        <v>36</v>
      </c>
      <c r="C33">
        <v>598</v>
      </c>
      <c r="D33">
        <v>0</v>
      </c>
      <c r="E33">
        <v>1</v>
      </c>
      <c r="F33">
        <v>2</v>
      </c>
      <c r="G33" t="str">
        <f t="shared" si="1"/>
        <v>insert into game_score (id, matchid, squad, goals, points, time_type) values (147, 36, 598, 0, 1, 2);</v>
      </c>
    </row>
    <row r="34" spans="1:7" x14ac:dyDescent="0.25">
      <c r="A34">
        <f t="shared" si="2"/>
        <v>148</v>
      </c>
      <c r="B34">
        <f t="shared" ref="B34" si="14">B31</f>
        <v>36</v>
      </c>
      <c r="C34">
        <v>598</v>
      </c>
      <c r="D34">
        <v>0</v>
      </c>
      <c r="E34">
        <v>0</v>
      </c>
      <c r="F34">
        <v>1</v>
      </c>
      <c r="G34" t="str">
        <f t="shared" si="1"/>
        <v>insert into game_score (id, matchid, squad, goals, points, time_type) values (148, 36, 598, 0, 0, 1);</v>
      </c>
    </row>
    <row r="35" spans="1:7" x14ac:dyDescent="0.25">
      <c r="A35">
        <f t="shared" si="2"/>
        <v>149</v>
      </c>
      <c r="B35">
        <f t="shared" ref="B35" si="15">B31+1</f>
        <v>37</v>
      </c>
      <c r="C35">
        <v>595</v>
      </c>
      <c r="D35">
        <v>3</v>
      </c>
      <c r="E35">
        <v>2</v>
      </c>
      <c r="F35">
        <v>2</v>
      </c>
      <c r="G35" t="str">
        <f t="shared" si="1"/>
        <v>insert into game_score (id, matchid, squad, goals, points, time_type) values (149, 37, 595, 3, 2, 2);</v>
      </c>
    </row>
    <row r="36" spans="1:7" x14ac:dyDescent="0.25">
      <c r="A36">
        <f t="shared" si="2"/>
        <v>150</v>
      </c>
      <c r="B36">
        <f t="shared" ref="B36" si="16">B35</f>
        <v>37</v>
      </c>
      <c r="C36">
        <v>595</v>
      </c>
      <c r="D36">
        <v>2</v>
      </c>
      <c r="E36">
        <v>0</v>
      </c>
      <c r="F36">
        <v>1</v>
      </c>
      <c r="G36" t="str">
        <f t="shared" si="1"/>
        <v>insert into game_score (id, matchid, squad, goals, points, time_type) values (150, 37, 595, 2, 0, 1);</v>
      </c>
    </row>
    <row r="37" spans="1:7" x14ac:dyDescent="0.25">
      <c r="A37">
        <f t="shared" si="2"/>
        <v>151</v>
      </c>
      <c r="B37">
        <f t="shared" ref="B37" si="17">B35</f>
        <v>37</v>
      </c>
      <c r="C37">
        <v>56</v>
      </c>
      <c r="D37">
        <v>0</v>
      </c>
      <c r="E37">
        <v>0</v>
      </c>
      <c r="F37">
        <v>2</v>
      </c>
      <c r="G37" t="str">
        <f t="shared" si="1"/>
        <v>insert into game_score (id, matchid, squad, goals, points, time_type) values (151, 37, 56, 0, 0, 2);</v>
      </c>
    </row>
    <row r="38" spans="1:7" x14ac:dyDescent="0.25">
      <c r="A38">
        <f t="shared" si="2"/>
        <v>152</v>
      </c>
      <c r="B38">
        <f t="shared" ref="B38" si="18">B35</f>
        <v>37</v>
      </c>
      <c r="C38">
        <v>56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(152, 37, 56, 0, 0, 1);</v>
      </c>
    </row>
    <row r="39" spans="1:7" x14ac:dyDescent="0.25">
      <c r="A39">
        <f t="shared" si="2"/>
        <v>153</v>
      </c>
      <c r="B39">
        <f t="shared" ref="B39" si="19">B35+1</f>
        <v>38</v>
      </c>
      <c r="C39">
        <v>598</v>
      </c>
      <c r="D39">
        <v>1</v>
      </c>
      <c r="E39">
        <v>2</v>
      </c>
      <c r="F39">
        <v>2</v>
      </c>
      <c r="G39" t="str">
        <f t="shared" si="1"/>
        <v>insert into game_score (id, matchid, squad, goals, points, time_type) values (153, 38, 598, 1, 2, 2);</v>
      </c>
    </row>
    <row r="40" spans="1:7" x14ac:dyDescent="0.25">
      <c r="A40">
        <f t="shared" si="2"/>
        <v>154</v>
      </c>
      <c r="B40">
        <f t="shared" ref="B40" si="20">B39</f>
        <v>38</v>
      </c>
      <c r="C40">
        <v>598</v>
      </c>
      <c r="D40">
        <v>1</v>
      </c>
      <c r="E40">
        <v>0</v>
      </c>
      <c r="F40">
        <v>1</v>
      </c>
      <c r="G40" t="str">
        <f t="shared" si="1"/>
        <v>insert into game_score (id, matchid, squad, goals, points, time_type) values (154, 38, 598, 1, 0, 1);</v>
      </c>
    </row>
    <row r="41" spans="1:7" x14ac:dyDescent="0.25">
      <c r="A41">
        <f t="shared" si="2"/>
        <v>155</v>
      </c>
      <c r="B41">
        <f t="shared" ref="B41" si="21">B39</f>
        <v>38</v>
      </c>
      <c r="C41">
        <v>54</v>
      </c>
      <c r="D41">
        <v>0</v>
      </c>
      <c r="E41">
        <v>0</v>
      </c>
      <c r="F41">
        <v>2</v>
      </c>
      <c r="G41" t="str">
        <f t="shared" si="1"/>
        <v>insert into game_score (id, matchid, squad, goals, points, time_type) values (155, 38, 54, 0, 0, 2);</v>
      </c>
    </row>
    <row r="42" spans="1:7" x14ac:dyDescent="0.25">
      <c r="A42">
        <f t="shared" si="2"/>
        <v>156</v>
      </c>
      <c r="B42">
        <f t="shared" ref="B42" si="22">B39</f>
        <v>38</v>
      </c>
      <c r="C42">
        <v>54</v>
      </c>
      <c r="D42">
        <v>0</v>
      </c>
      <c r="E42">
        <v>0</v>
      </c>
      <c r="F42">
        <v>1</v>
      </c>
      <c r="G42" t="str">
        <f t="shared" si="1"/>
        <v>insert into game_score (id, matchid, squad, goals, points, time_type) values (156, 38, 54, 0, 0, 1);</v>
      </c>
    </row>
    <row r="43" spans="1:7" x14ac:dyDescent="0.25">
      <c r="A43">
        <f t="shared" si="2"/>
        <v>157</v>
      </c>
      <c r="B43">
        <f t="shared" ref="B43" si="23">B39+1</f>
        <v>39</v>
      </c>
      <c r="C43">
        <v>595</v>
      </c>
      <c r="D43">
        <v>1</v>
      </c>
      <c r="E43">
        <v>2</v>
      </c>
      <c r="F43">
        <v>2</v>
      </c>
      <c r="G43" t="str">
        <f t="shared" si="1"/>
        <v>insert into game_score (id, matchid, squad, goals, points, time_type) values (157, 39, 595, 1, 2, 2);</v>
      </c>
    </row>
    <row r="44" spans="1:7" x14ac:dyDescent="0.25">
      <c r="A44">
        <f t="shared" si="2"/>
        <v>158</v>
      </c>
      <c r="B44">
        <f t="shared" ref="B44" si="24">B43</f>
        <v>39</v>
      </c>
      <c r="C44">
        <v>595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(158, 39, 595, 1, 0, 1);</v>
      </c>
    </row>
    <row r="45" spans="1:7" x14ac:dyDescent="0.25">
      <c r="A45">
        <f t="shared" si="2"/>
        <v>159</v>
      </c>
      <c r="B45">
        <f t="shared" ref="B45" si="25">B43</f>
        <v>39</v>
      </c>
      <c r="C45">
        <v>598</v>
      </c>
      <c r="D45">
        <v>0</v>
      </c>
      <c r="E45">
        <v>0</v>
      </c>
      <c r="F45">
        <v>2</v>
      </c>
      <c r="G45" t="str">
        <f t="shared" si="1"/>
        <v>insert into game_score (id, matchid, squad, goals, points, time_type) values (159, 39, 598, 0, 0, 2);</v>
      </c>
    </row>
    <row r="46" spans="1:7" x14ac:dyDescent="0.25">
      <c r="A46">
        <f t="shared" si="2"/>
        <v>160</v>
      </c>
      <c r="B46">
        <f t="shared" ref="B46" si="26">B43</f>
        <v>39</v>
      </c>
      <c r="C46">
        <v>598</v>
      </c>
      <c r="D46">
        <v>0</v>
      </c>
      <c r="E46">
        <v>0</v>
      </c>
      <c r="F46">
        <v>1</v>
      </c>
      <c r="G46" t="str">
        <f t="shared" si="1"/>
        <v>insert into game_score (id, matchid, squad, goals, points, time_type) values (160, 39, 598, 0, 0, 1);</v>
      </c>
    </row>
    <row r="47" spans="1:7" x14ac:dyDescent="0.25">
      <c r="A47">
        <f t="shared" si="2"/>
        <v>161</v>
      </c>
      <c r="B47">
        <f t="shared" ref="B47" si="27">B43+1</f>
        <v>40</v>
      </c>
      <c r="C47">
        <v>55</v>
      </c>
      <c r="D47">
        <v>2</v>
      </c>
      <c r="E47">
        <v>2</v>
      </c>
      <c r="F47">
        <v>2</v>
      </c>
      <c r="G47" t="str">
        <f t="shared" si="1"/>
        <v>insert into game_score (id, matchid, squad, goals, points, time_type) values (161, 40, 55, 2, 2, 2);</v>
      </c>
    </row>
    <row r="48" spans="1:7" x14ac:dyDescent="0.25">
      <c r="A48">
        <f t="shared" si="2"/>
        <v>162</v>
      </c>
      <c r="B48">
        <f t="shared" ref="B48" si="28">B47</f>
        <v>40</v>
      </c>
      <c r="C48">
        <v>55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(162, 40, 55, 1, 0, 1);</v>
      </c>
    </row>
    <row r="49" spans="1:7" x14ac:dyDescent="0.25">
      <c r="A49">
        <f t="shared" si="2"/>
        <v>163</v>
      </c>
      <c r="B49">
        <f t="shared" ref="B49" si="29">B47</f>
        <v>40</v>
      </c>
      <c r="C49">
        <v>54</v>
      </c>
      <c r="D49">
        <v>0</v>
      </c>
      <c r="E49">
        <v>0</v>
      </c>
      <c r="F49">
        <v>2</v>
      </c>
      <c r="G49" t="str">
        <f t="shared" si="1"/>
        <v>insert into game_score (id, matchid, squad, goals, points, time_type) values (163, 40, 54, 0, 0, 2);</v>
      </c>
    </row>
    <row r="50" spans="1:7" x14ac:dyDescent="0.25">
      <c r="A50">
        <f t="shared" si="2"/>
        <v>164</v>
      </c>
      <c r="B50">
        <f t="shared" ref="B50" si="30">B47</f>
        <v>40</v>
      </c>
      <c r="C50">
        <v>54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(164, 40, 54, 0, 0, 1);</v>
      </c>
    </row>
    <row r="51" spans="1:7" x14ac:dyDescent="0.25">
      <c r="A51">
        <f t="shared" si="2"/>
        <v>165</v>
      </c>
      <c r="B51">
        <f t="shared" ref="B51" si="31">B47+1</f>
        <v>41</v>
      </c>
      <c r="C51">
        <v>54</v>
      </c>
      <c r="D51">
        <v>2</v>
      </c>
      <c r="E51">
        <v>2</v>
      </c>
      <c r="F51">
        <v>2</v>
      </c>
      <c r="G51" t="str">
        <f t="shared" si="1"/>
        <v>insert into game_score (id, matchid, squad, goals, points, time_type) values (165, 41, 54, 2, 2, 2);</v>
      </c>
    </row>
    <row r="52" spans="1:7" x14ac:dyDescent="0.25">
      <c r="A52">
        <f t="shared" si="2"/>
        <v>166</v>
      </c>
      <c r="B52">
        <f t="shared" ref="B52" si="32">B51</f>
        <v>41</v>
      </c>
      <c r="C52">
        <v>54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(166, 41, 54, 0, 0, 1);</v>
      </c>
    </row>
    <row r="53" spans="1:7" x14ac:dyDescent="0.25">
      <c r="A53">
        <f t="shared" si="2"/>
        <v>167</v>
      </c>
      <c r="B53">
        <f t="shared" ref="B53" si="33">B51</f>
        <v>41</v>
      </c>
      <c r="C53">
        <v>595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(167, 41, 595, 0, 0, 2);</v>
      </c>
    </row>
    <row r="54" spans="1:7" x14ac:dyDescent="0.25">
      <c r="A54">
        <f t="shared" si="2"/>
        <v>168</v>
      </c>
      <c r="B54">
        <f t="shared" ref="B54" si="34">B51</f>
        <v>41</v>
      </c>
      <c r="C54">
        <v>595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(168, 41, 595, 0, 0, 1);</v>
      </c>
    </row>
    <row r="55" spans="1:7" x14ac:dyDescent="0.25">
      <c r="A55">
        <f t="shared" si="2"/>
        <v>169</v>
      </c>
      <c r="B55">
        <f t="shared" ref="B55" si="35">B51+1</f>
        <v>42</v>
      </c>
      <c r="C55">
        <v>55</v>
      </c>
      <c r="D55">
        <v>3</v>
      </c>
      <c r="E55">
        <v>2</v>
      </c>
      <c r="F55">
        <v>2</v>
      </c>
      <c r="G55" t="str">
        <f t="shared" si="1"/>
        <v>insert into game_score (id, matchid, squad, goals, points, time_type) values (169, 42, 55, 3, 2, 2);</v>
      </c>
    </row>
    <row r="56" spans="1:7" x14ac:dyDescent="0.25">
      <c r="A56">
        <f t="shared" si="2"/>
        <v>170</v>
      </c>
      <c r="B56">
        <f t="shared" ref="B56" si="36">B55</f>
        <v>42</v>
      </c>
      <c r="C56">
        <v>55</v>
      </c>
      <c r="D56">
        <v>1</v>
      </c>
      <c r="E56">
        <v>0</v>
      </c>
      <c r="F56">
        <v>1</v>
      </c>
      <c r="G56" t="str">
        <f t="shared" si="1"/>
        <v>insert into game_score (id, matchid, squad, goals, points, time_type) values (170, 42, 55, 1, 0, 1);</v>
      </c>
    </row>
    <row r="57" spans="1:7" x14ac:dyDescent="0.25">
      <c r="A57">
        <f t="shared" si="2"/>
        <v>171</v>
      </c>
      <c r="B57">
        <f t="shared" ref="B57" si="37">B55</f>
        <v>42</v>
      </c>
      <c r="C57">
        <v>595</v>
      </c>
      <c r="D57">
        <v>0</v>
      </c>
      <c r="E57">
        <v>0</v>
      </c>
      <c r="F57">
        <v>2</v>
      </c>
      <c r="G57" t="str">
        <f t="shared" si="1"/>
        <v>insert into game_score (id, matchid, squad, goals, points, time_type) values (171, 42, 595, 0, 0, 2);</v>
      </c>
    </row>
    <row r="58" spans="1:7" x14ac:dyDescent="0.25">
      <c r="A58">
        <f t="shared" si="2"/>
        <v>172</v>
      </c>
      <c r="B58">
        <f t="shared" ref="B58" si="38">B55</f>
        <v>42</v>
      </c>
      <c r="C58">
        <v>595</v>
      </c>
      <c r="D58">
        <v>0</v>
      </c>
      <c r="E58">
        <v>0</v>
      </c>
      <c r="F58">
        <v>1</v>
      </c>
      <c r="G58" t="str">
        <f t="shared" si="1"/>
        <v>insert into game_score (id, matchid, squad, goals, points, time_type) values (172, 42, 595,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>
      <selection activeCell="B2" sqref="B2"/>
    </sheetView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43</v>
      </c>
      <c r="B2" s="2" t="str">
        <f>"1923-10-29"</f>
        <v>1923-10-29</v>
      </c>
      <c r="C2">
        <v>2</v>
      </c>
      <c r="G2" t="str">
        <f t="shared" si="0"/>
        <v>insert into game (matchid, matchdate, game_type) values (43, '1923-10-29', 2);</v>
      </c>
    </row>
    <row r="3" spans="1:7" x14ac:dyDescent="0.25">
      <c r="A3">
        <v>44</v>
      </c>
      <c r="B3" s="2" t="str">
        <f>"1923-11-04"</f>
        <v>1923-11-04</v>
      </c>
      <c r="C3">
        <v>2</v>
      </c>
      <c r="G3" t="str">
        <f t="shared" si="0"/>
        <v>insert into game (matchid, matchdate, game_type) values (44, '1923-11-04', 2);</v>
      </c>
    </row>
    <row r="4" spans="1:7" x14ac:dyDescent="0.25">
      <c r="A4">
        <v>45</v>
      </c>
      <c r="B4" s="2" t="str">
        <f>"1923-11-11"</f>
        <v>1923-11-11</v>
      </c>
      <c r="C4">
        <v>2</v>
      </c>
      <c r="G4" t="str">
        <f t="shared" si="0"/>
        <v>insert into game (matchid, matchdate, game_type) values (45, '1923-11-11', 2);</v>
      </c>
    </row>
    <row r="5" spans="1:7" x14ac:dyDescent="0.25">
      <c r="A5">
        <v>46</v>
      </c>
      <c r="B5" s="2" t="str">
        <f>"1923-11-18"</f>
        <v>1923-11-18</v>
      </c>
      <c r="C5">
        <v>2</v>
      </c>
      <c r="G5" t="str">
        <f t="shared" si="0"/>
        <v>insert into game (matchid, matchdate, game_type) values (46, '1923-11-18', 2);</v>
      </c>
    </row>
    <row r="6" spans="1:7" x14ac:dyDescent="0.25">
      <c r="A6">
        <v>47</v>
      </c>
      <c r="B6" s="2" t="str">
        <f>"1923-11-25"</f>
        <v>1923-11-25</v>
      </c>
      <c r="C6">
        <v>2</v>
      </c>
      <c r="G6" t="str">
        <f t="shared" si="0"/>
        <v>insert into game (matchid, matchdate, game_type) values (47, '1923-11-25', 2);</v>
      </c>
    </row>
    <row r="7" spans="1:7" x14ac:dyDescent="0.25">
      <c r="A7">
        <v>48</v>
      </c>
      <c r="B7" s="2" t="str">
        <f>"1923-12-02"</f>
        <v>1923-12-02</v>
      </c>
      <c r="C7">
        <v>2</v>
      </c>
      <c r="G7" t="str">
        <f t="shared" si="0"/>
        <v>insert into game (matchid, matchdate, game_type) values (48, '1923-12-02',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173</v>
      </c>
      <c r="B10">
        <v>43</v>
      </c>
      <c r="C10">
        <v>54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(173, 43, 54, 4, 2, 2);</v>
      </c>
    </row>
    <row r="11" spans="1:7" x14ac:dyDescent="0.25">
      <c r="A11">
        <f>A10+1</f>
        <v>174</v>
      </c>
      <c r="B11">
        <f>B10</f>
        <v>43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(174, 43, 54, 1, 0, 1);</v>
      </c>
    </row>
    <row r="12" spans="1:7" x14ac:dyDescent="0.25">
      <c r="A12">
        <f t="shared" ref="A12:A33" si="2">A11+1</f>
        <v>175</v>
      </c>
      <c r="B12">
        <f>B10</f>
        <v>43</v>
      </c>
      <c r="C12">
        <v>595</v>
      </c>
      <c r="D12">
        <v>3</v>
      </c>
      <c r="E12">
        <v>0</v>
      </c>
      <c r="F12">
        <v>2</v>
      </c>
      <c r="G12" t="str">
        <f t="shared" si="1"/>
        <v>insert into game_score (id, matchid, squad, goals, points, time_type) values (175, 43, 595, 3, 0, 2);</v>
      </c>
    </row>
    <row r="13" spans="1:7" x14ac:dyDescent="0.25">
      <c r="A13">
        <f t="shared" si="2"/>
        <v>176</v>
      </c>
      <c r="B13">
        <f>B10</f>
        <v>43</v>
      </c>
      <c r="C13">
        <v>595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(176, 43, 595, 1, 0, 1);</v>
      </c>
    </row>
    <row r="14" spans="1:7" x14ac:dyDescent="0.25">
      <c r="A14">
        <f t="shared" si="2"/>
        <v>177</v>
      </c>
      <c r="B14">
        <f>B10+1</f>
        <v>44</v>
      </c>
      <c r="C14">
        <v>598</v>
      </c>
      <c r="D14">
        <v>2</v>
      </c>
      <c r="E14">
        <v>2</v>
      </c>
      <c r="F14">
        <v>2</v>
      </c>
      <c r="G14" t="str">
        <f t="shared" si="1"/>
        <v>insert into game_score (id, matchid, squad, goals, points, time_type) values (177, 44, 598, 2, 2, 2);</v>
      </c>
    </row>
    <row r="15" spans="1:7" x14ac:dyDescent="0.25">
      <c r="A15">
        <f t="shared" si="2"/>
        <v>178</v>
      </c>
      <c r="B15">
        <f>B14</f>
        <v>44</v>
      </c>
      <c r="C15">
        <v>598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(178, 44, 598, 1, 0, 1);</v>
      </c>
    </row>
    <row r="16" spans="1:7" x14ac:dyDescent="0.25">
      <c r="A16">
        <f t="shared" si="2"/>
        <v>179</v>
      </c>
      <c r="B16">
        <f>B14</f>
        <v>44</v>
      </c>
      <c r="C16">
        <v>595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(179, 44, 595, 0, 0, 2);</v>
      </c>
    </row>
    <row r="17" spans="1:7" x14ac:dyDescent="0.25">
      <c r="A17">
        <f t="shared" si="2"/>
        <v>180</v>
      </c>
      <c r="B17">
        <f>B14</f>
        <v>44</v>
      </c>
      <c r="C17">
        <v>595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(180, 44, 595, 0, 0, 1);</v>
      </c>
    </row>
    <row r="18" spans="1:7" x14ac:dyDescent="0.25">
      <c r="A18">
        <f t="shared" si="2"/>
        <v>181</v>
      </c>
      <c r="B18">
        <f t="shared" ref="B18" si="3">B14+1</f>
        <v>45</v>
      </c>
      <c r="C18">
        <v>595</v>
      </c>
      <c r="D18">
        <v>1</v>
      </c>
      <c r="E18">
        <v>2</v>
      </c>
      <c r="F18">
        <v>2</v>
      </c>
      <c r="G18" t="str">
        <f t="shared" si="1"/>
        <v>insert into game_score (id, matchid, squad, goals, points, time_type) values (181, 45, 595, 1, 2, 2);</v>
      </c>
    </row>
    <row r="19" spans="1:7" x14ac:dyDescent="0.25">
      <c r="A19">
        <f t="shared" si="2"/>
        <v>182</v>
      </c>
      <c r="B19">
        <f t="shared" ref="B19" si="4">B18</f>
        <v>45</v>
      </c>
      <c r="C19">
        <v>595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(182, 45, 595, 0, 0, 1);</v>
      </c>
    </row>
    <row r="20" spans="1:7" x14ac:dyDescent="0.25">
      <c r="A20">
        <f t="shared" si="2"/>
        <v>183</v>
      </c>
      <c r="B20">
        <f t="shared" ref="B20" si="5">B18</f>
        <v>45</v>
      </c>
      <c r="C20">
        <v>55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(183, 45, 55, 0, 0, 2);</v>
      </c>
    </row>
    <row r="21" spans="1:7" x14ac:dyDescent="0.25">
      <c r="A21">
        <f t="shared" si="2"/>
        <v>184</v>
      </c>
      <c r="B21">
        <f t="shared" ref="B21" si="6">B18</f>
        <v>45</v>
      </c>
      <c r="C21">
        <v>55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(184, 45, 55, 0, 0, 1);</v>
      </c>
    </row>
    <row r="22" spans="1:7" x14ac:dyDescent="0.25">
      <c r="A22">
        <f t="shared" si="2"/>
        <v>185</v>
      </c>
      <c r="B22">
        <f t="shared" ref="B22" si="7">B18+1</f>
        <v>46</v>
      </c>
      <c r="C22">
        <v>54</v>
      </c>
      <c r="D22">
        <v>2</v>
      </c>
      <c r="E22">
        <v>2</v>
      </c>
      <c r="F22">
        <v>2</v>
      </c>
      <c r="G22" t="str">
        <f t="shared" si="1"/>
        <v>insert into game_score (id, matchid, squad, goals, points, time_type) values (185, 46, 54, 2, 2, 2);</v>
      </c>
    </row>
    <row r="23" spans="1:7" x14ac:dyDescent="0.25">
      <c r="A23">
        <f t="shared" si="2"/>
        <v>186</v>
      </c>
      <c r="B23">
        <f t="shared" ref="B23" si="8">B22</f>
        <v>46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(186, 46, 54, 1, 0, 1);</v>
      </c>
    </row>
    <row r="24" spans="1:7" x14ac:dyDescent="0.25">
      <c r="A24">
        <f t="shared" si="2"/>
        <v>187</v>
      </c>
      <c r="B24">
        <f t="shared" ref="B24" si="9">B22</f>
        <v>46</v>
      </c>
      <c r="C24">
        <v>55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(187, 46, 55, 1, 0, 2);</v>
      </c>
    </row>
    <row r="25" spans="1:7" x14ac:dyDescent="0.25">
      <c r="A25">
        <f t="shared" si="2"/>
        <v>188</v>
      </c>
      <c r="B25">
        <f t="shared" ref="B25" si="10">B22</f>
        <v>46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(188, 46, 55, 1, 0, 1);</v>
      </c>
    </row>
    <row r="26" spans="1:7" x14ac:dyDescent="0.25">
      <c r="A26">
        <f t="shared" si="2"/>
        <v>189</v>
      </c>
      <c r="B26">
        <f t="shared" ref="B26" si="11">B22+1</f>
        <v>47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(189, 47, 598, 2, 2, 2);</v>
      </c>
    </row>
    <row r="27" spans="1:7" x14ac:dyDescent="0.25">
      <c r="A27">
        <f t="shared" si="2"/>
        <v>190</v>
      </c>
      <c r="B27">
        <f t="shared" ref="B27" si="12">B26</f>
        <v>47</v>
      </c>
      <c r="C27">
        <v>598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(190, 47, 598, 0, 0, 1);</v>
      </c>
    </row>
    <row r="28" spans="1:7" x14ac:dyDescent="0.25">
      <c r="A28">
        <f t="shared" si="2"/>
        <v>191</v>
      </c>
      <c r="B28">
        <f t="shared" ref="B28" si="13">B26</f>
        <v>47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(191, 47, 55, 1, 0, 2);</v>
      </c>
    </row>
    <row r="29" spans="1:7" x14ac:dyDescent="0.25">
      <c r="A29">
        <f t="shared" si="2"/>
        <v>192</v>
      </c>
      <c r="B29">
        <f t="shared" ref="B29" si="14">B26</f>
        <v>47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(192, 47, 55, 0, 0, 1);</v>
      </c>
    </row>
    <row r="30" spans="1:7" x14ac:dyDescent="0.25">
      <c r="A30">
        <f t="shared" si="2"/>
        <v>193</v>
      </c>
      <c r="B30">
        <f t="shared" ref="B30" si="15">B26+1</f>
        <v>48</v>
      </c>
      <c r="C30">
        <v>598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(193, 48, 598, 2, 2, 2);</v>
      </c>
    </row>
    <row r="31" spans="1:7" x14ac:dyDescent="0.25">
      <c r="A31">
        <f t="shared" si="2"/>
        <v>194</v>
      </c>
      <c r="B31">
        <f t="shared" ref="B31" si="16">B30</f>
        <v>48</v>
      </c>
      <c r="C31">
        <v>598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(194, 48, 598, 1, 0, 1);</v>
      </c>
    </row>
    <row r="32" spans="1:7" x14ac:dyDescent="0.25">
      <c r="A32">
        <f t="shared" si="2"/>
        <v>195</v>
      </c>
      <c r="B32">
        <f t="shared" ref="B32" si="17">B30</f>
        <v>48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(195, 48, 54, 0, 0, 2);</v>
      </c>
    </row>
    <row r="33" spans="1:7" x14ac:dyDescent="0.25">
      <c r="A33">
        <f t="shared" si="2"/>
        <v>196</v>
      </c>
      <c r="B33">
        <f t="shared" ref="B33" si="18">B30</f>
        <v>48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(196, 48, 54, 0,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>
      <selection activeCell="B2" sqref="B2"/>
    </sheetView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49</v>
      </c>
      <c r="B2" s="2" t="str">
        <f>"1924-10-12"</f>
        <v>1924-10-12</v>
      </c>
      <c r="C2">
        <v>2</v>
      </c>
      <c r="G2" t="str">
        <f t="shared" si="0"/>
        <v>insert into game (matchid, matchdate, game_type) values (49, '1924-10-12', 2);</v>
      </c>
    </row>
    <row r="3" spans="1:7" x14ac:dyDescent="0.25">
      <c r="A3">
        <v>50</v>
      </c>
      <c r="B3" s="2" t="str">
        <f>"1924-10-19"</f>
        <v>1924-10-19</v>
      </c>
      <c r="C3">
        <v>2</v>
      </c>
      <c r="G3" t="str">
        <f t="shared" si="0"/>
        <v>insert into game (matchid, matchdate, game_type) values (50, '1924-10-19', 2);</v>
      </c>
    </row>
    <row r="4" spans="1:7" x14ac:dyDescent="0.25">
      <c r="A4">
        <v>51</v>
      </c>
      <c r="B4" s="2" t="str">
        <f>"1924-10-25"</f>
        <v>1924-10-25</v>
      </c>
      <c r="C4">
        <v>2</v>
      </c>
      <c r="G4" t="str">
        <f t="shared" si="0"/>
        <v>insert into game (matchid, matchdate, game_type) values (51, '1924-10-25', 2);</v>
      </c>
    </row>
    <row r="5" spans="1:7" x14ac:dyDescent="0.25">
      <c r="A5">
        <v>52</v>
      </c>
      <c r="B5" s="2" t="str">
        <f>"1924-10-26"</f>
        <v>1924-10-26</v>
      </c>
      <c r="C5">
        <v>2</v>
      </c>
      <c r="G5" t="str">
        <f t="shared" si="0"/>
        <v>insert into game (matchid, matchdate, game_type) values (52, '1924-10-26', 2);</v>
      </c>
    </row>
    <row r="6" spans="1:7" x14ac:dyDescent="0.25">
      <c r="A6">
        <v>53</v>
      </c>
      <c r="B6" s="2" t="str">
        <f>"1924-11-01"</f>
        <v>1924-11-01</v>
      </c>
      <c r="C6">
        <v>2</v>
      </c>
      <c r="G6" t="str">
        <f t="shared" si="0"/>
        <v>insert into game (matchid, matchdate, game_type) values (53, '1924-11-01', 2);</v>
      </c>
    </row>
    <row r="7" spans="1:7" x14ac:dyDescent="0.25">
      <c r="A7">
        <v>54</v>
      </c>
      <c r="B7" s="2" t="str">
        <f>"1924-11-02"</f>
        <v>1924-11-02</v>
      </c>
      <c r="C7">
        <v>2</v>
      </c>
      <c r="G7" t="str">
        <f t="shared" si="0"/>
        <v>insert into game (matchid, matchdate, game_type) values (54, '1924-11-02',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197</v>
      </c>
      <c r="B10">
        <v>49</v>
      </c>
      <c r="C10">
        <v>54</v>
      </c>
      <c r="D10">
        <v>0</v>
      </c>
      <c r="E10">
        <v>1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(197, 49, 54, 0, 1, 2);</v>
      </c>
    </row>
    <row r="11" spans="1:7" x14ac:dyDescent="0.25">
      <c r="A11">
        <f>A10+1</f>
        <v>198</v>
      </c>
      <c r="B11">
        <f>B10</f>
        <v>49</v>
      </c>
      <c r="C11">
        <v>54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(198, 49, 54, 0, 0, 1);</v>
      </c>
    </row>
    <row r="12" spans="1:7" x14ac:dyDescent="0.25">
      <c r="A12">
        <f t="shared" ref="A12:A33" si="2">A11+1</f>
        <v>199</v>
      </c>
      <c r="B12">
        <f>B10</f>
        <v>49</v>
      </c>
      <c r="C12">
        <v>595</v>
      </c>
      <c r="D12">
        <v>0</v>
      </c>
      <c r="E12">
        <v>1</v>
      </c>
      <c r="F12">
        <v>2</v>
      </c>
      <c r="G12" t="str">
        <f t="shared" si="1"/>
        <v>insert into game_score (id, matchid, squad, goals, points, time_type) values (199, 49, 595, 0, 1, 2);</v>
      </c>
    </row>
    <row r="13" spans="1:7" x14ac:dyDescent="0.25">
      <c r="A13">
        <f t="shared" si="2"/>
        <v>200</v>
      </c>
      <c r="B13">
        <f>B10</f>
        <v>49</v>
      </c>
      <c r="C13">
        <v>595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(200, 49, 595, 0, 0, 1);</v>
      </c>
    </row>
    <row r="14" spans="1:7" x14ac:dyDescent="0.25">
      <c r="A14">
        <f t="shared" si="2"/>
        <v>201</v>
      </c>
      <c r="B14">
        <f>B10+1</f>
        <v>50</v>
      </c>
      <c r="C14">
        <v>598</v>
      </c>
      <c r="D14">
        <v>5</v>
      </c>
      <c r="E14">
        <v>2</v>
      </c>
      <c r="F14">
        <v>2</v>
      </c>
      <c r="G14" t="str">
        <f t="shared" si="1"/>
        <v>insert into game_score (id, matchid, squad, goals, points, time_type) values (201, 50, 598, 5, 2, 2);</v>
      </c>
    </row>
    <row r="15" spans="1:7" x14ac:dyDescent="0.25">
      <c r="A15">
        <f t="shared" si="2"/>
        <v>202</v>
      </c>
      <c r="B15">
        <f>B14</f>
        <v>50</v>
      </c>
      <c r="C15">
        <v>598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(202, 50, 598, 1, 0, 1);</v>
      </c>
    </row>
    <row r="16" spans="1:7" x14ac:dyDescent="0.25">
      <c r="A16">
        <f t="shared" si="2"/>
        <v>203</v>
      </c>
      <c r="B16">
        <f>B14</f>
        <v>50</v>
      </c>
      <c r="C16">
        <v>56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(203, 50, 56, 0, 0, 2);</v>
      </c>
    </row>
    <row r="17" spans="1:7" x14ac:dyDescent="0.25">
      <c r="A17">
        <f t="shared" si="2"/>
        <v>204</v>
      </c>
      <c r="B17">
        <f>B14</f>
        <v>50</v>
      </c>
      <c r="C17">
        <v>56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(204, 50, 56, 0, 0, 1);</v>
      </c>
    </row>
    <row r="18" spans="1:7" x14ac:dyDescent="0.25">
      <c r="A18">
        <f t="shared" si="2"/>
        <v>205</v>
      </c>
      <c r="B18">
        <f t="shared" ref="B18" si="3">B14+1</f>
        <v>51</v>
      </c>
      <c r="C18">
        <v>54</v>
      </c>
      <c r="D18">
        <v>2</v>
      </c>
      <c r="E18">
        <v>2</v>
      </c>
      <c r="F18">
        <v>2</v>
      </c>
      <c r="G18" t="str">
        <f t="shared" si="1"/>
        <v>insert into game_score (id, matchid, squad, goals, points, time_type) values (205, 51, 54, 2, 2, 2);</v>
      </c>
    </row>
    <row r="19" spans="1:7" x14ac:dyDescent="0.25">
      <c r="A19">
        <f t="shared" si="2"/>
        <v>206</v>
      </c>
      <c r="B19">
        <f t="shared" ref="B19" si="4">B18</f>
        <v>51</v>
      </c>
      <c r="C19">
        <v>54</v>
      </c>
      <c r="D19">
        <v>1</v>
      </c>
      <c r="E19">
        <v>0</v>
      </c>
      <c r="F19">
        <v>1</v>
      </c>
      <c r="G19" t="str">
        <f t="shared" si="1"/>
        <v>insert into game_score (id, matchid, squad, goals, points, time_type) values (206, 51, 54, 1, 0, 1);</v>
      </c>
    </row>
    <row r="20" spans="1:7" x14ac:dyDescent="0.25">
      <c r="A20">
        <f t="shared" si="2"/>
        <v>207</v>
      </c>
      <c r="B20">
        <f t="shared" ref="B20" si="5">B18</f>
        <v>51</v>
      </c>
      <c r="C20">
        <v>56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(207, 51, 56, 0, 0, 2);</v>
      </c>
    </row>
    <row r="21" spans="1:7" x14ac:dyDescent="0.25">
      <c r="A21">
        <f t="shared" si="2"/>
        <v>208</v>
      </c>
      <c r="B21">
        <f t="shared" ref="B21" si="6">B18</f>
        <v>51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(208, 51, 56, 0, 0, 1);</v>
      </c>
    </row>
    <row r="22" spans="1:7" x14ac:dyDescent="0.25">
      <c r="A22">
        <f t="shared" si="2"/>
        <v>209</v>
      </c>
      <c r="B22">
        <f t="shared" ref="B22" si="7">B18+1</f>
        <v>52</v>
      </c>
      <c r="C22">
        <v>598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(209, 52, 598, 3, 2, 2);</v>
      </c>
    </row>
    <row r="23" spans="1:7" x14ac:dyDescent="0.25">
      <c r="A23">
        <f t="shared" si="2"/>
        <v>210</v>
      </c>
      <c r="B23">
        <f t="shared" ref="B23" si="8">B22</f>
        <v>52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(210, 52, 598, 2, 0, 1);</v>
      </c>
    </row>
    <row r="24" spans="1:7" x14ac:dyDescent="0.25">
      <c r="A24">
        <f t="shared" si="2"/>
        <v>211</v>
      </c>
      <c r="B24">
        <f t="shared" ref="B24" si="9">B22</f>
        <v>52</v>
      </c>
      <c r="C24">
        <v>595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(211, 52, 595, 1, 0, 2);</v>
      </c>
    </row>
    <row r="25" spans="1:7" x14ac:dyDescent="0.25">
      <c r="A25">
        <f t="shared" si="2"/>
        <v>212</v>
      </c>
      <c r="B25">
        <f t="shared" ref="B25" si="10">B22</f>
        <v>52</v>
      </c>
      <c r="C25">
        <v>595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(212, 52, 595, 0, 0, 1);</v>
      </c>
    </row>
    <row r="26" spans="1:7" x14ac:dyDescent="0.25">
      <c r="A26">
        <f t="shared" si="2"/>
        <v>213</v>
      </c>
      <c r="B26">
        <f t="shared" ref="B26" si="11">B22+1</f>
        <v>53</v>
      </c>
      <c r="C26">
        <v>595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(213, 53, 595, 3, 2, 2);</v>
      </c>
    </row>
    <row r="27" spans="1:7" x14ac:dyDescent="0.25">
      <c r="A27">
        <f t="shared" si="2"/>
        <v>214</v>
      </c>
      <c r="B27">
        <f t="shared" ref="B27" si="12">B26</f>
        <v>53</v>
      </c>
      <c r="C27">
        <v>595</v>
      </c>
      <c r="D27">
        <v>2</v>
      </c>
      <c r="E27">
        <v>0</v>
      </c>
      <c r="F27">
        <v>1</v>
      </c>
      <c r="G27" t="str">
        <f t="shared" si="1"/>
        <v>insert into game_score (id, matchid, squad, goals, points, time_type) values (214, 53, 595, 2, 0, 1);</v>
      </c>
    </row>
    <row r="28" spans="1:7" x14ac:dyDescent="0.25">
      <c r="A28">
        <f t="shared" si="2"/>
        <v>215</v>
      </c>
      <c r="B28">
        <f t="shared" ref="B28" si="13">B26</f>
        <v>53</v>
      </c>
      <c r="C28">
        <v>56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(215, 53, 56, 1, 0, 2);</v>
      </c>
    </row>
    <row r="29" spans="1:7" x14ac:dyDescent="0.25">
      <c r="A29">
        <f t="shared" si="2"/>
        <v>216</v>
      </c>
      <c r="B29">
        <f t="shared" ref="B29" si="14">B26</f>
        <v>53</v>
      </c>
      <c r="C29">
        <v>56</v>
      </c>
      <c r="D29">
        <v>1</v>
      </c>
      <c r="E29">
        <v>0</v>
      </c>
      <c r="F29">
        <v>1</v>
      </c>
      <c r="G29" t="str">
        <f t="shared" si="1"/>
        <v>insert into game_score (id, matchid, squad, goals, points, time_type) values (216, 53, 56, 1, 0, 1);</v>
      </c>
    </row>
    <row r="30" spans="1:7" x14ac:dyDescent="0.25">
      <c r="A30">
        <f t="shared" si="2"/>
        <v>217</v>
      </c>
      <c r="B30">
        <f t="shared" ref="B30" si="15">B26+1</f>
        <v>54</v>
      </c>
      <c r="C30">
        <v>598</v>
      </c>
      <c r="D30">
        <v>0</v>
      </c>
      <c r="E30">
        <v>1</v>
      </c>
      <c r="F30">
        <v>2</v>
      </c>
      <c r="G30" t="str">
        <f t="shared" si="1"/>
        <v>insert into game_score (id, matchid, squad, goals, points, time_type) values (217, 54, 598, 0, 1, 2);</v>
      </c>
    </row>
    <row r="31" spans="1:7" x14ac:dyDescent="0.25">
      <c r="A31">
        <f t="shared" si="2"/>
        <v>218</v>
      </c>
      <c r="B31">
        <f t="shared" ref="B31" si="16">B30</f>
        <v>54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(218, 54, 598, 0, 0, 1);</v>
      </c>
    </row>
    <row r="32" spans="1:7" x14ac:dyDescent="0.25">
      <c r="A32">
        <f t="shared" si="2"/>
        <v>219</v>
      </c>
      <c r="B32">
        <f t="shared" ref="B32" si="17">B30</f>
        <v>54</v>
      </c>
      <c r="C32">
        <v>54</v>
      </c>
      <c r="D32">
        <v>0</v>
      </c>
      <c r="E32">
        <v>1</v>
      </c>
      <c r="F32">
        <v>2</v>
      </c>
      <c r="G32" t="str">
        <f t="shared" si="1"/>
        <v>insert into game_score (id, matchid, squad, goals, points, time_type) values (219, 54, 54, 0, 1, 2);</v>
      </c>
    </row>
    <row r="33" spans="1:7" x14ac:dyDescent="0.25">
      <c r="A33">
        <f t="shared" si="2"/>
        <v>220</v>
      </c>
      <c r="B33">
        <f t="shared" ref="B33" si="18">B30</f>
        <v>54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(220, 54, 54, 0, 0, 1);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9" zoomScaleNormal="100" workbookViewId="0">
      <selection activeCell="I21" sqref="I21"/>
    </sheetView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55</v>
      </c>
      <c r="B2" s="2" t="str">
        <f>"1925-11-29"</f>
        <v>1925-11-29</v>
      </c>
      <c r="C2">
        <v>2</v>
      </c>
      <c r="G2" t="str">
        <f t="shared" si="0"/>
        <v>insert into game (matchid, matchdate, game_type) values (55, '1925-11-29', 2);</v>
      </c>
    </row>
    <row r="3" spans="1:7" x14ac:dyDescent="0.25">
      <c r="A3">
        <v>56</v>
      </c>
      <c r="B3" s="2" t="str">
        <f>"1925-12-09"</f>
        <v>1925-12-09</v>
      </c>
      <c r="C3">
        <v>2</v>
      </c>
      <c r="G3" t="str">
        <f t="shared" si="0"/>
        <v>insert into game (matchid, matchdate, game_type) values (56, '1925-12-09', 2);</v>
      </c>
    </row>
    <row r="4" spans="1:7" x14ac:dyDescent="0.25">
      <c r="A4">
        <v>57</v>
      </c>
      <c r="B4" s="2" t="str">
        <f>"1925-12-13"</f>
        <v>1925-12-13</v>
      </c>
      <c r="C4">
        <v>2</v>
      </c>
      <c r="G4" t="str">
        <f t="shared" si="0"/>
        <v>insert into game (matchid, matchdate, game_type) values (57, '1925-12-13', 2);</v>
      </c>
    </row>
    <row r="5" spans="1:7" x14ac:dyDescent="0.25">
      <c r="A5">
        <v>58</v>
      </c>
      <c r="B5" s="2" t="str">
        <f>"1925-12-17"</f>
        <v>1925-12-17</v>
      </c>
      <c r="C5">
        <v>2</v>
      </c>
      <c r="G5" t="str">
        <f t="shared" si="0"/>
        <v>insert into game (matchid, matchdate, game_type) values (58, '1925-12-17', 2);</v>
      </c>
    </row>
    <row r="6" spans="1:7" x14ac:dyDescent="0.25">
      <c r="A6">
        <v>59</v>
      </c>
      <c r="B6" s="2" t="str">
        <f>"1925-12-20"</f>
        <v>1925-12-20</v>
      </c>
      <c r="C6">
        <v>2</v>
      </c>
      <c r="G6" t="str">
        <f t="shared" si="0"/>
        <v>insert into game (matchid, matchdate, game_type) values (59, '1925-12-20', 2);</v>
      </c>
    </row>
    <row r="7" spans="1:7" x14ac:dyDescent="0.25">
      <c r="A7">
        <v>60</v>
      </c>
      <c r="B7" s="2" t="str">
        <f>"1925-12-25"</f>
        <v>1925-12-25</v>
      </c>
      <c r="C7">
        <v>2</v>
      </c>
      <c r="G7" t="str">
        <f t="shared" si="0"/>
        <v>insert into game (matchid, matchdate, game_type) values (60, '1925-12-25',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221</v>
      </c>
      <c r="B10">
        <v>55</v>
      </c>
      <c r="C10">
        <v>54</v>
      </c>
      <c r="D10">
        <v>2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(221, 55, 54, 2, 2, 2);</v>
      </c>
    </row>
    <row r="11" spans="1:7" x14ac:dyDescent="0.25">
      <c r="A11">
        <f>A10+1</f>
        <v>222</v>
      </c>
      <c r="B11">
        <f>B10</f>
        <v>55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(222, 55, 54, 1, 0, 1);</v>
      </c>
    </row>
    <row r="12" spans="1:7" x14ac:dyDescent="0.25">
      <c r="A12">
        <f t="shared" ref="A12:A33" si="2">A11+1</f>
        <v>223</v>
      </c>
      <c r="B12">
        <f>B10</f>
        <v>55</v>
      </c>
      <c r="C12">
        <v>595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(223, 55, 595, 0, 0, 2);</v>
      </c>
    </row>
    <row r="13" spans="1:7" x14ac:dyDescent="0.25">
      <c r="A13">
        <f t="shared" si="2"/>
        <v>224</v>
      </c>
      <c r="B13">
        <f>B10</f>
        <v>55</v>
      </c>
      <c r="C13">
        <v>595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(224, 55, 595, 0, 0, 1);</v>
      </c>
    </row>
    <row r="14" spans="1:7" x14ac:dyDescent="0.25">
      <c r="A14">
        <f t="shared" si="2"/>
        <v>225</v>
      </c>
      <c r="B14">
        <f>B10+1</f>
        <v>56</v>
      </c>
      <c r="C14">
        <v>55</v>
      </c>
      <c r="D14">
        <v>5</v>
      </c>
      <c r="E14">
        <v>2</v>
      </c>
      <c r="F14">
        <v>2</v>
      </c>
      <c r="G14" t="str">
        <f t="shared" si="1"/>
        <v>insert into game_score (id, matchid, squad, goals, points, time_type) values (225, 56, 55, 5, 2, 2);</v>
      </c>
    </row>
    <row r="15" spans="1:7" x14ac:dyDescent="0.25">
      <c r="A15">
        <f t="shared" si="2"/>
        <v>226</v>
      </c>
      <c r="B15">
        <f>B14</f>
        <v>56</v>
      </c>
      <c r="C15">
        <v>55</v>
      </c>
      <c r="D15">
        <v>3</v>
      </c>
      <c r="E15">
        <v>0</v>
      </c>
      <c r="F15">
        <v>1</v>
      </c>
      <c r="G15" t="str">
        <f t="shared" si="1"/>
        <v>insert into game_score (id, matchid, squad, goals, points, time_type) values (226, 56, 55, 3, 0, 1);</v>
      </c>
    </row>
    <row r="16" spans="1:7" x14ac:dyDescent="0.25">
      <c r="A16">
        <f t="shared" si="2"/>
        <v>227</v>
      </c>
      <c r="B16">
        <f>B14</f>
        <v>56</v>
      </c>
      <c r="C16">
        <v>595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(227, 56, 595, 2, 0, 2);</v>
      </c>
    </row>
    <row r="17" spans="1:7" x14ac:dyDescent="0.25">
      <c r="A17">
        <f t="shared" si="2"/>
        <v>228</v>
      </c>
      <c r="B17">
        <f>B14</f>
        <v>56</v>
      </c>
      <c r="C17">
        <v>595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(228, 56, 595, 1, 0, 1);</v>
      </c>
    </row>
    <row r="18" spans="1:7" x14ac:dyDescent="0.25">
      <c r="A18">
        <f t="shared" si="2"/>
        <v>229</v>
      </c>
      <c r="B18">
        <f t="shared" ref="B18" si="3">B14+1</f>
        <v>57</v>
      </c>
      <c r="C18">
        <v>54</v>
      </c>
      <c r="D18">
        <v>4</v>
      </c>
      <c r="E18">
        <v>2</v>
      </c>
      <c r="F18">
        <v>2</v>
      </c>
      <c r="G18" t="str">
        <f t="shared" si="1"/>
        <v>insert into game_score (id, matchid, squad, goals, points, time_type) values (229, 57, 54, 4, 2, 2);</v>
      </c>
    </row>
    <row r="19" spans="1:7" x14ac:dyDescent="0.25">
      <c r="A19">
        <f t="shared" si="2"/>
        <v>230</v>
      </c>
      <c r="B19">
        <f t="shared" ref="B19" si="4">B18</f>
        <v>57</v>
      </c>
      <c r="C19">
        <v>54</v>
      </c>
      <c r="D19">
        <v>2</v>
      </c>
      <c r="E19">
        <v>0</v>
      </c>
      <c r="F19">
        <v>1</v>
      </c>
      <c r="G19" t="str">
        <f t="shared" si="1"/>
        <v>insert into game_score (id, matchid, squad, goals, points, time_type) values (230, 57, 54, 2, 0, 1);</v>
      </c>
    </row>
    <row r="20" spans="1:7" x14ac:dyDescent="0.25">
      <c r="A20">
        <f t="shared" si="2"/>
        <v>231</v>
      </c>
      <c r="B20">
        <f t="shared" ref="B20" si="5">B18</f>
        <v>57</v>
      </c>
      <c r="C20">
        <v>55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(231, 57, 55, 1, 0, 2);</v>
      </c>
    </row>
    <row r="21" spans="1:7" x14ac:dyDescent="0.25">
      <c r="A21">
        <f t="shared" si="2"/>
        <v>232</v>
      </c>
      <c r="B21">
        <f t="shared" ref="B21" si="6">B18</f>
        <v>57</v>
      </c>
      <c r="C21">
        <v>55</v>
      </c>
      <c r="D21">
        <v>1</v>
      </c>
      <c r="E21">
        <v>0</v>
      </c>
      <c r="F21">
        <v>1</v>
      </c>
      <c r="G21" t="str">
        <f t="shared" si="1"/>
        <v>insert into game_score (id, matchid, squad, goals, points, time_type) values (232, 57, 55, 1, 0, 1);</v>
      </c>
    </row>
    <row r="22" spans="1:7" x14ac:dyDescent="0.25">
      <c r="A22">
        <f t="shared" si="2"/>
        <v>233</v>
      </c>
      <c r="B22">
        <f t="shared" ref="B22" si="7">B18+1</f>
        <v>58</v>
      </c>
      <c r="C22">
        <v>595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(233, 58, 595, 1, 0, 2);</v>
      </c>
    </row>
    <row r="23" spans="1:7" x14ac:dyDescent="0.25">
      <c r="A23">
        <f t="shared" si="2"/>
        <v>234</v>
      </c>
      <c r="B23">
        <f t="shared" ref="B23" si="8">B22</f>
        <v>58</v>
      </c>
      <c r="C23">
        <v>595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(234, 58, 595, 1, 0, 1);</v>
      </c>
    </row>
    <row r="24" spans="1:7" x14ac:dyDescent="0.25">
      <c r="A24">
        <f t="shared" si="2"/>
        <v>235</v>
      </c>
      <c r="B24">
        <f t="shared" ref="B24" si="9">B22</f>
        <v>58</v>
      </c>
      <c r="C24">
        <v>55</v>
      </c>
      <c r="D24">
        <v>3</v>
      </c>
      <c r="E24">
        <v>2</v>
      </c>
      <c r="F24">
        <v>2</v>
      </c>
      <c r="G24" t="str">
        <f t="shared" si="1"/>
        <v>insert into game_score (id, matchid, squad, goals, points, time_type) values (235, 58, 55, 3, 2, 2);</v>
      </c>
    </row>
    <row r="25" spans="1:7" x14ac:dyDescent="0.25">
      <c r="A25">
        <f t="shared" si="2"/>
        <v>236</v>
      </c>
      <c r="B25">
        <f t="shared" ref="B25" si="10">B22</f>
        <v>58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(236, 58, 55, 1, 0, 1);</v>
      </c>
    </row>
    <row r="26" spans="1:7" x14ac:dyDescent="0.25">
      <c r="A26">
        <f t="shared" si="2"/>
        <v>237</v>
      </c>
      <c r="B26">
        <f t="shared" ref="B26" si="11">B22+1</f>
        <v>59</v>
      </c>
      <c r="C26">
        <v>595</v>
      </c>
      <c r="D26">
        <v>1</v>
      </c>
      <c r="E26">
        <v>0</v>
      </c>
      <c r="F26">
        <v>2</v>
      </c>
      <c r="G26" t="str">
        <f t="shared" si="1"/>
        <v>insert into game_score (id, matchid, squad, goals, points, time_type) values (237, 59, 595, 1, 0, 2);</v>
      </c>
    </row>
    <row r="27" spans="1:7" x14ac:dyDescent="0.25">
      <c r="A27">
        <f t="shared" si="2"/>
        <v>238</v>
      </c>
      <c r="B27">
        <f t="shared" ref="B27" si="12">B26</f>
        <v>59</v>
      </c>
      <c r="C27">
        <v>595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(238, 59, 595, 1, 0, 1);</v>
      </c>
    </row>
    <row r="28" spans="1:7" x14ac:dyDescent="0.25">
      <c r="A28">
        <f t="shared" si="2"/>
        <v>239</v>
      </c>
      <c r="B28">
        <f t="shared" ref="B28" si="13">B26</f>
        <v>59</v>
      </c>
      <c r="C28">
        <v>54</v>
      </c>
      <c r="D28">
        <v>3</v>
      </c>
      <c r="E28">
        <v>2</v>
      </c>
      <c r="F28">
        <v>2</v>
      </c>
      <c r="G28" t="str">
        <f t="shared" si="1"/>
        <v>insert into game_score (id, matchid, squad, goals, points, time_type) values (239, 59, 54, 3, 2, 2);</v>
      </c>
    </row>
    <row r="29" spans="1:7" x14ac:dyDescent="0.25">
      <c r="A29">
        <f t="shared" si="2"/>
        <v>240</v>
      </c>
      <c r="B29">
        <f t="shared" ref="B29" si="14">B26</f>
        <v>59</v>
      </c>
      <c r="C29">
        <v>54</v>
      </c>
      <c r="D29">
        <v>2</v>
      </c>
      <c r="E29">
        <v>0</v>
      </c>
      <c r="F29">
        <v>1</v>
      </c>
      <c r="G29" t="str">
        <f t="shared" si="1"/>
        <v>insert into game_score (id, matchid, squad, goals, points, time_type) values (240, 59, 54, 2, 0, 1);</v>
      </c>
    </row>
    <row r="30" spans="1:7" x14ac:dyDescent="0.25">
      <c r="A30">
        <f t="shared" si="2"/>
        <v>241</v>
      </c>
      <c r="B30">
        <f t="shared" ref="B30" si="15">B26+1</f>
        <v>60</v>
      </c>
      <c r="C30">
        <v>55</v>
      </c>
      <c r="D30">
        <v>2</v>
      </c>
      <c r="E30">
        <v>1</v>
      </c>
      <c r="F30">
        <v>2</v>
      </c>
      <c r="G30" t="str">
        <f t="shared" si="1"/>
        <v>insert into game_score (id, matchid, squad, goals, points, time_type) values (241, 60, 55, 2, 1, 2);</v>
      </c>
    </row>
    <row r="31" spans="1:7" x14ac:dyDescent="0.25">
      <c r="A31">
        <f t="shared" si="2"/>
        <v>242</v>
      </c>
      <c r="B31">
        <f t="shared" ref="B31" si="16">B30</f>
        <v>60</v>
      </c>
      <c r="C31">
        <v>55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(242, 60, 55, 2, 0, 1);</v>
      </c>
    </row>
    <row r="32" spans="1:7" x14ac:dyDescent="0.25">
      <c r="A32">
        <f t="shared" si="2"/>
        <v>243</v>
      </c>
      <c r="B32">
        <f t="shared" ref="B32" si="17">B30</f>
        <v>60</v>
      </c>
      <c r="C32">
        <v>54</v>
      </c>
      <c r="D32">
        <v>2</v>
      </c>
      <c r="E32">
        <v>1</v>
      </c>
      <c r="F32">
        <v>2</v>
      </c>
      <c r="G32" t="str">
        <f t="shared" si="1"/>
        <v>insert into game_score (id, matchid, squad, goals, points, time_type) values (243, 60, 54, 2, 1, 2);</v>
      </c>
    </row>
    <row r="33" spans="1:7" x14ac:dyDescent="0.25">
      <c r="A33">
        <f t="shared" si="2"/>
        <v>244</v>
      </c>
      <c r="B33">
        <f t="shared" ref="B33" si="18">B30</f>
        <v>60</v>
      </c>
      <c r="C33">
        <v>54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(244, 60, 54, 1, 0,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1916</vt:lpstr>
      <vt:lpstr>1917</vt:lpstr>
      <vt:lpstr>1919</vt:lpstr>
      <vt:lpstr>1920</vt:lpstr>
      <vt:lpstr>1921</vt:lpstr>
      <vt:lpstr>1922</vt:lpstr>
      <vt:lpstr>1923</vt:lpstr>
      <vt:lpstr>1924</vt:lpstr>
      <vt:lpstr>1925</vt:lpstr>
      <vt:lpstr>1926</vt:lpstr>
      <vt:lpstr>1927</vt:lpstr>
      <vt:lpstr>1929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2016-04-26T04:42:07Z</dcterms:modified>
</cp:coreProperties>
</file>