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13"/>
  </bookViews>
  <sheets>
    <sheet name="1991" sheetId="1" r:id="rId1"/>
    <sheet name="1993" sheetId="48" r:id="rId2"/>
    <sheet name="1995" sheetId="89" r:id="rId3"/>
    <sheet name="1997" sheetId="90" r:id="rId4"/>
    <sheet name="1999" sheetId="91" r:id="rId5"/>
    <sheet name="2001" sheetId="92" r:id="rId6"/>
    <sheet name="2003" sheetId="93" r:id="rId7"/>
    <sheet name="2005" sheetId="94" r:id="rId8"/>
    <sheet name="2007" sheetId="95" r:id="rId9"/>
    <sheet name="2009" sheetId="96" r:id="rId10"/>
    <sheet name="2011" sheetId="97" r:id="rId11"/>
    <sheet name="2013" sheetId="98" r:id="rId12"/>
    <sheet name="2014" sheetId="99" r:id="rId13"/>
    <sheet name="2017" sheetId="100" r:id="rId14"/>
  </sheets>
  <calcPr calcId="145621"/>
</workbook>
</file>

<file path=xl/calcChain.xml><?xml version="1.0" encoding="utf-8"?>
<calcChain xmlns="http://schemas.openxmlformats.org/spreadsheetml/2006/main">
  <c r="A2" i="100" l="1"/>
  <c r="G2" i="100" s="1"/>
  <c r="B3" i="100"/>
  <c r="B4" i="100" s="1"/>
  <c r="B5" i="100" s="1"/>
  <c r="B6" i="100" s="1"/>
  <c r="B7" i="100" s="1"/>
  <c r="G1" i="100"/>
  <c r="A3" i="100" l="1"/>
  <c r="B24" i="100"/>
  <c r="B23" i="100"/>
  <c r="B22" i="100"/>
  <c r="B21" i="100"/>
  <c r="B20" i="100"/>
  <c r="B19" i="100"/>
  <c r="B18" i="100"/>
  <c r="B17" i="100"/>
  <c r="B16" i="100"/>
  <c r="B15" i="100"/>
  <c r="B14" i="100"/>
  <c r="B13" i="100"/>
  <c r="B12" i="100"/>
  <c r="B11" i="100"/>
  <c r="B10" i="100"/>
  <c r="A27" i="100"/>
  <c r="A10" i="100"/>
  <c r="A28" i="100"/>
  <c r="A29" i="100" s="1"/>
  <c r="B27" i="100"/>
  <c r="B30" i="100" s="1"/>
  <c r="G27" i="100"/>
  <c r="G26" i="100"/>
  <c r="G11" i="100"/>
  <c r="A11" i="100"/>
  <c r="A12" i="100" s="1"/>
  <c r="G10" i="100"/>
  <c r="G9" i="100"/>
  <c r="B22" i="99"/>
  <c r="B21" i="99"/>
  <c r="B20" i="99"/>
  <c r="B19" i="99"/>
  <c r="B18" i="99"/>
  <c r="B17" i="99"/>
  <c r="B16" i="99"/>
  <c r="B15" i="99"/>
  <c r="B14" i="99"/>
  <c r="B13" i="99"/>
  <c r="B12" i="99"/>
  <c r="B11" i="99"/>
  <c r="A25" i="99"/>
  <c r="A26" i="99" s="1"/>
  <c r="A11" i="99"/>
  <c r="B25" i="99" s="1"/>
  <c r="A2" i="99"/>
  <c r="G2" i="99" s="1"/>
  <c r="G24" i="99"/>
  <c r="G10" i="99"/>
  <c r="B3" i="99"/>
  <c r="B4" i="99" s="1"/>
  <c r="B5" i="99" s="1"/>
  <c r="B6" i="99" s="1"/>
  <c r="B7" i="99" s="1"/>
  <c r="B8" i="99" s="1"/>
  <c r="G1" i="99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B11" i="98"/>
  <c r="A27" i="98"/>
  <c r="A11" i="98"/>
  <c r="A12" i="98" s="1"/>
  <c r="G12" i="98" s="1"/>
  <c r="A2" i="98"/>
  <c r="G26" i="98"/>
  <c r="G10" i="98"/>
  <c r="B3" i="98"/>
  <c r="B4" i="98" s="1"/>
  <c r="B5" i="98" s="1"/>
  <c r="B6" i="98" s="1"/>
  <c r="B7" i="98" s="1"/>
  <c r="B8" i="98" s="1"/>
  <c r="G2" i="98"/>
  <c r="G1" i="98"/>
  <c r="G82" i="97"/>
  <c r="G81" i="97"/>
  <c r="B82" i="97"/>
  <c r="B81" i="97"/>
  <c r="A83" i="97"/>
  <c r="A82" i="97"/>
  <c r="A81" i="97"/>
  <c r="A27" i="97"/>
  <c r="A28" i="97" s="1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A11" i="97"/>
  <c r="B27" i="97" s="1"/>
  <c r="A2" i="97"/>
  <c r="A3" i="97" s="1"/>
  <c r="G26" i="97"/>
  <c r="G10" i="97"/>
  <c r="B3" i="97"/>
  <c r="B4" i="97" s="1"/>
  <c r="B5" i="97" s="1"/>
  <c r="B6" i="97" s="1"/>
  <c r="B7" i="97" s="1"/>
  <c r="B8" i="97" s="1"/>
  <c r="G2" i="97"/>
  <c r="G1" i="97"/>
  <c r="A27" i="96"/>
  <c r="B24" i="96"/>
  <c r="B23" i="96"/>
  <c r="B22" i="96"/>
  <c r="B21" i="96"/>
  <c r="B20" i="96"/>
  <c r="B19" i="96"/>
  <c r="B18" i="96"/>
  <c r="B17" i="96"/>
  <c r="B16" i="96"/>
  <c r="B15" i="96"/>
  <c r="B14" i="96"/>
  <c r="B13" i="96"/>
  <c r="B12" i="96"/>
  <c r="B11" i="96"/>
  <c r="A11" i="96"/>
  <c r="A2" i="96"/>
  <c r="G2" i="96" s="1"/>
  <c r="G26" i="96"/>
  <c r="A12" i="96"/>
  <c r="A13" i="96" s="1"/>
  <c r="B27" i="96"/>
  <c r="G10" i="96"/>
  <c r="B3" i="96"/>
  <c r="B4" i="96" s="1"/>
  <c r="B5" i="96" s="1"/>
  <c r="B6" i="96" s="1"/>
  <c r="B7" i="96" s="1"/>
  <c r="B8" i="96" s="1"/>
  <c r="G1" i="96"/>
  <c r="A4" i="100" l="1"/>
  <c r="G3" i="100"/>
  <c r="G12" i="100"/>
  <c r="A13" i="100"/>
  <c r="A30" i="100"/>
  <c r="B28" i="100"/>
  <c r="G28" i="100" s="1"/>
  <c r="B29" i="100"/>
  <c r="G29" i="100" s="1"/>
  <c r="B31" i="100"/>
  <c r="A3" i="99"/>
  <c r="G3" i="99" s="1"/>
  <c r="A4" i="99"/>
  <c r="B29" i="99"/>
  <c r="B27" i="99"/>
  <c r="B28" i="99"/>
  <c r="B26" i="99"/>
  <c r="G11" i="99"/>
  <c r="A12" i="99"/>
  <c r="G26" i="99"/>
  <c r="A27" i="99"/>
  <c r="G25" i="99"/>
  <c r="G27" i="98"/>
  <c r="B27" i="98"/>
  <c r="B30" i="98"/>
  <c r="B28" i="98"/>
  <c r="B31" i="98"/>
  <c r="B29" i="98"/>
  <c r="A3" i="98"/>
  <c r="G11" i="98"/>
  <c r="A13" i="98"/>
  <c r="A28" i="98"/>
  <c r="G3" i="97"/>
  <c r="A4" i="97"/>
  <c r="B30" i="97"/>
  <c r="B28" i="97"/>
  <c r="B29" i="97"/>
  <c r="B31" i="97"/>
  <c r="A29" i="97"/>
  <c r="G28" i="97"/>
  <c r="A12" i="97"/>
  <c r="G27" i="97"/>
  <c r="G11" i="97"/>
  <c r="G27" i="96"/>
  <c r="B31" i="96"/>
  <c r="B29" i="96"/>
  <c r="B28" i="96"/>
  <c r="B30" i="96"/>
  <c r="A14" i="96"/>
  <c r="G13" i="96"/>
  <c r="A3" i="96"/>
  <c r="G12" i="96"/>
  <c r="G11" i="96"/>
  <c r="A28" i="96"/>
  <c r="A27" i="95"/>
  <c r="A11" i="95"/>
  <c r="A12" i="95" s="1"/>
  <c r="B24" i="95"/>
  <c r="B23" i="95"/>
  <c r="B22" i="95"/>
  <c r="B21" i="95"/>
  <c r="B20" i="95"/>
  <c r="B19" i="95"/>
  <c r="B18" i="95"/>
  <c r="B17" i="95"/>
  <c r="B16" i="95"/>
  <c r="B15" i="95"/>
  <c r="B14" i="95"/>
  <c r="B13" i="95"/>
  <c r="B12" i="95"/>
  <c r="B11" i="95"/>
  <c r="A2" i="95"/>
  <c r="G2" i="95" s="1"/>
  <c r="A28" i="95"/>
  <c r="A29" i="95" s="1"/>
  <c r="A30" i="95" s="1"/>
  <c r="A31" i="95" s="1"/>
  <c r="G26" i="95"/>
  <c r="G10" i="95"/>
  <c r="B3" i="95"/>
  <c r="B4" i="95" s="1"/>
  <c r="B5" i="95" s="1"/>
  <c r="B6" i="95" s="1"/>
  <c r="B7" i="95" s="1"/>
  <c r="B8" i="95" s="1"/>
  <c r="A3" i="95"/>
  <c r="G1" i="95"/>
  <c r="G79" i="94"/>
  <c r="G78" i="94"/>
  <c r="B79" i="94"/>
  <c r="B78" i="94"/>
  <c r="A79" i="94"/>
  <c r="A78" i="94"/>
  <c r="B23" i="94"/>
  <c r="B22" i="94"/>
  <c r="B21" i="94"/>
  <c r="B20" i="94"/>
  <c r="B19" i="94"/>
  <c r="B18" i="94"/>
  <c r="B17" i="94"/>
  <c r="B15" i="94"/>
  <c r="B16" i="94"/>
  <c r="B14" i="94"/>
  <c r="B13" i="94"/>
  <c r="B12" i="94"/>
  <c r="B11" i="94"/>
  <c r="A26" i="94"/>
  <c r="A27" i="94" s="1"/>
  <c r="A11" i="94"/>
  <c r="B26" i="94" s="1"/>
  <c r="A2" i="94"/>
  <c r="G25" i="94"/>
  <c r="G10" i="94"/>
  <c r="B3" i="94"/>
  <c r="B4" i="94" s="1"/>
  <c r="B5" i="94" s="1"/>
  <c r="B6" i="94" s="1"/>
  <c r="B7" i="94" s="1"/>
  <c r="B8" i="94" s="1"/>
  <c r="G2" i="94"/>
  <c r="G1" i="94"/>
  <c r="G4" i="100" l="1"/>
  <c r="A5" i="100"/>
  <c r="B34" i="100"/>
  <c r="B32" i="100"/>
  <c r="B33" i="100"/>
  <c r="B35" i="100"/>
  <c r="A31" i="100"/>
  <c r="G30" i="100"/>
  <c r="A14" i="100"/>
  <c r="G13" i="100"/>
  <c r="B33" i="99"/>
  <c r="B31" i="99"/>
  <c r="B32" i="99"/>
  <c r="B30" i="99"/>
  <c r="A28" i="99"/>
  <c r="G27" i="99"/>
  <c r="G12" i="99"/>
  <c r="A13" i="99"/>
  <c r="A5" i="99"/>
  <c r="G4" i="99"/>
  <c r="A29" i="98"/>
  <c r="G28" i="98"/>
  <c r="A14" i="98"/>
  <c r="G13" i="98"/>
  <c r="A4" i="98"/>
  <c r="G3" i="98"/>
  <c r="B34" i="98"/>
  <c r="B32" i="98"/>
  <c r="B33" i="98"/>
  <c r="B35" i="98"/>
  <c r="B34" i="97"/>
  <c r="B32" i="97"/>
  <c r="B33" i="97"/>
  <c r="B35" i="97"/>
  <c r="G4" i="97"/>
  <c r="A5" i="97"/>
  <c r="A13" i="97"/>
  <c r="G12" i="97"/>
  <c r="G29" i="97"/>
  <c r="A30" i="97"/>
  <c r="G28" i="96"/>
  <c r="A29" i="96"/>
  <c r="A4" i="96"/>
  <c r="G3" i="96"/>
  <c r="G14" i="96"/>
  <c r="A15" i="96"/>
  <c r="B35" i="96"/>
  <c r="B33" i="96"/>
  <c r="B32" i="96"/>
  <c r="B34" i="96"/>
  <c r="G3" i="95"/>
  <c r="A4" i="95"/>
  <c r="G12" i="95"/>
  <c r="A13" i="95"/>
  <c r="G11" i="95"/>
  <c r="B27" i="95"/>
  <c r="G27" i="95" s="1"/>
  <c r="A32" i="95"/>
  <c r="A12" i="94"/>
  <c r="A13" i="94" s="1"/>
  <c r="G13" i="94" s="1"/>
  <c r="B30" i="94"/>
  <c r="B28" i="94"/>
  <c r="B29" i="94"/>
  <c r="B27" i="94"/>
  <c r="G27" i="94" s="1"/>
  <c r="A28" i="94"/>
  <c r="A3" i="94"/>
  <c r="G12" i="94"/>
  <c r="G11" i="94"/>
  <c r="G26" i="94"/>
  <c r="B16" i="93"/>
  <c r="B15" i="93"/>
  <c r="B14" i="93"/>
  <c r="B13" i="93"/>
  <c r="B12" i="93"/>
  <c r="B11" i="93"/>
  <c r="B10" i="93"/>
  <c r="B9" i="93"/>
  <c r="B8" i="93"/>
  <c r="B7" i="93"/>
  <c r="B6" i="93"/>
  <c r="B5" i="93"/>
  <c r="B4" i="93"/>
  <c r="B3" i="93"/>
  <c r="B2" i="93"/>
  <c r="A19" i="93"/>
  <c r="A2" i="93"/>
  <c r="B19" i="93" s="1"/>
  <c r="A20" i="93"/>
  <c r="G18" i="93"/>
  <c r="G1" i="93"/>
  <c r="A6" i="100" l="1"/>
  <c r="G5" i="100"/>
  <c r="B38" i="100"/>
  <c r="B36" i="100"/>
  <c r="B37" i="100"/>
  <c r="B39" i="100"/>
  <c r="G14" i="100"/>
  <c r="A15" i="100"/>
  <c r="G31" i="100"/>
  <c r="A32" i="100"/>
  <c r="G5" i="99"/>
  <c r="A6" i="99"/>
  <c r="A14" i="99"/>
  <c r="G13" i="99"/>
  <c r="G28" i="99"/>
  <c r="A29" i="99"/>
  <c r="B37" i="99"/>
  <c r="B35" i="99"/>
  <c r="B36" i="99"/>
  <c r="B34" i="99"/>
  <c r="B38" i="98"/>
  <c r="B36" i="98"/>
  <c r="B37" i="98"/>
  <c r="B39" i="98"/>
  <c r="G4" i="98"/>
  <c r="A5" i="98"/>
  <c r="G14" i="98"/>
  <c r="A15" i="98"/>
  <c r="G29" i="98"/>
  <c r="A30" i="98"/>
  <c r="A31" i="97"/>
  <c r="G30" i="97"/>
  <c r="A6" i="97"/>
  <c r="G5" i="97"/>
  <c r="B38" i="97"/>
  <c r="B36" i="97"/>
  <c r="B37" i="97"/>
  <c r="B39" i="97"/>
  <c r="G13" i="97"/>
  <c r="A14" i="97"/>
  <c r="B39" i="96"/>
  <c r="B37" i="96"/>
  <c r="B36" i="96"/>
  <c r="B38" i="96"/>
  <c r="A5" i="96"/>
  <c r="G4" i="96"/>
  <c r="A16" i="96"/>
  <c r="G15" i="96"/>
  <c r="A30" i="96"/>
  <c r="G29" i="96"/>
  <c r="A33" i="95"/>
  <c r="B30" i="95"/>
  <c r="G30" i="95" s="1"/>
  <c r="B28" i="95"/>
  <c r="G28" i="95" s="1"/>
  <c r="B31" i="95"/>
  <c r="B29" i="95"/>
  <c r="G29" i="95" s="1"/>
  <c r="A14" i="95"/>
  <c r="G13" i="95"/>
  <c r="A5" i="95"/>
  <c r="G4" i="95"/>
  <c r="A14" i="94"/>
  <c r="A15" i="94" s="1"/>
  <c r="A29" i="94"/>
  <c r="G28" i="94"/>
  <c r="G14" i="94"/>
  <c r="A4" i="94"/>
  <c r="G3" i="94"/>
  <c r="B34" i="94"/>
  <c r="B32" i="94"/>
  <c r="B31" i="94"/>
  <c r="B33" i="94"/>
  <c r="A3" i="93"/>
  <c r="G3" i="93" s="1"/>
  <c r="B22" i="93"/>
  <c r="B23" i="93"/>
  <c r="B21" i="93"/>
  <c r="B20" i="93"/>
  <c r="G20" i="93" s="1"/>
  <c r="A21" i="93"/>
  <c r="G2" i="93"/>
  <c r="A4" i="93"/>
  <c r="G19" i="93"/>
  <c r="B84" i="92"/>
  <c r="B86" i="92" s="1"/>
  <c r="A84" i="92"/>
  <c r="A85" i="92" s="1"/>
  <c r="B76" i="92"/>
  <c r="B80" i="92" s="1"/>
  <c r="A76" i="92"/>
  <c r="A77" i="92" s="1"/>
  <c r="B25" i="92"/>
  <c r="B24" i="92"/>
  <c r="B23" i="92"/>
  <c r="B22" i="92"/>
  <c r="B21" i="92"/>
  <c r="B20" i="92"/>
  <c r="G19" i="92"/>
  <c r="G18" i="92"/>
  <c r="G17" i="92"/>
  <c r="B19" i="92"/>
  <c r="B18" i="92"/>
  <c r="B17" i="92"/>
  <c r="B16" i="92"/>
  <c r="B15" i="92"/>
  <c r="B14" i="92"/>
  <c r="B13" i="92"/>
  <c r="B12" i="92"/>
  <c r="B11" i="92"/>
  <c r="G8" i="92"/>
  <c r="A20" i="92"/>
  <c r="A19" i="92"/>
  <c r="A18" i="92"/>
  <c r="A17" i="92"/>
  <c r="A26" i="90"/>
  <c r="A11" i="92"/>
  <c r="A2" i="92"/>
  <c r="A3" i="92" s="1"/>
  <c r="G27" i="92"/>
  <c r="B28" i="92"/>
  <c r="B31" i="92" s="1"/>
  <c r="G10" i="92"/>
  <c r="B3" i="92"/>
  <c r="B4" i="92" s="1"/>
  <c r="B5" i="92" s="1"/>
  <c r="B6" i="92" s="1"/>
  <c r="B7" i="92" s="1"/>
  <c r="B8" i="92" s="1"/>
  <c r="G1" i="92"/>
  <c r="B21" i="91"/>
  <c r="B20" i="91"/>
  <c r="B19" i="91"/>
  <c r="B18" i="91"/>
  <c r="B17" i="91"/>
  <c r="B16" i="91"/>
  <c r="B15" i="91"/>
  <c r="B14" i="91"/>
  <c r="B13" i="91"/>
  <c r="B12" i="91"/>
  <c r="B11" i="91"/>
  <c r="B10" i="91"/>
  <c r="A10" i="91"/>
  <c r="A11" i="91" s="1"/>
  <c r="A2" i="91"/>
  <c r="G2" i="91" s="1"/>
  <c r="G23" i="91"/>
  <c r="G9" i="91"/>
  <c r="B3" i="91"/>
  <c r="B4" i="91" s="1"/>
  <c r="B5" i="91" s="1"/>
  <c r="B6" i="91" s="1"/>
  <c r="B7" i="91" s="1"/>
  <c r="A3" i="91"/>
  <c r="G1" i="91"/>
  <c r="B26" i="90"/>
  <c r="B23" i="90"/>
  <c r="B22" i="90"/>
  <c r="B21" i="90"/>
  <c r="B20" i="90"/>
  <c r="B19" i="90"/>
  <c r="B18" i="90"/>
  <c r="B17" i="90"/>
  <c r="B16" i="90"/>
  <c r="B15" i="90"/>
  <c r="B14" i="90"/>
  <c r="B13" i="90"/>
  <c r="B12" i="90"/>
  <c r="B11" i="90"/>
  <c r="B10" i="90"/>
  <c r="B4" i="89"/>
  <c r="B5" i="89" s="1"/>
  <c r="B6" i="89" s="1"/>
  <c r="B7" i="89" s="1"/>
  <c r="B3" i="89"/>
  <c r="B3" i="90"/>
  <c r="B4" i="90" s="1"/>
  <c r="B5" i="90" s="1"/>
  <c r="B6" i="90" s="1"/>
  <c r="B7" i="90" s="1"/>
  <c r="A10" i="90"/>
  <c r="A10" i="89"/>
  <c r="A2" i="90"/>
  <c r="G2" i="90" s="1"/>
  <c r="A27" i="90"/>
  <c r="G25" i="90"/>
  <c r="G9" i="90"/>
  <c r="G1" i="90"/>
  <c r="G6" i="100" l="1"/>
  <c r="A7" i="100"/>
  <c r="A33" i="100"/>
  <c r="G32" i="100"/>
  <c r="A16" i="100"/>
  <c r="G15" i="100"/>
  <c r="B42" i="100"/>
  <c r="B40" i="100"/>
  <c r="B43" i="100"/>
  <c r="B41" i="100"/>
  <c r="B41" i="99"/>
  <c r="B39" i="99"/>
  <c r="B40" i="99"/>
  <c r="B38" i="99"/>
  <c r="A30" i="99"/>
  <c r="G29" i="99"/>
  <c r="A7" i="99"/>
  <c r="G6" i="99"/>
  <c r="G14" i="99"/>
  <c r="A15" i="99"/>
  <c r="A31" i="98"/>
  <c r="G30" i="98"/>
  <c r="A16" i="98"/>
  <c r="G15" i="98"/>
  <c r="A6" i="98"/>
  <c r="G5" i="98"/>
  <c r="B42" i="98"/>
  <c r="B40" i="98"/>
  <c r="B41" i="98"/>
  <c r="B43" i="98"/>
  <c r="A15" i="97"/>
  <c r="G14" i="97"/>
  <c r="B42" i="97"/>
  <c r="B40" i="97"/>
  <c r="B41" i="97"/>
  <c r="B43" i="97"/>
  <c r="A7" i="97"/>
  <c r="G6" i="97"/>
  <c r="G31" i="97"/>
  <c r="A32" i="97"/>
  <c r="G30" i="96"/>
  <c r="A31" i="96"/>
  <c r="G16" i="96"/>
  <c r="A17" i="96"/>
  <c r="G5" i="96"/>
  <c r="A6" i="96"/>
  <c r="B43" i="96"/>
  <c r="B41" i="96"/>
  <c r="B40" i="96"/>
  <c r="B42" i="96"/>
  <c r="G5" i="95"/>
  <c r="A6" i="95"/>
  <c r="G14" i="95"/>
  <c r="A15" i="95"/>
  <c r="B34" i="95"/>
  <c r="B32" i="95"/>
  <c r="G32" i="95" s="1"/>
  <c r="B35" i="95"/>
  <c r="B33" i="95"/>
  <c r="G31" i="95"/>
  <c r="G33" i="95"/>
  <c r="A34" i="95"/>
  <c r="B38" i="94"/>
  <c r="B36" i="94"/>
  <c r="B37" i="94"/>
  <c r="B35" i="94"/>
  <c r="G4" i="94"/>
  <c r="A5" i="94"/>
  <c r="G15" i="94"/>
  <c r="A16" i="94"/>
  <c r="G29" i="94"/>
  <c r="A30" i="94"/>
  <c r="A22" i="93"/>
  <c r="G21" i="93"/>
  <c r="B26" i="93"/>
  <c r="B24" i="93"/>
  <c r="B27" i="93"/>
  <c r="B25" i="93"/>
  <c r="A5" i="93"/>
  <c r="G4" i="93"/>
  <c r="G85" i="92"/>
  <c r="A86" i="92"/>
  <c r="G84" i="92"/>
  <c r="B85" i="92"/>
  <c r="B87" i="92"/>
  <c r="A78" i="92"/>
  <c r="B82" i="92"/>
  <c r="B83" i="92"/>
  <c r="B81" i="92"/>
  <c r="G76" i="92"/>
  <c r="B77" i="92"/>
  <c r="G77" i="92" s="1"/>
  <c r="B79" i="92"/>
  <c r="B78" i="92"/>
  <c r="A12" i="92"/>
  <c r="A13" i="92" s="1"/>
  <c r="G3" i="92"/>
  <c r="A4" i="92"/>
  <c r="A5" i="92" s="1"/>
  <c r="G5" i="92" s="1"/>
  <c r="G2" i="92"/>
  <c r="G4" i="92"/>
  <c r="A6" i="92"/>
  <c r="B32" i="92"/>
  <c r="B30" i="92"/>
  <c r="G13" i="92"/>
  <c r="G12" i="92"/>
  <c r="A14" i="92"/>
  <c r="B29" i="92"/>
  <c r="G11" i="92"/>
  <c r="G11" i="91"/>
  <c r="B24" i="91"/>
  <c r="B28" i="91" s="1"/>
  <c r="G3" i="91"/>
  <c r="A4" i="91"/>
  <c r="B26" i="91"/>
  <c r="B25" i="91"/>
  <c r="G10" i="91"/>
  <c r="A12" i="91"/>
  <c r="A3" i="90"/>
  <c r="A4" i="90" s="1"/>
  <c r="A5" i="90" s="1"/>
  <c r="B30" i="90"/>
  <c r="B28" i="90"/>
  <c r="B29" i="90"/>
  <c r="B27" i="90"/>
  <c r="G27" i="90" s="1"/>
  <c r="G10" i="90"/>
  <c r="A11" i="90"/>
  <c r="A28" i="90"/>
  <c r="G26" i="90"/>
  <c r="A62" i="89"/>
  <c r="A61" i="89"/>
  <c r="A60" i="89"/>
  <c r="G2" i="89"/>
  <c r="G1" i="89"/>
  <c r="G7" i="100" l="1"/>
  <c r="B46" i="100"/>
  <c r="B44" i="100"/>
  <c r="B47" i="100"/>
  <c r="B45" i="100"/>
  <c r="G16" i="100"/>
  <c r="A17" i="100"/>
  <c r="G33" i="100"/>
  <c r="A34" i="100"/>
  <c r="A16" i="99"/>
  <c r="G15" i="99"/>
  <c r="G7" i="99"/>
  <c r="A8" i="99"/>
  <c r="G8" i="99" s="1"/>
  <c r="G30" i="99"/>
  <c r="A31" i="99"/>
  <c r="B45" i="99"/>
  <c r="B43" i="99"/>
  <c r="B44" i="99"/>
  <c r="B42" i="99"/>
  <c r="B46" i="98"/>
  <c r="B44" i="98"/>
  <c r="B45" i="98"/>
  <c r="B47" i="98"/>
  <c r="G6" i="98"/>
  <c r="A7" i="98"/>
  <c r="G16" i="98"/>
  <c r="A17" i="98"/>
  <c r="G31" i="98"/>
  <c r="A32" i="98"/>
  <c r="A33" i="97"/>
  <c r="G32" i="97"/>
  <c r="B46" i="97"/>
  <c r="B44" i="97"/>
  <c r="B45" i="97"/>
  <c r="B47" i="97"/>
  <c r="G7" i="97"/>
  <c r="A8" i="97"/>
  <c r="G8" i="97" s="1"/>
  <c r="G15" i="97"/>
  <c r="A16" i="97"/>
  <c r="B47" i="96"/>
  <c r="B45" i="96"/>
  <c r="B44" i="96"/>
  <c r="B46" i="96"/>
  <c r="A7" i="96"/>
  <c r="G6" i="96"/>
  <c r="A18" i="96"/>
  <c r="G17" i="96"/>
  <c r="A32" i="96"/>
  <c r="G31" i="96"/>
  <c r="A35" i="95"/>
  <c r="G34" i="95"/>
  <c r="B38" i="95"/>
  <c r="B36" i="95"/>
  <c r="B39" i="95"/>
  <c r="B37" i="95"/>
  <c r="A16" i="95"/>
  <c r="G15" i="95"/>
  <c r="A7" i="95"/>
  <c r="G6" i="95"/>
  <c r="A31" i="94"/>
  <c r="G30" i="94"/>
  <c r="A17" i="94"/>
  <c r="G16" i="94"/>
  <c r="A6" i="94"/>
  <c r="G5" i="94"/>
  <c r="B42" i="94"/>
  <c r="B40" i="94"/>
  <c r="B41" i="94"/>
  <c r="B39" i="94"/>
  <c r="G5" i="93"/>
  <c r="A6" i="93"/>
  <c r="B31" i="93"/>
  <c r="B30" i="93"/>
  <c r="B28" i="93"/>
  <c r="B29" i="93"/>
  <c r="A23" i="93"/>
  <c r="G22" i="93"/>
  <c r="A87" i="92"/>
  <c r="G87" i="92" s="1"/>
  <c r="G86" i="92"/>
  <c r="A79" i="92"/>
  <c r="G78" i="92"/>
  <c r="A7" i="92"/>
  <c r="G6" i="92"/>
  <c r="A15" i="92"/>
  <c r="G14" i="92"/>
  <c r="B36" i="92"/>
  <c r="B34" i="92"/>
  <c r="B33" i="92"/>
  <c r="B35" i="92"/>
  <c r="B27" i="91"/>
  <c r="B32" i="91"/>
  <c r="B30" i="91"/>
  <c r="B31" i="91"/>
  <c r="B29" i="91"/>
  <c r="A13" i="91"/>
  <c r="G12" i="91"/>
  <c r="A5" i="91"/>
  <c r="G4" i="91"/>
  <c r="G3" i="90"/>
  <c r="G4" i="90"/>
  <c r="B34" i="90"/>
  <c r="B32" i="90"/>
  <c r="B33" i="90"/>
  <c r="B31" i="90"/>
  <c r="A29" i="90"/>
  <c r="G28" i="90"/>
  <c r="A12" i="90"/>
  <c r="G11" i="90"/>
  <c r="A6" i="90"/>
  <c r="G5" i="90"/>
  <c r="B21" i="89"/>
  <c r="B20" i="89"/>
  <c r="B19" i="89"/>
  <c r="B18" i="89"/>
  <c r="B17" i="89"/>
  <c r="B16" i="89"/>
  <c r="B15" i="89"/>
  <c r="B14" i="89"/>
  <c r="B13" i="89"/>
  <c r="B12" i="89"/>
  <c r="B11" i="89"/>
  <c r="B10" i="89"/>
  <c r="A35" i="100" l="1"/>
  <c r="G34" i="100"/>
  <c r="A18" i="100"/>
  <c r="G17" i="100"/>
  <c r="B50" i="100"/>
  <c r="B48" i="100"/>
  <c r="B51" i="100"/>
  <c r="B49" i="100"/>
  <c r="A32" i="99"/>
  <c r="G31" i="99"/>
  <c r="B49" i="99"/>
  <c r="B47" i="99"/>
  <c r="B48" i="99"/>
  <c r="B46" i="99"/>
  <c r="G16" i="99"/>
  <c r="A17" i="99"/>
  <c r="A33" i="98"/>
  <c r="G32" i="98"/>
  <c r="A18" i="98"/>
  <c r="G17" i="98"/>
  <c r="A8" i="98"/>
  <c r="G8" i="98" s="1"/>
  <c r="G7" i="98"/>
  <c r="B50" i="98"/>
  <c r="B48" i="98"/>
  <c r="B49" i="98"/>
  <c r="B51" i="98"/>
  <c r="A17" i="97"/>
  <c r="G16" i="97"/>
  <c r="B51" i="97"/>
  <c r="B50" i="97"/>
  <c r="B48" i="97"/>
  <c r="B49" i="97"/>
  <c r="G33" i="97"/>
  <c r="A34" i="97"/>
  <c r="G32" i="96"/>
  <c r="A33" i="96"/>
  <c r="G18" i="96"/>
  <c r="A19" i="96"/>
  <c r="G7" i="96"/>
  <c r="A8" i="96"/>
  <c r="G8" i="96" s="1"/>
  <c r="B51" i="96"/>
  <c r="B49" i="96"/>
  <c r="B48" i="96"/>
  <c r="B50" i="96"/>
  <c r="G7" i="95"/>
  <c r="A8" i="95"/>
  <c r="G8" i="95" s="1"/>
  <c r="G16" i="95"/>
  <c r="A17" i="95"/>
  <c r="B42" i="95"/>
  <c r="B40" i="95"/>
  <c r="B43" i="95"/>
  <c r="B41" i="95"/>
  <c r="G35" i="95"/>
  <c r="A36" i="95"/>
  <c r="B46" i="94"/>
  <c r="B44" i="94"/>
  <c r="B45" i="94"/>
  <c r="B43" i="94"/>
  <c r="G6" i="94"/>
  <c r="A7" i="94"/>
  <c r="G17" i="94"/>
  <c r="A18" i="94"/>
  <c r="G31" i="94"/>
  <c r="A32" i="94"/>
  <c r="G6" i="93"/>
  <c r="A7" i="93"/>
  <c r="G23" i="93"/>
  <c r="A24" i="93"/>
  <c r="B35" i="93"/>
  <c r="B33" i="93"/>
  <c r="B34" i="93"/>
  <c r="B32" i="93"/>
  <c r="G79" i="92"/>
  <c r="A80" i="92"/>
  <c r="G7" i="92"/>
  <c r="A8" i="92"/>
  <c r="B40" i="92"/>
  <c r="B38" i="92"/>
  <c r="B37" i="92"/>
  <c r="B39" i="92"/>
  <c r="G15" i="92"/>
  <c r="A16" i="92"/>
  <c r="A6" i="91"/>
  <c r="G5" i="91"/>
  <c r="G13" i="91"/>
  <c r="A14" i="91"/>
  <c r="B36" i="91"/>
  <c r="B34" i="91"/>
  <c r="B35" i="91"/>
  <c r="B33" i="91"/>
  <c r="A7" i="90"/>
  <c r="G7" i="90" s="1"/>
  <c r="G6" i="90"/>
  <c r="G12" i="90"/>
  <c r="A13" i="90"/>
  <c r="G29" i="90"/>
  <c r="A30" i="90"/>
  <c r="B38" i="90"/>
  <c r="B36" i="90"/>
  <c r="B37" i="90"/>
  <c r="B35" i="90"/>
  <c r="A3" i="89"/>
  <c r="G3" i="89" s="1"/>
  <c r="B54" i="100" l="1"/>
  <c r="B52" i="100"/>
  <c r="B55" i="100"/>
  <c r="B53" i="100"/>
  <c r="G18" i="100"/>
  <c r="A19" i="100"/>
  <c r="G35" i="100"/>
  <c r="A36" i="100"/>
  <c r="G17" i="99"/>
  <c r="A18" i="99"/>
  <c r="B53" i="99"/>
  <c r="B51" i="99"/>
  <c r="B52" i="99"/>
  <c r="B50" i="99"/>
  <c r="G32" i="99"/>
  <c r="A33" i="99"/>
  <c r="G18" i="98"/>
  <c r="A19" i="98"/>
  <c r="G33" i="98"/>
  <c r="A34" i="98"/>
  <c r="B54" i="98"/>
  <c r="B52" i="98"/>
  <c r="B53" i="98"/>
  <c r="B55" i="98"/>
  <c r="A35" i="97"/>
  <c r="G34" i="97"/>
  <c r="B55" i="97"/>
  <c r="B53" i="97"/>
  <c r="B54" i="97"/>
  <c r="B52" i="97"/>
  <c r="G17" i="97"/>
  <c r="A18" i="97"/>
  <c r="A20" i="96"/>
  <c r="G19" i="96"/>
  <c r="A34" i="96"/>
  <c r="G33" i="96"/>
  <c r="B55" i="96"/>
  <c r="B53" i="96"/>
  <c r="B52" i="96"/>
  <c r="B54" i="96"/>
  <c r="A37" i="95"/>
  <c r="G36" i="95"/>
  <c r="A18" i="95"/>
  <c r="G17" i="95"/>
  <c r="B46" i="95"/>
  <c r="B44" i="95"/>
  <c r="B47" i="95"/>
  <c r="B45" i="95"/>
  <c r="A33" i="94"/>
  <c r="G32" i="94"/>
  <c r="G18" i="94"/>
  <c r="A19" i="94"/>
  <c r="A8" i="94"/>
  <c r="G8" i="94" s="1"/>
  <c r="G7" i="94"/>
  <c r="B50" i="94"/>
  <c r="B48" i="94"/>
  <c r="B49" i="94"/>
  <c r="B47" i="94"/>
  <c r="B39" i="93"/>
  <c r="B37" i="93"/>
  <c r="B38" i="93"/>
  <c r="B36" i="93"/>
  <c r="A25" i="93"/>
  <c r="G24" i="93"/>
  <c r="A8" i="93"/>
  <c r="G7" i="93"/>
  <c r="A81" i="92"/>
  <c r="G80" i="92"/>
  <c r="G16" i="92"/>
  <c r="B44" i="92"/>
  <c r="B42" i="92"/>
  <c r="B41" i="92"/>
  <c r="B43" i="92"/>
  <c r="B40" i="91"/>
  <c r="B38" i="91"/>
  <c r="B39" i="91"/>
  <c r="B37" i="91"/>
  <c r="A15" i="91"/>
  <c r="G14" i="91"/>
  <c r="A7" i="91"/>
  <c r="G7" i="91" s="1"/>
  <c r="G6" i="91"/>
  <c r="A31" i="90"/>
  <c r="G30" i="90"/>
  <c r="A14" i="90"/>
  <c r="G13" i="90"/>
  <c r="B42" i="90"/>
  <c r="B40" i="90"/>
  <c r="B41" i="90"/>
  <c r="B39" i="90"/>
  <c r="A4" i="89"/>
  <c r="A24" i="89"/>
  <c r="A37" i="100" l="1"/>
  <c r="G36" i="100"/>
  <c r="A20" i="100"/>
  <c r="G19" i="100"/>
  <c r="B58" i="100"/>
  <c r="B56" i="100"/>
  <c r="B59" i="100"/>
  <c r="B57" i="100"/>
  <c r="A34" i="99"/>
  <c r="G33" i="99"/>
  <c r="G18" i="99"/>
  <c r="A19" i="99"/>
  <c r="B57" i="99"/>
  <c r="B55" i="99"/>
  <c r="B56" i="99"/>
  <c r="B54" i="99"/>
  <c r="B58" i="98"/>
  <c r="B56" i="98"/>
  <c r="B57" i="98"/>
  <c r="B59" i="98"/>
  <c r="A35" i="98"/>
  <c r="G34" i="98"/>
  <c r="A20" i="98"/>
  <c r="G19" i="98"/>
  <c r="A19" i="97"/>
  <c r="G18" i="97"/>
  <c r="B59" i="97"/>
  <c r="B57" i="97"/>
  <c r="B58" i="97"/>
  <c r="B56" i="97"/>
  <c r="G35" i="97"/>
  <c r="A36" i="97"/>
  <c r="B59" i="96"/>
  <c r="B57" i="96"/>
  <c r="B56" i="96"/>
  <c r="B58" i="96"/>
  <c r="G34" i="96"/>
  <c r="A35" i="96"/>
  <c r="G20" i="96"/>
  <c r="A21" i="96"/>
  <c r="B50" i="95"/>
  <c r="B48" i="95"/>
  <c r="B49" i="95"/>
  <c r="B51" i="95"/>
  <c r="G18" i="95"/>
  <c r="A19" i="95"/>
  <c r="G37" i="95"/>
  <c r="A38" i="95"/>
  <c r="B54" i="94"/>
  <c r="B52" i="94"/>
  <c r="B53" i="94"/>
  <c r="B51" i="94"/>
  <c r="A20" i="94"/>
  <c r="G19" i="94"/>
  <c r="G33" i="94"/>
  <c r="A34" i="94"/>
  <c r="A9" i="93"/>
  <c r="G8" i="93"/>
  <c r="G25" i="93"/>
  <c r="A26" i="93"/>
  <c r="B43" i="93"/>
  <c r="B41" i="93"/>
  <c r="B42" i="93"/>
  <c r="B40" i="93"/>
  <c r="G81" i="92"/>
  <c r="A82" i="92"/>
  <c r="B48" i="92"/>
  <c r="B46" i="92"/>
  <c r="B45" i="92"/>
  <c r="B47" i="92"/>
  <c r="G20" i="92"/>
  <c r="A21" i="92"/>
  <c r="G15" i="91"/>
  <c r="A16" i="91"/>
  <c r="B44" i="91"/>
  <c r="B42" i="91"/>
  <c r="B43" i="91"/>
  <c r="B41" i="91"/>
  <c r="B46" i="90"/>
  <c r="B44" i="90"/>
  <c r="B45" i="90"/>
  <c r="B43" i="90"/>
  <c r="G14" i="90"/>
  <c r="A15" i="90"/>
  <c r="G31" i="90"/>
  <c r="A32" i="90"/>
  <c r="A5" i="89"/>
  <c r="G4" i="89"/>
  <c r="G9" i="48"/>
  <c r="G8" i="48"/>
  <c r="G7" i="48"/>
  <c r="G6" i="48"/>
  <c r="G5" i="48"/>
  <c r="G4" i="48"/>
  <c r="G3" i="48"/>
  <c r="G2" i="48"/>
  <c r="B9" i="48"/>
  <c r="B8" i="48"/>
  <c r="B7" i="48"/>
  <c r="B6" i="48"/>
  <c r="B5" i="48"/>
  <c r="B4" i="48"/>
  <c r="B2" i="48"/>
  <c r="B3" i="48"/>
  <c r="A12" i="48"/>
  <c r="A2" i="48"/>
  <c r="B62" i="100" l="1"/>
  <c r="B60" i="100"/>
  <c r="B63" i="100"/>
  <c r="B61" i="100"/>
  <c r="G20" i="100"/>
  <c r="A21" i="100"/>
  <c r="G37" i="100"/>
  <c r="A38" i="100"/>
  <c r="B61" i="99"/>
  <c r="B59" i="99"/>
  <c r="B60" i="99"/>
  <c r="B58" i="99"/>
  <c r="G19" i="99"/>
  <c r="A20" i="99"/>
  <c r="A21" i="99" s="1"/>
  <c r="A22" i="99" s="1"/>
  <c r="G34" i="99"/>
  <c r="A35" i="99"/>
  <c r="G20" i="98"/>
  <c r="A21" i="98"/>
  <c r="G35" i="98"/>
  <c r="A36" i="98"/>
  <c r="B62" i="98"/>
  <c r="B60" i="98"/>
  <c r="B61" i="98"/>
  <c r="B63" i="98"/>
  <c r="A37" i="97"/>
  <c r="G36" i="97"/>
  <c r="B63" i="97"/>
  <c r="B61" i="97"/>
  <c r="B62" i="97"/>
  <c r="B60" i="97"/>
  <c r="G19" i="97"/>
  <c r="A20" i="97"/>
  <c r="A22" i="96"/>
  <c r="G21" i="96"/>
  <c r="A36" i="96"/>
  <c r="G35" i="96"/>
  <c r="B63" i="96"/>
  <c r="B61" i="96"/>
  <c r="B60" i="96"/>
  <c r="B62" i="96"/>
  <c r="A39" i="95"/>
  <c r="G38" i="95"/>
  <c r="G19" i="95"/>
  <c r="A20" i="95"/>
  <c r="B54" i="95"/>
  <c r="B52" i="95"/>
  <c r="B53" i="95"/>
  <c r="B55" i="95"/>
  <c r="A35" i="94"/>
  <c r="G34" i="94"/>
  <c r="G20" i="94"/>
  <c r="A21" i="94"/>
  <c r="B58" i="94"/>
  <c r="B56" i="94"/>
  <c r="B57" i="94"/>
  <c r="B55" i="94"/>
  <c r="B47" i="93"/>
  <c r="B45" i="93"/>
  <c r="B46" i="93"/>
  <c r="B44" i="93"/>
  <c r="A27" i="93"/>
  <c r="G26" i="93"/>
  <c r="G9" i="93"/>
  <c r="A10" i="93"/>
  <c r="A83" i="92"/>
  <c r="G83" i="92" s="1"/>
  <c r="G82" i="92"/>
  <c r="A22" i="92"/>
  <c r="G21" i="92"/>
  <c r="B52" i="92"/>
  <c r="B50" i="92"/>
  <c r="B49" i="92"/>
  <c r="B51" i="92"/>
  <c r="A17" i="91"/>
  <c r="G16" i="91"/>
  <c r="B48" i="91"/>
  <c r="B46" i="91"/>
  <c r="B47" i="91"/>
  <c r="B45" i="91"/>
  <c r="A33" i="90"/>
  <c r="G32" i="90"/>
  <c r="A16" i="90"/>
  <c r="G15" i="90"/>
  <c r="B50" i="90"/>
  <c r="B48" i="90"/>
  <c r="B49" i="90"/>
  <c r="B47" i="90"/>
  <c r="A6" i="89"/>
  <c r="G5" i="89"/>
  <c r="B13" i="1"/>
  <c r="B12" i="1"/>
  <c r="B11" i="1"/>
  <c r="B10" i="1"/>
  <c r="B9" i="1"/>
  <c r="B8" i="1"/>
  <c r="B7" i="1"/>
  <c r="B6" i="1"/>
  <c r="B5" i="1"/>
  <c r="B4" i="1"/>
  <c r="B2" i="1"/>
  <c r="G2" i="1" s="1"/>
  <c r="B3" i="1"/>
  <c r="A39" i="100" l="1"/>
  <c r="G38" i="100"/>
  <c r="A22" i="100"/>
  <c r="G21" i="100"/>
  <c r="B67" i="100"/>
  <c r="B65" i="100"/>
  <c r="B66" i="100"/>
  <c r="B64" i="100"/>
  <c r="A36" i="99"/>
  <c r="G35" i="99"/>
  <c r="G20" i="99"/>
  <c r="B65" i="99"/>
  <c r="B63" i="99"/>
  <c r="B64" i="99"/>
  <c r="B62" i="99"/>
  <c r="B67" i="98"/>
  <c r="B66" i="98"/>
  <c r="B64" i="98"/>
  <c r="B65" i="98"/>
  <c r="A37" i="98"/>
  <c r="G36" i="98"/>
  <c r="A22" i="98"/>
  <c r="G21" i="98"/>
  <c r="A21" i="97"/>
  <c r="G20" i="97"/>
  <c r="B67" i="97"/>
  <c r="B65" i="97"/>
  <c r="B66" i="97"/>
  <c r="B64" i="97"/>
  <c r="G37" i="97"/>
  <c r="A38" i="97"/>
  <c r="B67" i="96"/>
  <c r="B65" i="96"/>
  <c r="B64" i="96"/>
  <c r="B66" i="96"/>
  <c r="G36" i="96"/>
  <c r="A37" i="96"/>
  <c r="G22" i="96"/>
  <c r="A23" i="96"/>
  <c r="B58" i="95"/>
  <c r="B56" i="95"/>
  <c r="B57" i="95"/>
  <c r="B59" i="95"/>
  <c r="A21" i="95"/>
  <c r="G20" i="95"/>
  <c r="G39" i="95"/>
  <c r="A40" i="95"/>
  <c r="A22" i="94"/>
  <c r="G21" i="94"/>
  <c r="B62" i="94"/>
  <c r="B60" i="94"/>
  <c r="B61" i="94"/>
  <c r="B59" i="94"/>
  <c r="G35" i="94"/>
  <c r="A36" i="94"/>
  <c r="A11" i="93"/>
  <c r="G10" i="93"/>
  <c r="G27" i="93"/>
  <c r="A28" i="93"/>
  <c r="B51" i="93"/>
  <c r="B49" i="93"/>
  <c r="B50" i="93"/>
  <c r="B48" i="93"/>
  <c r="B56" i="92"/>
  <c r="B54" i="92"/>
  <c r="B53" i="92"/>
  <c r="B55" i="92"/>
  <c r="G22" i="92"/>
  <c r="A23" i="92"/>
  <c r="B52" i="91"/>
  <c r="B50" i="91"/>
  <c r="B51" i="91"/>
  <c r="B49" i="91"/>
  <c r="G17" i="91"/>
  <c r="A18" i="91"/>
  <c r="B54" i="90"/>
  <c r="B52" i="90"/>
  <c r="B53" i="90"/>
  <c r="B51" i="90"/>
  <c r="G16" i="90"/>
  <c r="A17" i="90"/>
  <c r="G33" i="90"/>
  <c r="A34" i="90"/>
  <c r="G6" i="89"/>
  <c r="A7" i="89"/>
  <c r="G7" i="89" s="1"/>
  <c r="G23" i="89"/>
  <c r="G9" i="89"/>
  <c r="B71" i="100" l="1"/>
  <c r="B69" i="100"/>
  <c r="B70" i="100"/>
  <c r="B68" i="100"/>
  <c r="G22" i="100"/>
  <c r="A23" i="100"/>
  <c r="G39" i="100"/>
  <c r="A40" i="100"/>
  <c r="B69" i="99"/>
  <c r="B67" i="99"/>
  <c r="B68" i="99"/>
  <c r="B66" i="99"/>
  <c r="G36" i="99"/>
  <c r="A37" i="99"/>
  <c r="G22" i="98"/>
  <c r="A23" i="98"/>
  <c r="G37" i="98"/>
  <c r="A38" i="98"/>
  <c r="B71" i="98"/>
  <c r="B69" i="98"/>
  <c r="B70" i="98"/>
  <c r="B68" i="98"/>
  <c r="A39" i="97"/>
  <c r="G38" i="97"/>
  <c r="B71" i="97"/>
  <c r="B69" i="97"/>
  <c r="B70" i="97"/>
  <c r="B68" i="97"/>
  <c r="G21" i="97"/>
  <c r="A22" i="97"/>
  <c r="A24" i="96"/>
  <c r="G24" i="96" s="1"/>
  <c r="G23" i="96"/>
  <c r="A38" i="96"/>
  <c r="G37" i="96"/>
  <c r="B71" i="96"/>
  <c r="B69" i="96"/>
  <c r="B68" i="96"/>
  <c r="B70" i="96"/>
  <c r="A41" i="95"/>
  <c r="G40" i="95"/>
  <c r="B62" i="95"/>
  <c r="B60" i="95"/>
  <c r="B63" i="95"/>
  <c r="B61" i="95"/>
  <c r="G21" i="95"/>
  <c r="A22" i="95"/>
  <c r="A37" i="94"/>
  <c r="G36" i="94"/>
  <c r="B66" i="94"/>
  <c r="B64" i="94"/>
  <c r="B65" i="94"/>
  <c r="B63" i="94"/>
  <c r="G22" i="94"/>
  <c r="A23" i="94"/>
  <c r="B55" i="93"/>
  <c r="B53" i="93"/>
  <c r="B54" i="93"/>
  <c r="B52" i="93"/>
  <c r="A29" i="93"/>
  <c r="G28" i="93"/>
  <c r="G11" i="93"/>
  <c r="A12" i="93"/>
  <c r="A24" i="92"/>
  <c r="G23" i="92"/>
  <c r="B60" i="92"/>
  <c r="B58" i="92"/>
  <c r="B57" i="92"/>
  <c r="B59" i="92"/>
  <c r="A19" i="91"/>
  <c r="G18" i="91"/>
  <c r="B56" i="91"/>
  <c r="B54" i="91"/>
  <c r="B55" i="91"/>
  <c r="B53" i="91"/>
  <c r="A35" i="90"/>
  <c r="G34" i="90"/>
  <c r="A18" i="90"/>
  <c r="G17" i="90"/>
  <c r="B58" i="90"/>
  <c r="B56" i="90"/>
  <c r="B57" i="90"/>
  <c r="B55" i="90"/>
  <c r="B16" i="1"/>
  <c r="G16" i="1" s="1"/>
  <c r="G11" i="48"/>
  <c r="G1" i="48"/>
  <c r="A41" i="100" l="1"/>
  <c r="G40" i="100"/>
  <c r="A24" i="100"/>
  <c r="G24" i="100" s="1"/>
  <c r="G23" i="100"/>
  <c r="B75" i="100"/>
  <c r="B73" i="100"/>
  <c r="B74" i="100"/>
  <c r="B72" i="100"/>
  <c r="A38" i="99"/>
  <c r="G37" i="99"/>
  <c r="B71" i="99"/>
  <c r="B72" i="99"/>
  <c r="B70" i="99"/>
  <c r="B75" i="98"/>
  <c r="B73" i="98"/>
  <c r="B74" i="98"/>
  <c r="B72" i="98"/>
  <c r="A39" i="98"/>
  <c r="G38" i="98"/>
  <c r="A24" i="98"/>
  <c r="G24" i="98" s="1"/>
  <c r="G23" i="98"/>
  <c r="A23" i="97"/>
  <c r="G22" i="97"/>
  <c r="B77" i="97"/>
  <c r="B73" i="97"/>
  <c r="B76" i="97" s="1"/>
  <c r="B74" i="97"/>
  <c r="B72" i="97"/>
  <c r="B75" i="97" s="1"/>
  <c r="G39" i="97"/>
  <c r="A40" i="97"/>
  <c r="B75" i="96"/>
  <c r="B73" i="96"/>
  <c r="B72" i="96"/>
  <c r="B74" i="96"/>
  <c r="G38" i="96"/>
  <c r="A39" i="96"/>
  <c r="A23" i="95"/>
  <c r="G22" i="95"/>
  <c r="B66" i="95"/>
  <c r="B64" i="95"/>
  <c r="B65" i="95"/>
  <c r="B67" i="95"/>
  <c r="G41" i="95"/>
  <c r="A42" i="95"/>
  <c r="G23" i="94"/>
  <c r="B70" i="94"/>
  <c r="B68" i="94"/>
  <c r="B69" i="94"/>
  <c r="B67" i="94"/>
  <c r="G37" i="94"/>
  <c r="A38" i="94"/>
  <c r="A13" i="93"/>
  <c r="G12" i="93"/>
  <c r="G29" i="93"/>
  <c r="A30" i="93"/>
  <c r="B59" i="93"/>
  <c r="B57" i="93"/>
  <c r="B58" i="93"/>
  <c r="B56" i="93"/>
  <c r="B64" i="92"/>
  <c r="B62" i="92"/>
  <c r="B61" i="92"/>
  <c r="B63" i="92"/>
  <c r="G24" i="92"/>
  <c r="A25" i="92"/>
  <c r="G25" i="92" s="1"/>
  <c r="B60" i="91"/>
  <c r="B58" i="91"/>
  <c r="B59" i="91"/>
  <c r="B57" i="91"/>
  <c r="G19" i="91"/>
  <c r="A20" i="91"/>
  <c r="B62" i="90"/>
  <c r="B60" i="90"/>
  <c r="B61" i="90"/>
  <c r="B59" i="90"/>
  <c r="G18" i="90"/>
  <c r="A19" i="90"/>
  <c r="G35" i="90"/>
  <c r="A36" i="90"/>
  <c r="A3" i="1"/>
  <c r="B79" i="100" l="1"/>
  <c r="B77" i="100"/>
  <c r="B78" i="100"/>
  <c r="B76" i="100"/>
  <c r="G41" i="100"/>
  <c r="A42" i="100"/>
  <c r="G21" i="99"/>
  <c r="G22" i="99"/>
  <c r="G38" i="99"/>
  <c r="A39" i="99"/>
  <c r="G39" i="98"/>
  <c r="A40" i="98"/>
  <c r="B77" i="98"/>
  <c r="B78" i="98"/>
  <c r="B76" i="98"/>
  <c r="A41" i="97"/>
  <c r="G40" i="97"/>
  <c r="B79" i="97"/>
  <c r="B83" i="97" s="1"/>
  <c r="B80" i="97"/>
  <c r="B78" i="97"/>
  <c r="G23" i="97"/>
  <c r="A24" i="97"/>
  <c r="G24" i="97" s="1"/>
  <c r="A40" i="96"/>
  <c r="G39" i="96"/>
  <c r="B77" i="96"/>
  <c r="B79" i="96" s="1"/>
  <c r="B76" i="96"/>
  <c r="B78" i="96"/>
  <c r="G23" i="95"/>
  <c r="A24" i="95"/>
  <c r="G24" i="95" s="1"/>
  <c r="A43" i="95"/>
  <c r="G42" i="95"/>
  <c r="B70" i="95"/>
  <c r="B68" i="95"/>
  <c r="B71" i="95"/>
  <c r="B69" i="95"/>
  <c r="A39" i="94"/>
  <c r="G38" i="94"/>
  <c r="B74" i="94"/>
  <c r="B72" i="94"/>
  <c r="B73" i="94"/>
  <c r="B71" i="94"/>
  <c r="B63" i="93"/>
  <c r="B61" i="93"/>
  <c r="B62" i="93"/>
  <c r="B60" i="93"/>
  <c r="G30" i="93"/>
  <c r="A31" i="93"/>
  <c r="G13" i="93"/>
  <c r="A14" i="93"/>
  <c r="B68" i="92"/>
  <c r="B66" i="92"/>
  <c r="B65" i="92"/>
  <c r="B67" i="92"/>
  <c r="A21" i="91"/>
  <c r="G20" i="91"/>
  <c r="B64" i="91"/>
  <c r="B62" i="91"/>
  <c r="B63" i="91"/>
  <c r="B61" i="91"/>
  <c r="A37" i="90"/>
  <c r="G36" i="90"/>
  <c r="A20" i="90"/>
  <c r="G19" i="90"/>
  <c r="B66" i="90"/>
  <c r="B64" i="90"/>
  <c r="B65" i="90"/>
  <c r="B63" i="90"/>
  <c r="A4" i="1"/>
  <c r="G3" i="1"/>
  <c r="B12" i="48"/>
  <c r="G1" i="1"/>
  <c r="A43" i="100" l="1"/>
  <c r="G42" i="100"/>
  <c r="B83" i="100"/>
  <c r="B81" i="100"/>
  <c r="B82" i="100"/>
  <c r="B80" i="100"/>
  <c r="A40" i="99"/>
  <c r="G39" i="99"/>
  <c r="A41" i="98"/>
  <c r="G40" i="98"/>
  <c r="B79" i="98"/>
  <c r="B85" i="97"/>
  <c r="B86" i="97"/>
  <c r="B84" i="97"/>
  <c r="G41" i="97"/>
  <c r="A42" i="97"/>
  <c r="B81" i="96"/>
  <c r="B80" i="96"/>
  <c r="B82" i="96"/>
  <c r="B83" i="96" s="1"/>
  <c r="B84" i="96" s="1"/>
  <c r="G40" i="96"/>
  <c r="A41" i="96"/>
  <c r="B74" i="95"/>
  <c r="B72" i="95"/>
  <c r="B75" i="95"/>
  <c r="B73" i="95"/>
  <c r="G43" i="95"/>
  <c r="A44" i="95"/>
  <c r="B76" i="94"/>
  <c r="B77" i="94"/>
  <c r="B75" i="94"/>
  <c r="G39" i="94"/>
  <c r="A40" i="94"/>
  <c r="A15" i="93"/>
  <c r="G14" i="93"/>
  <c r="A32" i="93"/>
  <c r="G31" i="93"/>
  <c r="B67" i="93"/>
  <c r="B65" i="93"/>
  <c r="B66" i="93"/>
  <c r="B64" i="93"/>
  <c r="B72" i="92"/>
  <c r="B70" i="92"/>
  <c r="B69" i="92"/>
  <c r="B71" i="92"/>
  <c r="B68" i="91"/>
  <c r="B66" i="91"/>
  <c r="B67" i="91"/>
  <c r="B65" i="91"/>
  <c r="G21" i="91"/>
  <c r="B70" i="90"/>
  <c r="B74" i="90" s="1"/>
  <c r="B68" i="90"/>
  <c r="B69" i="90"/>
  <c r="B67" i="90"/>
  <c r="G20" i="90"/>
  <c r="A21" i="90"/>
  <c r="G37" i="90"/>
  <c r="A38" i="90"/>
  <c r="G4" i="1"/>
  <c r="A5" i="1"/>
  <c r="B16" i="48"/>
  <c r="B14" i="48"/>
  <c r="B15" i="48"/>
  <c r="B13" i="48"/>
  <c r="A3" i="48"/>
  <c r="G15" i="1"/>
  <c r="B85" i="100" l="1"/>
  <c r="B86" i="100"/>
  <c r="B84" i="100"/>
  <c r="G43" i="100"/>
  <c r="A44" i="100"/>
  <c r="G40" i="99"/>
  <c r="A41" i="99"/>
  <c r="B81" i="98"/>
  <c r="B82" i="98"/>
  <c r="B80" i="98"/>
  <c r="G41" i="98"/>
  <c r="A42" i="98"/>
  <c r="A43" i="97"/>
  <c r="G42" i="97"/>
  <c r="A42" i="96"/>
  <c r="G41" i="96"/>
  <c r="A45" i="95"/>
  <c r="G44" i="95"/>
  <c r="B78" i="95"/>
  <c r="B76" i="95"/>
  <c r="B77" i="95"/>
  <c r="B79" i="95" s="1"/>
  <c r="A41" i="94"/>
  <c r="G40" i="94"/>
  <c r="B71" i="93"/>
  <c r="B69" i="93"/>
  <c r="B70" i="93"/>
  <c r="B68" i="93"/>
  <c r="G32" i="93"/>
  <c r="A33" i="93"/>
  <c r="G15" i="93"/>
  <c r="A16" i="93"/>
  <c r="G16" i="93" s="1"/>
  <c r="B74" i="92"/>
  <c r="B73" i="92"/>
  <c r="B75" i="92"/>
  <c r="B70" i="91"/>
  <c r="B71" i="91"/>
  <c r="B69" i="91"/>
  <c r="B78" i="90"/>
  <c r="B77" i="90"/>
  <c r="B75" i="90"/>
  <c r="B76" i="90"/>
  <c r="G21" i="90"/>
  <c r="A22" i="90"/>
  <c r="A39" i="90"/>
  <c r="G38" i="90"/>
  <c r="B72" i="90"/>
  <c r="B73" i="90"/>
  <c r="B71" i="90"/>
  <c r="A6" i="1"/>
  <c r="G5" i="1"/>
  <c r="A4" i="48"/>
  <c r="A5" i="48" s="1"/>
  <c r="A6" i="48" s="1"/>
  <c r="A7" i="48" s="1"/>
  <c r="A8" i="48" s="1"/>
  <c r="A9" i="48" s="1"/>
  <c r="B20" i="48"/>
  <c r="B24" i="48" s="1"/>
  <c r="B19" i="48"/>
  <c r="B18" i="48"/>
  <c r="B17" i="48"/>
  <c r="A45" i="100" l="1"/>
  <c r="G44" i="100"/>
  <c r="A42" i="99"/>
  <c r="G41" i="99"/>
  <c r="A43" i="98"/>
  <c r="G42" i="98"/>
  <c r="G43" i="97"/>
  <c r="A44" i="97"/>
  <c r="G42" i="96"/>
  <c r="A43" i="96"/>
  <c r="B82" i="95"/>
  <c r="B81" i="95"/>
  <c r="B80" i="95"/>
  <c r="G45" i="95"/>
  <c r="A46" i="95"/>
  <c r="G41" i="94"/>
  <c r="A42" i="94"/>
  <c r="A34" i="93"/>
  <c r="G33" i="93"/>
  <c r="B75" i="93"/>
  <c r="B73" i="93"/>
  <c r="B74" i="93"/>
  <c r="B72" i="93"/>
  <c r="B81" i="90"/>
  <c r="B80" i="90"/>
  <c r="B79" i="90"/>
  <c r="A23" i="90"/>
  <c r="G23" i="90" s="1"/>
  <c r="G22" i="90"/>
  <c r="G39" i="90"/>
  <c r="A40" i="90"/>
  <c r="B27" i="48"/>
  <c r="B28" i="48"/>
  <c r="B26" i="48"/>
  <c r="B25" i="48"/>
  <c r="G6" i="1"/>
  <c r="A7" i="1"/>
  <c r="B22" i="48"/>
  <c r="B21" i="48"/>
  <c r="B23" i="48"/>
  <c r="B20" i="1"/>
  <c r="B24" i="1" s="1"/>
  <c r="B19" i="1"/>
  <c r="B18" i="1"/>
  <c r="B17" i="1"/>
  <c r="A17" i="1"/>
  <c r="G45" i="100" l="1"/>
  <c r="A46" i="100"/>
  <c r="G42" i="99"/>
  <c r="A43" i="99"/>
  <c r="G43" i="98"/>
  <c r="A44" i="98"/>
  <c r="A45" i="97"/>
  <c r="G44" i="97"/>
  <c r="A44" i="96"/>
  <c r="G43" i="96"/>
  <c r="B83" i="95"/>
  <c r="A47" i="95"/>
  <c r="G46" i="95"/>
  <c r="A43" i="94"/>
  <c r="G42" i="94"/>
  <c r="B77" i="93"/>
  <c r="B78" i="93"/>
  <c r="B76" i="93"/>
  <c r="G34" i="93"/>
  <c r="A35" i="93"/>
  <c r="A41" i="90"/>
  <c r="G40" i="90"/>
  <c r="B32" i="48"/>
  <c r="B31" i="48"/>
  <c r="B30" i="48"/>
  <c r="B29" i="48"/>
  <c r="B28" i="1"/>
  <c r="B25" i="1"/>
  <c r="B26" i="1" s="1"/>
  <c r="B27" i="1" s="1"/>
  <c r="G7" i="1"/>
  <c r="A8" i="1"/>
  <c r="G17" i="1"/>
  <c r="A18" i="1"/>
  <c r="G18" i="1" s="1"/>
  <c r="B21" i="1"/>
  <c r="B23" i="1"/>
  <c r="B22" i="1"/>
  <c r="A47" i="100" l="1"/>
  <c r="G46" i="100"/>
  <c r="A44" i="99"/>
  <c r="G43" i="99"/>
  <c r="A45" i="98"/>
  <c r="G44" i="98"/>
  <c r="G45" i="97"/>
  <c r="A46" i="97"/>
  <c r="G44" i="96"/>
  <c r="A45" i="96"/>
  <c r="B84" i="95"/>
  <c r="G47" i="95"/>
  <c r="A48" i="95"/>
  <c r="G43" i="94"/>
  <c r="A44" i="94"/>
  <c r="A36" i="93"/>
  <c r="G35" i="93"/>
  <c r="G41" i="90"/>
  <c r="A42" i="90"/>
  <c r="B36" i="48"/>
  <c r="B35" i="48"/>
  <c r="B33" i="48"/>
  <c r="B34" i="48"/>
  <c r="A9" i="1"/>
  <c r="G8" i="1"/>
  <c r="B31" i="1"/>
  <c r="B32" i="1"/>
  <c r="B30" i="1"/>
  <c r="B29" i="1"/>
  <c r="A19" i="1"/>
  <c r="G19" i="1" s="1"/>
  <c r="G47" i="100" l="1"/>
  <c r="A48" i="100"/>
  <c r="G44" i="99"/>
  <c r="A45" i="99"/>
  <c r="G45" i="98"/>
  <c r="A46" i="98"/>
  <c r="A47" i="97"/>
  <c r="G46" i="97"/>
  <c r="A46" i="96"/>
  <c r="G45" i="96"/>
  <c r="A49" i="95"/>
  <c r="G48" i="95"/>
  <c r="A45" i="94"/>
  <c r="G44" i="94"/>
  <c r="G36" i="93"/>
  <c r="A37" i="93"/>
  <c r="A43" i="90"/>
  <c r="G42" i="90"/>
  <c r="B40" i="48"/>
  <c r="B38" i="48"/>
  <c r="B37" i="48"/>
  <c r="B39" i="48"/>
  <c r="B33" i="1"/>
  <c r="B34" i="1" s="1"/>
  <c r="B35" i="1" s="1"/>
  <c r="B36" i="1"/>
  <c r="G9" i="1"/>
  <c r="A10" i="1"/>
  <c r="A20" i="1"/>
  <c r="G20" i="1" s="1"/>
  <c r="A49" i="100" l="1"/>
  <c r="G48" i="100"/>
  <c r="A46" i="99"/>
  <c r="G45" i="99"/>
  <c r="A47" i="98"/>
  <c r="G46" i="98"/>
  <c r="G47" i="97"/>
  <c r="A48" i="97"/>
  <c r="G46" i="96"/>
  <c r="A47" i="96"/>
  <c r="G49" i="95"/>
  <c r="A50" i="95"/>
  <c r="G45" i="94"/>
  <c r="A46" i="94"/>
  <c r="A38" i="93"/>
  <c r="G37" i="93"/>
  <c r="G43" i="90"/>
  <c r="A44" i="90"/>
  <c r="B43" i="48"/>
  <c r="B41" i="48"/>
  <c r="B42" i="48"/>
  <c r="A11" i="1"/>
  <c r="G10" i="1"/>
  <c r="B40" i="1"/>
  <c r="B37" i="1"/>
  <c r="B39" i="1"/>
  <c r="B38" i="1"/>
  <c r="A21" i="1"/>
  <c r="G21" i="1" s="1"/>
  <c r="G49" i="100" l="1"/>
  <c r="A50" i="100"/>
  <c r="G46" i="99"/>
  <c r="A47" i="99"/>
  <c r="G47" i="98"/>
  <c r="A48" i="98"/>
  <c r="A49" i="97"/>
  <c r="G48" i="97"/>
  <c r="A48" i="96"/>
  <c r="G47" i="96"/>
  <c r="A51" i="95"/>
  <c r="G50" i="95"/>
  <c r="A47" i="94"/>
  <c r="G46" i="94"/>
  <c r="G38" i="93"/>
  <c r="A39" i="93"/>
  <c r="A45" i="90"/>
  <c r="G44" i="90"/>
  <c r="B41" i="1"/>
  <c r="B42" i="1" s="1"/>
  <c r="B43" i="1" s="1"/>
  <c r="B44" i="1"/>
  <c r="G11" i="1"/>
  <c r="A12" i="1"/>
  <c r="A22" i="1"/>
  <c r="G22" i="1" s="1"/>
  <c r="A51" i="100" l="1"/>
  <c r="G50" i="100"/>
  <c r="A48" i="99"/>
  <c r="G47" i="99"/>
  <c r="A49" i="98"/>
  <c r="G48" i="98"/>
  <c r="G49" i="97"/>
  <c r="A50" i="97"/>
  <c r="G48" i="96"/>
  <c r="A49" i="96"/>
  <c r="G51" i="95"/>
  <c r="A52" i="95"/>
  <c r="G47" i="94"/>
  <c r="A48" i="94"/>
  <c r="A40" i="93"/>
  <c r="G39" i="93"/>
  <c r="G45" i="90"/>
  <c r="A46" i="90"/>
  <c r="A13" i="1"/>
  <c r="G13" i="1" s="1"/>
  <c r="G12" i="1"/>
  <c r="B47" i="1"/>
  <c r="B48" i="1"/>
  <c r="B46" i="1"/>
  <c r="B45" i="1"/>
  <c r="A23" i="1"/>
  <c r="A24" i="1" s="1"/>
  <c r="G51" i="100" l="1"/>
  <c r="A52" i="100"/>
  <c r="G48" i="99"/>
  <c r="A49" i="99"/>
  <c r="G49" i="98"/>
  <c r="A50" i="98"/>
  <c r="A51" i="97"/>
  <c r="G50" i="97"/>
  <c r="A50" i="96"/>
  <c r="G49" i="96"/>
  <c r="A53" i="95"/>
  <c r="G52" i="95"/>
  <c r="A49" i="94"/>
  <c r="G48" i="94"/>
  <c r="G40" i="93"/>
  <c r="A41" i="93"/>
  <c r="A47" i="90"/>
  <c r="G46" i="90"/>
  <c r="B49" i="1"/>
  <c r="B50" i="1" s="1"/>
  <c r="B51" i="1" s="1"/>
  <c r="B52" i="1"/>
  <c r="G24" i="1"/>
  <c r="A25" i="1"/>
  <c r="G23" i="1"/>
  <c r="A53" i="100" l="1"/>
  <c r="G52" i="100"/>
  <c r="A50" i="99"/>
  <c r="G49" i="99"/>
  <c r="A51" i="98"/>
  <c r="G50" i="98"/>
  <c r="A52" i="97"/>
  <c r="G51" i="97"/>
  <c r="G50" i="96"/>
  <c r="A51" i="96"/>
  <c r="G53" i="95"/>
  <c r="A54" i="95"/>
  <c r="G49" i="94"/>
  <c r="A50" i="94"/>
  <c r="A42" i="93"/>
  <c r="G41" i="93"/>
  <c r="G47" i="90"/>
  <c r="A48" i="90"/>
  <c r="B56" i="1"/>
  <c r="B55" i="1"/>
  <c r="B53" i="1"/>
  <c r="B54" i="1"/>
  <c r="A26" i="1"/>
  <c r="G25" i="1"/>
  <c r="G53" i="100" l="1"/>
  <c r="A54" i="100"/>
  <c r="G50" i="99"/>
  <c r="A51" i="99"/>
  <c r="G51" i="98"/>
  <c r="A52" i="98"/>
  <c r="G52" i="97"/>
  <c r="A53" i="97"/>
  <c r="A52" i="96"/>
  <c r="G51" i="96"/>
  <c r="A55" i="95"/>
  <c r="G54" i="95"/>
  <c r="A51" i="94"/>
  <c r="G50" i="94"/>
  <c r="G42" i="93"/>
  <c r="A43" i="93"/>
  <c r="A49" i="90"/>
  <c r="G48" i="90"/>
  <c r="B57" i="1"/>
  <c r="B58" i="1" s="1"/>
  <c r="B59" i="1" s="1"/>
  <c r="B60" i="1"/>
  <c r="G26" i="1"/>
  <c r="A27" i="1"/>
  <c r="A28" i="1" s="1"/>
  <c r="A55" i="100" l="1"/>
  <c r="G54" i="100"/>
  <c r="A52" i="99"/>
  <c r="G51" i="99"/>
  <c r="A53" i="98"/>
  <c r="G52" i="98"/>
  <c r="A54" i="97"/>
  <c r="G53" i="97"/>
  <c r="G52" i="96"/>
  <c r="A53" i="96"/>
  <c r="G55" i="95"/>
  <c r="A56" i="95"/>
  <c r="G51" i="94"/>
  <c r="A52" i="94"/>
  <c r="A44" i="93"/>
  <c r="G43" i="93"/>
  <c r="G49" i="90"/>
  <c r="A50" i="90"/>
  <c r="G28" i="1"/>
  <c r="A29" i="1"/>
  <c r="B63" i="1"/>
  <c r="B61" i="1"/>
  <c r="B62" i="1"/>
  <c r="G27" i="1"/>
  <c r="G55" i="100" l="1"/>
  <c r="A56" i="100"/>
  <c r="G52" i="99"/>
  <c r="A53" i="99"/>
  <c r="G53" i="98"/>
  <c r="A54" i="98"/>
  <c r="G54" i="97"/>
  <c r="A55" i="97"/>
  <c r="A54" i="96"/>
  <c r="G53" i="96"/>
  <c r="A57" i="95"/>
  <c r="G56" i="95"/>
  <c r="A53" i="94"/>
  <c r="G52" i="94"/>
  <c r="G44" i="93"/>
  <c r="A45" i="93"/>
  <c r="A51" i="90"/>
  <c r="G50" i="90"/>
  <c r="A30" i="1"/>
  <c r="G29" i="1"/>
  <c r="G12" i="48"/>
  <c r="A13" i="48"/>
  <c r="A57" i="100" l="1"/>
  <c r="G56" i="100"/>
  <c r="A54" i="99"/>
  <c r="G53" i="99"/>
  <c r="A55" i="98"/>
  <c r="G54" i="98"/>
  <c r="A56" i="97"/>
  <c r="G55" i="97"/>
  <c r="G54" i="96"/>
  <c r="A55" i="96"/>
  <c r="G57" i="95"/>
  <c r="A58" i="95"/>
  <c r="G53" i="94"/>
  <c r="A54" i="94"/>
  <c r="A46" i="93"/>
  <c r="G45" i="93"/>
  <c r="G51" i="90"/>
  <c r="A52" i="90"/>
  <c r="A31" i="1"/>
  <c r="G30" i="1"/>
  <c r="G13" i="48"/>
  <c r="A14" i="48"/>
  <c r="G57" i="100" l="1"/>
  <c r="A58" i="100"/>
  <c r="G54" i="99"/>
  <c r="A55" i="99"/>
  <c r="G55" i="98"/>
  <c r="A56" i="98"/>
  <c r="G56" i="97"/>
  <c r="A57" i="97"/>
  <c r="A56" i="96"/>
  <c r="G55" i="96"/>
  <c r="A59" i="95"/>
  <c r="G58" i="95"/>
  <c r="A55" i="94"/>
  <c r="G54" i="94"/>
  <c r="G46" i="93"/>
  <c r="A47" i="93"/>
  <c r="A53" i="90"/>
  <c r="G52" i="90"/>
  <c r="A32" i="1"/>
  <c r="G31" i="1"/>
  <c r="A15" i="48"/>
  <c r="G14" i="48"/>
  <c r="A59" i="100" l="1"/>
  <c r="G58" i="100"/>
  <c r="A56" i="99"/>
  <c r="G55" i="99"/>
  <c r="A57" i="98"/>
  <c r="G56" i="98"/>
  <c r="A58" i="97"/>
  <c r="G57" i="97"/>
  <c r="G56" i="96"/>
  <c r="A57" i="96"/>
  <c r="G59" i="95"/>
  <c r="A60" i="95"/>
  <c r="G55" i="94"/>
  <c r="A56" i="94"/>
  <c r="A48" i="93"/>
  <c r="G47" i="93"/>
  <c r="G53" i="90"/>
  <c r="A54" i="90"/>
  <c r="A33" i="1"/>
  <c r="G32" i="1"/>
  <c r="A16" i="48"/>
  <c r="G15" i="48"/>
  <c r="G59" i="100" l="1"/>
  <c r="A60" i="100"/>
  <c r="G56" i="99"/>
  <c r="A57" i="99"/>
  <c r="G57" i="98"/>
  <c r="A58" i="98"/>
  <c r="G58" i="97"/>
  <c r="A59" i="97"/>
  <c r="A58" i="96"/>
  <c r="G57" i="96"/>
  <c r="A61" i="95"/>
  <c r="G60" i="95"/>
  <c r="A57" i="94"/>
  <c r="G56" i="94"/>
  <c r="G48" i="93"/>
  <c r="A49" i="93"/>
  <c r="A55" i="90"/>
  <c r="G54" i="90"/>
  <c r="A34" i="1"/>
  <c r="G33" i="1"/>
  <c r="G16" i="48"/>
  <c r="A17" i="48"/>
  <c r="A61" i="100" l="1"/>
  <c r="G60" i="100"/>
  <c r="A58" i="99"/>
  <c r="G57" i="99"/>
  <c r="A59" i="98"/>
  <c r="G58" i="98"/>
  <c r="A60" i="97"/>
  <c r="G59" i="97"/>
  <c r="G58" i="96"/>
  <c r="A59" i="96"/>
  <c r="G61" i="95"/>
  <c r="A62" i="95"/>
  <c r="G57" i="94"/>
  <c r="A58" i="94"/>
  <c r="A50" i="93"/>
  <c r="G49" i="93"/>
  <c r="G55" i="90"/>
  <c r="A56" i="90"/>
  <c r="G34" i="1"/>
  <c r="A35" i="1"/>
  <c r="G17" i="48"/>
  <c r="A18" i="48"/>
  <c r="G61" i="100" l="1"/>
  <c r="A62" i="100"/>
  <c r="G58" i="99"/>
  <c r="A59" i="99"/>
  <c r="G59" i="98"/>
  <c r="A60" i="98"/>
  <c r="G60" i="97"/>
  <c r="A61" i="97"/>
  <c r="A60" i="96"/>
  <c r="G59" i="96"/>
  <c r="A63" i="95"/>
  <c r="G62" i="95"/>
  <c r="A59" i="94"/>
  <c r="G58" i="94"/>
  <c r="G50" i="93"/>
  <c r="A51" i="93"/>
  <c r="A57" i="90"/>
  <c r="G56" i="90"/>
  <c r="G35" i="1"/>
  <c r="A36" i="1"/>
  <c r="A19" i="48"/>
  <c r="G18" i="48"/>
  <c r="A63" i="100" l="1"/>
  <c r="G62" i="100"/>
  <c r="A60" i="99"/>
  <c r="G59" i="99"/>
  <c r="A61" i="98"/>
  <c r="G60" i="98"/>
  <c r="A62" i="97"/>
  <c r="G61" i="97"/>
  <c r="G60" i="96"/>
  <c r="A61" i="96"/>
  <c r="G63" i="95"/>
  <c r="A64" i="95"/>
  <c r="G59" i="94"/>
  <c r="A60" i="94"/>
  <c r="A52" i="93"/>
  <c r="G51" i="93"/>
  <c r="G57" i="90"/>
  <c r="A58" i="90"/>
  <c r="A37" i="1"/>
  <c r="G36" i="1"/>
  <c r="A20" i="48"/>
  <c r="G19" i="48"/>
  <c r="G63" i="100" l="1"/>
  <c r="A64" i="100"/>
  <c r="G60" i="99"/>
  <c r="A61" i="99"/>
  <c r="G61" i="98"/>
  <c r="A62" i="98"/>
  <c r="G62" i="97"/>
  <c r="A63" i="97"/>
  <c r="A62" i="96"/>
  <c r="G61" i="96"/>
  <c r="A65" i="95"/>
  <c r="G64" i="95"/>
  <c r="A61" i="94"/>
  <c r="G60" i="94"/>
  <c r="G52" i="93"/>
  <c r="A53" i="93"/>
  <c r="A59" i="90"/>
  <c r="G58" i="90"/>
  <c r="G37" i="1"/>
  <c r="A38" i="1"/>
  <c r="A21" i="48"/>
  <c r="G20" i="48"/>
  <c r="A65" i="100" l="1"/>
  <c r="G64" i="100"/>
  <c r="A62" i="99"/>
  <c r="G61" i="99"/>
  <c r="A63" i="98"/>
  <c r="G62" i="98"/>
  <c r="A64" i="97"/>
  <c r="G63" i="97"/>
  <c r="G62" i="96"/>
  <c r="A63" i="96"/>
  <c r="G65" i="95"/>
  <c r="A66" i="95"/>
  <c r="G61" i="94"/>
  <c r="A62" i="94"/>
  <c r="A54" i="93"/>
  <c r="G53" i="93"/>
  <c r="G59" i="90"/>
  <c r="A60" i="90"/>
  <c r="A39" i="1"/>
  <c r="G38" i="1"/>
  <c r="A22" i="48"/>
  <c r="G21" i="48"/>
  <c r="A66" i="100" l="1"/>
  <c r="G65" i="100"/>
  <c r="G62" i="99"/>
  <c r="A63" i="99"/>
  <c r="G63" i="98"/>
  <c r="A64" i="98"/>
  <c r="G64" i="97"/>
  <c r="A65" i="97"/>
  <c r="A64" i="96"/>
  <c r="G63" i="96"/>
  <c r="A67" i="95"/>
  <c r="G66" i="95"/>
  <c r="A63" i="94"/>
  <c r="G62" i="94"/>
  <c r="G54" i="93"/>
  <c r="A55" i="93"/>
  <c r="A61" i="90"/>
  <c r="A62" i="90" s="1"/>
  <c r="G60" i="90"/>
  <c r="G39" i="1"/>
  <c r="A40" i="1"/>
  <c r="A23" i="48"/>
  <c r="A24" i="48" s="1"/>
  <c r="G22" i="48"/>
  <c r="G66" i="100" l="1"/>
  <c r="A67" i="100"/>
  <c r="A64" i="99"/>
  <c r="G63" i="99"/>
  <c r="A65" i="98"/>
  <c r="G64" i="98"/>
  <c r="A66" i="97"/>
  <c r="G65" i="97"/>
  <c r="G64" i="96"/>
  <c r="A65" i="96"/>
  <c r="G67" i="95"/>
  <c r="A68" i="95"/>
  <c r="G63" i="94"/>
  <c r="A64" i="94"/>
  <c r="A56" i="93"/>
  <c r="G55" i="93"/>
  <c r="G61" i="90"/>
  <c r="G24" i="48"/>
  <c r="A25" i="48"/>
  <c r="A41" i="1"/>
  <c r="G40" i="1"/>
  <c r="G23" i="48"/>
  <c r="A68" i="100" l="1"/>
  <c r="G67" i="100"/>
  <c r="G64" i="99"/>
  <c r="A65" i="99"/>
  <c r="G65" i="98"/>
  <c r="A66" i="98"/>
  <c r="G66" i="97"/>
  <c r="A67" i="97"/>
  <c r="A66" i="96"/>
  <c r="G65" i="96"/>
  <c r="A69" i="95"/>
  <c r="G68" i="95"/>
  <c r="A65" i="94"/>
  <c r="G64" i="94"/>
  <c r="G56" i="93"/>
  <c r="A57" i="93"/>
  <c r="A26" i="48"/>
  <c r="G25" i="48"/>
  <c r="G41" i="1"/>
  <c r="A42" i="1"/>
  <c r="A25" i="89"/>
  <c r="G68" i="100" l="1"/>
  <c r="A69" i="100"/>
  <c r="A66" i="99"/>
  <c r="G65" i="99"/>
  <c r="A67" i="98"/>
  <c r="G66" i="98"/>
  <c r="A68" i="97"/>
  <c r="G67" i="97"/>
  <c r="G66" i="96"/>
  <c r="A67" i="96"/>
  <c r="G69" i="95"/>
  <c r="A70" i="95"/>
  <c r="G65" i="94"/>
  <c r="A66" i="94"/>
  <c r="A58" i="93"/>
  <c r="G57" i="93"/>
  <c r="G26" i="48"/>
  <c r="A27" i="48"/>
  <c r="A43" i="1"/>
  <c r="G42" i="1"/>
  <c r="A26" i="89"/>
  <c r="A70" i="100" l="1"/>
  <c r="G69" i="100"/>
  <c r="G66" i="99"/>
  <c r="A67" i="99"/>
  <c r="A68" i="98"/>
  <c r="G67" i="98"/>
  <c r="G68" i="97"/>
  <c r="A69" i="97"/>
  <c r="A68" i="96"/>
  <c r="G67" i="96"/>
  <c r="A71" i="95"/>
  <c r="G70" i="95"/>
  <c r="A67" i="94"/>
  <c r="G66" i="94"/>
  <c r="G58" i="93"/>
  <c r="A59" i="93"/>
  <c r="A63" i="90"/>
  <c r="G62" i="90"/>
  <c r="A28" i="48"/>
  <c r="G27" i="48"/>
  <c r="G43" i="1"/>
  <c r="A44" i="1"/>
  <c r="A27" i="89"/>
  <c r="G70" i="100" l="1"/>
  <c r="A71" i="100"/>
  <c r="A68" i="99"/>
  <c r="G67" i="99"/>
  <c r="G68" i="98"/>
  <c r="A69" i="98"/>
  <c r="A70" i="97"/>
  <c r="G69" i="97"/>
  <c r="G68" i="96"/>
  <c r="A69" i="96"/>
  <c r="G71" i="95"/>
  <c r="A72" i="95"/>
  <c r="G67" i="94"/>
  <c r="A68" i="94"/>
  <c r="A60" i="93"/>
  <c r="G59" i="93"/>
  <c r="G63" i="90"/>
  <c r="A64" i="90"/>
  <c r="A29" i="48"/>
  <c r="G28" i="48"/>
  <c r="G44" i="1"/>
  <c r="A45" i="1"/>
  <c r="A28" i="89"/>
  <c r="A72" i="100" l="1"/>
  <c r="G71" i="100"/>
  <c r="G68" i="99"/>
  <c r="A69" i="99"/>
  <c r="A70" i="98"/>
  <c r="G69" i="98"/>
  <c r="G70" i="97"/>
  <c r="A71" i="97"/>
  <c r="A70" i="96"/>
  <c r="G69" i="96"/>
  <c r="A73" i="95"/>
  <c r="G72" i="95"/>
  <c r="A69" i="94"/>
  <c r="G68" i="94"/>
  <c r="G60" i="93"/>
  <c r="A61" i="93"/>
  <c r="A65" i="90"/>
  <c r="G64" i="90"/>
  <c r="A30" i="48"/>
  <c r="G29" i="48"/>
  <c r="A46" i="1"/>
  <c r="G45" i="1"/>
  <c r="A29" i="89"/>
  <c r="G72" i="100" l="1"/>
  <c r="A73" i="100"/>
  <c r="A70" i="99"/>
  <c r="G69" i="99"/>
  <c r="G70" i="98"/>
  <c r="A71" i="98"/>
  <c r="A72" i="97"/>
  <c r="G71" i="97"/>
  <c r="G70" i="96"/>
  <c r="A71" i="96"/>
  <c r="G73" i="95"/>
  <c r="A74" i="95"/>
  <c r="G69" i="94"/>
  <c r="A70" i="94"/>
  <c r="A62" i="93"/>
  <c r="G61" i="93"/>
  <c r="G65" i="90"/>
  <c r="A66" i="90"/>
  <c r="A31" i="48"/>
  <c r="G30" i="48"/>
  <c r="A47" i="1"/>
  <c r="G46" i="1"/>
  <c r="A30" i="89"/>
  <c r="A74" i="100" l="1"/>
  <c r="G73" i="100"/>
  <c r="G70" i="99"/>
  <c r="A71" i="99"/>
  <c r="A72" i="98"/>
  <c r="G71" i="98"/>
  <c r="G72" i="97"/>
  <c r="A73" i="97"/>
  <c r="A72" i="96"/>
  <c r="G71" i="96"/>
  <c r="A75" i="95"/>
  <c r="G74" i="95"/>
  <c r="A71" i="94"/>
  <c r="G70" i="94"/>
  <c r="G62" i="93"/>
  <c r="A63" i="93"/>
  <c r="A67" i="90"/>
  <c r="G66" i="90"/>
  <c r="G31" i="48"/>
  <c r="A32" i="48"/>
  <c r="A48" i="1"/>
  <c r="G47" i="1"/>
  <c r="A31" i="89"/>
  <c r="G74" i="100" l="1"/>
  <c r="A75" i="100"/>
  <c r="A72" i="99"/>
  <c r="G71" i="99"/>
  <c r="G72" i="98"/>
  <c r="A73" i="98"/>
  <c r="A74" i="97"/>
  <c r="A75" i="97" s="1"/>
  <c r="G73" i="97"/>
  <c r="G72" i="96"/>
  <c r="A73" i="96"/>
  <c r="G75" i="95"/>
  <c r="A76" i="95"/>
  <c r="G71" i="94"/>
  <c r="A72" i="94"/>
  <c r="A64" i="93"/>
  <c r="G63" i="93"/>
  <c r="G67" i="90"/>
  <c r="A68" i="90"/>
  <c r="A33" i="48"/>
  <c r="G32" i="48"/>
  <c r="A49" i="1"/>
  <c r="G48" i="1"/>
  <c r="A32" i="89"/>
  <c r="A76" i="100" l="1"/>
  <c r="G75" i="100"/>
  <c r="G72" i="99"/>
  <c r="A74" i="98"/>
  <c r="A75" i="98" s="1"/>
  <c r="G73" i="98"/>
  <c r="G75" i="97"/>
  <c r="A76" i="97"/>
  <c r="G74" i="97"/>
  <c r="A74" i="96"/>
  <c r="G73" i="96"/>
  <c r="A77" i="95"/>
  <c r="G76" i="95"/>
  <c r="A73" i="94"/>
  <c r="G72" i="94"/>
  <c r="G64" i="93"/>
  <c r="A65" i="93"/>
  <c r="A69" i="90"/>
  <c r="G68" i="90"/>
  <c r="A34" i="48"/>
  <c r="G33" i="48"/>
  <c r="A50" i="1"/>
  <c r="G49" i="1"/>
  <c r="A33" i="89"/>
  <c r="G76" i="100" l="1"/>
  <c r="A77" i="100"/>
  <c r="G74" i="98"/>
  <c r="G76" i="97"/>
  <c r="A77" i="97"/>
  <c r="A78" i="97"/>
  <c r="G77" i="97"/>
  <c r="G74" i="96"/>
  <c r="A75" i="96"/>
  <c r="G77" i="95"/>
  <c r="A78" i="95"/>
  <c r="A79" i="95" s="1"/>
  <c r="G73" i="94"/>
  <c r="A74" i="94"/>
  <c r="A66" i="93"/>
  <c r="G65" i="93"/>
  <c r="G69" i="90"/>
  <c r="A70" i="90"/>
  <c r="A35" i="48"/>
  <c r="G34" i="48"/>
  <c r="G50" i="1"/>
  <c r="A51" i="1"/>
  <c r="A34" i="89"/>
  <c r="A78" i="100" l="1"/>
  <c r="G77" i="100"/>
  <c r="G78" i="97"/>
  <c r="A79" i="97"/>
  <c r="A76" i="96"/>
  <c r="G75" i="96"/>
  <c r="A80" i="95"/>
  <c r="G79" i="95"/>
  <c r="G78" i="95"/>
  <c r="A75" i="94"/>
  <c r="G74" i="94"/>
  <c r="G66" i="93"/>
  <c r="A67" i="93"/>
  <c r="A71" i="90"/>
  <c r="G70" i="90"/>
  <c r="A36" i="48"/>
  <c r="G35" i="48"/>
  <c r="G51" i="1"/>
  <c r="A52" i="1"/>
  <c r="A35" i="89"/>
  <c r="G78" i="100" l="1"/>
  <c r="A79" i="100"/>
  <c r="A80" i="97"/>
  <c r="G79" i="97"/>
  <c r="G76" i="96"/>
  <c r="A77" i="96"/>
  <c r="A81" i="95"/>
  <c r="G80" i="95"/>
  <c r="G75" i="94"/>
  <c r="A76" i="94"/>
  <c r="A68" i="93"/>
  <c r="G67" i="93"/>
  <c r="G71" i="90"/>
  <c r="A72" i="90"/>
  <c r="A37" i="48"/>
  <c r="G36" i="48"/>
  <c r="A53" i="1"/>
  <c r="G52" i="1"/>
  <c r="A36" i="89"/>
  <c r="A80" i="100" l="1"/>
  <c r="G79" i="100"/>
  <c r="A76" i="98"/>
  <c r="G75" i="98"/>
  <c r="G80" i="97"/>
  <c r="A78" i="96"/>
  <c r="G77" i="96"/>
  <c r="A82" i="95"/>
  <c r="G81" i="95"/>
  <c r="A77" i="94"/>
  <c r="G76" i="94"/>
  <c r="G68" i="93"/>
  <c r="A69" i="93"/>
  <c r="A73" i="90"/>
  <c r="G72" i="90"/>
  <c r="A38" i="48"/>
  <c r="G37" i="48"/>
  <c r="G53" i="1"/>
  <c r="A54" i="1"/>
  <c r="A37" i="89"/>
  <c r="G80" i="100" l="1"/>
  <c r="A81" i="100"/>
  <c r="G76" i="98"/>
  <c r="A77" i="98"/>
  <c r="A84" i="97"/>
  <c r="G83" i="97"/>
  <c r="G78" i="96"/>
  <c r="A79" i="96"/>
  <c r="A83" i="95"/>
  <c r="G82" i="95"/>
  <c r="G77" i="94"/>
  <c r="A70" i="93"/>
  <c r="G69" i="93"/>
  <c r="G73" i="90"/>
  <c r="A74" i="90"/>
  <c r="A39" i="48"/>
  <c r="G38" i="48"/>
  <c r="A55" i="1"/>
  <c r="G54" i="1"/>
  <c r="A38" i="89"/>
  <c r="A82" i="100" l="1"/>
  <c r="G81" i="100"/>
  <c r="A78" i="98"/>
  <c r="A79" i="98" s="1"/>
  <c r="G77" i="98"/>
  <c r="G84" i="97"/>
  <c r="A85" i="97"/>
  <c r="A80" i="96"/>
  <c r="G79" i="96"/>
  <c r="A84" i="95"/>
  <c r="G84" i="95" s="1"/>
  <c r="G83" i="95"/>
  <c r="G70" i="93"/>
  <c r="A71" i="93"/>
  <c r="A75" i="90"/>
  <c r="G74" i="90"/>
  <c r="G39" i="48"/>
  <c r="A40" i="48"/>
  <c r="A56" i="1"/>
  <c r="G55" i="1"/>
  <c r="A39" i="89"/>
  <c r="A40" i="89" s="1"/>
  <c r="G82" i="100" l="1"/>
  <c r="A83" i="100"/>
  <c r="G78" i="98"/>
  <c r="A86" i="97"/>
  <c r="G85" i="97"/>
  <c r="G80" i="96"/>
  <c r="A81" i="96"/>
  <c r="A72" i="93"/>
  <c r="G71" i="93"/>
  <c r="A76" i="90"/>
  <c r="G75" i="90"/>
  <c r="A41" i="89"/>
  <c r="A41" i="48"/>
  <c r="G40" i="48"/>
  <c r="A57" i="1"/>
  <c r="G56" i="1"/>
  <c r="A84" i="100" l="1"/>
  <c r="G83" i="100"/>
  <c r="G86" i="97"/>
  <c r="A82" i="96"/>
  <c r="G81" i="96"/>
  <c r="G72" i="93"/>
  <c r="A73" i="93"/>
  <c r="A77" i="90"/>
  <c r="G76" i="90"/>
  <c r="A42" i="89"/>
  <c r="G41" i="48"/>
  <c r="A42" i="48"/>
  <c r="G57" i="1"/>
  <c r="A58" i="1"/>
  <c r="G84" i="100" l="1"/>
  <c r="A85" i="100"/>
  <c r="G82" i="96"/>
  <c r="A83" i="96"/>
  <c r="A74" i="93"/>
  <c r="G73" i="93"/>
  <c r="G77" i="90"/>
  <c r="A78" i="90"/>
  <c r="A43" i="89"/>
  <c r="A43" i="48"/>
  <c r="G43" i="48" s="1"/>
  <c r="G42" i="48"/>
  <c r="A59" i="1"/>
  <c r="G58" i="1"/>
  <c r="A86" i="100" l="1"/>
  <c r="G86" i="100" s="1"/>
  <c r="G85" i="100"/>
  <c r="A80" i="98"/>
  <c r="G79" i="98"/>
  <c r="A84" i="96"/>
  <c r="G84" i="96" s="1"/>
  <c r="G83" i="96"/>
  <c r="G74" i="93"/>
  <c r="A75" i="93"/>
  <c r="A79" i="90"/>
  <c r="G78" i="90"/>
  <c r="A44" i="89"/>
  <c r="G59" i="1"/>
  <c r="A60" i="1"/>
  <c r="G80" i="98" l="1"/>
  <c r="A81" i="98"/>
  <c r="A76" i="93"/>
  <c r="G75" i="93"/>
  <c r="G79" i="90"/>
  <c r="A80" i="90"/>
  <c r="A45" i="89"/>
  <c r="A61" i="1"/>
  <c r="G60" i="1"/>
  <c r="A82" i="98" l="1"/>
  <c r="G82" i="98" s="1"/>
  <c r="G81" i="98"/>
  <c r="G76" i="93"/>
  <c r="A77" i="93"/>
  <c r="A81" i="90"/>
  <c r="G80" i="90"/>
  <c r="A46" i="89"/>
  <c r="G61" i="1"/>
  <c r="A62" i="1"/>
  <c r="A78" i="93" l="1"/>
  <c r="G78" i="93" s="1"/>
  <c r="G77" i="93"/>
  <c r="G81" i="90"/>
  <c r="A24" i="91"/>
  <c r="A47" i="89"/>
  <c r="A63" i="1"/>
  <c r="G63" i="1" s="1"/>
  <c r="G62" i="1"/>
  <c r="A25" i="91" l="1"/>
  <c r="G24" i="91"/>
  <c r="A48" i="89"/>
  <c r="A26" i="91" l="1"/>
  <c r="G25" i="91"/>
  <c r="A49" i="89"/>
  <c r="G26" i="91" l="1"/>
  <c r="A27" i="91"/>
  <c r="A50" i="89"/>
  <c r="G27" i="91" l="1"/>
  <c r="A28" i="91"/>
  <c r="A51" i="89"/>
  <c r="G28" i="91" l="1"/>
  <c r="A29" i="91"/>
  <c r="A52" i="89"/>
  <c r="A30" i="91" l="1"/>
  <c r="G29" i="91"/>
  <c r="A53" i="89"/>
  <c r="A31" i="91" l="1"/>
  <c r="G30" i="91"/>
  <c r="A54" i="89"/>
  <c r="G31" i="91" l="1"/>
  <c r="A32" i="91"/>
  <c r="A55" i="89"/>
  <c r="A33" i="91" l="1"/>
  <c r="G32" i="91"/>
  <c r="A56" i="89"/>
  <c r="G33" i="91" l="1"/>
  <c r="A34" i="91"/>
  <c r="A57" i="89"/>
  <c r="G34" i="91" l="1"/>
  <c r="A35" i="91"/>
  <c r="A58" i="89"/>
  <c r="A36" i="91" l="1"/>
  <c r="G35" i="91"/>
  <c r="A59" i="89"/>
  <c r="G36" i="91" l="1"/>
  <c r="A37" i="91"/>
  <c r="A63" i="89"/>
  <c r="G37" i="91" l="1"/>
  <c r="A38" i="91"/>
  <c r="A64" i="89"/>
  <c r="A39" i="91" l="1"/>
  <c r="G38" i="91"/>
  <c r="A65" i="89"/>
  <c r="G39" i="91" l="1"/>
  <c r="A40" i="91"/>
  <c r="A66" i="89"/>
  <c r="A41" i="91" l="1"/>
  <c r="G40" i="91"/>
  <c r="A67" i="89"/>
  <c r="G41" i="91" l="1"/>
  <c r="A42" i="91"/>
  <c r="A68" i="89"/>
  <c r="A43" i="91" l="1"/>
  <c r="G42" i="91"/>
  <c r="A69" i="89"/>
  <c r="G43" i="91" l="1"/>
  <c r="A44" i="91"/>
  <c r="A70" i="89"/>
  <c r="A45" i="91" l="1"/>
  <c r="G44" i="91"/>
  <c r="A71" i="89"/>
  <c r="G45" i="91" l="1"/>
  <c r="A46" i="91"/>
  <c r="A72" i="89"/>
  <c r="A47" i="91" l="1"/>
  <c r="G46" i="91"/>
  <c r="A73" i="89"/>
  <c r="G10" i="89"/>
  <c r="B25" i="89"/>
  <c r="G25" i="89" s="1"/>
  <c r="B26" i="89"/>
  <c r="G26" i="89" s="1"/>
  <c r="B27" i="89"/>
  <c r="G27" i="89" s="1"/>
  <c r="A11" i="89"/>
  <c r="G11" i="89" s="1"/>
  <c r="B24" i="89"/>
  <c r="G24" i="89" s="1"/>
  <c r="B28" i="89"/>
  <c r="B32" i="89" s="1"/>
  <c r="G47" i="91" l="1"/>
  <c r="A48" i="91"/>
  <c r="G32" i="89"/>
  <c r="B33" i="89"/>
  <c r="G33" i="89" s="1"/>
  <c r="B34" i="89"/>
  <c r="G34" i="89" s="1"/>
  <c r="B36" i="89"/>
  <c r="B35" i="89"/>
  <c r="G35" i="89" s="1"/>
  <c r="B31" i="89"/>
  <c r="G31" i="89" s="1"/>
  <c r="B29" i="89"/>
  <c r="G29" i="89" s="1"/>
  <c r="G28" i="89"/>
  <c r="B30" i="89"/>
  <c r="G30" i="89" s="1"/>
  <c r="A12" i="89"/>
  <c r="A49" i="91" l="1"/>
  <c r="G48" i="91"/>
  <c r="G12" i="89"/>
  <c r="A13" i="89"/>
  <c r="G36" i="89"/>
  <c r="B37" i="89"/>
  <c r="G37" i="89" s="1"/>
  <c r="B39" i="89"/>
  <c r="G39" i="89" s="1"/>
  <c r="B40" i="89"/>
  <c r="B38" i="89"/>
  <c r="G38" i="89" s="1"/>
  <c r="G49" i="91" l="1"/>
  <c r="A50" i="91"/>
  <c r="B42" i="89"/>
  <c r="G42" i="89" s="1"/>
  <c r="B41" i="89"/>
  <c r="G41" i="89" s="1"/>
  <c r="B44" i="89"/>
  <c r="G40" i="89"/>
  <c r="B43" i="89"/>
  <c r="G43" i="89" s="1"/>
  <c r="G13" i="89"/>
  <c r="A14" i="89"/>
  <c r="A51" i="91" l="1"/>
  <c r="G50" i="91"/>
  <c r="A15" i="89"/>
  <c r="G14" i="89"/>
  <c r="B46" i="89"/>
  <c r="G46" i="89" s="1"/>
  <c r="B48" i="89"/>
  <c r="B45" i="89"/>
  <c r="G45" i="89" s="1"/>
  <c r="B47" i="89"/>
  <c r="G47" i="89" s="1"/>
  <c r="G44" i="89"/>
  <c r="A52" i="91" l="1"/>
  <c r="G51" i="91"/>
  <c r="G48" i="89"/>
  <c r="B49" i="89"/>
  <c r="G49" i="89" s="1"/>
  <c r="B51" i="89"/>
  <c r="G51" i="89" s="1"/>
  <c r="B50" i="89"/>
  <c r="G50" i="89" s="1"/>
  <c r="B52" i="89"/>
  <c r="A16" i="89"/>
  <c r="G15" i="89"/>
  <c r="A53" i="91" l="1"/>
  <c r="G52" i="91"/>
  <c r="G16" i="89"/>
  <c r="A17" i="89"/>
  <c r="B54" i="89"/>
  <c r="G54" i="89" s="1"/>
  <c r="B56" i="89"/>
  <c r="B53" i="89"/>
  <c r="G53" i="89" s="1"/>
  <c r="B55" i="89"/>
  <c r="G55" i="89" s="1"/>
  <c r="G52" i="89"/>
  <c r="G53" i="91" l="1"/>
  <c r="A54" i="91"/>
  <c r="B57" i="89"/>
  <c r="B59" i="89"/>
  <c r="G59" i="89" s="1"/>
  <c r="B58" i="89"/>
  <c r="B62" i="89"/>
  <c r="G56" i="89"/>
  <c r="A18" i="89"/>
  <c r="G17" i="89"/>
  <c r="A55" i="91" l="1"/>
  <c r="G54" i="91"/>
  <c r="G18" i="89"/>
  <c r="A19" i="89"/>
  <c r="G62" i="89"/>
  <c r="B64" i="89"/>
  <c r="G64" i="89" s="1"/>
  <c r="B66" i="89"/>
  <c r="B65" i="89"/>
  <c r="G65" i="89" s="1"/>
  <c r="B63" i="89"/>
  <c r="G63" i="89" s="1"/>
  <c r="G58" i="89"/>
  <c r="B61" i="89"/>
  <c r="G61" i="89" s="1"/>
  <c r="G57" i="89"/>
  <c r="B60" i="89"/>
  <c r="G60" i="89" s="1"/>
  <c r="G55" i="91" l="1"/>
  <c r="A56" i="91"/>
  <c r="A20" i="89"/>
  <c r="G19" i="89"/>
  <c r="B68" i="89"/>
  <c r="G68" i="89" s="1"/>
  <c r="B67" i="89"/>
  <c r="G67" i="89" s="1"/>
  <c r="B69" i="89"/>
  <c r="G69" i="89" s="1"/>
  <c r="B70" i="89"/>
  <c r="G66" i="89"/>
  <c r="A57" i="91" l="1"/>
  <c r="G56" i="91"/>
  <c r="G70" i="89"/>
  <c r="B71" i="89"/>
  <c r="G71" i="89" s="1"/>
  <c r="B73" i="89"/>
  <c r="G73" i="89" s="1"/>
  <c r="B72" i="89"/>
  <c r="G72" i="89" s="1"/>
  <c r="G20" i="89"/>
  <c r="A21" i="89"/>
  <c r="G21" i="89" s="1"/>
  <c r="G57" i="91" l="1"/>
  <c r="A58" i="91"/>
  <c r="A59" i="91" l="1"/>
  <c r="G58" i="91"/>
  <c r="G59" i="91" l="1"/>
  <c r="A60" i="91"/>
  <c r="G60" i="91" l="1"/>
  <c r="A61" i="91"/>
  <c r="G61" i="91" l="1"/>
  <c r="A62" i="91"/>
  <c r="A63" i="91" l="1"/>
  <c r="G62" i="91"/>
  <c r="G63" i="91" l="1"/>
  <c r="A64" i="91"/>
  <c r="A65" i="91" l="1"/>
  <c r="G64" i="91"/>
  <c r="G65" i="91" l="1"/>
  <c r="A66" i="91"/>
  <c r="A67" i="91" l="1"/>
  <c r="G66" i="91"/>
  <c r="G67" i="91" l="1"/>
  <c r="A68" i="91"/>
  <c r="A69" i="91" l="1"/>
  <c r="G68" i="91"/>
  <c r="G69" i="91" l="1"/>
  <c r="A70" i="91"/>
  <c r="A71" i="91" l="1"/>
  <c r="G70" i="91"/>
  <c r="A28" i="92" l="1"/>
  <c r="G71" i="91"/>
  <c r="A29" i="92" l="1"/>
  <c r="G28" i="92"/>
  <c r="A30" i="92" l="1"/>
  <c r="G29" i="92"/>
  <c r="A31" i="92" l="1"/>
  <c r="G30" i="92"/>
  <c r="A32" i="92" l="1"/>
  <c r="G31" i="92"/>
  <c r="A33" i="92" l="1"/>
  <c r="G32" i="92"/>
  <c r="A34" i="92" l="1"/>
  <c r="G33" i="92"/>
  <c r="G34" i="92" l="1"/>
  <c r="A35" i="92"/>
  <c r="G35" i="92" l="1"/>
  <c r="A36" i="92"/>
  <c r="A37" i="92" l="1"/>
  <c r="G36" i="92"/>
  <c r="G37" i="92" l="1"/>
  <c r="A38" i="92"/>
  <c r="A39" i="92" l="1"/>
  <c r="G38" i="92"/>
  <c r="A40" i="92" l="1"/>
  <c r="G39" i="92"/>
  <c r="A41" i="92" l="1"/>
  <c r="G40" i="92"/>
  <c r="A42" i="92" l="1"/>
  <c r="G41" i="92"/>
  <c r="A43" i="92" l="1"/>
  <c r="G42" i="92"/>
  <c r="G43" i="92" l="1"/>
  <c r="A44" i="92"/>
  <c r="A45" i="92" l="1"/>
  <c r="G44" i="92"/>
  <c r="G45" i="92" l="1"/>
  <c r="A46" i="92"/>
  <c r="A47" i="92" l="1"/>
  <c r="G46" i="92"/>
  <c r="G47" i="92" l="1"/>
  <c r="A48" i="92"/>
  <c r="A49" i="92" l="1"/>
  <c r="G48" i="92"/>
  <c r="G49" i="92" l="1"/>
  <c r="A50" i="92"/>
  <c r="A51" i="92" l="1"/>
  <c r="G50" i="92"/>
  <c r="G51" i="92" l="1"/>
  <c r="A52" i="92"/>
  <c r="A53" i="92" l="1"/>
  <c r="G52" i="92"/>
  <c r="G53" i="92" l="1"/>
  <c r="A54" i="92"/>
  <c r="A55" i="92" l="1"/>
  <c r="G54" i="92"/>
  <c r="G55" i="92" l="1"/>
  <c r="A56" i="92"/>
  <c r="A57" i="92" l="1"/>
  <c r="G56" i="92"/>
  <c r="G57" i="92" l="1"/>
  <c r="A58" i="92"/>
  <c r="A59" i="92" l="1"/>
  <c r="G58" i="92"/>
  <c r="G59" i="92" l="1"/>
  <c r="A60" i="92"/>
  <c r="A61" i="92" l="1"/>
  <c r="G60" i="92"/>
  <c r="G61" i="92" l="1"/>
  <c r="A62" i="92"/>
  <c r="A63" i="92" l="1"/>
  <c r="G62" i="92"/>
  <c r="G63" i="92" l="1"/>
  <c r="A64" i="92"/>
  <c r="A65" i="92" l="1"/>
  <c r="G64" i="92"/>
  <c r="G65" i="92" l="1"/>
  <c r="A66" i="92"/>
  <c r="A67" i="92" l="1"/>
  <c r="G66" i="92"/>
  <c r="G67" i="92" l="1"/>
  <c r="A68" i="92"/>
  <c r="A69" i="92" l="1"/>
  <c r="G68" i="92"/>
  <c r="G69" i="92" l="1"/>
  <c r="A70" i="92"/>
  <c r="A71" i="92" l="1"/>
  <c r="G70" i="92"/>
  <c r="G71" i="92" l="1"/>
  <c r="A72" i="92"/>
  <c r="A73" i="92" l="1"/>
  <c r="G72" i="92"/>
  <c r="G73" i="92" l="1"/>
  <c r="A74" i="92"/>
  <c r="A75" i="92" l="1"/>
  <c r="G75" i="92" s="1"/>
  <c r="G74" i="92"/>
</calcChain>
</file>

<file path=xl/sharedStrings.xml><?xml version="1.0" encoding="utf-8"?>
<sst xmlns="http://schemas.openxmlformats.org/spreadsheetml/2006/main" count="363" uniqueCount="14">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</sst>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"1991-05-05"</f>
        <v>1991-05-05</v>
      </c>
      <c r="C2">
        <v>1</v>
      </c>
      <c r="D2">
        <v>507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(1, '1991-05-05', 1, 507);</v>
      </c>
    </row>
    <row r="3" spans="1:7" x14ac:dyDescent="0.25">
      <c r="A3">
        <f t="shared" ref="A3:A13" si="1">A2+1</f>
        <v>2</v>
      </c>
      <c r="B3" s="2" t="str">
        <f>"1991-05-12"</f>
        <v>1991-05-12</v>
      </c>
      <c r="C3">
        <v>1</v>
      </c>
      <c r="D3">
        <v>504</v>
      </c>
      <c r="G3" t="str">
        <f t="shared" si="0"/>
        <v>insert into game (matchid, matchdate, game_type, country) values (2, '1991-05-12', 1, 504);</v>
      </c>
    </row>
    <row r="4" spans="1:7" x14ac:dyDescent="0.25">
      <c r="A4">
        <f t="shared" si="1"/>
        <v>3</v>
      </c>
      <c r="B4" s="2" t="str">
        <f>"1991-04-04"</f>
        <v>1991-04-04</v>
      </c>
      <c r="C4">
        <v>1</v>
      </c>
      <c r="D4">
        <v>505</v>
      </c>
      <c r="G4" t="str">
        <f t="shared" si="0"/>
        <v>insert into game (matchid, matchdate, game_type, country) values (3, '1991-04-04', 1, 505);</v>
      </c>
    </row>
    <row r="5" spans="1:7" x14ac:dyDescent="0.25">
      <c r="A5">
        <f t="shared" si="1"/>
        <v>4</v>
      </c>
      <c r="B5" s="2" t="str">
        <f>"1991-04-24"</f>
        <v>1991-04-24</v>
      </c>
      <c r="C5">
        <v>1</v>
      </c>
      <c r="D5">
        <v>503</v>
      </c>
      <c r="G5" t="str">
        <f t="shared" si="0"/>
        <v>insert into game (matchid, matchdate, game_type, country) values (4, '1991-04-24', 1, 503);</v>
      </c>
    </row>
    <row r="6" spans="1:7" x14ac:dyDescent="0.25">
      <c r="A6">
        <f t="shared" si="1"/>
        <v>5</v>
      </c>
      <c r="B6" s="2" t="str">
        <f>"1991-05-12"</f>
        <v>1991-05-12</v>
      </c>
      <c r="C6">
        <v>1</v>
      </c>
      <c r="D6">
        <v>501</v>
      </c>
      <c r="G6" t="str">
        <f t="shared" si="0"/>
        <v>insert into game (matchid, matchdate, game_type, country) values (5, '1991-05-12', 1, 501);</v>
      </c>
    </row>
    <row r="7" spans="1:7" x14ac:dyDescent="0.25">
      <c r="A7">
        <f t="shared" si="1"/>
        <v>6</v>
      </c>
      <c r="B7" s="2" t="str">
        <f>"1991-05-17"</f>
        <v>1991-05-17</v>
      </c>
      <c r="C7">
        <v>1</v>
      </c>
      <c r="D7">
        <v>502</v>
      </c>
      <c r="G7" t="str">
        <f t="shared" si="0"/>
        <v>insert into game (matchid, matchdate, game_type, country) values (6, '1991-05-17', 1, 502);</v>
      </c>
    </row>
    <row r="8" spans="1:7" x14ac:dyDescent="0.25">
      <c r="A8">
        <f t="shared" si="1"/>
        <v>7</v>
      </c>
      <c r="B8" s="2" t="str">
        <f>"1991-05-26"</f>
        <v>1991-05-26</v>
      </c>
      <c r="C8">
        <v>2</v>
      </c>
      <c r="D8">
        <v>506</v>
      </c>
      <c r="G8" t="str">
        <f t="shared" si="0"/>
        <v>insert into game (matchid, matchdate, game_type, country) values (7, '1991-05-26', 2, 506);</v>
      </c>
    </row>
    <row r="9" spans="1:7" x14ac:dyDescent="0.25">
      <c r="A9">
        <f t="shared" si="1"/>
        <v>8</v>
      </c>
      <c r="B9" s="2" t="str">
        <f>"1991-05-26"</f>
        <v>1991-05-26</v>
      </c>
      <c r="C9">
        <v>2</v>
      </c>
      <c r="D9">
        <v>506</v>
      </c>
      <c r="G9" t="str">
        <f t="shared" si="0"/>
        <v>insert into game (matchid, matchdate, game_type, country) values (8, '1991-05-26', 2, 506);</v>
      </c>
    </row>
    <row r="10" spans="1:7" x14ac:dyDescent="0.25">
      <c r="A10">
        <f t="shared" si="1"/>
        <v>9</v>
      </c>
      <c r="B10" s="2" t="str">
        <f>"1991-05-29"</f>
        <v>1991-05-29</v>
      </c>
      <c r="C10">
        <v>2</v>
      </c>
      <c r="D10">
        <v>506</v>
      </c>
      <c r="G10" t="str">
        <f t="shared" si="0"/>
        <v>insert into game (matchid, matchdate, game_type, country) values (9, '1991-05-29', 2, 506);</v>
      </c>
    </row>
    <row r="11" spans="1:7" x14ac:dyDescent="0.25">
      <c r="A11">
        <f t="shared" si="1"/>
        <v>10</v>
      </c>
      <c r="B11" s="2" t="str">
        <f>"1991-05-29"</f>
        <v>1991-05-29</v>
      </c>
      <c r="C11">
        <v>2</v>
      </c>
      <c r="D11">
        <v>506</v>
      </c>
      <c r="G11" t="str">
        <f t="shared" si="0"/>
        <v>insert into game (matchid, matchdate, game_type, country) values (10, '1991-05-29', 2, 506);</v>
      </c>
    </row>
    <row r="12" spans="1:7" x14ac:dyDescent="0.25">
      <c r="A12">
        <f t="shared" si="1"/>
        <v>11</v>
      </c>
      <c r="B12" s="2" t="str">
        <f>"1991-06-02"</f>
        <v>1991-06-02</v>
      </c>
      <c r="C12">
        <v>2</v>
      </c>
      <c r="D12">
        <v>506</v>
      </c>
      <c r="G12" t="str">
        <f t="shared" si="0"/>
        <v>insert into game (matchid, matchdate, game_type, country) values (11, '1991-06-02', 2, 506);</v>
      </c>
    </row>
    <row r="13" spans="1:7" x14ac:dyDescent="0.25">
      <c r="A13">
        <f t="shared" si="1"/>
        <v>12</v>
      </c>
      <c r="B13" s="2" t="str">
        <f>"1991-06-02"</f>
        <v>1991-06-02</v>
      </c>
      <c r="C13">
        <v>2</v>
      </c>
      <c r="D13">
        <v>506</v>
      </c>
      <c r="G13" t="str">
        <f t="shared" si="0"/>
        <v>insert into game (matchid, matchdate, game_type, country) values (12, '1991-06-02', 2, 506);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v>1</v>
      </c>
      <c r="B16" s="3">
        <f>A2</f>
        <v>1</v>
      </c>
      <c r="C16" s="3">
        <v>507</v>
      </c>
      <c r="D16" s="3">
        <v>2</v>
      </c>
      <c r="E16" s="3">
        <v>2</v>
      </c>
      <c r="F16" s="3">
        <v>2</v>
      </c>
      <c r="G16" s="3" t="str">
        <f t="shared" ref="G16:G23" si="2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(1, 1, 507, 2, 2, 2);</v>
      </c>
    </row>
    <row r="17" spans="1:7" x14ac:dyDescent="0.25">
      <c r="A17" s="3">
        <f>A16+1</f>
        <v>2</v>
      </c>
      <c r="B17" s="3">
        <f>B16</f>
        <v>1</v>
      </c>
      <c r="C17" s="3">
        <v>507</v>
      </c>
      <c r="D17" s="3">
        <v>1</v>
      </c>
      <c r="E17" s="3">
        <v>0</v>
      </c>
      <c r="F17" s="3">
        <v>1</v>
      </c>
      <c r="G17" s="3" t="str">
        <f t="shared" si="2"/>
        <v>insert into game_score (id, matchid, squad, goals, points, time_type) values (2, 1, 507, 1, 0, 1);</v>
      </c>
    </row>
    <row r="18" spans="1:7" x14ac:dyDescent="0.25">
      <c r="A18" s="3">
        <f t="shared" ref="A18:A63" si="3">A17+1</f>
        <v>3</v>
      </c>
      <c r="B18" s="3">
        <f>B16</f>
        <v>1</v>
      </c>
      <c r="C18" s="3">
        <v>504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(3, 1, 504, 0, 0, 2);</v>
      </c>
    </row>
    <row r="19" spans="1:7" x14ac:dyDescent="0.25">
      <c r="A19" s="3">
        <f t="shared" si="3"/>
        <v>4</v>
      </c>
      <c r="B19" s="3">
        <f>B16</f>
        <v>1</v>
      </c>
      <c r="C19" s="3">
        <v>504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(4, 1, 504, 0, 0, 1);</v>
      </c>
    </row>
    <row r="20" spans="1:7" x14ac:dyDescent="0.25">
      <c r="A20">
        <f t="shared" si="3"/>
        <v>5</v>
      </c>
      <c r="B20">
        <f>B16+1</f>
        <v>2</v>
      </c>
      <c r="C20" s="4">
        <v>504</v>
      </c>
      <c r="D20" s="4">
        <v>3</v>
      </c>
      <c r="E20" s="6">
        <v>2</v>
      </c>
      <c r="F20" s="4">
        <v>2</v>
      </c>
      <c r="G20" t="str">
        <f t="shared" si="2"/>
        <v>insert into game_score (id, matchid, squad, goals, points, time_type) values (5, 2, 504, 3, 2, 2);</v>
      </c>
    </row>
    <row r="21" spans="1:7" x14ac:dyDescent="0.25">
      <c r="A21">
        <f t="shared" si="3"/>
        <v>6</v>
      </c>
      <c r="B21">
        <f>B20</f>
        <v>2</v>
      </c>
      <c r="C21" s="4">
        <v>504</v>
      </c>
      <c r="D21" s="4">
        <v>3</v>
      </c>
      <c r="E21" s="6">
        <v>0</v>
      </c>
      <c r="F21" s="4">
        <v>1</v>
      </c>
      <c r="G21" t="str">
        <f t="shared" si="2"/>
        <v>insert into game_score (id, matchid, squad, goals, points, time_type) values (6, 2, 504, 3, 0, 1);</v>
      </c>
    </row>
    <row r="22" spans="1:7" x14ac:dyDescent="0.25">
      <c r="A22">
        <f t="shared" si="3"/>
        <v>7</v>
      </c>
      <c r="B22">
        <f>B20</f>
        <v>2</v>
      </c>
      <c r="C22" s="4">
        <v>507</v>
      </c>
      <c r="D22" s="4">
        <v>0</v>
      </c>
      <c r="E22" s="6">
        <v>0</v>
      </c>
      <c r="F22" s="4">
        <v>2</v>
      </c>
      <c r="G22" t="str">
        <f t="shared" si="2"/>
        <v>insert into game_score (id, matchid, squad, goals, points, time_type) values (7, 2, 507, 0, 0, 2);</v>
      </c>
    </row>
    <row r="23" spans="1:7" x14ac:dyDescent="0.25">
      <c r="A23">
        <f t="shared" si="3"/>
        <v>8</v>
      </c>
      <c r="B23">
        <f>B20</f>
        <v>2</v>
      </c>
      <c r="C23" s="4">
        <v>507</v>
      </c>
      <c r="D23" s="4">
        <v>0</v>
      </c>
      <c r="E23" s="6">
        <v>0</v>
      </c>
      <c r="F23" s="4">
        <v>1</v>
      </c>
      <c r="G23" t="str">
        <f t="shared" si="2"/>
        <v>insert into game_score (id, matchid, squad, goals, points, time_type) values (8, 2, 507, 0, 0, 1);</v>
      </c>
    </row>
    <row r="24" spans="1:7" x14ac:dyDescent="0.25">
      <c r="A24" s="3">
        <f t="shared" si="3"/>
        <v>9</v>
      </c>
      <c r="B24" s="3">
        <f>B20+1</f>
        <v>3</v>
      </c>
      <c r="C24" s="3">
        <v>505</v>
      </c>
      <c r="D24" s="3">
        <v>2</v>
      </c>
      <c r="E24" s="5">
        <v>0</v>
      </c>
      <c r="F24" s="3">
        <v>1</v>
      </c>
      <c r="G24" s="3" t="str">
        <f t="shared" ref="G24:G31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(9, 3, 505, 2, 0, 1);</v>
      </c>
    </row>
    <row r="25" spans="1:7" x14ac:dyDescent="0.25">
      <c r="A25" s="3">
        <f t="shared" si="3"/>
        <v>10</v>
      </c>
      <c r="B25" s="3">
        <f>B24</f>
        <v>3</v>
      </c>
      <c r="C25" s="3">
        <v>505</v>
      </c>
      <c r="D25" s="3">
        <v>0</v>
      </c>
      <c r="E25" s="5">
        <v>0</v>
      </c>
      <c r="F25" s="3">
        <v>1</v>
      </c>
      <c r="G25" s="3" t="str">
        <f t="shared" si="4"/>
        <v>insert into game_score (id, matchid, squad, goals, points, time_type) values (10, 3, 505, 0, 0, 1);</v>
      </c>
    </row>
    <row r="26" spans="1:7" x14ac:dyDescent="0.25">
      <c r="A26" s="3">
        <f t="shared" si="3"/>
        <v>11</v>
      </c>
      <c r="B26" s="3">
        <f>B25</f>
        <v>3</v>
      </c>
      <c r="C26" s="3">
        <v>503</v>
      </c>
      <c r="D26" s="3">
        <v>3</v>
      </c>
      <c r="E26" s="5">
        <v>2</v>
      </c>
      <c r="F26" s="3">
        <v>1</v>
      </c>
      <c r="G26" s="3" t="str">
        <f t="shared" si="4"/>
        <v>insert into game_score (id, matchid, squad, goals, points, time_type) values (11, 3, 503, 3, 2, 1);</v>
      </c>
    </row>
    <row r="27" spans="1:7" x14ac:dyDescent="0.25">
      <c r="A27" s="3">
        <f t="shared" si="3"/>
        <v>12</v>
      </c>
      <c r="B27" s="3">
        <f>B26</f>
        <v>3</v>
      </c>
      <c r="C27" s="3">
        <v>503</v>
      </c>
      <c r="D27" s="3">
        <v>2</v>
      </c>
      <c r="E27" s="5">
        <v>0</v>
      </c>
      <c r="F27" s="3">
        <v>1</v>
      </c>
      <c r="G27" s="3" t="str">
        <f t="shared" si="4"/>
        <v>insert into game_score (id, matchid, squad, goals, points, time_type) values (12, 3, 503, 2, 0, 1);</v>
      </c>
    </row>
    <row r="28" spans="1:7" x14ac:dyDescent="0.25">
      <c r="A28">
        <f t="shared" si="3"/>
        <v>13</v>
      </c>
      <c r="B28">
        <f>B24+1</f>
        <v>4</v>
      </c>
      <c r="C28" s="4">
        <v>503</v>
      </c>
      <c r="D28" s="4">
        <v>2</v>
      </c>
      <c r="E28" s="6">
        <v>2</v>
      </c>
      <c r="F28" s="4">
        <v>2</v>
      </c>
      <c r="G28" t="str">
        <f t="shared" si="4"/>
        <v>insert into game_score (id, matchid, squad, goals, points, time_type) values (13, 4, 503, 2, 2, 2);</v>
      </c>
    </row>
    <row r="29" spans="1:7" x14ac:dyDescent="0.25">
      <c r="A29">
        <f t="shared" si="3"/>
        <v>14</v>
      </c>
      <c r="B29">
        <f>B28</f>
        <v>4</v>
      </c>
      <c r="C29" s="4">
        <v>503</v>
      </c>
      <c r="D29" s="4">
        <v>1</v>
      </c>
      <c r="E29" s="6">
        <v>0</v>
      </c>
      <c r="F29" s="4">
        <v>1</v>
      </c>
      <c r="G29" t="str">
        <f t="shared" si="4"/>
        <v>insert into game_score (id, matchid, squad, goals, points, time_type) values (14, 4, 503, 1, 0, 1);</v>
      </c>
    </row>
    <row r="30" spans="1:7" x14ac:dyDescent="0.25">
      <c r="A30">
        <f t="shared" si="3"/>
        <v>15</v>
      </c>
      <c r="B30">
        <f>B28</f>
        <v>4</v>
      </c>
      <c r="C30" s="4">
        <v>505</v>
      </c>
      <c r="D30" s="4">
        <v>0</v>
      </c>
      <c r="E30" s="6">
        <v>0</v>
      </c>
      <c r="F30" s="4">
        <v>2</v>
      </c>
      <c r="G30" t="str">
        <f t="shared" si="4"/>
        <v>insert into game_score (id, matchid, squad, goals, points, time_type) values (15, 4, 505, 0, 0, 2);</v>
      </c>
    </row>
    <row r="31" spans="1:7" x14ac:dyDescent="0.25">
      <c r="A31">
        <f t="shared" si="3"/>
        <v>16</v>
      </c>
      <c r="B31">
        <f>B28</f>
        <v>4</v>
      </c>
      <c r="C31" s="4">
        <v>505</v>
      </c>
      <c r="D31" s="4">
        <v>0</v>
      </c>
      <c r="E31" s="6">
        <v>0</v>
      </c>
      <c r="F31" s="4">
        <v>1</v>
      </c>
      <c r="G31" t="str">
        <f t="shared" si="4"/>
        <v>insert into game_score (id, matchid, squad, goals, points, time_type) values (16, 4, 505, 0, 0, 1);</v>
      </c>
    </row>
    <row r="32" spans="1:7" x14ac:dyDescent="0.25">
      <c r="A32" s="3">
        <f t="shared" si="3"/>
        <v>17</v>
      </c>
      <c r="B32" s="3">
        <f>B28+1</f>
        <v>5</v>
      </c>
      <c r="C32" s="3">
        <v>501</v>
      </c>
      <c r="D32" s="3" t="s">
        <v>9</v>
      </c>
      <c r="E32" s="5">
        <v>0</v>
      </c>
      <c r="F32" s="3">
        <v>1</v>
      </c>
      <c r="G32" s="3" t="str">
        <f t="shared" ref="G32:G51" si="5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(17, 5, 501, null, 0, 1);</v>
      </c>
    </row>
    <row r="33" spans="1:7" x14ac:dyDescent="0.25">
      <c r="A33" s="3">
        <f t="shared" si="3"/>
        <v>18</v>
      </c>
      <c r="B33" s="3">
        <f>B32</f>
        <v>5</v>
      </c>
      <c r="C33" s="3">
        <v>501</v>
      </c>
      <c r="D33" s="3" t="s">
        <v>9</v>
      </c>
      <c r="E33" s="5">
        <v>0</v>
      </c>
      <c r="F33" s="3">
        <v>1</v>
      </c>
      <c r="G33" s="3" t="str">
        <f t="shared" si="5"/>
        <v>insert into game_score (id, matchid, squad, goals, points, time_type) values (18, 5, 501, null, 0, 1);</v>
      </c>
    </row>
    <row r="34" spans="1:7" x14ac:dyDescent="0.25">
      <c r="A34" s="3">
        <f t="shared" si="3"/>
        <v>19</v>
      </c>
      <c r="B34" s="3">
        <f>B33</f>
        <v>5</v>
      </c>
      <c r="C34" s="3">
        <v>502</v>
      </c>
      <c r="D34" s="3" t="s">
        <v>9</v>
      </c>
      <c r="E34" s="5">
        <v>0</v>
      </c>
      <c r="F34" s="3">
        <v>1</v>
      </c>
      <c r="G34" s="3" t="str">
        <f t="shared" si="5"/>
        <v>insert into game_score (id, matchid, squad, goals, points, time_type) values (19, 5, 502, null, 0, 1);</v>
      </c>
    </row>
    <row r="35" spans="1:7" x14ac:dyDescent="0.25">
      <c r="A35" s="3">
        <f t="shared" si="3"/>
        <v>20</v>
      </c>
      <c r="B35" s="3">
        <f>B34</f>
        <v>5</v>
      </c>
      <c r="C35" s="3">
        <v>502</v>
      </c>
      <c r="D35" s="3" t="s">
        <v>9</v>
      </c>
      <c r="E35" s="5">
        <v>0</v>
      </c>
      <c r="F35" s="3">
        <v>1</v>
      </c>
      <c r="G35" s="3" t="str">
        <f t="shared" si="5"/>
        <v>insert into game_score (id, matchid, squad, goals, points, time_type) values (20, 5, 502, null, 0, 1);</v>
      </c>
    </row>
    <row r="36" spans="1:7" x14ac:dyDescent="0.25">
      <c r="A36">
        <f t="shared" si="3"/>
        <v>21</v>
      </c>
      <c r="B36">
        <f>B32+1</f>
        <v>6</v>
      </c>
      <c r="C36" s="4">
        <v>502</v>
      </c>
      <c r="D36" s="4" t="s">
        <v>9</v>
      </c>
      <c r="E36" s="6">
        <v>0</v>
      </c>
      <c r="F36" s="4">
        <v>2</v>
      </c>
      <c r="G36" t="str">
        <f t="shared" si="5"/>
        <v>insert into game_score (id, matchid, squad, goals, points, time_type) values (21, 6, 502, null, 0, 2);</v>
      </c>
    </row>
    <row r="37" spans="1:7" x14ac:dyDescent="0.25">
      <c r="A37">
        <f t="shared" si="3"/>
        <v>22</v>
      </c>
      <c r="B37">
        <f>B36</f>
        <v>6</v>
      </c>
      <c r="C37" s="4">
        <v>502</v>
      </c>
      <c r="D37" s="4" t="s">
        <v>9</v>
      </c>
      <c r="E37" s="6">
        <v>0</v>
      </c>
      <c r="F37" s="4">
        <v>1</v>
      </c>
      <c r="G37" t="str">
        <f t="shared" si="5"/>
        <v>insert into game_score (id, matchid, squad, goals, points, time_type) values (22, 6, 502, null, 0, 1);</v>
      </c>
    </row>
    <row r="38" spans="1:7" x14ac:dyDescent="0.25">
      <c r="A38">
        <f t="shared" si="3"/>
        <v>23</v>
      </c>
      <c r="B38">
        <f>B36</f>
        <v>6</v>
      </c>
      <c r="C38" s="4">
        <v>501</v>
      </c>
      <c r="D38" s="4" t="s">
        <v>9</v>
      </c>
      <c r="E38" s="6">
        <v>0</v>
      </c>
      <c r="F38" s="4">
        <v>2</v>
      </c>
      <c r="G38" t="str">
        <f t="shared" si="5"/>
        <v>insert into game_score (id, matchid, squad, goals, points, time_type) values (23, 6, 501, null, 0, 2);</v>
      </c>
    </row>
    <row r="39" spans="1:7" x14ac:dyDescent="0.25">
      <c r="A39">
        <f t="shared" si="3"/>
        <v>24</v>
      </c>
      <c r="B39">
        <f>B36</f>
        <v>6</v>
      </c>
      <c r="C39" s="4">
        <v>501</v>
      </c>
      <c r="D39" s="4" t="s">
        <v>9</v>
      </c>
      <c r="E39" s="6">
        <v>0</v>
      </c>
      <c r="F39" s="4">
        <v>1</v>
      </c>
      <c r="G39" t="str">
        <f t="shared" si="5"/>
        <v>insert into game_score (id, matchid, squad, goals, points, time_type) values (24, 6, 501, null, 0, 1);</v>
      </c>
    </row>
    <row r="40" spans="1:7" x14ac:dyDescent="0.25">
      <c r="A40" s="3">
        <f t="shared" si="3"/>
        <v>25</v>
      </c>
      <c r="B40" s="3">
        <f>B36+1</f>
        <v>7</v>
      </c>
      <c r="C40" s="3">
        <v>503</v>
      </c>
      <c r="D40" s="3">
        <v>0</v>
      </c>
      <c r="E40" s="5">
        <v>1</v>
      </c>
      <c r="F40" s="3">
        <v>1</v>
      </c>
      <c r="G40" s="3" t="str">
        <f t="shared" si="5"/>
        <v>insert into game_score (id, matchid, squad, goals, points, time_type) values (25, 7, 503, 0, 1, 1);</v>
      </c>
    </row>
    <row r="41" spans="1:7" x14ac:dyDescent="0.25">
      <c r="A41" s="3">
        <f t="shared" si="3"/>
        <v>26</v>
      </c>
      <c r="B41" s="3">
        <f>B40</f>
        <v>7</v>
      </c>
      <c r="C41" s="3">
        <v>503</v>
      </c>
      <c r="D41" s="3">
        <v>0</v>
      </c>
      <c r="E41" s="5">
        <v>0</v>
      </c>
      <c r="F41" s="3">
        <v>1</v>
      </c>
      <c r="G41" s="3" t="str">
        <f t="shared" si="5"/>
        <v>insert into game_score (id, matchid, squad, goals, points, time_type) values (26, 7, 503, 0, 0, 1);</v>
      </c>
    </row>
    <row r="42" spans="1:7" x14ac:dyDescent="0.25">
      <c r="A42" s="3">
        <f t="shared" si="3"/>
        <v>27</v>
      </c>
      <c r="B42" s="3">
        <f>B41</f>
        <v>7</v>
      </c>
      <c r="C42" s="3">
        <v>502</v>
      </c>
      <c r="D42" s="3">
        <v>0</v>
      </c>
      <c r="E42" s="5">
        <v>1</v>
      </c>
      <c r="F42" s="3">
        <v>1</v>
      </c>
      <c r="G42" s="3" t="str">
        <f t="shared" si="5"/>
        <v>insert into game_score (id, matchid, squad, goals, points, time_type) values (27, 7, 502, 0, 1, 1);</v>
      </c>
    </row>
    <row r="43" spans="1:7" x14ac:dyDescent="0.25">
      <c r="A43" s="3">
        <f t="shared" si="3"/>
        <v>28</v>
      </c>
      <c r="B43" s="3">
        <f>B42</f>
        <v>7</v>
      </c>
      <c r="C43" s="3">
        <v>502</v>
      </c>
      <c r="D43" s="3">
        <v>0</v>
      </c>
      <c r="E43" s="5">
        <v>0</v>
      </c>
      <c r="F43" s="3">
        <v>1</v>
      </c>
      <c r="G43" s="3" t="str">
        <f t="shared" si="5"/>
        <v>insert into game_score (id, matchid, squad, goals, points, time_type) values (28, 7, 502, 0, 0, 1);</v>
      </c>
    </row>
    <row r="44" spans="1:7" x14ac:dyDescent="0.25">
      <c r="A44">
        <f t="shared" si="3"/>
        <v>29</v>
      </c>
      <c r="B44">
        <f>B40+1</f>
        <v>8</v>
      </c>
      <c r="C44" s="4">
        <v>506</v>
      </c>
      <c r="D44" s="4">
        <v>2</v>
      </c>
      <c r="E44" s="6">
        <v>2</v>
      </c>
      <c r="F44" s="4">
        <v>2</v>
      </c>
      <c r="G44" t="str">
        <f t="shared" si="5"/>
        <v>insert into game_score (id, matchid, squad, goals, points, time_type) values (29, 8, 506, 2, 2, 2);</v>
      </c>
    </row>
    <row r="45" spans="1:7" x14ac:dyDescent="0.25">
      <c r="A45">
        <f t="shared" si="3"/>
        <v>30</v>
      </c>
      <c r="B45">
        <f>B44</f>
        <v>8</v>
      </c>
      <c r="C45" s="4">
        <v>506</v>
      </c>
      <c r="D45" s="4">
        <v>1</v>
      </c>
      <c r="E45" s="6">
        <v>0</v>
      </c>
      <c r="F45" s="4">
        <v>1</v>
      </c>
      <c r="G45" t="str">
        <f t="shared" si="5"/>
        <v>insert into game_score (id, matchid, squad, goals, points, time_type) values (30, 8, 506, 1, 0, 1);</v>
      </c>
    </row>
    <row r="46" spans="1:7" x14ac:dyDescent="0.25">
      <c r="A46">
        <f t="shared" si="3"/>
        <v>31</v>
      </c>
      <c r="B46">
        <f>B44</f>
        <v>8</v>
      </c>
      <c r="C46" s="4">
        <v>504</v>
      </c>
      <c r="D46" s="4">
        <v>0</v>
      </c>
      <c r="E46" s="6">
        <v>0</v>
      </c>
      <c r="F46" s="4">
        <v>2</v>
      </c>
      <c r="G46" t="str">
        <f t="shared" si="5"/>
        <v>insert into game_score (id, matchid, squad, goals, points, time_type) values (31, 8, 504, 0, 0, 2);</v>
      </c>
    </row>
    <row r="47" spans="1:7" x14ac:dyDescent="0.25">
      <c r="A47">
        <f t="shared" si="3"/>
        <v>32</v>
      </c>
      <c r="B47">
        <f>B44</f>
        <v>8</v>
      </c>
      <c r="C47" s="4">
        <v>504</v>
      </c>
      <c r="D47" s="4">
        <v>0</v>
      </c>
      <c r="E47" s="6">
        <v>0</v>
      </c>
      <c r="F47" s="4">
        <v>1</v>
      </c>
      <c r="G47" t="str">
        <f t="shared" si="5"/>
        <v>insert into game_score (id, matchid, squad, goals, points, time_type) values (32, 8, 504, 0, 0, 1);</v>
      </c>
    </row>
    <row r="48" spans="1:7" x14ac:dyDescent="0.25">
      <c r="A48" s="3">
        <f t="shared" si="3"/>
        <v>33</v>
      </c>
      <c r="B48" s="3">
        <f>B44+1</f>
        <v>9</v>
      </c>
      <c r="C48" s="3">
        <v>502</v>
      </c>
      <c r="D48" s="3">
        <v>0</v>
      </c>
      <c r="E48" s="5">
        <v>1</v>
      </c>
      <c r="F48" s="3">
        <v>1</v>
      </c>
      <c r="G48" s="3" t="str">
        <f t="shared" si="5"/>
        <v>insert into game_score (id, matchid, squad, goals, points, time_type) values (33, 9, 502, 0, 1, 1);</v>
      </c>
    </row>
    <row r="49" spans="1:7" x14ac:dyDescent="0.25">
      <c r="A49" s="3">
        <f t="shared" si="3"/>
        <v>34</v>
      </c>
      <c r="B49" s="3">
        <f>B48</f>
        <v>9</v>
      </c>
      <c r="C49" s="3">
        <v>502</v>
      </c>
      <c r="D49" s="3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(34, 9, 502, 0, 0, 1);</v>
      </c>
    </row>
    <row r="50" spans="1:7" x14ac:dyDescent="0.25">
      <c r="A50" s="3">
        <f t="shared" si="3"/>
        <v>35</v>
      </c>
      <c r="B50" s="3">
        <f>B49</f>
        <v>9</v>
      </c>
      <c r="C50" s="3">
        <v>504</v>
      </c>
      <c r="D50" s="3">
        <v>0</v>
      </c>
      <c r="E50" s="5">
        <v>1</v>
      </c>
      <c r="F50" s="3">
        <v>1</v>
      </c>
      <c r="G50" s="3" t="str">
        <f t="shared" si="5"/>
        <v>insert into game_score (id, matchid, squad, goals, points, time_type) values (35, 9, 504, 0, 1, 1);</v>
      </c>
    </row>
    <row r="51" spans="1:7" x14ac:dyDescent="0.25">
      <c r="A51" s="3">
        <f t="shared" si="3"/>
        <v>36</v>
      </c>
      <c r="B51" s="3">
        <f>B50</f>
        <v>9</v>
      </c>
      <c r="C51" s="3">
        <v>504</v>
      </c>
      <c r="D51" s="3">
        <v>0</v>
      </c>
      <c r="E51" s="5">
        <v>0</v>
      </c>
      <c r="F51" s="3">
        <v>1</v>
      </c>
      <c r="G51" s="3" t="str">
        <f t="shared" si="5"/>
        <v>insert into game_score (id, matchid, squad, goals, points, time_type) values (36, 9, 504, 0, 0, 1);</v>
      </c>
    </row>
    <row r="52" spans="1:7" x14ac:dyDescent="0.25">
      <c r="A52">
        <f t="shared" si="3"/>
        <v>37</v>
      </c>
      <c r="B52">
        <f>B48+1</f>
        <v>10</v>
      </c>
      <c r="C52" s="4">
        <v>506</v>
      </c>
      <c r="D52" s="4">
        <v>7</v>
      </c>
      <c r="E52" s="6">
        <v>2</v>
      </c>
      <c r="F52" s="4">
        <v>2</v>
      </c>
      <c r="G52" t="str">
        <f t="shared" ref="G52:G63" si="6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(37, 10, 506, 7, 2, 2);</v>
      </c>
    </row>
    <row r="53" spans="1:7" x14ac:dyDescent="0.25">
      <c r="A53">
        <f t="shared" si="3"/>
        <v>38</v>
      </c>
      <c r="B53">
        <f>B52</f>
        <v>10</v>
      </c>
      <c r="C53" s="4">
        <v>506</v>
      </c>
      <c r="D53" s="4">
        <v>3</v>
      </c>
      <c r="E53" s="6">
        <v>0</v>
      </c>
      <c r="F53" s="4">
        <v>1</v>
      </c>
      <c r="G53" t="str">
        <f t="shared" si="6"/>
        <v>insert into game_score (id, matchid, squad, goals, points, time_type) values (38, 10, 506, 3, 0, 1);</v>
      </c>
    </row>
    <row r="54" spans="1:7" x14ac:dyDescent="0.25">
      <c r="A54">
        <f t="shared" si="3"/>
        <v>39</v>
      </c>
      <c r="B54">
        <f>B52</f>
        <v>10</v>
      </c>
      <c r="C54" s="4">
        <v>503</v>
      </c>
      <c r="D54" s="4">
        <v>1</v>
      </c>
      <c r="E54" s="6">
        <v>0</v>
      </c>
      <c r="F54" s="4">
        <v>2</v>
      </c>
      <c r="G54" t="str">
        <f t="shared" si="6"/>
        <v>insert into game_score (id, matchid, squad, goals, points, time_type) values (39, 10, 503, 1, 0, 2);</v>
      </c>
    </row>
    <row r="55" spans="1:7" x14ac:dyDescent="0.25">
      <c r="A55">
        <f t="shared" si="3"/>
        <v>40</v>
      </c>
      <c r="B55">
        <f>B52</f>
        <v>10</v>
      </c>
      <c r="C55" s="4">
        <v>503</v>
      </c>
      <c r="D55" s="4">
        <v>1</v>
      </c>
      <c r="E55" s="6">
        <v>0</v>
      </c>
      <c r="F55" s="4">
        <v>1</v>
      </c>
      <c r="G55" t="str">
        <f t="shared" si="6"/>
        <v>insert into game_score (id, matchid, squad, goals, points, time_type) values (40, 10, 503, 1, 0, 1);</v>
      </c>
    </row>
    <row r="56" spans="1:7" x14ac:dyDescent="0.25">
      <c r="A56" s="3">
        <f t="shared" si="3"/>
        <v>41</v>
      </c>
      <c r="B56" s="3">
        <f>B52+1</f>
        <v>11</v>
      </c>
      <c r="C56" s="3">
        <v>503</v>
      </c>
      <c r="D56" s="3">
        <v>1</v>
      </c>
      <c r="E56" s="5">
        <v>0</v>
      </c>
      <c r="F56" s="3">
        <v>1</v>
      </c>
      <c r="G56" s="3" t="str">
        <f t="shared" si="6"/>
        <v>insert into game_score (id, matchid, squad, goals, points, time_type) values (41, 11, 503, 1, 0, 1);</v>
      </c>
    </row>
    <row r="57" spans="1:7" x14ac:dyDescent="0.25">
      <c r="A57" s="3">
        <f t="shared" si="3"/>
        <v>42</v>
      </c>
      <c r="B57" s="3">
        <f>B56</f>
        <v>11</v>
      </c>
      <c r="C57" s="3">
        <v>503</v>
      </c>
      <c r="D57" s="3">
        <v>0</v>
      </c>
      <c r="E57" s="5">
        <v>0</v>
      </c>
      <c r="F57" s="3">
        <v>1</v>
      </c>
      <c r="G57" s="3" t="str">
        <f t="shared" si="6"/>
        <v>insert into game_score (id, matchid, squad, goals, points, time_type) values (42, 11, 503, 0, 0, 1);</v>
      </c>
    </row>
    <row r="58" spans="1:7" x14ac:dyDescent="0.25">
      <c r="A58" s="3">
        <f t="shared" si="3"/>
        <v>43</v>
      </c>
      <c r="B58" s="3">
        <f>B57</f>
        <v>11</v>
      </c>
      <c r="C58" s="3">
        <v>506</v>
      </c>
      <c r="D58" s="3">
        <v>2</v>
      </c>
      <c r="E58" s="5">
        <v>2</v>
      </c>
      <c r="F58" s="3">
        <v>1</v>
      </c>
      <c r="G58" s="3" t="str">
        <f t="shared" si="6"/>
        <v>insert into game_score (id, matchid, squad, goals, points, time_type) values (43, 11, 506, 2, 2, 1);</v>
      </c>
    </row>
    <row r="59" spans="1:7" x14ac:dyDescent="0.25">
      <c r="A59" s="3">
        <f t="shared" si="3"/>
        <v>44</v>
      </c>
      <c r="B59" s="3">
        <f>B58</f>
        <v>11</v>
      </c>
      <c r="C59" s="3">
        <v>506</v>
      </c>
      <c r="D59" s="3">
        <v>1</v>
      </c>
      <c r="E59" s="5">
        <v>0</v>
      </c>
      <c r="F59" s="3">
        <v>1</v>
      </c>
      <c r="G59" s="3" t="str">
        <f t="shared" si="6"/>
        <v>insert into game_score (id, matchid, squad, goals, points, time_type) values (44, 11, 506, 1, 0, 1);</v>
      </c>
    </row>
    <row r="60" spans="1:7" x14ac:dyDescent="0.25">
      <c r="A60">
        <f t="shared" si="3"/>
        <v>45</v>
      </c>
      <c r="B60">
        <f>B56+1</f>
        <v>12</v>
      </c>
      <c r="C60" s="4">
        <v>506</v>
      </c>
      <c r="D60" s="4">
        <v>1</v>
      </c>
      <c r="E60" s="6">
        <v>2</v>
      </c>
      <c r="F60" s="4">
        <v>2</v>
      </c>
      <c r="G60" t="str">
        <f t="shared" si="6"/>
        <v>insert into game_score (id, matchid, squad, goals, points, time_type) values (45, 12, 506, 1, 2, 2);</v>
      </c>
    </row>
    <row r="61" spans="1:7" x14ac:dyDescent="0.25">
      <c r="A61">
        <f t="shared" si="3"/>
        <v>46</v>
      </c>
      <c r="B61">
        <f>B60</f>
        <v>12</v>
      </c>
      <c r="C61" s="4">
        <v>506</v>
      </c>
      <c r="D61" s="4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(46, 12, 506, 1, 0, 1);</v>
      </c>
    </row>
    <row r="62" spans="1:7" x14ac:dyDescent="0.25">
      <c r="A62">
        <f t="shared" si="3"/>
        <v>47</v>
      </c>
      <c r="B62">
        <f>B60</f>
        <v>12</v>
      </c>
      <c r="C62" s="4">
        <v>502</v>
      </c>
      <c r="D62" s="4">
        <v>0</v>
      </c>
      <c r="E62" s="6">
        <v>0</v>
      </c>
      <c r="F62" s="4">
        <v>2</v>
      </c>
      <c r="G62" t="str">
        <f t="shared" si="6"/>
        <v>insert into game_score (id, matchid, squad, goals, points, time_type) values (47, 12, 502, 0, 0, 2);</v>
      </c>
    </row>
    <row r="63" spans="1:7" x14ac:dyDescent="0.25">
      <c r="A63">
        <f t="shared" si="3"/>
        <v>48</v>
      </c>
      <c r="B63">
        <f>B60</f>
        <v>12</v>
      </c>
      <c r="C63" s="4">
        <v>502</v>
      </c>
      <c r="D63" s="4">
        <v>0</v>
      </c>
      <c r="E63" s="6">
        <v>0</v>
      </c>
      <c r="F63" s="4">
        <v>1</v>
      </c>
      <c r="G63" t="str">
        <f t="shared" si="6"/>
        <v>insert into game_score (id, matchid, squad, goals, points, time_type) values (48, 12, 502,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'2007'!A8+1</f>
        <v>40</v>
      </c>
      <c r="B2">
        <v>2009</v>
      </c>
      <c r="C2" t="s">
        <v>12</v>
      </c>
      <c r="D2">
        <v>504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(40, 2009, 'A', 504);</v>
      </c>
    </row>
    <row r="3" spans="1:7" x14ac:dyDescent="0.25">
      <c r="A3">
        <f t="shared" ref="A3:A8" si="1">A2+1</f>
        <v>41</v>
      </c>
      <c r="B3">
        <f t="shared" ref="B3:B8" si="2">B2</f>
        <v>2009</v>
      </c>
      <c r="C3" t="s">
        <v>12</v>
      </c>
      <c r="D3">
        <v>503</v>
      </c>
      <c r="G3" t="str">
        <f t="shared" si="0"/>
        <v>insert into group_stage (id, tournament, group_code, squad) values (41, 2009, 'A', 503);</v>
      </c>
    </row>
    <row r="4" spans="1:7" x14ac:dyDescent="0.25">
      <c r="A4">
        <f t="shared" si="1"/>
        <v>42</v>
      </c>
      <c r="B4">
        <f t="shared" si="2"/>
        <v>2009</v>
      </c>
      <c r="C4" t="s">
        <v>12</v>
      </c>
      <c r="D4">
        <v>505</v>
      </c>
      <c r="G4" t="str">
        <f t="shared" si="0"/>
        <v>insert into group_stage (id, tournament, group_code, squad) values (42, 2009, 'A', 505);</v>
      </c>
    </row>
    <row r="5" spans="1:7" x14ac:dyDescent="0.25">
      <c r="A5">
        <f t="shared" si="1"/>
        <v>43</v>
      </c>
      <c r="B5">
        <f t="shared" si="2"/>
        <v>2009</v>
      </c>
      <c r="C5" t="s">
        <v>12</v>
      </c>
      <c r="D5">
        <v>501</v>
      </c>
      <c r="G5" t="str">
        <f t="shared" si="0"/>
        <v>insert into group_stage (id, tournament, group_code, squad) values (43, 2009, 'A', 501);</v>
      </c>
    </row>
    <row r="6" spans="1:7" x14ac:dyDescent="0.25">
      <c r="A6">
        <f t="shared" si="1"/>
        <v>44</v>
      </c>
      <c r="B6">
        <f t="shared" si="2"/>
        <v>2009</v>
      </c>
      <c r="C6" t="s">
        <v>13</v>
      </c>
      <c r="D6">
        <v>506</v>
      </c>
      <c r="G6" t="str">
        <f t="shared" si="0"/>
        <v>insert into group_stage (id, tournament, group_code, squad) values (44, 2009, 'B', 506);</v>
      </c>
    </row>
    <row r="7" spans="1:7" x14ac:dyDescent="0.25">
      <c r="A7">
        <f t="shared" si="1"/>
        <v>45</v>
      </c>
      <c r="B7">
        <f t="shared" si="2"/>
        <v>2009</v>
      </c>
      <c r="C7" t="s">
        <v>13</v>
      </c>
      <c r="D7">
        <v>507</v>
      </c>
      <c r="G7" t="str">
        <f t="shared" si="0"/>
        <v>insert into group_stage (id, tournament, group_code, squad) values (45, 2009, 'B', 507);</v>
      </c>
    </row>
    <row r="8" spans="1:7" x14ac:dyDescent="0.25">
      <c r="A8">
        <f t="shared" si="1"/>
        <v>46</v>
      </c>
      <c r="B8">
        <f t="shared" si="2"/>
        <v>2009</v>
      </c>
      <c r="C8" t="s">
        <v>13</v>
      </c>
      <c r="D8">
        <v>502</v>
      </c>
      <c r="G8" t="str">
        <f t="shared" si="0"/>
        <v>insert into group_stage (id, tournament, group_code, squad) values (46, 2009, 'B', 502);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'2007'!A24+1</f>
        <v>116</v>
      </c>
      <c r="B11" s="2" t="str">
        <f>"2009-01-22"</f>
        <v>2009-01-22</v>
      </c>
      <c r="C11">
        <v>2</v>
      </c>
      <c r="D11">
        <v>504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(116, '2009-01-22', 2, 504);</v>
      </c>
    </row>
    <row r="12" spans="1:7" x14ac:dyDescent="0.25">
      <c r="A12">
        <f>A11+1</f>
        <v>117</v>
      </c>
      <c r="B12" s="2" t="str">
        <f>"2009-01-22"</f>
        <v>2009-01-22</v>
      </c>
      <c r="C12">
        <v>2</v>
      </c>
      <c r="D12">
        <v>504</v>
      </c>
      <c r="G12" t="str">
        <f t="shared" si="3"/>
        <v>insert into game (matchid, matchdate, game_type, country) values (117, '2009-01-22', 2, 504);</v>
      </c>
    </row>
    <row r="13" spans="1:7" x14ac:dyDescent="0.25">
      <c r="A13">
        <f t="shared" ref="A13:A24" si="4">A12+1</f>
        <v>118</v>
      </c>
      <c r="B13" s="2" t="str">
        <f>"2009-01-24"</f>
        <v>2009-01-24</v>
      </c>
      <c r="C13">
        <v>2</v>
      </c>
      <c r="D13">
        <v>504</v>
      </c>
      <c r="G13" t="str">
        <f t="shared" si="3"/>
        <v>insert into game (matchid, matchdate, game_type, country) values (118, '2009-01-24', 2, 504);</v>
      </c>
    </row>
    <row r="14" spans="1:7" x14ac:dyDescent="0.25">
      <c r="A14">
        <f t="shared" si="4"/>
        <v>119</v>
      </c>
      <c r="B14" s="2" t="str">
        <f>"2009-01-24"</f>
        <v>2009-01-24</v>
      </c>
      <c r="C14">
        <v>2</v>
      </c>
      <c r="D14">
        <v>504</v>
      </c>
      <c r="G14" t="str">
        <f t="shared" si="3"/>
        <v>insert into game (matchid, matchdate, game_type, country) values (119, '2009-01-24', 2, 504);</v>
      </c>
    </row>
    <row r="15" spans="1:7" x14ac:dyDescent="0.25">
      <c r="A15">
        <f t="shared" si="4"/>
        <v>120</v>
      </c>
      <c r="B15" s="2" t="str">
        <f>"2009-01-26"</f>
        <v>2009-01-26</v>
      </c>
      <c r="C15">
        <v>2</v>
      </c>
      <c r="D15">
        <v>504</v>
      </c>
      <c r="G15" t="str">
        <f t="shared" si="3"/>
        <v>insert into game (matchid, matchdate, game_type, country) values (120, '2009-01-26', 2, 504);</v>
      </c>
    </row>
    <row r="16" spans="1:7" x14ac:dyDescent="0.25">
      <c r="A16">
        <f t="shared" si="4"/>
        <v>121</v>
      </c>
      <c r="B16" s="2" t="str">
        <f>"2009-01-26"</f>
        <v>2009-01-26</v>
      </c>
      <c r="C16">
        <v>2</v>
      </c>
      <c r="D16">
        <v>504</v>
      </c>
      <c r="G16" t="str">
        <f t="shared" si="3"/>
        <v>insert into game (matchid, matchdate, game_type, country) values (121, '2009-01-26', 2, 504);</v>
      </c>
    </row>
    <row r="17" spans="1:7" x14ac:dyDescent="0.25">
      <c r="A17">
        <f t="shared" si="4"/>
        <v>122</v>
      </c>
      <c r="B17" s="2" t="str">
        <f>"2009-01-23"</f>
        <v>2009-01-23</v>
      </c>
      <c r="C17">
        <v>2</v>
      </c>
      <c r="D17">
        <v>504</v>
      </c>
      <c r="G17" t="str">
        <f t="shared" si="3"/>
        <v>insert into game (matchid, matchdate, game_type, country) values (122, '2009-01-23', 2, 504);</v>
      </c>
    </row>
    <row r="18" spans="1:7" x14ac:dyDescent="0.25">
      <c r="A18">
        <f t="shared" si="4"/>
        <v>123</v>
      </c>
      <c r="B18" s="2" t="str">
        <f>"2009-01-25"</f>
        <v>2009-01-25</v>
      </c>
      <c r="C18">
        <v>2</v>
      </c>
      <c r="D18">
        <v>504</v>
      </c>
      <c r="G18" t="str">
        <f t="shared" si="3"/>
        <v>insert into game (matchid, matchdate, game_type, country) values (123, '2009-01-25', 2, 504);</v>
      </c>
    </row>
    <row r="19" spans="1:7" x14ac:dyDescent="0.25">
      <c r="A19">
        <f t="shared" si="4"/>
        <v>124</v>
      </c>
      <c r="B19" s="2" t="str">
        <f>"2009-01-27"</f>
        <v>2009-01-27</v>
      </c>
      <c r="C19">
        <v>2</v>
      </c>
      <c r="D19">
        <v>504</v>
      </c>
      <c r="G19" t="str">
        <f t="shared" si="3"/>
        <v>insert into game (matchid, matchdate, game_type, country) values (124, '2009-01-27', 2, 504);</v>
      </c>
    </row>
    <row r="20" spans="1:7" x14ac:dyDescent="0.25">
      <c r="A20">
        <f t="shared" si="4"/>
        <v>125</v>
      </c>
      <c r="B20" s="2" t="str">
        <f>"2009-01-29"</f>
        <v>2009-01-29</v>
      </c>
      <c r="C20">
        <v>24</v>
      </c>
      <c r="D20">
        <v>504</v>
      </c>
      <c r="G20" t="str">
        <f t="shared" si="3"/>
        <v>insert into game (matchid, matchdate, game_type, country) values (125, '2009-01-29', 24, 504);</v>
      </c>
    </row>
    <row r="21" spans="1:7" x14ac:dyDescent="0.25">
      <c r="A21">
        <f t="shared" si="4"/>
        <v>126</v>
      </c>
      <c r="B21" s="2" t="str">
        <f>"2009-01-30"</f>
        <v>2009-01-30</v>
      </c>
      <c r="C21">
        <v>4</v>
      </c>
      <c r="D21">
        <v>504</v>
      </c>
      <c r="G21" t="str">
        <f t="shared" si="3"/>
        <v>insert into game (matchid, matchdate, game_type, country) values (126, '2009-01-30', 4, 504);</v>
      </c>
    </row>
    <row r="22" spans="1:7" x14ac:dyDescent="0.25">
      <c r="A22">
        <f t="shared" si="4"/>
        <v>127</v>
      </c>
      <c r="B22" s="2" t="str">
        <f>"2009-01-30"</f>
        <v>2009-01-30</v>
      </c>
      <c r="C22">
        <v>4</v>
      </c>
      <c r="D22">
        <v>504</v>
      </c>
      <c r="G22" t="str">
        <f t="shared" si="3"/>
        <v>insert into game (matchid, matchdate, game_type, country) values (127, '2009-01-30', 4, 504);</v>
      </c>
    </row>
    <row r="23" spans="1:7" x14ac:dyDescent="0.25">
      <c r="A23">
        <f t="shared" si="4"/>
        <v>128</v>
      </c>
      <c r="B23" s="2" t="str">
        <f>"2009-02-01"</f>
        <v>2009-02-01</v>
      </c>
      <c r="C23">
        <v>5</v>
      </c>
      <c r="D23">
        <v>504</v>
      </c>
      <c r="G23" t="str">
        <f t="shared" si="3"/>
        <v>insert into game (matchid, matchdate, game_type, country) values (128, '2009-02-01', 5, 504);</v>
      </c>
    </row>
    <row r="24" spans="1:7" x14ac:dyDescent="0.25">
      <c r="A24">
        <f t="shared" si="4"/>
        <v>129</v>
      </c>
      <c r="B24" s="2" t="str">
        <f>"2009-02-01"</f>
        <v>2009-02-01</v>
      </c>
      <c r="C24">
        <v>6</v>
      </c>
      <c r="D24">
        <v>504</v>
      </c>
      <c r="G24" t="str">
        <f t="shared" si="3"/>
        <v>insert into game (matchid, matchdate, game_type, country) values (129, '2009-02-01', 6, 504);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'2007'!A84 + 1</f>
        <v>467</v>
      </c>
      <c r="B27" s="3">
        <f>A11</f>
        <v>116</v>
      </c>
      <c r="C27" s="3">
        <v>503</v>
      </c>
      <c r="D27" s="3">
        <v>1</v>
      </c>
      <c r="E27" s="3">
        <v>1</v>
      </c>
      <c r="F27" s="3">
        <v>2</v>
      </c>
      <c r="G27" s="3" t="str">
        <f t="shared" ref="G27:G84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(467, 116, 503, 1, 1, 2);</v>
      </c>
    </row>
    <row r="28" spans="1:7" x14ac:dyDescent="0.25">
      <c r="A28" s="3">
        <f>A27+1</f>
        <v>468</v>
      </c>
      <c r="B28" s="3">
        <f>B27</f>
        <v>116</v>
      </c>
      <c r="C28" s="3">
        <v>503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(468, 116, 503, 1, 0, 1);</v>
      </c>
    </row>
    <row r="29" spans="1:7" x14ac:dyDescent="0.25">
      <c r="A29" s="3">
        <f t="shared" ref="A29:A84" si="6">A28+1</f>
        <v>469</v>
      </c>
      <c r="B29" s="3">
        <f>B27</f>
        <v>116</v>
      </c>
      <c r="C29" s="3">
        <v>505</v>
      </c>
      <c r="D29" s="3">
        <v>1</v>
      </c>
      <c r="E29" s="3">
        <v>1</v>
      </c>
      <c r="F29" s="3">
        <v>2</v>
      </c>
      <c r="G29" s="3" t="str">
        <f t="shared" si="5"/>
        <v>insert into game_score (id, matchid, squad, goals, points, time_type) values (469, 116, 505, 1, 1, 2);</v>
      </c>
    </row>
    <row r="30" spans="1:7" x14ac:dyDescent="0.25">
      <c r="A30" s="3">
        <f t="shared" si="6"/>
        <v>470</v>
      </c>
      <c r="B30" s="3">
        <f>B27</f>
        <v>116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(470, 116, 505, 0, 0, 1);</v>
      </c>
    </row>
    <row r="31" spans="1:7" x14ac:dyDescent="0.25">
      <c r="A31" s="4">
        <f>A30+1</f>
        <v>471</v>
      </c>
      <c r="B31" s="4">
        <f>B27+1</f>
        <v>117</v>
      </c>
      <c r="C31" s="4">
        <v>504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(471, 117, 504, 2, 3, 2);</v>
      </c>
    </row>
    <row r="32" spans="1:7" x14ac:dyDescent="0.25">
      <c r="A32" s="4">
        <f t="shared" si="6"/>
        <v>472</v>
      </c>
      <c r="B32" s="4">
        <f>B31</f>
        <v>117</v>
      </c>
      <c r="C32" s="4">
        <v>504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(472, 117, 504, 1, 0, 1);</v>
      </c>
    </row>
    <row r="33" spans="1:7" x14ac:dyDescent="0.25">
      <c r="A33" s="4">
        <f t="shared" si="6"/>
        <v>473</v>
      </c>
      <c r="B33" s="4">
        <f>B31</f>
        <v>117</v>
      </c>
      <c r="C33" s="4">
        <v>501</v>
      </c>
      <c r="D33" s="4">
        <v>1</v>
      </c>
      <c r="E33" s="4">
        <v>0</v>
      </c>
      <c r="F33" s="4">
        <v>2</v>
      </c>
      <c r="G33" t="str">
        <f t="shared" si="5"/>
        <v>insert into game_score (id, matchid, squad, goals, points, time_type) values (473, 117, 501, 1, 0, 2);</v>
      </c>
    </row>
    <row r="34" spans="1:7" x14ac:dyDescent="0.25">
      <c r="A34" s="4">
        <f t="shared" si="6"/>
        <v>474</v>
      </c>
      <c r="B34" s="4">
        <f>B31</f>
        <v>117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(474, 117, 501, 0, 0, 1);</v>
      </c>
    </row>
    <row r="35" spans="1:7" x14ac:dyDescent="0.25">
      <c r="A35" s="3">
        <f t="shared" si="6"/>
        <v>475</v>
      </c>
      <c r="B35" s="3">
        <f>B31+1</f>
        <v>118</v>
      </c>
      <c r="C35" s="3">
        <v>501</v>
      </c>
      <c r="D35" s="3">
        <v>1</v>
      </c>
      <c r="E35" s="3">
        <v>0</v>
      </c>
      <c r="F35" s="3">
        <v>2</v>
      </c>
      <c r="G35" s="3" t="str">
        <f t="shared" si="5"/>
        <v>insert into game_score (id, matchid, squad, goals, points, time_type) values (475, 118, 501, 1, 0, 2);</v>
      </c>
    </row>
    <row r="36" spans="1:7" x14ac:dyDescent="0.25">
      <c r="A36" s="3">
        <f t="shared" si="6"/>
        <v>476</v>
      </c>
      <c r="B36" s="3">
        <f>B35</f>
        <v>118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(476, 118, 501, 0, 0, 1);</v>
      </c>
    </row>
    <row r="37" spans="1:7" x14ac:dyDescent="0.25">
      <c r="A37" s="3">
        <f t="shared" si="6"/>
        <v>477</v>
      </c>
      <c r="B37" s="3">
        <f>B35</f>
        <v>118</v>
      </c>
      <c r="C37" s="3">
        <v>503</v>
      </c>
      <c r="D37" s="3">
        <v>4</v>
      </c>
      <c r="E37" s="3">
        <v>3</v>
      </c>
      <c r="F37" s="3">
        <v>2</v>
      </c>
      <c r="G37" s="3" t="str">
        <f t="shared" si="5"/>
        <v>insert into game_score (id, matchid, squad, goals, points, time_type) values (477, 118, 503, 4, 3, 2);</v>
      </c>
    </row>
    <row r="38" spans="1:7" x14ac:dyDescent="0.25">
      <c r="A38" s="3">
        <f t="shared" si="6"/>
        <v>478</v>
      </c>
      <c r="B38" s="3">
        <f t="shared" ref="B38" si="7">B35</f>
        <v>118</v>
      </c>
      <c r="C38" s="3">
        <v>503</v>
      </c>
      <c r="D38" s="3">
        <v>2</v>
      </c>
      <c r="E38" s="3">
        <v>0</v>
      </c>
      <c r="F38" s="3">
        <v>1</v>
      </c>
      <c r="G38" s="3" t="str">
        <f t="shared" si="5"/>
        <v>insert into game_score (id, matchid, squad, goals, points, time_type) values (478, 118, 503, 2, 0, 1);</v>
      </c>
    </row>
    <row r="39" spans="1:7" x14ac:dyDescent="0.25">
      <c r="A39" s="4">
        <f t="shared" si="6"/>
        <v>479</v>
      </c>
      <c r="B39" s="4">
        <f>B35+1</f>
        <v>119</v>
      </c>
      <c r="C39" s="4">
        <v>504</v>
      </c>
      <c r="D39" s="4">
        <v>4</v>
      </c>
      <c r="E39" s="4">
        <v>3</v>
      </c>
      <c r="F39" s="4">
        <v>2</v>
      </c>
      <c r="G39" s="4" t="str">
        <f t="shared" si="5"/>
        <v>insert into game_score (id, matchid, squad, goals, points, time_type) values (479, 119, 504, 4, 3, 2);</v>
      </c>
    </row>
    <row r="40" spans="1:7" x14ac:dyDescent="0.25">
      <c r="A40" s="4">
        <f t="shared" si="6"/>
        <v>480</v>
      </c>
      <c r="B40" s="4">
        <f>B39</f>
        <v>119</v>
      </c>
      <c r="C40" s="4">
        <v>504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(480, 119, 504, 1, 0, 1);</v>
      </c>
    </row>
    <row r="41" spans="1:7" x14ac:dyDescent="0.25">
      <c r="A41" s="4">
        <f t="shared" si="6"/>
        <v>481</v>
      </c>
      <c r="B41" s="4">
        <f>B39</f>
        <v>119</v>
      </c>
      <c r="C41" s="4">
        <v>505</v>
      </c>
      <c r="D41" s="4">
        <v>1</v>
      </c>
      <c r="E41" s="4">
        <v>0</v>
      </c>
      <c r="F41" s="4">
        <v>2</v>
      </c>
      <c r="G41" s="4" t="str">
        <f t="shared" si="5"/>
        <v>insert into game_score (id, matchid, squad, goals, points, time_type) values (481, 119, 505, 1, 0, 2);</v>
      </c>
    </row>
    <row r="42" spans="1:7" x14ac:dyDescent="0.25">
      <c r="A42" s="4">
        <f t="shared" si="6"/>
        <v>482</v>
      </c>
      <c r="B42" s="4">
        <f t="shared" ref="B42" si="8">B39</f>
        <v>119</v>
      </c>
      <c r="C42" s="4">
        <v>505</v>
      </c>
      <c r="D42" s="4">
        <v>1</v>
      </c>
      <c r="E42" s="4">
        <v>0</v>
      </c>
      <c r="F42" s="4">
        <v>1</v>
      </c>
      <c r="G42" s="4" t="str">
        <f t="shared" si="5"/>
        <v>insert into game_score (id, matchid, squad, goals, points, time_type) values (482, 119, 505, 1, 0, 1);</v>
      </c>
    </row>
    <row r="43" spans="1:7" x14ac:dyDescent="0.25">
      <c r="A43" s="3">
        <f t="shared" si="6"/>
        <v>483</v>
      </c>
      <c r="B43" s="3">
        <f>B39+1</f>
        <v>120</v>
      </c>
      <c r="C43" s="3">
        <v>505</v>
      </c>
      <c r="D43" s="3">
        <v>1</v>
      </c>
      <c r="E43" s="3">
        <v>1</v>
      </c>
      <c r="F43" s="3">
        <v>2</v>
      </c>
      <c r="G43" s="3" t="str">
        <f t="shared" si="5"/>
        <v>insert into game_score (id, matchid, squad, goals, points, time_type) values (483, 120, 505, 1, 1, 2);</v>
      </c>
    </row>
    <row r="44" spans="1:7" x14ac:dyDescent="0.25">
      <c r="A44" s="3">
        <f t="shared" si="6"/>
        <v>484</v>
      </c>
      <c r="B44" s="3">
        <f>B43</f>
        <v>120</v>
      </c>
      <c r="C44" s="3">
        <v>505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(484, 120, 505, 0, 0, 1);</v>
      </c>
    </row>
    <row r="45" spans="1:7" x14ac:dyDescent="0.25">
      <c r="A45" s="3">
        <f t="shared" si="6"/>
        <v>485</v>
      </c>
      <c r="B45" s="3">
        <f>B43</f>
        <v>120</v>
      </c>
      <c r="C45" s="3">
        <v>501</v>
      </c>
      <c r="D45" s="3">
        <v>1</v>
      </c>
      <c r="E45" s="3">
        <v>1</v>
      </c>
      <c r="F45" s="3">
        <v>2</v>
      </c>
      <c r="G45" s="3" t="str">
        <f t="shared" si="5"/>
        <v>insert into game_score (id, matchid, squad, goals, points, time_type) values (485, 120, 501, 1, 1, 2);</v>
      </c>
    </row>
    <row r="46" spans="1:7" x14ac:dyDescent="0.25">
      <c r="A46" s="3">
        <f t="shared" si="6"/>
        <v>486</v>
      </c>
      <c r="B46" s="3">
        <f t="shared" ref="B46" si="9">B43</f>
        <v>120</v>
      </c>
      <c r="C46" s="3">
        <v>501</v>
      </c>
      <c r="D46" s="3">
        <v>1</v>
      </c>
      <c r="E46" s="3">
        <v>0</v>
      </c>
      <c r="F46" s="3">
        <v>1</v>
      </c>
      <c r="G46" s="3" t="str">
        <f t="shared" si="5"/>
        <v>insert into game_score (id, matchid, squad, goals, points, time_type) values (486, 120, 501, 1, 0, 1);</v>
      </c>
    </row>
    <row r="47" spans="1:7" x14ac:dyDescent="0.25">
      <c r="A47" s="4">
        <f t="shared" si="6"/>
        <v>487</v>
      </c>
      <c r="B47" s="4">
        <f>B43+1</f>
        <v>121</v>
      </c>
      <c r="C47" s="4">
        <v>504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(487, 121, 504, 2, 3, 2);</v>
      </c>
    </row>
    <row r="48" spans="1:7" x14ac:dyDescent="0.25">
      <c r="A48" s="4">
        <f t="shared" si="6"/>
        <v>488</v>
      </c>
      <c r="B48" s="4">
        <f>B47</f>
        <v>121</v>
      </c>
      <c r="C48" s="4">
        <v>504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(488, 121, 504, 1, 0, 1);</v>
      </c>
    </row>
    <row r="49" spans="1:7" x14ac:dyDescent="0.25">
      <c r="A49" s="4">
        <f t="shared" si="6"/>
        <v>489</v>
      </c>
      <c r="B49" s="4">
        <f>B47</f>
        <v>121</v>
      </c>
      <c r="C49" s="4">
        <v>503</v>
      </c>
      <c r="D49" s="4">
        <v>0</v>
      </c>
      <c r="E49" s="4">
        <v>0</v>
      </c>
      <c r="F49" s="4">
        <v>2</v>
      </c>
      <c r="G49" s="4" t="str">
        <f t="shared" si="5"/>
        <v>insert into game_score (id, matchid, squad, goals, points, time_type) values (489, 121, 503, 0, 0, 2);</v>
      </c>
    </row>
    <row r="50" spans="1:7" x14ac:dyDescent="0.25">
      <c r="A50" s="4">
        <f t="shared" si="6"/>
        <v>490</v>
      </c>
      <c r="B50" s="4">
        <f t="shared" ref="B50" si="10">B47</f>
        <v>121</v>
      </c>
      <c r="C50" s="4">
        <v>503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(490, 121, 503, 0, 0, 1);</v>
      </c>
    </row>
    <row r="51" spans="1:7" x14ac:dyDescent="0.25">
      <c r="A51" s="3">
        <f t="shared" si="6"/>
        <v>491</v>
      </c>
      <c r="B51" s="3">
        <f>B47+1</f>
        <v>122</v>
      </c>
      <c r="C51" s="3">
        <v>506</v>
      </c>
      <c r="D51" s="3">
        <v>3</v>
      </c>
      <c r="E51" s="3">
        <v>3</v>
      </c>
      <c r="F51" s="3">
        <v>2</v>
      </c>
      <c r="G51" s="3" t="str">
        <f t="shared" si="5"/>
        <v>insert into game_score (id, matchid, squad, goals, points, time_type) values (491, 122, 506, 3, 3, 2);</v>
      </c>
    </row>
    <row r="52" spans="1:7" x14ac:dyDescent="0.25">
      <c r="A52" s="3">
        <f t="shared" si="6"/>
        <v>492</v>
      </c>
      <c r="B52" s="3">
        <f>B51</f>
        <v>122</v>
      </c>
      <c r="C52" s="3">
        <v>506</v>
      </c>
      <c r="D52" s="3">
        <v>2</v>
      </c>
      <c r="E52" s="3">
        <v>0</v>
      </c>
      <c r="F52" s="3">
        <v>1</v>
      </c>
      <c r="G52" s="3" t="str">
        <f t="shared" si="5"/>
        <v>insert into game_score (id, matchid, squad, goals, points, time_type) values (492, 122, 506, 2, 0, 1);</v>
      </c>
    </row>
    <row r="53" spans="1:7" x14ac:dyDescent="0.25">
      <c r="A53" s="3">
        <f t="shared" si="6"/>
        <v>493</v>
      </c>
      <c r="B53" s="3">
        <f>B51</f>
        <v>122</v>
      </c>
      <c r="C53" s="3">
        <v>507</v>
      </c>
      <c r="D53" s="3">
        <v>0</v>
      </c>
      <c r="E53" s="3">
        <v>0</v>
      </c>
      <c r="F53" s="3">
        <v>2</v>
      </c>
      <c r="G53" s="3" t="str">
        <f t="shared" si="5"/>
        <v>insert into game_score (id, matchid, squad, goals, points, time_type) values (493, 122, 507, 0, 0, 2);</v>
      </c>
    </row>
    <row r="54" spans="1:7" x14ac:dyDescent="0.25">
      <c r="A54" s="3">
        <f t="shared" si="6"/>
        <v>494</v>
      </c>
      <c r="B54" s="3">
        <f t="shared" ref="B54" si="11">B51</f>
        <v>122</v>
      </c>
      <c r="C54" s="3">
        <v>507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(494, 122, 507, 0, 0, 1);</v>
      </c>
    </row>
    <row r="55" spans="1:7" x14ac:dyDescent="0.25">
      <c r="A55" s="4">
        <f t="shared" si="6"/>
        <v>495</v>
      </c>
      <c r="B55" s="4">
        <f>B51+1</f>
        <v>123</v>
      </c>
      <c r="C55" s="4">
        <v>502</v>
      </c>
      <c r="D55" s="4">
        <v>1</v>
      </c>
      <c r="E55" s="4">
        <v>0</v>
      </c>
      <c r="F55" s="4">
        <v>2</v>
      </c>
      <c r="G55" s="4" t="str">
        <f t="shared" si="5"/>
        <v>insert into game_score (id, matchid, squad, goals, points, time_type) values (495, 123, 502, 1, 0, 2);</v>
      </c>
    </row>
    <row r="56" spans="1:7" x14ac:dyDescent="0.25">
      <c r="A56" s="4">
        <f t="shared" si="6"/>
        <v>496</v>
      </c>
      <c r="B56" s="4">
        <f>B55</f>
        <v>123</v>
      </c>
      <c r="C56" s="4">
        <v>502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(496, 123, 502, 0, 0, 1);</v>
      </c>
    </row>
    <row r="57" spans="1:7" x14ac:dyDescent="0.25">
      <c r="A57" s="4">
        <f t="shared" si="6"/>
        <v>497</v>
      </c>
      <c r="B57" s="4">
        <f>B55</f>
        <v>123</v>
      </c>
      <c r="C57" s="4">
        <v>506</v>
      </c>
      <c r="D57" s="4">
        <v>3</v>
      </c>
      <c r="E57" s="4">
        <v>3</v>
      </c>
      <c r="F57" s="4">
        <v>2</v>
      </c>
      <c r="G57" s="4" t="str">
        <f t="shared" si="5"/>
        <v>insert into game_score (id, matchid, squad, goals, points, time_type) values (497, 123, 506, 3, 3, 2);</v>
      </c>
    </row>
    <row r="58" spans="1:7" x14ac:dyDescent="0.25">
      <c r="A58" s="4">
        <f t="shared" si="6"/>
        <v>498</v>
      </c>
      <c r="B58" s="4">
        <f t="shared" ref="B58" si="12">B55</f>
        <v>123</v>
      </c>
      <c r="C58" s="4">
        <v>506</v>
      </c>
      <c r="D58" s="4">
        <v>1</v>
      </c>
      <c r="E58" s="4">
        <v>0</v>
      </c>
      <c r="F58" s="4">
        <v>1</v>
      </c>
      <c r="G58" s="4" t="str">
        <f t="shared" si="5"/>
        <v>insert into game_score (id, matchid, squad, goals, points, time_type) values (498, 123, 506, 1, 0, 1);</v>
      </c>
    </row>
    <row r="59" spans="1:7" x14ac:dyDescent="0.25">
      <c r="A59" s="3">
        <f t="shared" si="6"/>
        <v>499</v>
      </c>
      <c r="B59" s="3">
        <f>B55+1</f>
        <v>124</v>
      </c>
      <c r="C59" s="3">
        <v>507</v>
      </c>
      <c r="D59" s="3">
        <v>1</v>
      </c>
      <c r="E59" s="3">
        <v>3</v>
      </c>
      <c r="F59" s="3">
        <v>2</v>
      </c>
      <c r="G59" s="3" t="str">
        <f t="shared" si="5"/>
        <v>insert into game_score (id, matchid, squad, goals, points, time_type) values (499, 124, 507, 1, 3, 2);</v>
      </c>
    </row>
    <row r="60" spans="1:7" x14ac:dyDescent="0.25">
      <c r="A60" s="3">
        <f t="shared" si="6"/>
        <v>500</v>
      </c>
      <c r="B60" s="3">
        <f>B59</f>
        <v>124</v>
      </c>
      <c r="C60" s="3">
        <v>507</v>
      </c>
      <c r="D60" s="3">
        <v>1</v>
      </c>
      <c r="E60" s="3">
        <v>0</v>
      </c>
      <c r="F60" s="3">
        <v>1</v>
      </c>
      <c r="G60" s="3" t="str">
        <f t="shared" si="5"/>
        <v>insert into game_score (id, matchid, squad, goals, points, time_type) values (500, 124, 507, 1, 0, 1);</v>
      </c>
    </row>
    <row r="61" spans="1:7" x14ac:dyDescent="0.25">
      <c r="A61" s="3">
        <f t="shared" si="6"/>
        <v>501</v>
      </c>
      <c r="B61" s="3">
        <f>B59</f>
        <v>124</v>
      </c>
      <c r="C61" s="3">
        <v>502</v>
      </c>
      <c r="D61" s="3">
        <v>0</v>
      </c>
      <c r="E61" s="3">
        <v>0</v>
      </c>
      <c r="F61" s="3">
        <v>2</v>
      </c>
      <c r="G61" s="3" t="str">
        <f t="shared" si="5"/>
        <v>insert into game_score (id, matchid, squad, goals, points, time_type) values (501, 124, 502, 0, 0, 2);</v>
      </c>
    </row>
    <row r="62" spans="1:7" x14ac:dyDescent="0.25">
      <c r="A62" s="3">
        <f t="shared" si="6"/>
        <v>502</v>
      </c>
      <c r="B62" s="3">
        <f t="shared" ref="B62" si="13">B59</f>
        <v>124</v>
      </c>
      <c r="C62" s="3">
        <v>502</v>
      </c>
      <c r="D62" s="3">
        <v>0</v>
      </c>
      <c r="E62" s="3">
        <v>0</v>
      </c>
      <c r="F62" s="3">
        <v>1</v>
      </c>
      <c r="G62" s="3" t="str">
        <f t="shared" si="5"/>
        <v>insert into game_score (id, matchid, squad, goals, points, time_type) values (502, 124, 502, 0, 0, 1);</v>
      </c>
    </row>
    <row r="63" spans="1:7" x14ac:dyDescent="0.25">
      <c r="A63" s="4">
        <f t="shared" si="6"/>
        <v>503</v>
      </c>
      <c r="B63" s="4">
        <f>B59+1</f>
        <v>125</v>
      </c>
      <c r="C63" s="4">
        <v>505</v>
      </c>
      <c r="D63" s="4">
        <v>2</v>
      </c>
      <c r="E63" s="4">
        <v>3</v>
      </c>
      <c r="F63" s="4">
        <v>2</v>
      </c>
      <c r="G63" s="4" t="str">
        <f t="shared" si="5"/>
        <v>insert into game_score (id, matchid, squad, goals, points, time_type) values (503, 125, 505, 2, 3, 2);</v>
      </c>
    </row>
    <row r="64" spans="1:7" x14ac:dyDescent="0.25">
      <c r="A64" s="4">
        <f t="shared" si="6"/>
        <v>504</v>
      </c>
      <c r="B64" s="4">
        <f>B63</f>
        <v>125</v>
      </c>
      <c r="C64" s="4">
        <v>505</v>
      </c>
      <c r="D64" s="4">
        <v>1</v>
      </c>
      <c r="E64" s="4">
        <v>0</v>
      </c>
      <c r="F64" s="4">
        <v>1</v>
      </c>
      <c r="G64" s="4" t="str">
        <f t="shared" si="5"/>
        <v>insert into game_score (id, matchid, squad, goals, points, time_type) values (504, 125, 505, 1, 0, 1);</v>
      </c>
    </row>
    <row r="65" spans="1:8" x14ac:dyDescent="0.25">
      <c r="A65" s="4">
        <f t="shared" si="6"/>
        <v>505</v>
      </c>
      <c r="B65" s="4">
        <f>B63</f>
        <v>125</v>
      </c>
      <c r="C65" s="4">
        <v>502</v>
      </c>
      <c r="D65" s="4">
        <v>0</v>
      </c>
      <c r="E65" s="4">
        <v>0</v>
      </c>
      <c r="F65" s="4">
        <v>2</v>
      </c>
      <c r="G65" s="4" t="str">
        <f t="shared" si="5"/>
        <v>insert into game_score (id, matchid, squad, goals, points, time_type) values (505, 125, 502, 0, 0, 2);</v>
      </c>
    </row>
    <row r="66" spans="1:8" x14ac:dyDescent="0.25">
      <c r="A66" s="4">
        <f t="shared" si="6"/>
        <v>506</v>
      </c>
      <c r="B66" s="4">
        <f t="shared" ref="B66" si="14">B63</f>
        <v>125</v>
      </c>
      <c r="C66" s="4">
        <v>502</v>
      </c>
      <c r="D66" s="4">
        <v>0</v>
      </c>
      <c r="E66" s="4">
        <v>0</v>
      </c>
      <c r="F66" s="4">
        <v>1</v>
      </c>
      <c r="G66" s="4" t="str">
        <f t="shared" si="5"/>
        <v>insert into game_score (id, matchid, squad, goals, points, time_type) values (506, 125, 502, 0, 0, 1);</v>
      </c>
    </row>
    <row r="67" spans="1:8" x14ac:dyDescent="0.25">
      <c r="A67" s="3">
        <f t="shared" si="6"/>
        <v>507</v>
      </c>
      <c r="B67" s="3">
        <f>B63+1</f>
        <v>126</v>
      </c>
      <c r="C67" s="3">
        <v>506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(507, 126, 506, 1, 3, 2);</v>
      </c>
    </row>
    <row r="68" spans="1:8" x14ac:dyDescent="0.25">
      <c r="A68" s="3">
        <f t="shared" si="6"/>
        <v>508</v>
      </c>
      <c r="B68" s="3">
        <f>B67</f>
        <v>126</v>
      </c>
      <c r="C68" s="3">
        <v>506</v>
      </c>
      <c r="D68" s="3">
        <v>1</v>
      </c>
      <c r="E68" s="3">
        <v>0</v>
      </c>
      <c r="F68" s="3">
        <v>1</v>
      </c>
      <c r="G68" s="3" t="str">
        <f t="shared" si="5"/>
        <v>insert into game_score (id, matchid, squad, goals, points, time_type) values (508, 126, 506, 1, 0, 1);</v>
      </c>
    </row>
    <row r="69" spans="1:8" x14ac:dyDescent="0.25">
      <c r="A69" s="3">
        <f t="shared" si="6"/>
        <v>509</v>
      </c>
      <c r="B69" s="3">
        <f>B67</f>
        <v>126</v>
      </c>
      <c r="C69" s="3">
        <v>503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(509, 126, 503, 0, 0, 2);</v>
      </c>
    </row>
    <row r="70" spans="1:8" x14ac:dyDescent="0.25">
      <c r="A70" s="3">
        <f t="shared" si="6"/>
        <v>510</v>
      </c>
      <c r="B70" s="3">
        <f t="shared" ref="B70" si="15">B67</f>
        <v>126</v>
      </c>
      <c r="C70" s="3">
        <v>503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(510, 126, 503, 0, 0, 1);</v>
      </c>
    </row>
    <row r="71" spans="1:8" x14ac:dyDescent="0.25">
      <c r="A71" s="4">
        <f t="shared" si="6"/>
        <v>511</v>
      </c>
      <c r="B71" s="4">
        <f>B67+1</f>
        <v>127</v>
      </c>
      <c r="C71" s="4">
        <v>504</v>
      </c>
      <c r="D71" s="4">
        <v>0</v>
      </c>
      <c r="E71" s="4">
        <v>0</v>
      </c>
      <c r="F71" s="4">
        <v>2</v>
      </c>
      <c r="G71" s="4" t="str">
        <f t="shared" si="5"/>
        <v>insert into game_score (id, matchid, squad, goals, points, time_type) values (511, 127, 504, 0, 0, 2);</v>
      </c>
    </row>
    <row r="72" spans="1:8" x14ac:dyDescent="0.25">
      <c r="A72" s="4">
        <f t="shared" si="6"/>
        <v>512</v>
      </c>
      <c r="B72" s="4">
        <f>B71</f>
        <v>127</v>
      </c>
      <c r="C72" s="4">
        <v>504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(512, 127, 504, 0, 0, 1);</v>
      </c>
    </row>
    <row r="73" spans="1:8" x14ac:dyDescent="0.25">
      <c r="A73" s="4">
        <f t="shared" si="6"/>
        <v>513</v>
      </c>
      <c r="B73" s="4">
        <f>B71</f>
        <v>127</v>
      </c>
      <c r="C73" s="4">
        <v>507</v>
      </c>
      <c r="D73" s="4">
        <v>1</v>
      </c>
      <c r="E73" s="4">
        <v>3</v>
      </c>
      <c r="F73" s="4">
        <v>2</v>
      </c>
      <c r="G73" s="4" t="str">
        <f t="shared" si="5"/>
        <v>insert into game_score (id, matchid, squad, goals, points, time_type) values (513, 127, 507, 1, 3, 2);</v>
      </c>
    </row>
    <row r="74" spans="1:8" x14ac:dyDescent="0.25">
      <c r="A74" s="4">
        <f t="shared" si="6"/>
        <v>514</v>
      </c>
      <c r="B74" s="4">
        <f t="shared" ref="B74" si="16">B71</f>
        <v>127</v>
      </c>
      <c r="C74" s="4">
        <v>507</v>
      </c>
      <c r="D74" s="4">
        <v>1</v>
      </c>
      <c r="E74" s="4">
        <v>0</v>
      </c>
      <c r="F74" s="4">
        <v>1</v>
      </c>
      <c r="G74" s="4" t="str">
        <f t="shared" si="5"/>
        <v>insert into game_score (id, matchid, squad, goals, points, time_type) values (514, 127, 507, 1, 0, 1);</v>
      </c>
    </row>
    <row r="75" spans="1:8" x14ac:dyDescent="0.25">
      <c r="A75" s="3">
        <f t="shared" si="6"/>
        <v>515</v>
      </c>
      <c r="B75" s="3">
        <f>B71+1</f>
        <v>128</v>
      </c>
      <c r="C75" s="3">
        <v>504</v>
      </c>
      <c r="D75" s="3">
        <v>1</v>
      </c>
      <c r="E75" s="3">
        <v>3</v>
      </c>
      <c r="F75" s="3">
        <v>2</v>
      </c>
      <c r="G75" s="3" t="str">
        <f t="shared" si="5"/>
        <v>insert into game_score (id, matchid, squad, goals, points, time_type) values (515, 128, 504, 1, 3, 2);</v>
      </c>
    </row>
    <row r="76" spans="1:8" x14ac:dyDescent="0.25">
      <c r="A76" s="3">
        <f t="shared" si="6"/>
        <v>516</v>
      </c>
      <c r="B76" s="3">
        <f>B75</f>
        <v>128</v>
      </c>
      <c r="C76" s="3">
        <v>504</v>
      </c>
      <c r="D76" s="3">
        <v>1</v>
      </c>
      <c r="E76" s="3">
        <v>0</v>
      </c>
      <c r="F76" s="3">
        <v>1</v>
      </c>
      <c r="G76" s="3" t="str">
        <f t="shared" si="5"/>
        <v>insert into game_score (id, matchid, squad, goals, points, time_type) values (516, 128, 504, 1, 0, 1);</v>
      </c>
    </row>
    <row r="77" spans="1:8" x14ac:dyDescent="0.25">
      <c r="A77" s="3">
        <f t="shared" si="6"/>
        <v>517</v>
      </c>
      <c r="B77" s="3">
        <f>B75</f>
        <v>128</v>
      </c>
      <c r="C77" s="3">
        <v>503</v>
      </c>
      <c r="D77" s="3">
        <v>0</v>
      </c>
      <c r="E77" s="3">
        <v>0</v>
      </c>
      <c r="F77" s="3">
        <v>2</v>
      </c>
      <c r="G77" s="3" t="str">
        <f t="shared" si="5"/>
        <v>insert into game_score (id, matchid, squad, goals, points, time_type) values (517, 128, 503, 0, 0, 2);</v>
      </c>
    </row>
    <row r="78" spans="1:8" x14ac:dyDescent="0.25">
      <c r="A78" s="3">
        <f t="shared" si="6"/>
        <v>518</v>
      </c>
      <c r="B78" s="3">
        <f t="shared" ref="B78" si="17">B75</f>
        <v>128</v>
      </c>
      <c r="C78" s="3">
        <v>503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(518, 128, 503, 0, 0, 1);</v>
      </c>
    </row>
    <row r="79" spans="1:8" x14ac:dyDescent="0.25">
      <c r="A79" s="4">
        <f t="shared" si="6"/>
        <v>519</v>
      </c>
      <c r="B79" s="4">
        <f>B77+1</f>
        <v>129</v>
      </c>
      <c r="C79" s="4">
        <v>506</v>
      </c>
      <c r="D79" s="4">
        <v>0</v>
      </c>
      <c r="E79" s="4">
        <v>1</v>
      </c>
      <c r="F79" s="4">
        <v>2</v>
      </c>
      <c r="G79" s="4" t="str">
        <f t="shared" si="5"/>
        <v>insert into game_score (id, matchid, squad, goals, points, time_type) values (519, 129, 506, 0, 1, 2);</v>
      </c>
      <c r="H79" s="4"/>
    </row>
    <row r="80" spans="1:8" x14ac:dyDescent="0.25">
      <c r="A80" s="4">
        <f t="shared" si="6"/>
        <v>520</v>
      </c>
      <c r="B80" s="4">
        <f>B79</f>
        <v>129</v>
      </c>
      <c r="C80" s="4">
        <v>506</v>
      </c>
      <c r="D80" s="4">
        <v>0</v>
      </c>
      <c r="E80" s="4">
        <v>0</v>
      </c>
      <c r="F80" s="4">
        <v>1</v>
      </c>
      <c r="G80" s="4" t="str">
        <f t="shared" si="5"/>
        <v>insert into game_score (id, matchid, squad, goals, points, time_type) values (520, 129, 506, 0, 0, 1);</v>
      </c>
      <c r="H80" s="4"/>
    </row>
    <row r="81" spans="1:8" x14ac:dyDescent="0.25">
      <c r="A81" s="4">
        <f t="shared" si="6"/>
        <v>521</v>
      </c>
      <c r="B81" s="4">
        <f>B79</f>
        <v>129</v>
      </c>
      <c r="C81" s="4">
        <v>507</v>
      </c>
      <c r="D81" s="4">
        <v>0</v>
      </c>
      <c r="E81" s="4">
        <v>1</v>
      </c>
      <c r="F81" s="4">
        <v>2</v>
      </c>
      <c r="G81" s="4" t="str">
        <f t="shared" si="5"/>
        <v>insert into game_score (id, matchid, squad, goals, points, time_type) values (521, 129, 507, 0, 1, 2);</v>
      </c>
      <c r="H81" s="4"/>
    </row>
    <row r="82" spans="1:8" x14ac:dyDescent="0.25">
      <c r="A82" s="4">
        <f t="shared" si="6"/>
        <v>522</v>
      </c>
      <c r="B82" s="4">
        <f t="shared" ref="B82" si="18">B79</f>
        <v>129</v>
      </c>
      <c r="C82" s="4">
        <v>507</v>
      </c>
      <c r="D82" s="4">
        <v>0</v>
      </c>
      <c r="E82" s="4">
        <v>0</v>
      </c>
      <c r="F82" s="4">
        <v>1</v>
      </c>
      <c r="G82" s="4" t="str">
        <f t="shared" si="5"/>
        <v>insert into game_score (id, matchid, squad, goals, points, time_type) values (522, 129, 507, 0, 0, 1);</v>
      </c>
      <c r="H82" s="4"/>
    </row>
    <row r="83" spans="1:8" x14ac:dyDescent="0.25">
      <c r="A83" s="4">
        <f t="shared" si="6"/>
        <v>523</v>
      </c>
      <c r="B83" s="4">
        <f>B82</f>
        <v>129</v>
      </c>
      <c r="C83" s="4">
        <v>506</v>
      </c>
      <c r="D83" s="4">
        <v>3</v>
      </c>
      <c r="E83" s="4">
        <v>0</v>
      </c>
      <c r="F83" s="4">
        <v>7</v>
      </c>
      <c r="G83" s="4" t="str">
        <f t="shared" si="5"/>
        <v>insert into game_score (id, matchid, squad, goals, points, time_type) values (523, 129, 506, 3, 0, 7);</v>
      </c>
      <c r="H83" s="4"/>
    </row>
    <row r="84" spans="1:8" x14ac:dyDescent="0.25">
      <c r="A84" s="4">
        <f t="shared" si="6"/>
        <v>524</v>
      </c>
      <c r="B84" s="4">
        <f>B83</f>
        <v>129</v>
      </c>
      <c r="C84" s="4">
        <v>507</v>
      </c>
      <c r="D84" s="4">
        <v>5</v>
      </c>
      <c r="E84" s="4">
        <v>0</v>
      </c>
      <c r="F84" s="4">
        <v>7</v>
      </c>
      <c r="G84" s="4" t="str">
        <f t="shared" si="5"/>
        <v>insert into game_score (id, matchid, squad, goals, points, time_type) values (524, 129, 507, 5, 0, 7);</v>
      </c>
      <c r="H8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'2009'!A8+1</f>
        <v>47</v>
      </c>
      <c r="B2">
        <v>2011</v>
      </c>
      <c r="C2" t="s">
        <v>12</v>
      </c>
      <c r="D2">
        <v>507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(47, 2011, 'A', 507);</v>
      </c>
    </row>
    <row r="3" spans="1:7" x14ac:dyDescent="0.25">
      <c r="A3">
        <f t="shared" ref="A3:A8" si="1">A2+1</f>
        <v>48</v>
      </c>
      <c r="B3">
        <f t="shared" ref="B3:B8" si="2">B2</f>
        <v>2011</v>
      </c>
      <c r="C3" t="s">
        <v>12</v>
      </c>
      <c r="D3">
        <v>503</v>
      </c>
      <c r="G3" t="str">
        <f t="shared" si="0"/>
        <v>insert into group_stage (id, tournament, group_code, squad) values (48, 2011, 'A', 503);</v>
      </c>
    </row>
    <row r="4" spans="1:7" x14ac:dyDescent="0.25">
      <c r="A4">
        <f t="shared" si="1"/>
        <v>49</v>
      </c>
      <c r="B4">
        <f t="shared" si="2"/>
        <v>2011</v>
      </c>
      <c r="C4" t="s">
        <v>12</v>
      </c>
      <c r="D4">
        <v>505</v>
      </c>
      <c r="G4" t="str">
        <f t="shared" si="0"/>
        <v>insert into group_stage (id, tournament, group_code, squad) values (49, 2011, 'A', 505);</v>
      </c>
    </row>
    <row r="5" spans="1:7" x14ac:dyDescent="0.25">
      <c r="A5">
        <f t="shared" si="1"/>
        <v>50</v>
      </c>
      <c r="B5">
        <f t="shared" si="2"/>
        <v>2011</v>
      </c>
      <c r="C5" t="s">
        <v>12</v>
      </c>
      <c r="D5">
        <v>501</v>
      </c>
      <c r="G5" t="str">
        <f t="shared" si="0"/>
        <v>insert into group_stage (id, tournament, group_code, squad) values (50, 2011, 'A', 501);</v>
      </c>
    </row>
    <row r="6" spans="1:7" x14ac:dyDescent="0.25">
      <c r="A6">
        <f t="shared" si="1"/>
        <v>51</v>
      </c>
      <c r="B6">
        <f t="shared" si="2"/>
        <v>2011</v>
      </c>
      <c r="C6" t="s">
        <v>13</v>
      </c>
      <c r="D6">
        <v>504</v>
      </c>
      <c r="G6" t="str">
        <f t="shared" si="0"/>
        <v>insert into group_stage (id, tournament, group_code, squad) values (51, 2011, 'B', 504);</v>
      </c>
    </row>
    <row r="7" spans="1:7" x14ac:dyDescent="0.25">
      <c r="A7">
        <f t="shared" si="1"/>
        <v>52</v>
      </c>
      <c r="B7">
        <f t="shared" si="2"/>
        <v>2011</v>
      </c>
      <c r="C7" t="s">
        <v>13</v>
      </c>
      <c r="D7">
        <v>506</v>
      </c>
      <c r="G7" t="str">
        <f t="shared" si="0"/>
        <v>insert into group_stage (id, tournament, group_code, squad) values (52, 2011, 'B', 506);</v>
      </c>
    </row>
    <row r="8" spans="1:7" x14ac:dyDescent="0.25">
      <c r="A8">
        <f t="shared" si="1"/>
        <v>53</v>
      </c>
      <c r="B8">
        <f t="shared" si="2"/>
        <v>2011</v>
      </c>
      <c r="C8" t="s">
        <v>13</v>
      </c>
      <c r="D8">
        <v>502</v>
      </c>
      <c r="G8" t="str">
        <f t="shared" si="0"/>
        <v>insert into group_stage (id, tournament, group_code, squad) values (53, 2011, 'B', 502);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'2009'!A24+1</f>
        <v>130</v>
      </c>
      <c r="B11" s="2" t="str">
        <f>"2011-01-14"</f>
        <v>2011-01-14</v>
      </c>
      <c r="C11">
        <v>2</v>
      </c>
      <c r="D11">
        <v>507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(130, '2011-01-14', 2, 507);</v>
      </c>
    </row>
    <row r="12" spans="1:7" x14ac:dyDescent="0.25">
      <c r="A12">
        <f>A11+1</f>
        <v>131</v>
      </c>
      <c r="B12" s="2" t="str">
        <f>"2011-01-14"</f>
        <v>2011-01-14</v>
      </c>
      <c r="C12">
        <v>2</v>
      </c>
      <c r="D12">
        <v>507</v>
      </c>
      <c r="G12" t="str">
        <f t="shared" si="3"/>
        <v>insert into game (matchid, matchdate, game_type, country) values (131, '2011-01-14', 2, 507);</v>
      </c>
    </row>
    <row r="13" spans="1:7" x14ac:dyDescent="0.25">
      <c r="A13">
        <f t="shared" ref="A13:A24" si="4">A12+1</f>
        <v>132</v>
      </c>
      <c r="B13" s="2" t="str">
        <f>"2011-01-16"</f>
        <v>2011-01-16</v>
      </c>
      <c r="C13">
        <v>2</v>
      </c>
      <c r="D13">
        <v>507</v>
      </c>
      <c r="G13" t="str">
        <f t="shared" si="3"/>
        <v>insert into game (matchid, matchdate, game_type, country) values (132, '2011-01-16', 2, 507);</v>
      </c>
    </row>
    <row r="14" spans="1:7" x14ac:dyDescent="0.25">
      <c r="A14">
        <f t="shared" si="4"/>
        <v>133</v>
      </c>
      <c r="B14" s="2" t="str">
        <f>"2011-01-16"</f>
        <v>2011-01-16</v>
      </c>
      <c r="C14">
        <v>2</v>
      </c>
      <c r="D14">
        <v>507</v>
      </c>
      <c r="G14" t="str">
        <f t="shared" si="3"/>
        <v>insert into game (matchid, matchdate, game_type, country) values (133, '2011-01-16', 2, 507);</v>
      </c>
    </row>
    <row r="15" spans="1:7" x14ac:dyDescent="0.25">
      <c r="A15">
        <f t="shared" si="4"/>
        <v>134</v>
      </c>
      <c r="B15" s="2" t="str">
        <f>"2011-01-18"</f>
        <v>2011-01-18</v>
      </c>
      <c r="C15">
        <v>2</v>
      </c>
      <c r="D15">
        <v>507</v>
      </c>
      <c r="G15" t="str">
        <f t="shared" si="3"/>
        <v>insert into game (matchid, matchdate, game_type, country) values (134, '2011-01-18', 2, 507);</v>
      </c>
    </row>
    <row r="16" spans="1:7" x14ac:dyDescent="0.25">
      <c r="A16">
        <f t="shared" si="4"/>
        <v>135</v>
      </c>
      <c r="B16" s="2" t="str">
        <f>"2011-01-18"</f>
        <v>2011-01-18</v>
      </c>
      <c r="C16">
        <v>2</v>
      </c>
      <c r="D16">
        <v>507</v>
      </c>
      <c r="G16" t="str">
        <f t="shared" si="3"/>
        <v>insert into game (matchid, matchdate, game_type, country) values (135, '2011-01-18', 2, 507);</v>
      </c>
    </row>
    <row r="17" spans="1:7" x14ac:dyDescent="0.25">
      <c r="A17">
        <f t="shared" si="4"/>
        <v>136</v>
      </c>
      <c r="B17" s="2" t="str">
        <f>"2011-01-14"</f>
        <v>2011-01-14</v>
      </c>
      <c r="C17">
        <v>2</v>
      </c>
      <c r="D17">
        <v>507</v>
      </c>
      <c r="G17" t="str">
        <f t="shared" si="3"/>
        <v>insert into game (matchid, matchdate, game_type, country) values (136, '2011-01-14', 2, 507);</v>
      </c>
    </row>
    <row r="18" spans="1:7" x14ac:dyDescent="0.25">
      <c r="A18">
        <f t="shared" si="4"/>
        <v>137</v>
      </c>
      <c r="B18" s="2" t="str">
        <f>"2011-01-16"</f>
        <v>2011-01-16</v>
      </c>
      <c r="C18">
        <v>2</v>
      </c>
      <c r="D18">
        <v>507</v>
      </c>
      <c r="G18" t="str">
        <f t="shared" si="3"/>
        <v>insert into game (matchid, matchdate, game_type, country) values (137, '2011-01-16', 2, 507);</v>
      </c>
    </row>
    <row r="19" spans="1:7" x14ac:dyDescent="0.25">
      <c r="A19">
        <f t="shared" si="4"/>
        <v>138</v>
      </c>
      <c r="B19" s="2" t="str">
        <f>"2011-01-18"</f>
        <v>2011-01-18</v>
      </c>
      <c r="C19">
        <v>2</v>
      </c>
      <c r="D19">
        <v>507</v>
      </c>
      <c r="G19" t="str">
        <f t="shared" si="3"/>
        <v>insert into game (matchid, matchdate, game_type, country) values (138, '2011-01-18', 2, 507);</v>
      </c>
    </row>
    <row r="20" spans="1:7" x14ac:dyDescent="0.25">
      <c r="A20">
        <f t="shared" si="4"/>
        <v>139</v>
      </c>
      <c r="B20" s="2" t="str">
        <f>"2011-01-21"</f>
        <v>2011-01-21</v>
      </c>
      <c r="C20">
        <v>24</v>
      </c>
      <c r="D20">
        <v>507</v>
      </c>
      <c r="G20" t="str">
        <f t="shared" si="3"/>
        <v>insert into game (matchid, matchdate, game_type, country) values (139, '2011-01-21', 24, 507);</v>
      </c>
    </row>
    <row r="21" spans="1:7" x14ac:dyDescent="0.25">
      <c r="A21">
        <f t="shared" si="4"/>
        <v>140</v>
      </c>
      <c r="B21" s="2" t="str">
        <f>"2011-01-21"</f>
        <v>2011-01-21</v>
      </c>
      <c r="C21">
        <v>4</v>
      </c>
      <c r="D21">
        <v>507</v>
      </c>
      <c r="G21" t="str">
        <f t="shared" si="3"/>
        <v>insert into game (matchid, matchdate, game_type, country) values (140, '2011-01-21', 4, 507);</v>
      </c>
    </row>
    <row r="22" spans="1:7" x14ac:dyDescent="0.25">
      <c r="A22">
        <f t="shared" si="4"/>
        <v>141</v>
      </c>
      <c r="B22" s="2" t="str">
        <f>"2011-01-21"</f>
        <v>2011-01-21</v>
      </c>
      <c r="C22">
        <v>4</v>
      </c>
      <c r="D22">
        <v>507</v>
      </c>
      <c r="G22" t="str">
        <f t="shared" si="3"/>
        <v>insert into game (matchid, matchdate, game_type, country) values (141, '2011-01-21', 4, 507);</v>
      </c>
    </row>
    <row r="23" spans="1:7" x14ac:dyDescent="0.25">
      <c r="A23">
        <f t="shared" si="4"/>
        <v>142</v>
      </c>
      <c r="B23" s="2" t="str">
        <f>"2011-01-23"</f>
        <v>2011-01-23</v>
      </c>
      <c r="C23">
        <v>5</v>
      </c>
      <c r="D23">
        <v>507</v>
      </c>
      <c r="G23" t="str">
        <f t="shared" si="3"/>
        <v>insert into game (matchid, matchdate, game_type, country) values (142, '2011-01-23', 5, 507);</v>
      </c>
    </row>
    <row r="24" spans="1:7" x14ac:dyDescent="0.25">
      <c r="A24">
        <f t="shared" si="4"/>
        <v>143</v>
      </c>
      <c r="B24" s="2" t="str">
        <f>"2011-01-23"</f>
        <v>2011-01-23</v>
      </c>
      <c r="C24">
        <v>6</v>
      </c>
      <c r="D24">
        <v>507</v>
      </c>
      <c r="G24" t="str">
        <f t="shared" si="3"/>
        <v>insert into game (matchid, matchdate, game_type, country) values (143, '2011-01-23', 6, 507);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'2009'!A84 + 1</f>
        <v>525</v>
      </c>
      <c r="B27" s="3">
        <f>A11</f>
        <v>130</v>
      </c>
      <c r="C27" s="3">
        <v>503</v>
      </c>
      <c r="D27" s="3">
        <v>2</v>
      </c>
      <c r="E27" s="3">
        <v>3</v>
      </c>
      <c r="F27" s="3">
        <v>2</v>
      </c>
      <c r="G27" s="3" t="str">
        <f t="shared" ref="G27:G86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(525, 130, 503, 2, 3, 2);</v>
      </c>
    </row>
    <row r="28" spans="1:7" x14ac:dyDescent="0.25">
      <c r="A28" s="3">
        <f>A27+1</f>
        <v>526</v>
      </c>
      <c r="B28" s="3">
        <f>B27</f>
        <v>130</v>
      </c>
      <c r="C28" s="3">
        <v>503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(526, 130, 503, 0, 0, 1);</v>
      </c>
    </row>
    <row r="29" spans="1:7" x14ac:dyDescent="0.25">
      <c r="A29" s="3">
        <f t="shared" ref="A29:A86" si="6">A28+1</f>
        <v>527</v>
      </c>
      <c r="B29" s="3">
        <f>B27</f>
        <v>130</v>
      </c>
      <c r="C29" s="3">
        <v>505</v>
      </c>
      <c r="D29" s="3">
        <v>0</v>
      </c>
      <c r="E29" s="3">
        <v>0</v>
      </c>
      <c r="F29" s="3">
        <v>2</v>
      </c>
      <c r="G29" s="3" t="str">
        <f t="shared" si="5"/>
        <v>insert into game_score (id, matchid, squad, goals, points, time_type) values (527, 130, 505, 0, 0, 2);</v>
      </c>
    </row>
    <row r="30" spans="1:7" x14ac:dyDescent="0.25">
      <c r="A30" s="3">
        <f t="shared" si="6"/>
        <v>528</v>
      </c>
      <c r="B30" s="3">
        <f>B27</f>
        <v>130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(528, 130, 505, 0, 0, 1);</v>
      </c>
    </row>
    <row r="31" spans="1:7" x14ac:dyDescent="0.25">
      <c r="A31" s="4">
        <f>A30+1</f>
        <v>529</v>
      </c>
      <c r="B31" s="4">
        <f>B27+1</f>
        <v>131</v>
      </c>
      <c r="C31" s="4">
        <v>507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(529, 131, 507, 2, 3, 2);</v>
      </c>
    </row>
    <row r="32" spans="1:7" x14ac:dyDescent="0.25">
      <c r="A32" s="4">
        <f t="shared" si="6"/>
        <v>530</v>
      </c>
      <c r="B32" s="4">
        <f>B31</f>
        <v>131</v>
      </c>
      <c r="C32" s="4">
        <v>507</v>
      </c>
      <c r="D32" s="4">
        <v>2</v>
      </c>
      <c r="E32" s="4">
        <v>0</v>
      </c>
      <c r="F32" s="4">
        <v>1</v>
      </c>
      <c r="G32" t="str">
        <f t="shared" si="5"/>
        <v>insert into game_score (id, matchid, squad, goals, points, time_type) values (530, 131, 507, 2, 0, 1);</v>
      </c>
    </row>
    <row r="33" spans="1:7" x14ac:dyDescent="0.25">
      <c r="A33" s="4">
        <f t="shared" si="6"/>
        <v>531</v>
      </c>
      <c r="B33" s="4">
        <f>B31</f>
        <v>131</v>
      </c>
      <c r="C33" s="4">
        <v>501</v>
      </c>
      <c r="D33" s="4">
        <v>0</v>
      </c>
      <c r="E33" s="4">
        <v>0</v>
      </c>
      <c r="F33" s="4">
        <v>2</v>
      </c>
      <c r="G33" t="str">
        <f t="shared" si="5"/>
        <v>insert into game_score (id, matchid, squad, goals, points, time_type) values (531, 131, 501, 0, 0, 2);</v>
      </c>
    </row>
    <row r="34" spans="1:7" x14ac:dyDescent="0.25">
      <c r="A34" s="4">
        <f t="shared" si="6"/>
        <v>532</v>
      </c>
      <c r="B34" s="4">
        <f>B31</f>
        <v>131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(532, 131, 501, 0, 0, 1);</v>
      </c>
    </row>
    <row r="35" spans="1:7" x14ac:dyDescent="0.25">
      <c r="A35" s="3">
        <f t="shared" si="6"/>
        <v>533</v>
      </c>
      <c r="B35" s="3">
        <f>B31+1</f>
        <v>132</v>
      </c>
      <c r="C35" s="3">
        <v>501</v>
      </c>
      <c r="D35" s="3">
        <v>2</v>
      </c>
      <c r="E35" s="3">
        <v>0</v>
      </c>
      <c r="F35" s="3">
        <v>2</v>
      </c>
      <c r="G35" s="3" t="str">
        <f t="shared" si="5"/>
        <v>insert into game_score (id, matchid, squad, goals, points, time_type) values (533, 132, 501, 2, 0, 2);</v>
      </c>
    </row>
    <row r="36" spans="1:7" x14ac:dyDescent="0.25">
      <c r="A36" s="3">
        <f t="shared" si="6"/>
        <v>534</v>
      </c>
      <c r="B36" s="3">
        <f>B35</f>
        <v>132</v>
      </c>
      <c r="C36" s="3">
        <v>501</v>
      </c>
      <c r="D36" s="3">
        <v>1</v>
      </c>
      <c r="E36" s="3">
        <v>0</v>
      </c>
      <c r="F36" s="3">
        <v>1</v>
      </c>
      <c r="G36" s="3" t="str">
        <f t="shared" si="5"/>
        <v>insert into game_score (id, matchid, squad, goals, points, time_type) values (534, 132, 501, 1, 0, 1);</v>
      </c>
    </row>
    <row r="37" spans="1:7" x14ac:dyDescent="0.25">
      <c r="A37" s="3">
        <f t="shared" si="6"/>
        <v>535</v>
      </c>
      <c r="B37" s="3">
        <f>B35</f>
        <v>132</v>
      </c>
      <c r="C37" s="3">
        <v>503</v>
      </c>
      <c r="D37" s="3">
        <v>5</v>
      </c>
      <c r="E37" s="3">
        <v>3</v>
      </c>
      <c r="F37" s="3">
        <v>2</v>
      </c>
      <c r="G37" s="3" t="str">
        <f t="shared" si="5"/>
        <v>insert into game_score (id, matchid, squad, goals, points, time_type) values (535, 132, 503, 5, 3, 2);</v>
      </c>
    </row>
    <row r="38" spans="1:7" x14ac:dyDescent="0.25">
      <c r="A38" s="3">
        <f t="shared" si="6"/>
        <v>536</v>
      </c>
      <c r="B38" s="3">
        <f t="shared" ref="B38" si="7">B35</f>
        <v>132</v>
      </c>
      <c r="C38" s="3">
        <v>503</v>
      </c>
      <c r="D38" s="3">
        <v>2</v>
      </c>
      <c r="E38" s="3">
        <v>0</v>
      </c>
      <c r="F38" s="3">
        <v>1</v>
      </c>
      <c r="G38" s="3" t="str">
        <f t="shared" si="5"/>
        <v>insert into game_score (id, matchid, squad, goals, points, time_type) values (536, 132, 503, 2, 0, 1);</v>
      </c>
    </row>
    <row r="39" spans="1:7" x14ac:dyDescent="0.25">
      <c r="A39" s="4">
        <f t="shared" si="6"/>
        <v>537</v>
      </c>
      <c r="B39" s="4">
        <f>B35+1</f>
        <v>133</v>
      </c>
      <c r="C39" s="4">
        <v>507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(537, 133, 507, 2, 3, 2);</v>
      </c>
    </row>
    <row r="40" spans="1:7" x14ac:dyDescent="0.25">
      <c r="A40" s="4">
        <f t="shared" si="6"/>
        <v>538</v>
      </c>
      <c r="B40" s="4">
        <f>B39</f>
        <v>133</v>
      </c>
      <c r="C40" s="4">
        <v>507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(538, 133, 507, 1, 0, 1);</v>
      </c>
    </row>
    <row r="41" spans="1:7" x14ac:dyDescent="0.25">
      <c r="A41" s="4">
        <f t="shared" si="6"/>
        <v>539</v>
      </c>
      <c r="B41" s="4">
        <f>B39</f>
        <v>133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5"/>
        <v>insert into game_score (id, matchid, squad, goals, points, time_type) values (539, 133, 505, 0, 0, 2);</v>
      </c>
    </row>
    <row r="42" spans="1:7" x14ac:dyDescent="0.25">
      <c r="A42" s="4">
        <f t="shared" si="6"/>
        <v>540</v>
      </c>
      <c r="B42" s="4">
        <f t="shared" ref="B42" si="8">B39</f>
        <v>133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(540, 133, 505, 0, 0, 1);</v>
      </c>
    </row>
    <row r="43" spans="1:7" x14ac:dyDescent="0.25">
      <c r="A43" s="3">
        <f t="shared" si="6"/>
        <v>541</v>
      </c>
      <c r="B43" s="3">
        <f>B39+1</f>
        <v>134</v>
      </c>
      <c r="C43" s="3">
        <v>505</v>
      </c>
      <c r="D43" s="3">
        <v>1</v>
      </c>
      <c r="E43" s="3">
        <v>1</v>
      </c>
      <c r="F43" s="3">
        <v>2</v>
      </c>
      <c r="G43" s="3" t="str">
        <f t="shared" si="5"/>
        <v>insert into game_score (id, matchid, squad, goals, points, time_type) values (541, 134, 505, 1, 1, 2);</v>
      </c>
    </row>
    <row r="44" spans="1:7" x14ac:dyDescent="0.25">
      <c r="A44" s="3">
        <f t="shared" si="6"/>
        <v>542</v>
      </c>
      <c r="B44" s="3">
        <f>B43</f>
        <v>134</v>
      </c>
      <c r="C44" s="3">
        <v>505</v>
      </c>
      <c r="D44" s="3">
        <v>1</v>
      </c>
      <c r="E44" s="3">
        <v>0</v>
      </c>
      <c r="F44" s="3">
        <v>1</v>
      </c>
      <c r="G44" s="3" t="str">
        <f t="shared" si="5"/>
        <v>insert into game_score (id, matchid, squad, goals, points, time_type) values (542, 134, 505, 1, 0, 1);</v>
      </c>
    </row>
    <row r="45" spans="1:7" x14ac:dyDescent="0.25">
      <c r="A45" s="3">
        <f t="shared" si="6"/>
        <v>543</v>
      </c>
      <c r="B45" s="3">
        <f>B43</f>
        <v>134</v>
      </c>
      <c r="C45" s="3">
        <v>501</v>
      </c>
      <c r="D45" s="3">
        <v>1</v>
      </c>
      <c r="E45" s="3">
        <v>1</v>
      </c>
      <c r="F45" s="3">
        <v>2</v>
      </c>
      <c r="G45" s="3" t="str">
        <f t="shared" si="5"/>
        <v>insert into game_score (id, matchid, squad, goals, points, time_type) values (543, 134, 501, 1, 1, 2);</v>
      </c>
    </row>
    <row r="46" spans="1:7" x14ac:dyDescent="0.25">
      <c r="A46" s="3">
        <f t="shared" si="6"/>
        <v>544</v>
      </c>
      <c r="B46" s="3">
        <f t="shared" ref="B46" si="9">B43</f>
        <v>134</v>
      </c>
      <c r="C46" s="3">
        <v>501</v>
      </c>
      <c r="D46" s="3">
        <v>0</v>
      </c>
      <c r="E46" s="3">
        <v>0</v>
      </c>
      <c r="F46" s="3">
        <v>1</v>
      </c>
      <c r="G46" s="3" t="str">
        <f t="shared" si="5"/>
        <v>insert into game_score (id, matchid, squad, goals, points, time_type) values (544, 134, 501, 0, 0, 1);</v>
      </c>
    </row>
    <row r="47" spans="1:7" x14ac:dyDescent="0.25">
      <c r="A47" s="4">
        <f t="shared" si="6"/>
        <v>545</v>
      </c>
      <c r="B47" s="4">
        <f>B43+1</f>
        <v>135</v>
      </c>
      <c r="C47" s="4">
        <v>507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(545, 135, 507, 2, 3, 2);</v>
      </c>
    </row>
    <row r="48" spans="1:7" x14ac:dyDescent="0.25">
      <c r="A48" s="4">
        <f t="shared" si="6"/>
        <v>546</v>
      </c>
      <c r="B48" s="4">
        <f>B47</f>
        <v>135</v>
      </c>
      <c r="C48" s="4">
        <v>507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(546, 135, 507, 1, 0, 1);</v>
      </c>
    </row>
    <row r="49" spans="1:7" x14ac:dyDescent="0.25">
      <c r="A49" s="4">
        <f t="shared" si="6"/>
        <v>547</v>
      </c>
      <c r="B49" s="4">
        <f>B47</f>
        <v>135</v>
      </c>
      <c r="C49" s="4">
        <v>503</v>
      </c>
      <c r="D49" s="4">
        <v>0</v>
      </c>
      <c r="E49" s="4">
        <v>0</v>
      </c>
      <c r="F49" s="4">
        <v>2</v>
      </c>
      <c r="G49" s="4" t="str">
        <f t="shared" si="5"/>
        <v>insert into game_score (id, matchid, squad, goals, points, time_type) values (547, 135, 503, 0, 0, 2);</v>
      </c>
    </row>
    <row r="50" spans="1:7" x14ac:dyDescent="0.25">
      <c r="A50" s="4">
        <f t="shared" si="6"/>
        <v>548</v>
      </c>
      <c r="B50" s="4">
        <f t="shared" ref="B50" si="10">B47</f>
        <v>135</v>
      </c>
      <c r="C50" s="4">
        <v>503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(548, 135, 503, 0, 0, 1);</v>
      </c>
    </row>
    <row r="51" spans="1:7" x14ac:dyDescent="0.25">
      <c r="A51" s="3">
        <f t="shared" si="6"/>
        <v>549</v>
      </c>
      <c r="B51" s="3">
        <f>B47+1</f>
        <v>136</v>
      </c>
      <c r="C51" s="3">
        <v>506</v>
      </c>
      <c r="D51" s="3">
        <v>1</v>
      </c>
      <c r="E51" s="3">
        <v>1</v>
      </c>
      <c r="F51" s="3">
        <v>2</v>
      </c>
      <c r="G51" s="3" t="str">
        <f t="shared" si="5"/>
        <v>insert into game_score (id, matchid, squad, goals, points, time_type) values (549, 136, 506, 1, 1, 2);</v>
      </c>
    </row>
    <row r="52" spans="1:7" x14ac:dyDescent="0.25">
      <c r="A52" s="3">
        <f t="shared" si="6"/>
        <v>550</v>
      </c>
      <c r="B52" s="3">
        <f>B51</f>
        <v>136</v>
      </c>
      <c r="C52" s="3">
        <v>506</v>
      </c>
      <c r="D52" s="3">
        <v>1</v>
      </c>
      <c r="E52" s="3">
        <v>0</v>
      </c>
      <c r="F52" s="3">
        <v>1</v>
      </c>
      <c r="G52" s="3" t="str">
        <f t="shared" si="5"/>
        <v>insert into game_score (id, matchid, squad, goals, points, time_type) values (550, 136, 506, 1, 0, 1);</v>
      </c>
    </row>
    <row r="53" spans="1:7" x14ac:dyDescent="0.25">
      <c r="A53" s="3">
        <f t="shared" si="6"/>
        <v>551</v>
      </c>
      <c r="B53" s="3">
        <f>B51</f>
        <v>136</v>
      </c>
      <c r="C53" s="3">
        <v>504</v>
      </c>
      <c r="D53" s="3">
        <v>1</v>
      </c>
      <c r="E53" s="3">
        <v>1</v>
      </c>
      <c r="F53" s="3">
        <v>2</v>
      </c>
      <c r="G53" s="3" t="str">
        <f t="shared" si="5"/>
        <v>insert into game_score (id, matchid, squad, goals, points, time_type) values (551, 136, 504, 1, 1, 2);</v>
      </c>
    </row>
    <row r="54" spans="1:7" x14ac:dyDescent="0.25">
      <c r="A54" s="3">
        <f t="shared" si="6"/>
        <v>552</v>
      </c>
      <c r="B54" s="3">
        <f t="shared" ref="B54" si="11">B51</f>
        <v>136</v>
      </c>
      <c r="C54" s="3">
        <v>504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(552, 136, 504, 0, 0, 1);</v>
      </c>
    </row>
    <row r="55" spans="1:7" x14ac:dyDescent="0.25">
      <c r="A55" s="4">
        <f t="shared" si="6"/>
        <v>553</v>
      </c>
      <c r="B55" s="4">
        <f>B51+1</f>
        <v>137</v>
      </c>
      <c r="C55" s="4">
        <v>502</v>
      </c>
      <c r="D55" s="4">
        <v>0</v>
      </c>
      <c r="E55" s="4">
        <v>0</v>
      </c>
      <c r="F55" s="4">
        <v>2</v>
      </c>
      <c r="G55" s="4" t="str">
        <f t="shared" si="5"/>
        <v>insert into game_score (id, matchid, squad, goals, points, time_type) values (553, 137, 502, 0, 0, 2);</v>
      </c>
    </row>
    <row r="56" spans="1:7" x14ac:dyDescent="0.25">
      <c r="A56" s="4">
        <f t="shared" si="6"/>
        <v>554</v>
      </c>
      <c r="B56" s="4">
        <f>B55</f>
        <v>137</v>
      </c>
      <c r="C56" s="4">
        <v>502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(554, 137, 502, 0, 0, 1);</v>
      </c>
    </row>
    <row r="57" spans="1:7" x14ac:dyDescent="0.25">
      <c r="A57" s="4">
        <f t="shared" si="6"/>
        <v>555</v>
      </c>
      <c r="B57" s="4">
        <f>B55</f>
        <v>137</v>
      </c>
      <c r="C57" s="4">
        <v>506</v>
      </c>
      <c r="D57" s="4">
        <v>2</v>
      </c>
      <c r="E57" s="4">
        <v>3</v>
      </c>
      <c r="F57" s="4">
        <v>2</v>
      </c>
      <c r="G57" s="4" t="str">
        <f t="shared" si="5"/>
        <v>insert into game_score (id, matchid, squad, goals, points, time_type) values (555, 137, 506, 2, 3, 2);</v>
      </c>
    </row>
    <row r="58" spans="1:7" x14ac:dyDescent="0.25">
      <c r="A58" s="4">
        <f t="shared" si="6"/>
        <v>556</v>
      </c>
      <c r="B58" s="4">
        <f t="shared" ref="B58" si="12">B55</f>
        <v>137</v>
      </c>
      <c r="C58" s="4">
        <v>506</v>
      </c>
      <c r="D58" s="4">
        <v>0</v>
      </c>
      <c r="E58" s="4">
        <v>0</v>
      </c>
      <c r="F58" s="4">
        <v>1</v>
      </c>
      <c r="G58" s="4" t="str">
        <f t="shared" si="5"/>
        <v>insert into game_score (id, matchid, squad, goals, points, time_type) values (556, 137, 506, 0, 0, 1);</v>
      </c>
    </row>
    <row r="59" spans="1:7" x14ac:dyDescent="0.25">
      <c r="A59" s="3">
        <f t="shared" si="6"/>
        <v>557</v>
      </c>
      <c r="B59" s="3">
        <f>B55+1</f>
        <v>138</v>
      </c>
      <c r="C59" s="3">
        <v>504</v>
      </c>
      <c r="D59" s="3">
        <v>3</v>
      </c>
      <c r="E59" s="3">
        <v>3</v>
      </c>
      <c r="F59" s="3">
        <v>2</v>
      </c>
      <c r="G59" s="3" t="str">
        <f t="shared" si="5"/>
        <v>insert into game_score (id, matchid, squad, goals, points, time_type) values (557, 138, 504, 3, 3, 2);</v>
      </c>
    </row>
    <row r="60" spans="1:7" x14ac:dyDescent="0.25">
      <c r="A60" s="3">
        <f t="shared" si="6"/>
        <v>558</v>
      </c>
      <c r="B60" s="3">
        <f>B59</f>
        <v>138</v>
      </c>
      <c r="C60" s="3">
        <v>504</v>
      </c>
      <c r="D60" s="3">
        <v>2</v>
      </c>
      <c r="E60" s="3">
        <v>0</v>
      </c>
      <c r="F60" s="3">
        <v>1</v>
      </c>
      <c r="G60" s="3" t="str">
        <f t="shared" si="5"/>
        <v>insert into game_score (id, matchid, squad, goals, points, time_type) values (558, 138, 504, 2, 0, 1);</v>
      </c>
    </row>
    <row r="61" spans="1:7" x14ac:dyDescent="0.25">
      <c r="A61" s="3">
        <f t="shared" si="6"/>
        <v>559</v>
      </c>
      <c r="B61" s="3">
        <f>B59</f>
        <v>138</v>
      </c>
      <c r="C61" s="3">
        <v>502</v>
      </c>
      <c r="D61" s="3">
        <v>1</v>
      </c>
      <c r="E61" s="3">
        <v>0</v>
      </c>
      <c r="F61" s="3">
        <v>2</v>
      </c>
      <c r="G61" s="3" t="str">
        <f t="shared" si="5"/>
        <v>insert into game_score (id, matchid, squad, goals, points, time_type) values (559, 138, 502, 1, 0, 2);</v>
      </c>
    </row>
    <row r="62" spans="1:7" x14ac:dyDescent="0.25">
      <c r="A62" s="3">
        <f t="shared" si="6"/>
        <v>560</v>
      </c>
      <c r="B62" s="3">
        <f t="shared" ref="B62" si="13">B59</f>
        <v>138</v>
      </c>
      <c r="C62" s="3">
        <v>502</v>
      </c>
      <c r="D62" s="3">
        <v>1</v>
      </c>
      <c r="E62" s="3">
        <v>0</v>
      </c>
      <c r="F62" s="3">
        <v>1</v>
      </c>
      <c r="G62" s="3" t="str">
        <f t="shared" si="5"/>
        <v>insert into game_score (id, matchid, squad, goals, points, time_type) values (560, 138, 502, 1, 0, 1);</v>
      </c>
    </row>
    <row r="63" spans="1:7" x14ac:dyDescent="0.25">
      <c r="A63" s="4">
        <f t="shared" si="6"/>
        <v>561</v>
      </c>
      <c r="B63" s="4">
        <f>B59+1</f>
        <v>139</v>
      </c>
      <c r="C63" s="4">
        <v>505</v>
      </c>
      <c r="D63" s="4">
        <v>1</v>
      </c>
      <c r="E63" s="4">
        <v>0</v>
      </c>
      <c r="F63" s="4">
        <v>2</v>
      </c>
      <c r="G63" s="4" t="str">
        <f t="shared" si="5"/>
        <v>insert into game_score (id, matchid, squad, goals, points, time_type) values (561, 139, 505, 1, 0, 2);</v>
      </c>
    </row>
    <row r="64" spans="1:7" x14ac:dyDescent="0.25">
      <c r="A64" s="4">
        <f t="shared" si="6"/>
        <v>562</v>
      </c>
      <c r="B64" s="4">
        <f>B63</f>
        <v>139</v>
      </c>
      <c r="C64" s="4">
        <v>505</v>
      </c>
      <c r="D64" s="4">
        <v>1</v>
      </c>
      <c r="E64" s="4">
        <v>0</v>
      </c>
      <c r="F64" s="4">
        <v>1</v>
      </c>
      <c r="G64" s="4" t="str">
        <f t="shared" si="5"/>
        <v>insert into game_score (id, matchid, squad, goals, points, time_type) values (562, 139, 505, 1, 0, 1);</v>
      </c>
    </row>
    <row r="65" spans="1:7" x14ac:dyDescent="0.25">
      <c r="A65" s="4">
        <f t="shared" si="6"/>
        <v>563</v>
      </c>
      <c r="B65" s="4">
        <f>B63</f>
        <v>139</v>
      </c>
      <c r="C65" s="4">
        <v>502</v>
      </c>
      <c r="D65" s="4">
        <v>2</v>
      </c>
      <c r="E65" s="4">
        <v>3</v>
      </c>
      <c r="F65" s="4">
        <v>2</v>
      </c>
      <c r="G65" s="4" t="str">
        <f t="shared" si="5"/>
        <v>insert into game_score (id, matchid, squad, goals, points, time_type) values (563, 139, 502, 2, 3, 2);</v>
      </c>
    </row>
    <row r="66" spans="1:7" x14ac:dyDescent="0.25">
      <c r="A66" s="4">
        <f t="shared" si="6"/>
        <v>564</v>
      </c>
      <c r="B66" s="4">
        <f t="shared" ref="B66" si="14">B63</f>
        <v>139</v>
      </c>
      <c r="C66" s="4">
        <v>502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(564, 139, 502, 1, 0, 1);</v>
      </c>
    </row>
    <row r="67" spans="1:7" x14ac:dyDescent="0.25">
      <c r="A67" s="3">
        <f t="shared" si="6"/>
        <v>565</v>
      </c>
      <c r="B67" s="3">
        <f>B63+1</f>
        <v>140</v>
      </c>
      <c r="C67" s="3">
        <v>504</v>
      </c>
      <c r="D67" s="3">
        <v>2</v>
      </c>
      <c r="E67" s="3">
        <v>3</v>
      </c>
      <c r="F67" s="3">
        <v>2</v>
      </c>
      <c r="G67" s="3" t="str">
        <f t="shared" si="5"/>
        <v>insert into game_score (id, matchid, squad, goals, points, time_type) values (565, 140, 504, 2, 3, 2);</v>
      </c>
    </row>
    <row r="68" spans="1:7" x14ac:dyDescent="0.25">
      <c r="A68" s="3">
        <f t="shared" si="6"/>
        <v>566</v>
      </c>
      <c r="B68" s="3">
        <f>B67</f>
        <v>140</v>
      </c>
      <c r="C68" s="3">
        <v>504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(566, 140, 504, 0, 0, 1);</v>
      </c>
    </row>
    <row r="69" spans="1:7" x14ac:dyDescent="0.25">
      <c r="A69" s="3">
        <f t="shared" si="6"/>
        <v>567</v>
      </c>
      <c r="B69" s="3">
        <f>B67</f>
        <v>140</v>
      </c>
      <c r="C69" s="3">
        <v>503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(567, 140, 503, 0, 0, 2);</v>
      </c>
    </row>
    <row r="70" spans="1:7" x14ac:dyDescent="0.25">
      <c r="A70" s="3">
        <f t="shared" si="6"/>
        <v>568</v>
      </c>
      <c r="B70" s="3">
        <f t="shared" ref="B70" si="15">B67</f>
        <v>140</v>
      </c>
      <c r="C70" s="3">
        <v>503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(568, 140, 503, 0, 0, 1);</v>
      </c>
    </row>
    <row r="71" spans="1:7" x14ac:dyDescent="0.25">
      <c r="A71" s="4">
        <f t="shared" si="6"/>
        <v>569</v>
      </c>
      <c r="B71" s="4">
        <f>B67+1</f>
        <v>141</v>
      </c>
      <c r="C71" s="4">
        <v>507</v>
      </c>
      <c r="D71" s="4">
        <v>1</v>
      </c>
      <c r="E71" s="4">
        <v>1</v>
      </c>
      <c r="F71" s="4">
        <v>2</v>
      </c>
      <c r="G71" s="4" t="str">
        <f t="shared" si="5"/>
        <v>insert into game_score (id, matchid, squad, goals, points, time_type) values (569, 141, 507, 1, 1, 2);</v>
      </c>
    </row>
    <row r="72" spans="1:7" x14ac:dyDescent="0.25">
      <c r="A72" s="4">
        <f t="shared" si="6"/>
        <v>570</v>
      </c>
      <c r="B72" s="4">
        <f>B71</f>
        <v>141</v>
      </c>
      <c r="C72" s="4">
        <v>507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(570, 141, 507, 0, 0, 1);</v>
      </c>
    </row>
    <row r="73" spans="1:7" x14ac:dyDescent="0.25">
      <c r="A73" s="4">
        <f t="shared" si="6"/>
        <v>571</v>
      </c>
      <c r="B73" s="4">
        <f>B71</f>
        <v>141</v>
      </c>
      <c r="C73" s="4">
        <v>506</v>
      </c>
      <c r="D73" s="4">
        <v>1</v>
      </c>
      <c r="E73" s="4">
        <v>1</v>
      </c>
      <c r="F73" s="4">
        <v>2</v>
      </c>
      <c r="G73" s="4" t="str">
        <f t="shared" si="5"/>
        <v>insert into game_score (id, matchid, squad, goals, points, time_type) values (571, 141, 506, 1, 1, 2);</v>
      </c>
    </row>
    <row r="74" spans="1:7" x14ac:dyDescent="0.25">
      <c r="A74" s="4">
        <f t="shared" si="6"/>
        <v>572</v>
      </c>
      <c r="B74" s="4">
        <f t="shared" ref="B74:B76" si="16">B71</f>
        <v>141</v>
      </c>
      <c r="C74" s="4">
        <v>506</v>
      </c>
      <c r="D74" s="4">
        <v>0</v>
      </c>
      <c r="E74" s="4">
        <v>0</v>
      </c>
      <c r="F74" s="4">
        <v>1</v>
      </c>
      <c r="G74" s="4" t="str">
        <f t="shared" si="5"/>
        <v>insert into game_score (id, matchid, squad, goals, points, time_type) values (572, 141, 506, 0, 0, 1);</v>
      </c>
    </row>
    <row r="75" spans="1:7" x14ac:dyDescent="0.25">
      <c r="A75" s="4">
        <f t="shared" si="6"/>
        <v>573</v>
      </c>
      <c r="B75" s="4">
        <f t="shared" si="16"/>
        <v>141</v>
      </c>
      <c r="C75" s="4">
        <v>507</v>
      </c>
      <c r="D75" s="4">
        <v>2</v>
      </c>
      <c r="E75" s="4">
        <v>0</v>
      </c>
      <c r="F75" s="4">
        <v>7</v>
      </c>
      <c r="G75" s="4" t="str">
        <f t="shared" si="5"/>
        <v>insert into game_score (id, matchid, squad, goals, points, time_type) values (573, 141, 507, 2, 0, 7);</v>
      </c>
    </row>
    <row r="76" spans="1:7" x14ac:dyDescent="0.25">
      <c r="A76" s="4">
        <f t="shared" si="6"/>
        <v>574</v>
      </c>
      <c r="B76" s="4">
        <f t="shared" si="16"/>
        <v>141</v>
      </c>
      <c r="C76" s="4">
        <v>506</v>
      </c>
      <c r="D76" s="4">
        <v>4</v>
      </c>
      <c r="E76" s="4">
        <v>0</v>
      </c>
      <c r="F76" s="4">
        <v>7</v>
      </c>
      <c r="G76" s="4" t="str">
        <f t="shared" si="5"/>
        <v>insert into game_score (id, matchid, squad, goals, points, time_type) values (574, 141, 506, 4, 0, 7);</v>
      </c>
    </row>
    <row r="77" spans="1:7" x14ac:dyDescent="0.25">
      <c r="A77" s="3">
        <f t="shared" si="6"/>
        <v>575</v>
      </c>
      <c r="B77" s="3">
        <f>B71+1</f>
        <v>142</v>
      </c>
      <c r="C77" s="3">
        <v>507</v>
      </c>
      <c r="D77" s="3">
        <v>0</v>
      </c>
      <c r="E77" s="3">
        <v>1</v>
      </c>
      <c r="F77" s="3">
        <v>2</v>
      </c>
      <c r="G77" s="3" t="str">
        <f t="shared" si="5"/>
        <v>insert into game_score (id, matchid, squad, goals, points, time_type) values (575, 142, 507, 0, 1, 2);</v>
      </c>
    </row>
    <row r="78" spans="1:7" x14ac:dyDescent="0.25">
      <c r="A78" s="3">
        <f t="shared" si="6"/>
        <v>576</v>
      </c>
      <c r="B78" s="3">
        <f>B77</f>
        <v>142</v>
      </c>
      <c r="C78" s="3">
        <v>507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(576, 142, 507, 0, 0, 1);</v>
      </c>
    </row>
    <row r="79" spans="1:7" x14ac:dyDescent="0.25">
      <c r="A79" s="3">
        <f t="shared" si="6"/>
        <v>577</v>
      </c>
      <c r="B79" s="3">
        <f>B77</f>
        <v>142</v>
      </c>
      <c r="C79" s="3">
        <v>503</v>
      </c>
      <c r="D79" s="3">
        <v>0</v>
      </c>
      <c r="E79" s="3">
        <v>1</v>
      </c>
      <c r="F79" s="3">
        <v>2</v>
      </c>
      <c r="G79" s="3" t="str">
        <f t="shared" si="5"/>
        <v>insert into game_score (id, matchid, squad, goals, points, time_type) values (577, 142, 503, 0, 1, 2);</v>
      </c>
    </row>
    <row r="80" spans="1:7" x14ac:dyDescent="0.25">
      <c r="A80" s="3">
        <f t="shared" si="6"/>
        <v>578</v>
      </c>
      <c r="B80" s="3">
        <f t="shared" ref="B80:B82" si="17">B77</f>
        <v>142</v>
      </c>
      <c r="C80" s="3">
        <v>503</v>
      </c>
      <c r="D80" s="3">
        <v>0</v>
      </c>
      <c r="E80" s="3">
        <v>0</v>
      </c>
      <c r="F80" s="3">
        <v>1</v>
      </c>
      <c r="G80" s="3" t="str">
        <f t="shared" si="5"/>
        <v>insert into game_score (id, matchid, squad, goals, points, time_type) values (578, 142, 503, 0, 0, 1);</v>
      </c>
    </row>
    <row r="81" spans="1:8" x14ac:dyDescent="0.25">
      <c r="A81" s="3">
        <f t="shared" si="6"/>
        <v>579</v>
      </c>
      <c r="B81" s="3">
        <f t="shared" si="17"/>
        <v>142</v>
      </c>
      <c r="C81" s="3">
        <v>507</v>
      </c>
      <c r="D81" s="3">
        <v>5</v>
      </c>
      <c r="E81" s="3">
        <v>0</v>
      </c>
      <c r="F81" s="3">
        <v>7</v>
      </c>
      <c r="G81" s="3" t="str">
        <f t="shared" si="5"/>
        <v>insert into game_score (id, matchid, squad, goals, points, time_type) values (579, 142, 507, 5, 0, 7);</v>
      </c>
    </row>
    <row r="82" spans="1:8" x14ac:dyDescent="0.25">
      <c r="A82" s="3">
        <f t="shared" si="6"/>
        <v>580</v>
      </c>
      <c r="B82" s="3">
        <f t="shared" si="17"/>
        <v>142</v>
      </c>
      <c r="C82" s="3">
        <v>503</v>
      </c>
      <c r="D82" s="3">
        <v>4</v>
      </c>
      <c r="E82" s="3">
        <v>0</v>
      </c>
      <c r="F82" s="3">
        <v>7</v>
      </c>
      <c r="G82" s="3" t="str">
        <f t="shared" si="5"/>
        <v>insert into game_score (id, matchid, squad, goals, points, time_type) values (580, 142, 503, 4, 0, 7);</v>
      </c>
    </row>
    <row r="83" spans="1:8" x14ac:dyDescent="0.25">
      <c r="A83" s="4">
        <f t="shared" si="6"/>
        <v>581</v>
      </c>
      <c r="B83" s="4">
        <f>B79+1</f>
        <v>143</v>
      </c>
      <c r="C83" s="4">
        <v>504</v>
      </c>
      <c r="D83" s="4">
        <v>2</v>
      </c>
      <c r="E83" s="4">
        <v>3</v>
      </c>
      <c r="F83" s="4">
        <v>2</v>
      </c>
      <c r="G83" s="4" t="str">
        <f t="shared" si="5"/>
        <v>insert into game_score (id, matchid, squad, goals, points, time_type) values (581, 143, 504, 2, 3, 2);</v>
      </c>
      <c r="H83" s="4"/>
    </row>
    <row r="84" spans="1:8" x14ac:dyDescent="0.25">
      <c r="A84" s="4">
        <f t="shared" si="6"/>
        <v>582</v>
      </c>
      <c r="B84" s="4">
        <f>B83</f>
        <v>143</v>
      </c>
      <c r="C84" s="4">
        <v>504</v>
      </c>
      <c r="D84" s="4">
        <v>1</v>
      </c>
      <c r="E84" s="4">
        <v>0</v>
      </c>
      <c r="F84" s="4">
        <v>1</v>
      </c>
      <c r="G84" s="4" t="str">
        <f t="shared" si="5"/>
        <v>insert into game_score (id, matchid, squad, goals, points, time_type) values (582, 143, 504, 1, 0, 1);</v>
      </c>
      <c r="H84" s="4"/>
    </row>
    <row r="85" spans="1:8" x14ac:dyDescent="0.25">
      <c r="A85" s="4">
        <f t="shared" si="6"/>
        <v>583</v>
      </c>
      <c r="B85" s="4">
        <f>B83</f>
        <v>143</v>
      </c>
      <c r="C85" s="4">
        <v>506</v>
      </c>
      <c r="D85" s="4">
        <v>1</v>
      </c>
      <c r="E85" s="4">
        <v>0</v>
      </c>
      <c r="F85" s="4">
        <v>2</v>
      </c>
      <c r="G85" s="4" t="str">
        <f t="shared" si="5"/>
        <v>insert into game_score (id, matchid, squad, goals, points, time_type) values (583, 143, 506, 1, 0, 2);</v>
      </c>
      <c r="H85" s="4"/>
    </row>
    <row r="86" spans="1:8" x14ac:dyDescent="0.25">
      <c r="A86" s="4">
        <f t="shared" si="6"/>
        <v>584</v>
      </c>
      <c r="B86" s="4">
        <f t="shared" ref="B86" si="18">B83</f>
        <v>143</v>
      </c>
      <c r="C86" s="4">
        <v>506</v>
      </c>
      <c r="D86" s="4">
        <v>0</v>
      </c>
      <c r="E86" s="4">
        <v>0</v>
      </c>
      <c r="F86" s="4">
        <v>1</v>
      </c>
      <c r="G86" s="4" t="str">
        <f t="shared" si="5"/>
        <v>insert into game_score (id, matchid, squad, goals, points, time_type) values (584, 143, 506, 0, 0, 1);</v>
      </c>
      <c r="H86" s="4"/>
    </row>
    <row r="87" spans="1:8" x14ac:dyDescent="0.25">
      <c r="A87" s="4"/>
      <c r="B87" s="4"/>
      <c r="C87" s="4"/>
      <c r="D87" s="4"/>
      <c r="E87" s="4"/>
      <c r="F87" s="4"/>
      <c r="G87" s="4"/>
      <c r="H87" s="4"/>
    </row>
    <row r="88" spans="1:8" x14ac:dyDescent="0.25">
      <c r="A88" s="4"/>
      <c r="B88" s="4"/>
      <c r="C88" s="4"/>
      <c r="D88" s="4"/>
      <c r="E88" s="4"/>
      <c r="F88" s="4"/>
      <c r="G88" s="4"/>
      <c r="H8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'2011'!A8+1</f>
        <v>54</v>
      </c>
      <c r="B2">
        <v>2013</v>
      </c>
      <c r="C2" t="s">
        <v>12</v>
      </c>
      <c r="D2">
        <v>506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(54, 2013, 'A', 506);</v>
      </c>
    </row>
    <row r="3" spans="1:7" x14ac:dyDescent="0.25">
      <c r="A3">
        <f t="shared" ref="A3:A8" si="1">A2+1</f>
        <v>55</v>
      </c>
      <c r="B3">
        <f t="shared" ref="B3:B8" si="2">B2</f>
        <v>2013</v>
      </c>
      <c r="C3" t="s">
        <v>12</v>
      </c>
      <c r="D3">
        <v>501</v>
      </c>
      <c r="G3" t="str">
        <f t="shared" si="0"/>
        <v>insert into group_stage (id, tournament, group_code, squad) values (55, 2013, 'A', 501);</v>
      </c>
    </row>
    <row r="4" spans="1:7" x14ac:dyDescent="0.25">
      <c r="A4">
        <f t="shared" si="1"/>
        <v>56</v>
      </c>
      <c r="B4">
        <f t="shared" si="2"/>
        <v>2013</v>
      </c>
      <c r="C4" t="s">
        <v>12</v>
      </c>
      <c r="D4">
        <v>502</v>
      </c>
      <c r="G4" t="str">
        <f t="shared" si="0"/>
        <v>insert into group_stage (id, tournament, group_code, squad) values (56, 2013, 'A', 502);</v>
      </c>
    </row>
    <row r="5" spans="1:7" x14ac:dyDescent="0.25">
      <c r="A5">
        <f t="shared" si="1"/>
        <v>57</v>
      </c>
      <c r="B5">
        <f t="shared" si="2"/>
        <v>2013</v>
      </c>
      <c r="C5" t="s">
        <v>12</v>
      </c>
      <c r="D5">
        <v>505</v>
      </c>
      <c r="G5" t="str">
        <f t="shared" si="0"/>
        <v>insert into group_stage (id, tournament, group_code, squad) values (57, 2013, 'A', 505);</v>
      </c>
    </row>
    <row r="6" spans="1:7" x14ac:dyDescent="0.25">
      <c r="A6">
        <f t="shared" si="1"/>
        <v>58</v>
      </c>
      <c r="B6">
        <f t="shared" si="2"/>
        <v>2013</v>
      </c>
      <c r="C6" t="s">
        <v>13</v>
      </c>
      <c r="D6">
        <v>504</v>
      </c>
      <c r="G6" t="str">
        <f t="shared" si="0"/>
        <v>insert into group_stage (id, tournament, group_code, squad) values (58, 2013, 'B', 504);</v>
      </c>
    </row>
    <row r="7" spans="1:7" x14ac:dyDescent="0.25">
      <c r="A7">
        <f t="shared" si="1"/>
        <v>59</v>
      </c>
      <c r="B7">
        <f t="shared" si="2"/>
        <v>2013</v>
      </c>
      <c r="C7" t="s">
        <v>13</v>
      </c>
      <c r="D7">
        <v>503</v>
      </c>
      <c r="G7" t="str">
        <f t="shared" si="0"/>
        <v>insert into group_stage (id, tournament, group_code, squad) values (59, 2013, 'B', 503);</v>
      </c>
    </row>
    <row r="8" spans="1:7" x14ac:dyDescent="0.25">
      <c r="A8">
        <f t="shared" si="1"/>
        <v>60</v>
      </c>
      <c r="B8">
        <f t="shared" si="2"/>
        <v>2013</v>
      </c>
      <c r="C8" t="s">
        <v>13</v>
      </c>
      <c r="D8">
        <v>507</v>
      </c>
      <c r="G8" t="str">
        <f t="shared" si="0"/>
        <v>insert into group_stage (id, tournament, group_code, squad) values (60, 2013, 'B', 507);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'2011'!A24+1</f>
        <v>144</v>
      </c>
      <c r="B11" s="2" t="str">
        <f>"2013-01-18"</f>
        <v>2013-01-18</v>
      </c>
      <c r="C11">
        <v>2</v>
      </c>
      <c r="D11">
        <v>506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(144, '2013-01-18', 2, 506);</v>
      </c>
    </row>
    <row r="12" spans="1:7" x14ac:dyDescent="0.25">
      <c r="A12">
        <f>A11+1</f>
        <v>145</v>
      </c>
      <c r="B12" s="2" t="str">
        <f>"2013-01-18"</f>
        <v>2013-01-18</v>
      </c>
      <c r="C12">
        <v>2</v>
      </c>
      <c r="D12">
        <v>506</v>
      </c>
      <c r="G12" t="str">
        <f t="shared" si="3"/>
        <v>insert into game (matchid, matchdate, game_type, country) values (145, '2013-01-18', 2, 506);</v>
      </c>
    </row>
    <row r="13" spans="1:7" x14ac:dyDescent="0.25">
      <c r="A13">
        <f t="shared" ref="A13:A24" si="4">A12+1</f>
        <v>146</v>
      </c>
      <c r="B13" s="2" t="str">
        <f>"2013-01-20"</f>
        <v>2013-01-20</v>
      </c>
      <c r="C13">
        <v>2</v>
      </c>
      <c r="D13">
        <v>506</v>
      </c>
      <c r="G13" t="str">
        <f t="shared" si="3"/>
        <v>insert into game (matchid, matchdate, game_type, country) values (146, '2013-01-20', 2, 506);</v>
      </c>
    </row>
    <row r="14" spans="1:7" x14ac:dyDescent="0.25">
      <c r="A14">
        <f t="shared" si="4"/>
        <v>147</v>
      </c>
      <c r="B14" s="2" t="str">
        <f>"2013-01-20"</f>
        <v>2013-01-20</v>
      </c>
      <c r="C14">
        <v>2</v>
      </c>
      <c r="D14">
        <v>506</v>
      </c>
      <c r="G14" t="str">
        <f t="shared" si="3"/>
        <v>insert into game (matchid, matchdate, game_type, country) values (147, '2013-01-20', 2, 506);</v>
      </c>
    </row>
    <row r="15" spans="1:7" x14ac:dyDescent="0.25">
      <c r="A15">
        <f t="shared" si="4"/>
        <v>148</v>
      </c>
      <c r="B15" s="2" t="str">
        <f>"2013-01-22"</f>
        <v>2013-01-22</v>
      </c>
      <c r="C15">
        <v>2</v>
      </c>
      <c r="D15">
        <v>506</v>
      </c>
      <c r="G15" t="str">
        <f t="shared" si="3"/>
        <v>insert into game (matchid, matchdate, game_type, country) values (148, '2013-01-22', 2, 506);</v>
      </c>
    </row>
    <row r="16" spans="1:7" x14ac:dyDescent="0.25">
      <c r="A16">
        <f t="shared" si="4"/>
        <v>149</v>
      </c>
      <c r="B16" s="2" t="str">
        <f>"2013-01-22"</f>
        <v>2013-01-22</v>
      </c>
      <c r="C16">
        <v>2</v>
      </c>
      <c r="D16">
        <v>506</v>
      </c>
      <c r="G16" t="str">
        <f t="shared" si="3"/>
        <v>insert into game (matchid, matchdate, game_type, country) values (149, '2013-01-22', 2, 506);</v>
      </c>
    </row>
    <row r="17" spans="1:7" x14ac:dyDescent="0.25">
      <c r="A17">
        <f t="shared" si="4"/>
        <v>150</v>
      </c>
      <c r="B17" s="2" t="str">
        <f>"2013-01-18"</f>
        <v>2013-01-18</v>
      </c>
      <c r="C17">
        <v>2</v>
      </c>
      <c r="D17">
        <v>506</v>
      </c>
      <c r="G17" t="str">
        <f t="shared" si="3"/>
        <v>insert into game (matchid, matchdate, game_type, country) values (150, '2013-01-18', 2, 506);</v>
      </c>
    </row>
    <row r="18" spans="1:7" x14ac:dyDescent="0.25">
      <c r="A18">
        <f t="shared" si="4"/>
        <v>151</v>
      </c>
      <c r="B18" s="2" t="str">
        <f>"2013-01-20"</f>
        <v>2013-01-20</v>
      </c>
      <c r="C18">
        <v>2</v>
      </c>
      <c r="D18">
        <v>506</v>
      </c>
      <c r="G18" t="str">
        <f t="shared" si="3"/>
        <v>insert into game (matchid, matchdate, game_type, country) values (151, '2013-01-20', 2, 506);</v>
      </c>
    </row>
    <row r="19" spans="1:7" x14ac:dyDescent="0.25">
      <c r="A19">
        <f t="shared" si="4"/>
        <v>152</v>
      </c>
      <c r="B19" s="2" t="str">
        <f>"2013-01-22"</f>
        <v>2013-01-22</v>
      </c>
      <c r="C19">
        <v>2</v>
      </c>
      <c r="D19">
        <v>506</v>
      </c>
      <c r="G19" t="str">
        <f t="shared" si="3"/>
        <v>insert into game (matchid, matchdate, game_type, country) values (152, '2013-01-22', 2, 506);</v>
      </c>
    </row>
    <row r="20" spans="1:7" x14ac:dyDescent="0.25">
      <c r="A20">
        <f t="shared" si="4"/>
        <v>153</v>
      </c>
      <c r="B20" s="2" t="str">
        <f>"2013-01-25"</f>
        <v>2013-01-25</v>
      </c>
      <c r="C20">
        <v>24</v>
      </c>
      <c r="D20">
        <v>506</v>
      </c>
      <c r="G20" t="str">
        <f t="shared" si="3"/>
        <v>insert into game (matchid, matchdate, game_type, country) values (153, '2013-01-25', 24, 506);</v>
      </c>
    </row>
    <row r="21" spans="1:7" x14ac:dyDescent="0.25">
      <c r="A21">
        <f t="shared" si="4"/>
        <v>154</v>
      </c>
      <c r="B21" s="2" t="str">
        <f>"2013-01-25"</f>
        <v>2013-01-25</v>
      </c>
      <c r="C21">
        <v>4</v>
      </c>
      <c r="D21">
        <v>506</v>
      </c>
      <c r="G21" t="str">
        <f t="shared" si="3"/>
        <v>insert into game (matchid, matchdate, game_type, country) values (154, '2013-01-25', 4, 506);</v>
      </c>
    </row>
    <row r="22" spans="1:7" x14ac:dyDescent="0.25">
      <c r="A22">
        <f t="shared" si="4"/>
        <v>155</v>
      </c>
      <c r="B22" s="2" t="str">
        <f>"2013-01-25"</f>
        <v>2013-01-25</v>
      </c>
      <c r="C22">
        <v>4</v>
      </c>
      <c r="D22">
        <v>506</v>
      </c>
      <c r="G22" t="str">
        <f t="shared" si="3"/>
        <v>insert into game (matchid, matchdate, game_type, country) values (155, '2013-01-25', 4, 506);</v>
      </c>
    </row>
    <row r="23" spans="1:7" x14ac:dyDescent="0.25">
      <c r="A23">
        <f t="shared" si="4"/>
        <v>156</v>
      </c>
      <c r="B23" s="2" t="str">
        <f>"2013-01-27"</f>
        <v>2013-01-27</v>
      </c>
      <c r="C23">
        <v>5</v>
      </c>
      <c r="D23">
        <v>506</v>
      </c>
      <c r="G23" t="str">
        <f t="shared" si="3"/>
        <v>insert into game (matchid, matchdate, game_type, country) values (156, '2013-01-27', 5, 506);</v>
      </c>
    </row>
    <row r="24" spans="1:7" x14ac:dyDescent="0.25">
      <c r="A24">
        <f t="shared" si="4"/>
        <v>157</v>
      </c>
      <c r="B24" s="2" t="str">
        <f>"2013-01-27"</f>
        <v>2013-01-27</v>
      </c>
      <c r="C24">
        <v>6</v>
      </c>
      <c r="D24">
        <v>506</v>
      </c>
      <c r="G24" t="str">
        <f t="shared" si="3"/>
        <v>insert into game (matchid, matchdate, game_type, country) values (157, '2013-01-27', 6, 506);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'2011'!A86 + 1</f>
        <v>585</v>
      </c>
      <c r="B27" s="3">
        <f>A11</f>
        <v>144</v>
      </c>
      <c r="C27" s="3">
        <v>502</v>
      </c>
      <c r="D27" s="3">
        <v>1</v>
      </c>
      <c r="E27" s="3">
        <v>1</v>
      </c>
      <c r="F27" s="3">
        <v>2</v>
      </c>
      <c r="G27" s="3" t="str">
        <f t="shared" ref="G27:G82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(585, 144, 502, 1, 1, 2);</v>
      </c>
    </row>
    <row r="28" spans="1:7" x14ac:dyDescent="0.25">
      <c r="A28" s="3">
        <f>A27+1</f>
        <v>586</v>
      </c>
      <c r="B28" s="3">
        <f>B27</f>
        <v>144</v>
      </c>
      <c r="C28" s="3">
        <v>502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(586, 144, 502, 0, 0, 1);</v>
      </c>
    </row>
    <row r="29" spans="1:7" x14ac:dyDescent="0.25">
      <c r="A29" s="3">
        <f t="shared" ref="A29:A82" si="6">A28+1</f>
        <v>587</v>
      </c>
      <c r="B29" s="3">
        <f>B27</f>
        <v>144</v>
      </c>
      <c r="C29" s="3">
        <v>505</v>
      </c>
      <c r="D29" s="3">
        <v>1</v>
      </c>
      <c r="E29" s="3">
        <v>1</v>
      </c>
      <c r="F29" s="3">
        <v>2</v>
      </c>
      <c r="G29" s="3" t="str">
        <f t="shared" si="5"/>
        <v>insert into game_score (id, matchid, squad, goals, points, time_type) values (587, 144, 505, 1, 1, 2);</v>
      </c>
    </row>
    <row r="30" spans="1:7" x14ac:dyDescent="0.25">
      <c r="A30" s="3">
        <f t="shared" si="6"/>
        <v>588</v>
      </c>
      <c r="B30" s="3">
        <f>B27</f>
        <v>144</v>
      </c>
      <c r="C30" s="3">
        <v>505</v>
      </c>
      <c r="D30" s="3">
        <v>1</v>
      </c>
      <c r="E30" s="3">
        <v>0</v>
      </c>
      <c r="F30" s="3">
        <v>1</v>
      </c>
      <c r="G30" s="3" t="str">
        <f t="shared" si="5"/>
        <v>insert into game_score (id, matchid, squad, goals, points, time_type) values (588, 144, 505, 1, 0, 1);</v>
      </c>
    </row>
    <row r="31" spans="1:7" x14ac:dyDescent="0.25">
      <c r="A31" s="4">
        <f>A30+1</f>
        <v>589</v>
      </c>
      <c r="B31" s="4">
        <f>B27+1</f>
        <v>145</v>
      </c>
      <c r="C31" s="4">
        <v>506</v>
      </c>
      <c r="D31" s="4">
        <v>1</v>
      </c>
      <c r="E31" s="4">
        <v>3</v>
      </c>
      <c r="F31" s="4">
        <v>2</v>
      </c>
      <c r="G31" t="str">
        <f t="shared" si="5"/>
        <v>insert into game_score (id, matchid, squad, goals, points, time_type) values (589, 145, 506, 1, 3, 2);</v>
      </c>
    </row>
    <row r="32" spans="1:7" x14ac:dyDescent="0.25">
      <c r="A32" s="4">
        <f t="shared" si="6"/>
        <v>590</v>
      </c>
      <c r="B32" s="4">
        <f>B31</f>
        <v>145</v>
      </c>
      <c r="C32" s="4">
        <v>506</v>
      </c>
      <c r="D32" s="4">
        <v>0</v>
      </c>
      <c r="E32" s="4">
        <v>0</v>
      </c>
      <c r="F32" s="4">
        <v>1</v>
      </c>
      <c r="G32" t="str">
        <f t="shared" si="5"/>
        <v>insert into game_score (id, matchid, squad, goals, points, time_type) values (590, 145, 506, 0, 0, 1);</v>
      </c>
    </row>
    <row r="33" spans="1:7" x14ac:dyDescent="0.25">
      <c r="A33" s="4">
        <f t="shared" si="6"/>
        <v>591</v>
      </c>
      <c r="B33" s="4">
        <f>B31</f>
        <v>145</v>
      </c>
      <c r="C33" s="4">
        <v>501</v>
      </c>
      <c r="D33" s="4">
        <v>0</v>
      </c>
      <c r="E33" s="4">
        <v>0</v>
      </c>
      <c r="F33" s="4">
        <v>2</v>
      </c>
      <c r="G33" t="str">
        <f t="shared" si="5"/>
        <v>insert into game_score (id, matchid, squad, goals, points, time_type) values (591, 145, 501, 0, 0, 2);</v>
      </c>
    </row>
    <row r="34" spans="1:7" x14ac:dyDescent="0.25">
      <c r="A34" s="4">
        <f t="shared" si="6"/>
        <v>592</v>
      </c>
      <c r="B34" s="4">
        <f>B31</f>
        <v>145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(592, 145, 501, 0, 0, 1);</v>
      </c>
    </row>
    <row r="35" spans="1:7" x14ac:dyDescent="0.25">
      <c r="A35" s="3">
        <f t="shared" si="6"/>
        <v>593</v>
      </c>
      <c r="B35" s="3">
        <f>B31+1</f>
        <v>146</v>
      </c>
      <c r="C35" s="3">
        <v>501</v>
      </c>
      <c r="D35" s="3">
        <v>0</v>
      </c>
      <c r="E35" s="3">
        <v>1</v>
      </c>
      <c r="F35" s="3">
        <v>2</v>
      </c>
      <c r="G35" s="3" t="str">
        <f t="shared" si="5"/>
        <v>insert into game_score (id, matchid, squad, goals, points, time_type) values (593, 146, 501, 0, 1, 2);</v>
      </c>
    </row>
    <row r="36" spans="1:7" x14ac:dyDescent="0.25">
      <c r="A36" s="3">
        <f t="shared" si="6"/>
        <v>594</v>
      </c>
      <c r="B36" s="3">
        <f>B35</f>
        <v>146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(594, 146, 501, 0, 0, 1);</v>
      </c>
    </row>
    <row r="37" spans="1:7" x14ac:dyDescent="0.25">
      <c r="A37" s="3">
        <f t="shared" si="6"/>
        <v>595</v>
      </c>
      <c r="B37" s="3">
        <f>B35</f>
        <v>146</v>
      </c>
      <c r="C37" s="3">
        <v>502</v>
      </c>
      <c r="D37" s="3">
        <v>0</v>
      </c>
      <c r="E37" s="3">
        <v>1</v>
      </c>
      <c r="F37" s="3">
        <v>2</v>
      </c>
      <c r="G37" s="3" t="str">
        <f t="shared" si="5"/>
        <v>insert into game_score (id, matchid, squad, goals, points, time_type) values (595, 146, 502, 0, 1, 2);</v>
      </c>
    </row>
    <row r="38" spans="1:7" x14ac:dyDescent="0.25">
      <c r="A38" s="3">
        <f t="shared" si="6"/>
        <v>596</v>
      </c>
      <c r="B38" s="3">
        <f t="shared" ref="B38" si="7">B35</f>
        <v>146</v>
      </c>
      <c r="C38" s="3">
        <v>502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(596, 146, 502, 0, 0, 1);</v>
      </c>
    </row>
    <row r="39" spans="1:7" x14ac:dyDescent="0.25">
      <c r="A39" s="4">
        <f t="shared" si="6"/>
        <v>597</v>
      </c>
      <c r="B39" s="4">
        <f>B35+1</f>
        <v>147</v>
      </c>
      <c r="C39" s="4">
        <v>506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(597, 147, 506, 2, 3, 2);</v>
      </c>
    </row>
    <row r="40" spans="1:7" x14ac:dyDescent="0.25">
      <c r="A40" s="4">
        <f t="shared" si="6"/>
        <v>598</v>
      </c>
      <c r="B40" s="4">
        <f>B39</f>
        <v>147</v>
      </c>
      <c r="C40" s="4">
        <v>506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(598, 147, 506, 1, 0, 1);</v>
      </c>
    </row>
    <row r="41" spans="1:7" x14ac:dyDescent="0.25">
      <c r="A41" s="4">
        <f t="shared" si="6"/>
        <v>599</v>
      </c>
      <c r="B41" s="4">
        <f>B39</f>
        <v>147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5"/>
        <v>insert into game_score (id, matchid, squad, goals, points, time_type) values (599, 147, 505, 0, 0, 2);</v>
      </c>
    </row>
    <row r="42" spans="1:7" x14ac:dyDescent="0.25">
      <c r="A42" s="4">
        <f t="shared" si="6"/>
        <v>600</v>
      </c>
      <c r="B42" s="4">
        <f t="shared" ref="B42" si="8">B39</f>
        <v>147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(600, 147, 505, 0, 0, 1);</v>
      </c>
    </row>
    <row r="43" spans="1:7" x14ac:dyDescent="0.25">
      <c r="A43" s="3">
        <f t="shared" si="6"/>
        <v>601</v>
      </c>
      <c r="B43" s="3">
        <f>B39+1</f>
        <v>148</v>
      </c>
      <c r="C43" s="3">
        <v>505</v>
      </c>
      <c r="D43" s="3">
        <v>1</v>
      </c>
      <c r="E43" s="3">
        <v>0</v>
      </c>
      <c r="F43" s="3">
        <v>2</v>
      </c>
      <c r="G43" s="3" t="str">
        <f t="shared" si="5"/>
        <v>insert into game_score (id, matchid, squad, goals, points, time_type) values (601, 148, 505, 1, 0, 2);</v>
      </c>
    </row>
    <row r="44" spans="1:7" x14ac:dyDescent="0.25">
      <c r="A44" s="3">
        <f t="shared" si="6"/>
        <v>602</v>
      </c>
      <c r="B44" s="3">
        <f>B43</f>
        <v>148</v>
      </c>
      <c r="C44" s="3">
        <v>505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(602, 148, 505, 0, 0, 1);</v>
      </c>
    </row>
    <row r="45" spans="1:7" x14ac:dyDescent="0.25">
      <c r="A45" s="3">
        <f t="shared" si="6"/>
        <v>603</v>
      </c>
      <c r="B45" s="3">
        <f>B43</f>
        <v>148</v>
      </c>
      <c r="C45" s="3">
        <v>501</v>
      </c>
      <c r="D45" s="3">
        <v>2</v>
      </c>
      <c r="E45" s="3">
        <v>3</v>
      </c>
      <c r="F45" s="3">
        <v>2</v>
      </c>
      <c r="G45" s="3" t="str">
        <f t="shared" si="5"/>
        <v>insert into game_score (id, matchid, squad, goals, points, time_type) values (603, 148, 501, 2, 3, 2);</v>
      </c>
    </row>
    <row r="46" spans="1:7" x14ac:dyDescent="0.25">
      <c r="A46" s="3">
        <f t="shared" si="6"/>
        <v>604</v>
      </c>
      <c r="B46" s="3">
        <f t="shared" ref="B46" si="9">B43</f>
        <v>148</v>
      </c>
      <c r="C46" s="3">
        <v>501</v>
      </c>
      <c r="D46" s="3">
        <v>1</v>
      </c>
      <c r="E46" s="3">
        <v>0</v>
      </c>
      <c r="F46" s="3">
        <v>1</v>
      </c>
      <c r="G46" s="3" t="str">
        <f t="shared" si="5"/>
        <v>insert into game_score (id, matchid, squad, goals, points, time_type) values (604, 148, 501, 1, 0, 1);</v>
      </c>
    </row>
    <row r="47" spans="1:7" x14ac:dyDescent="0.25">
      <c r="A47" s="4">
        <f t="shared" si="6"/>
        <v>605</v>
      </c>
      <c r="B47" s="4">
        <f>B43+1</f>
        <v>149</v>
      </c>
      <c r="C47" s="4">
        <v>506</v>
      </c>
      <c r="D47" s="4">
        <v>1</v>
      </c>
      <c r="E47" s="4">
        <v>1</v>
      </c>
      <c r="F47" s="4">
        <v>2</v>
      </c>
      <c r="G47" s="4" t="str">
        <f t="shared" si="5"/>
        <v>insert into game_score (id, matchid, squad, goals, points, time_type) values (605, 149, 506, 1, 1, 2);</v>
      </c>
    </row>
    <row r="48" spans="1:7" x14ac:dyDescent="0.25">
      <c r="A48" s="4">
        <f t="shared" si="6"/>
        <v>606</v>
      </c>
      <c r="B48" s="4">
        <f>B47</f>
        <v>149</v>
      </c>
      <c r="C48" s="4">
        <v>506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(606, 149, 506, 1, 0, 1);</v>
      </c>
    </row>
    <row r="49" spans="1:7" x14ac:dyDescent="0.25">
      <c r="A49" s="4">
        <f t="shared" si="6"/>
        <v>607</v>
      </c>
      <c r="B49" s="4">
        <f>B47</f>
        <v>149</v>
      </c>
      <c r="C49" s="4">
        <v>502</v>
      </c>
      <c r="D49" s="4">
        <v>1</v>
      </c>
      <c r="E49" s="4">
        <v>1</v>
      </c>
      <c r="F49" s="4">
        <v>2</v>
      </c>
      <c r="G49" s="4" t="str">
        <f t="shared" si="5"/>
        <v>insert into game_score (id, matchid, squad, goals, points, time_type) values (607, 149, 502, 1, 1, 2);</v>
      </c>
    </row>
    <row r="50" spans="1:7" x14ac:dyDescent="0.25">
      <c r="A50" s="4">
        <f t="shared" si="6"/>
        <v>608</v>
      </c>
      <c r="B50" s="4">
        <f t="shared" ref="B50" si="10">B47</f>
        <v>149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(608, 149, 502, 0, 0, 1);</v>
      </c>
    </row>
    <row r="51" spans="1:7" x14ac:dyDescent="0.25">
      <c r="A51" s="3">
        <f t="shared" si="6"/>
        <v>609</v>
      </c>
      <c r="B51" s="3">
        <f>B47+1</f>
        <v>150</v>
      </c>
      <c r="C51" s="3">
        <v>504</v>
      </c>
      <c r="D51" s="3">
        <v>1</v>
      </c>
      <c r="E51" s="3">
        <v>1</v>
      </c>
      <c r="F51" s="3">
        <v>2</v>
      </c>
      <c r="G51" s="3" t="str">
        <f t="shared" si="5"/>
        <v>insert into game_score (id, matchid, squad, goals, points, time_type) values (609, 150, 504, 1, 1, 2);</v>
      </c>
    </row>
    <row r="52" spans="1:7" x14ac:dyDescent="0.25">
      <c r="A52" s="3">
        <f t="shared" si="6"/>
        <v>610</v>
      </c>
      <c r="B52" s="3">
        <f>B51</f>
        <v>150</v>
      </c>
      <c r="C52" s="3">
        <v>504</v>
      </c>
      <c r="D52" s="3">
        <v>0</v>
      </c>
      <c r="E52" s="3">
        <v>0</v>
      </c>
      <c r="F52" s="3">
        <v>1</v>
      </c>
      <c r="G52" s="3" t="str">
        <f t="shared" si="5"/>
        <v>insert into game_score (id, matchid, squad, goals, points, time_type) values (610, 150, 504, 0, 0, 1);</v>
      </c>
    </row>
    <row r="53" spans="1:7" x14ac:dyDescent="0.25">
      <c r="A53" s="3">
        <f t="shared" si="6"/>
        <v>611</v>
      </c>
      <c r="B53" s="3">
        <f>B51</f>
        <v>150</v>
      </c>
      <c r="C53" s="3">
        <v>503</v>
      </c>
      <c r="D53" s="3">
        <v>1</v>
      </c>
      <c r="E53" s="3">
        <v>1</v>
      </c>
      <c r="F53" s="3">
        <v>2</v>
      </c>
      <c r="G53" s="3" t="str">
        <f t="shared" si="5"/>
        <v>insert into game_score (id, matchid, squad, goals, points, time_type) values (611, 150, 503, 1, 1, 2);</v>
      </c>
    </row>
    <row r="54" spans="1:7" x14ac:dyDescent="0.25">
      <c r="A54" s="3">
        <f t="shared" si="6"/>
        <v>612</v>
      </c>
      <c r="B54" s="3">
        <f t="shared" ref="B54" si="11">B51</f>
        <v>150</v>
      </c>
      <c r="C54" s="3">
        <v>503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(612, 150, 503, 0, 0, 1);</v>
      </c>
    </row>
    <row r="55" spans="1:7" x14ac:dyDescent="0.25">
      <c r="A55" s="4">
        <f t="shared" si="6"/>
        <v>613</v>
      </c>
      <c r="B55" s="4">
        <f>B51+1</f>
        <v>151</v>
      </c>
      <c r="C55" s="4">
        <v>503</v>
      </c>
      <c r="D55" s="4">
        <v>0</v>
      </c>
      <c r="E55" s="4">
        <v>1</v>
      </c>
      <c r="F55" s="4">
        <v>2</v>
      </c>
      <c r="G55" s="4" t="str">
        <f t="shared" si="5"/>
        <v>insert into game_score (id, matchid, squad, goals, points, time_type) values (613, 151, 503, 0, 1, 2);</v>
      </c>
    </row>
    <row r="56" spans="1:7" x14ac:dyDescent="0.25">
      <c r="A56" s="4">
        <f t="shared" si="6"/>
        <v>614</v>
      </c>
      <c r="B56" s="4">
        <f>B55</f>
        <v>151</v>
      </c>
      <c r="C56" s="4">
        <v>503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(614, 151, 503, 0, 0, 1);</v>
      </c>
    </row>
    <row r="57" spans="1:7" x14ac:dyDescent="0.25">
      <c r="A57" s="4">
        <f t="shared" si="6"/>
        <v>615</v>
      </c>
      <c r="B57" s="4">
        <f>B55</f>
        <v>151</v>
      </c>
      <c r="C57" s="4">
        <v>507</v>
      </c>
      <c r="D57" s="4">
        <v>0</v>
      </c>
      <c r="E57" s="4">
        <v>1</v>
      </c>
      <c r="F57" s="4">
        <v>2</v>
      </c>
      <c r="G57" s="4" t="str">
        <f t="shared" si="5"/>
        <v>insert into game_score (id, matchid, squad, goals, points, time_type) values (615, 151, 507, 0, 1, 2);</v>
      </c>
    </row>
    <row r="58" spans="1:7" x14ac:dyDescent="0.25">
      <c r="A58" s="4">
        <f t="shared" si="6"/>
        <v>616</v>
      </c>
      <c r="B58" s="4">
        <f t="shared" ref="B58" si="12">B55</f>
        <v>151</v>
      </c>
      <c r="C58" s="4">
        <v>507</v>
      </c>
      <c r="D58" s="4">
        <v>0</v>
      </c>
      <c r="E58" s="4">
        <v>0</v>
      </c>
      <c r="F58" s="4">
        <v>1</v>
      </c>
      <c r="G58" s="4" t="str">
        <f t="shared" si="5"/>
        <v>insert into game_score (id, matchid, squad, goals, points, time_type) values (616, 151, 507, 0, 0, 1);</v>
      </c>
    </row>
    <row r="59" spans="1:7" x14ac:dyDescent="0.25">
      <c r="A59" s="3">
        <f t="shared" si="6"/>
        <v>617</v>
      </c>
      <c r="B59" s="3">
        <f>B55+1</f>
        <v>152</v>
      </c>
      <c r="C59" s="3">
        <v>507</v>
      </c>
      <c r="D59" s="3">
        <v>1</v>
      </c>
      <c r="E59" s="3">
        <v>1</v>
      </c>
      <c r="F59" s="3">
        <v>2</v>
      </c>
      <c r="G59" s="3" t="str">
        <f t="shared" si="5"/>
        <v>insert into game_score (id, matchid, squad, goals, points, time_type) values (617, 152, 507, 1, 1, 2);</v>
      </c>
    </row>
    <row r="60" spans="1:7" x14ac:dyDescent="0.25">
      <c r="A60" s="3">
        <f t="shared" si="6"/>
        <v>618</v>
      </c>
      <c r="B60" s="3">
        <f>B59</f>
        <v>152</v>
      </c>
      <c r="C60" s="3">
        <v>507</v>
      </c>
      <c r="D60" s="3">
        <v>1</v>
      </c>
      <c r="E60" s="3">
        <v>0</v>
      </c>
      <c r="F60" s="3">
        <v>1</v>
      </c>
      <c r="G60" s="3" t="str">
        <f t="shared" si="5"/>
        <v>insert into game_score (id, matchid, squad, goals, points, time_type) values (618, 152, 507, 1, 0, 1);</v>
      </c>
    </row>
    <row r="61" spans="1:7" x14ac:dyDescent="0.25">
      <c r="A61" s="3">
        <f t="shared" si="6"/>
        <v>619</v>
      </c>
      <c r="B61" s="3">
        <f>B59</f>
        <v>152</v>
      </c>
      <c r="C61" s="3">
        <v>504</v>
      </c>
      <c r="D61" s="3">
        <v>1</v>
      </c>
      <c r="E61" s="3">
        <v>1</v>
      </c>
      <c r="F61" s="3">
        <v>2</v>
      </c>
      <c r="G61" s="3" t="str">
        <f t="shared" si="5"/>
        <v>insert into game_score (id, matchid, squad, goals, points, time_type) values (619, 152, 504, 1, 1, 2);</v>
      </c>
    </row>
    <row r="62" spans="1:7" x14ac:dyDescent="0.25">
      <c r="A62" s="3">
        <f t="shared" si="6"/>
        <v>620</v>
      </c>
      <c r="B62" s="3">
        <f t="shared" ref="B62" si="13">B59</f>
        <v>152</v>
      </c>
      <c r="C62" s="3">
        <v>504</v>
      </c>
      <c r="D62" s="3">
        <v>1</v>
      </c>
      <c r="E62" s="3">
        <v>0</v>
      </c>
      <c r="F62" s="3">
        <v>1</v>
      </c>
      <c r="G62" s="3" t="str">
        <f t="shared" si="5"/>
        <v>insert into game_score (id, matchid, squad, goals, points, time_type) values (620, 152, 504, 1, 0, 1);</v>
      </c>
    </row>
    <row r="63" spans="1:7" x14ac:dyDescent="0.25">
      <c r="A63" s="4">
        <f t="shared" si="6"/>
        <v>621</v>
      </c>
      <c r="B63" s="4">
        <f>B59+1</f>
        <v>153</v>
      </c>
      <c r="C63" s="4">
        <v>502</v>
      </c>
      <c r="D63" s="4">
        <v>1</v>
      </c>
      <c r="E63" s="4">
        <v>0</v>
      </c>
      <c r="F63" s="4">
        <v>2</v>
      </c>
      <c r="G63" s="4" t="str">
        <f t="shared" si="5"/>
        <v>insert into game_score (id, matchid, squad, goals, points, time_type) values (621, 153, 502, 1, 0, 2);</v>
      </c>
    </row>
    <row r="64" spans="1:7" x14ac:dyDescent="0.25">
      <c r="A64" s="4">
        <f t="shared" si="6"/>
        <v>622</v>
      </c>
      <c r="B64" s="4">
        <f>B63</f>
        <v>153</v>
      </c>
      <c r="C64" s="4">
        <v>502</v>
      </c>
      <c r="D64" s="4">
        <v>0</v>
      </c>
      <c r="E64" s="4">
        <v>0</v>
      </c>
      <c r="F64" s="4">
        <v>1</v>
      </c>
      <c r="G64" s="4" t="str">
        <f t="shared" si="5"/>
        <v>insert into game_score (id, matchid, squad, goals, points, time_type) values (622, 153, 502, 0, 0, 1);</v>
      </c>
    </row>
    <row r="65" spans="1:8" x14ac:dyDescent="0.25">
      <c r="A65" s="4">
        <f t="shared" si="6"/>
        <v>623</v>
      </c>
      <c r="B65" s="4">
        <f>B63</f>
        <v>153</v>
      </c>
      <c r="C65" s="4">
        <v>507</v>
      </c>
      <c r="D65" s="4">
        <v>3</v>
      </c>
      <c r="E65" s="4">
        <v>3</v>
      </c>
      <c r="F65" s="4">
        <v>2</v>
      </c>
      <c r="G65" s="4" t="str">
        <f t="shared" si="5"/>
        <v>insert into game_score (id, matchid, squad, goals, points, time_type) values (623, 153, 507, 3, 3, 2);</v>
      </c>
    </row>
    <row r="66" spans="1:8" x14ac:dyDescent="0.25">
      <c r="A66" s="4">
        <f t="shared" si="6"/>
        <v>624</v>
      </c>
      <c r="B66" s="4">
        <f t="shared" ref="B66" si="14">B63</f>
        <v>153</v>
      </c>
      <c r="C66" s="4">
        <v>507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(624, 153, 507, 1, 0, 1);</v>
      </c>
    </row>
    <row r="67" spans="1:8" x14ac:dyDescent="0.25">
      <c r="A67" s="3">
        <f t="shared" si="6"/>
        <v>625</v>
      </c>
      <c r="B67" s="3">
        <f>B63+1</f>
        <v>154</v>
      </c>
      <c r="C67" s="3">
        <v>504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(625, 154, 504, 1, 3, 2);</v>
      </c>
    </row>
    <row r="68" spans="1:8" x14ac:dyDescent="0.25">
      <c r="A68" s="3">
        <f t="shared" si="6"/>
        <v>626</v>
      </c>
      <c r="B68" s="3">
        <f>B67</f>
        <v>154</v>
      </c>
      <c r="C68" s="3">
        <v>504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(626, 154, 504, 0, 0, 1);</v>
      </c>
    </row>
    <row r="69" spans="1:8" x14ac:dyDescent="0.25">
      <c r="A69" s="3">
        <f t="shared" si="6"/>
        <v>627</v>
      </c>
      <c r="B69" s="3">
        <f>B67</f>
        <v>154</v>
      </c>
      <c r="C69" s="3">
        <v>501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(627, 154, 501, 0, 0, 2);</v>
      </c>
    </row>
    <row r="70" spans="1:8" x14ac:dyDescent="0.25">
      <c r="A70" s="3">
        <f t="shared" si="6"/>
        <v>628</v>
      </c>
      <c r="B70" s="3">
        <f t="shared" ref="B70" si="15">B67</f>
        <v>154</v>
      </c>
      <c r="C70" s="3">
        <v>501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(628, 154, 501, 0, 0, 1);</v>
      </c>
    </row>
    <row r="71" spans="1:8" x14ac:dyDescent="0.25">
      <c r="A71" s="4">
        <f t="shared" si="6"/>
        <v>629</v>
      </c>
      <c r="B71" s="4">
        <f>B67+1</f>
        <v>155</v>
      </c>
      <c r="C71" s="4">
        <v>506</v>
      </c>
      <c r="D71" s="4">
        <v>1</v>
      </c>
      <c r="E71" s="4">
        <v>3</v>
      </c>
      <c r="F71" s="4">
        <v>2</v>
      </c>
      <c r="G71" s="4" t="str">
        <f t="shared" si="5"/>
        <v>insert into game_score (id, matchid, squad, goals, points, time_type) values (629, 155, 506, 1, 3, 2);</v>
      </c>
    </row>
    <row r="72" spans="1:8" x14ac:dyDescent="0.25">
      <c r="A72" s="4">
        <f t="shared" si="6"/>
        <v>630</v>
      </c>
      <c r="B72" s="4">
        <f>B71</f>
        <v>155</v>
      </c>
      <c r="C72" s="4">
        <v>506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(630, 155, 506, 0, 0, 1);</v>
      </c>
    </row>
    <row r="73" spans="1:8" x14ac:dyDescent="0.25">
      <c r="A73" s="4">
        <f t="shared" si="6"/>
        <v>631</v>
      </c>
      <c r="B73" s="4">
        <f>B71</f>
        <v>155</v>
      </c>
      <c r="C73" s="4">
        <v>503</v>
      </c>
      <c r="D73" s="4">
        <v>0</v>
      </c>
      <c r="E73" s="4">
        <v>0</v>
      </c>
      <c r="F73" s="4">
        <v>2</v>
      </c>
      <c r="G73" s="4" t="str">
        <f t="shared" si="5"/>
        <v>insert into game_score (id, matchid, squad, goals, points, time_type) values (631, 155, 503, 0, 0, 2);</v>
      </c>
    </row>
    <row r="74" spans="1:8" x14ac:dyDescent="0.25">
      <c r="A74" s="4">
        <f t="shared" si="6"/>
        <v>632</v>
      </c>
      <c r="B74" s="4">
        <f t="shared" ref="B74" si="16">B71</f>
        <v>155</v>
      </c>
      <c r="C74" s="4">
        <v>503</v>
      </c>
      <c r="D74" s="4">
        <v>0</v>
      </c>
      <c r="E74" s="4">
        <v>0</v>
      </c>
      <c r="F74" s="4">
        <v>1</v>
      </c>
      <c r="G74" s="4" t="str">
        <f t="shared" si="5"/>
        <v>insert into game_score (id, matchid, squad, goals, points, time_type) values (632, 155, 503, 0, 0, 1);</v>
      </c>
    </row>
    <row r="75" spans="1:8" x14ac:dyDescent="0.25">
      <c r="A75" s="3">
        <f t="shared" si="6"/>
        <v>633</v>
      </c>
      <c r="B75" s="3">
        <f>B71+1</f>
        <v>156</v>
      </c>
      <c r="C75" s="3">
        <v>501</v>
      </c>
      <c r="D75" s="3">
        <v>0</v>
      </c>
      <c r="E75" s="3">
        <v>0</v>
      </c>
      <c r="F75" s="3">
        <v>2</v>
      </c>
      <c r="G75" s="3" t="str">
        <f t="shared" si="5"/>
        <v>insert into game_score (id, matchid, squad, goals, points, time_type) values (633, 156, 501, 0, 0, 2);</v>
      </c>
    </row>
    <row r="76" spans="1:8" x14ac:dyDescent="0.25">
      <c r="A76" s="3">
        <f t="shared" si="6"/>
        <v>634</v>
      </c>
      <c r="B76" s="3">
        <f>B75</f>
        <v>156</v>
      </c>
      <c r="C76" s="3">
        <v>501</v>
      </c>
      <c r="D76" s="3">
        <v>0</v>
      </c>
      <c r="E76" s="3">
        <v>0</v>
      </c>
      <c r="F76" s="3">
        <v>1</v>
      </c>
      <c r="G76" s="3" t="str">
        <f t="shared" si="5"/>
        <v>insert into game_score (id, matchid, squad, goals, points, time_type) values (634, 156, 501, 0, 0, 1);</v>
      </c>
    </row>
    <row r="77" spans="1:8" x14ac:dyDescent="0.25">
      <c r="A77" s="3">
        <f t="shared" si="6"/>
        <v>635</v>
      </c>
      <c r="B77" s="3">
        <f>B75</f>
        <v>156</v>
      </c>
      <c r="C77" s="3">
        <v>503</v>
      </c>
      <c r="D77" s="3">
        <v>1</v>
      </c>
      <c r="E77" s="3">
        <v>3</v>
      </c>
      <c r="F77" s="3">
        <v>2</v>
      </c>
      <c r="G77" s="3" t="str">
        <f t="shared" si="5"/>
        <v>insert into game_score (id, matchid, squad, goals, points, time_type) values (635, 156, 503, 1, 3, 2);</v>
      </c>
    </row>
    <row r="78" spans="1:8" x14ac:dyDescent="0.25">
      <c r="A78" s="3">
        <f t="shared" si="6"/>
        <v>636</v>
      </c>
      <c r="B78" s="3">
        <f t="shared" ref="B78" si="17">B75</f>
        <v>156</v>
      </c>
      <c r="C78" s="3">
        <v>503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(636, 156, 503, 0, 0, 1);</v>
      </c>
    </row>
    <row r="79" spans="1:8" x14ac:dyDescent="0.25">
      <c r="A79" s="4">
        <f t="shared" si="6"/>
        <v>637</v>
      </c>
      <c r="B79" s="4">
        <f>B77+1</f>
        <v>157</v>
      </c>
      <c r="C79" s="4">
        <v>504</v>
      </c>
      <c r="D79" s="4">
        <v>0</v>
      </c>
      <c r="E79" s="4">
        <v>0</v>
      </c>
      <c r="F79" s="4">
        <v>2</v>
      </c>
      <c r="G79" s="4" t="str">
        <f t="shared" si="5"/>
        <v>insert into game_score (id, matchid, squad, goals, points, time_type) values (637, 157, 504, 0, 0, 2);</v>
      </c>
      <c r="H79" s="4"/>
    </row>
    <row r="80" spans="1:8" x14ac:dyDescent="0.25">
      <c r="A80" s="4">
        <f t="shared" si="6"/>
        <v>638</v>
      </c>
      <c r="B80" s="4">
        <f>B79</f>
        <v>157</v>
      </c>
      <c r="C80" s="4">
        <v>504</v>
      </c>
      <c r="D80" s="4">
        <v>0</v>
      </c>
      <c r="E80" s="4">
        <v>0</v>
      </c>
      <c r="F80" s="4">
        <v>1</v>
      </c>
      <c r="G80" s="4" t="str">
        <f t="shared" si="5"/>
        <v>insert into game_score (id, matchid, squad, goals, points, time_type) values (638, 157, 504, 0, 0, 1);</v>
      </c>
      <c r="H80" s="4"/>
    </row>
    <row r="81" spans="1:8" x14ac:dyDescent="0.25">
      <c r="A81" s="4">
        <f t="shared" si="6"/>
        <v>639</v>
      </c>
      <c r="B81" s="4">
        <f>B79</f>
        <v>157</v>
      </c>
      <c r="C81" s="4">
        <v>506</v>
      </c>
      <c r="D81" s="4">
        <v>1</v>
      </c>
      <c r="E81" s="4">
        <v>3</v>
      </c>
      <c r="F81" s="4">
        <v>2</v>
      </c>
      <c r="G81" s="4" t="str">
        <f t="shared" si="5"/>
        <v>insert into game_score (id, matchid, squad, goals, points, time_type) values (639, 157, 506, 1, 3, 2);</v>
      </c>
      <c r="H81" s="4"/>
    </row>
    <row r="82" spans="1:8" x14ac:dyDescent="0.25">
      <c r="A82" s="4">
        <f t="shared" si="6"/>
        <v>640</v>
      </c>
      <c r="B82" s="4">
        <f t="shared" ref="B82" si="18">B79</f>
        <v>157</v>
      </c>
      <c r="C82" s="4">
        <v>506</v>
      </c>
      <c r="D82" s="4">
        <v>1</v>
      </c>
      <c r="E82" s="4">
        <v>0</v>
      </c>
      <c r="F82" s="4">
        <v>1</v>
      </c>
      <c r="G82" s="4" t="str">
        <f t="shared" si="5"/>
        <v>insert into game_score (id, matchid, squad, goals, points, time_type) values (640, 157, 506, 1, 0, 1);</v>
      </c>
      <c r="H82" s="4"/>
    </row>
    <row r="83" spans="1:8" x14ac:dyDescent="0.25">
      <c r="A83" s="4"/>
      <c r="B83" s="4"/>
      <c r="C83" s="4"/>
      <c r="D83" s="4"/>
      <c r="E83" s="4"/>
      <c r="F83" s="4"/>
      <c r="G83" s="4"/>
      <c r="H83" s="4"/>
    </row>
    <row r="84" spans="1:8" x14ac:dyDescent="0.25">
      <c r="A84" s="4"/>
      <c r="B84" s="4"/>
      <c r="C84" s="4"/>
      <c r="D84" s="4"/>
      <c r="E84" s="4"/>
      <c r="F84" s="4"/>
      <c r="G84" s="4"/>
      <c r="H8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'2013'!A8+1</f>
        <v>61</v>
      </c>
      <c r="B2">
        <v>2014</v>
      </c>
      <c r="C2" t="s">
        <v>12</v>
      </c>
      <c r="D2">
        <v>502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(61, 2014, 'A', 502);</v>
      </c>
    </row>
    <row r="3" spans="1:7" x14ac:dyDescent="0.25">
      <c r="A3">
        <f t="shared" ref="A3:A8" si="1">A2+1</f>
        <v>62</v>
      </c>
      <c r="B3">
        <f t="shared" ref="B3:B8" si="2">B2</f>
        <v>2014</v>
      </c>
      <c r="C3" t="s">
        <v>12</v>
      </c>
      <c r="D3">
        <v>503</v>
      </c>
      <c r="G3" t="str">
        <f t="shared" si="0"/>
        <v>insert into group_stage (id, tournament, group_code, squad) values (62, 2014, 'A', 503);</v>
      </c>
    </row>
    <row r="4" spans="1:7" x14ac:dyDescent="0.25">
      <c r="A4">
        <f t="shared" si="1"/>
        <v>63</v>
      </c>
      <c r="B4">
        <f t="shared" si="2"/>
        <v>2014</v>
      </c>
      <c r="C4" t="s">
        <v>12</v>
      </c>
      <c r="D4">
        <v>504</v>
      </c>
      <c r="G4" t="str">
        <f t="shared" si="0"/>
        <v>insert into group_stage (id, tournament, group_code, squad) values (63, 2014, 'A', 504);</v>
      </c>
    </row>
    <row r="5" spans="1:7" x14ac:dyDescent="0.25">
      <c r="A5">
        <f t="shared" si="1"/>
        <v>64</v>
      </c>
      <c r="B5">
        <f t="shared" si="2"/>
        <v>2014</v>
      </c>
      <c r="C5" t="s">
        <v>12</v>
      </c>
      <c r="D5">
        <v>501</v>
      </c>
      <c r="G5" t="str">
        <f t="shared" si="0"/>
        <v>insert into group_stage (id, tournament, group_code, squad) values (64, 2014, 'A', 501);</v>
      </c>
    </row>
    <row r="6" spans="1:7" x14ac:dyDescent="0.25">
      <c r="A6">
        <f t="shared" si="1"/>
        <v>65</v>
      </c>
      <c r="B6">
        <f t="shared" si="2"/>
        <v>2014</v>
      </c>
      <c r="C6" t="s">
        <v>13</v>
      </c>
      <c r="D6">
        <v>506</v>
      </c>
      <c r="G6" t="str">
        <f t="shared" si="0"/>
        <v>insert into group_stage (id, tournament, group_code, squad) values (65, 2014, 'B', 506);</v>
      </c>
    </row>
    <row r="7" spans="1:7" x14ac:dyDescent="0.25">
      <c r="A7">
        <f t="shared" si="1"/>
        <v>66</v>
      </c>
      <c r="B7">
        <f t="shared" si="2"/>
        <v>2014</v>
      </c>
      <c r="C7" t="s">
        <v>13</v>
      </c>
      <c r="D7">
        <v>507</v>
      </c>
      <c r="G7" t="str">
        <f t="shared" si="0"/>
        <v>insert into group_stage (id, tournament, group_code, squad) values (66, 2014, 'B', 507);</v>
      </c>
    </row>
    <row r="8" spans="1:7" x14ac:dyDescent="0.25">
      <c r="A8">
        <f t="shared" si="1"/>
        <v>67</v>
      </c>
      <c r="B8">
        <f t="shared" si="2"/>
        <v>2014</v>
      </c>
      <c r="C8" t="s">
        <v>13</v>
      </c>
      <c r="D8">
        <v>505</v>
      </c>
      <c r="G8" t="str">
        <f t="shared" si="0"/>
        <v>insert into group_stage (id, tournament, group_code, squad) values (67, 2014, 'B', 505);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'2013'!A24+1</f>
        <v>158</v>
      </c>
      <c r="B11" s="2" t="str">
        <f>"2014-09-03"</f>
        <v>2014-09-03</v>
      </c>
      <c r="C11">
        <v>2</v>
      </c>
      <c r="D11">
        <v>1</v>
      </c>
      <c r="G11" t="str">
        <f t="shared" ref="G11:G22" si="3">"insert into game (matchid, matchdate, game_type, country) values (" &amp; A11 &amp; ", '" &amp; B11 &amp; "', " &amp; C11 &amp; ", " &amp; D11 &amp;  ");"</f>
        <v>insert into game (matchid, matchdate, game_type, country) values (158, '2014-09-03', 2, 1);</v>
      </c>
    </row>
    <row r="12" spans="1:7" x14ac:dyDescent="0.25">
      <c r="A12">
        <f>A11+1</f>
        <v>159</v>
      </c>
      <c r="B12" s="2" t="str">
        <f>"2014-09-03"</f>
        <v>2014-09-03</v>
      </c>
      <c r="C12">
        <v>2</v>
      </c>
      <c r="D12">
        <v>1</v>
      </c>
      <c r="G12" t="str">
        <f t="shared" si="3"/>
        <v>insert into game (matchid, matchdate, game_type, country) values (159, '2014-09-03', 2, 1);</v>
      </c>
    </row>
    <row r="13" spans="1:7" x14ac:dyDescent="0.25">
      <c r="A13">
        <f t="shared" ref="A13:A22" si="4">A12+1</f>
        <v>160</v>
      </c>
      <c r="B13" s="2" t="str">
        <f>"2014-09-07"</f>
        <v>2014-09-07</v>
      </c>
      <c r="C13">
        <v>2</v>
      </c>
      <c r="D13">
        <v>1</v>
      </c>
      <c r="G13" t="str">
        <f t="shared" si="3"/>
        <v>insert into game (matchid, matchdate, game_type, country) values (160, '2014-09-07', 2, 1);</v>
      </c>
    </row>
    <row r="14" spans="1:7" x14ac:dyDescent="0.25">
      <c r="A14">
        <f t="shared" si="4"/>
        <v>161</v>
      </c>
      <c r="B14" s="2" t="str">
        <f>"2014-09-07"</f>
        <v>2014-09-07</v>
      </c>
      <c r="C14">
        <v>2</v>
      </c>
      <c r="D14">
        <v>1</v>
      </c>
      <c r="G14" t="str">
        <f t="shared" si="3"/>
        <v>insert into game (matchid, matchdate, game_type, country) values (161, '2014-09-07', 2, 1);</v>
      </c>
    </row>
    <row r="15" spans="1:7" x14ac:dyDescent="0.25">
      <c r="A15">
        <f t="shared" si="4"/>
        <v>162</v>
      </c>
      <c r="B15" s="2" t="str">
        <f>"2014-09-10"</f>
        <v>2014-09-10</v>
      </c>
      <c r="C15">
        <v>2</v>
      </c>
      <c r="D15">
        <v>1</v>
      </c>
      <c r="G15" t="str">
        <f t="shared" si="3"/>
        <v>insert into game (matchid, matchdate, game_type, country) values (162, '2014-09-10', 2, 1);</v>
      </c>
    </row>
    <row r="16" spans="1:7" x14ac:dyDescent="0.25">
      <c r="A16">
        <f t="shared" si="4"/>
        <v>163</v>
      </c>
      <c r="B16" s="2" t="str">
        <f>"2014-09-10"</f>
        <v>2014-09-10</v>
      </c>
      <c r="C16">
        <v>2</v>
      </c>
      <c r="D16">
        <v>1</v>
      </c>
      <c r="G16" t="str">
        <f t="shared" si="3"/>
        <v>insert into game (matchid, matchdate, game_type, country) values (163, '2014-09-10', 2, 1);</v>
      </c>
    </row>
    <row r="17" spans="1:7" x14ac:dyDescent="0.25">
      <c r="A17">
        <f t="shared" si="4"/>
        <v>164</v>
      </c>
      <c r="B17" s="2" t="str">
        <f>"2014-09-03"</f>
        <v>2014-09-03</v>
      </c>
      <c r="C17">
        <v>2</v>
      </c>
      <c r="D17">
        <v>1</v>
      </c>
      <c r="G17" t="str">
        <f t="shared" si="3"/>
        <v>insert into game (matchid, matchdate, game_type, country) values (164, '2014-09-03', 2, 1);</v>
      </c>
    </row>
    <row r="18" spans="1:7" x14ac:dyDescent="0.25">
      <c r="A18">
        <f t="shared" si="4"/>
        <v>165</v>
      </c>
      <c r="B18" s="2" t="str">
        <f>"2014-09-07"</f>
        <v>2014-09-07</v>
      </c>
      <c r="C18">
        <v>2</v>
      </c>
      <c r="D18">
        <v>1</v>
      </c>
      <c r="G18" t="str">
        <f t="shared" si="3"/>
        <v>insert into game (matchid, matchdate, game_type, country) values (165, '2014-09-07', 2, 1);</v>
      </c>
    </row>
    <row r="19" spans="1:7" x14ac:dyDescent="0.25">
      <c r="A19">
        <f t="shared" si="4"/>
        <v>166</v>
      </c>
      <c r="B19" s="2" t="str">
        <f>"2014-09-10"</f>
        <v>2014-09-10</v>
      </c>
      <c r="C19">
        <v>2</v>
      </c>
      <c r="D19">
        <v>1</v>
      </c>
      <c r="G19" t="str">
        <f t="shared" si="3"/>
        <v>insert into game (matchid, matchdate, game_type, country) values (166, '2014-09-10', 2, 1);</v>
      </c>
    </row>
    <row r="20" spans="1:7" x14ac:dyDescent="0.25">
      <c r="A20">
        <f t="shared" si="4"/>
        <v>167</v>
      </c>
      <c r="B20" s="2" t="str">
        <f>"2014-09-13"</f>
        <v>2014-09-13</v>
      </c>
      <c r="C20">
        <v>24</v>
      </c>
      <c r="D20">
        <v>1</v>
      </c>
      <c r="G20" t="str">
        <f t="shared" si="3"/>
        <v>insert into game (matchid, matchdate, game_type, country) values (167, '2014-09-13', 24, 1);</v>
      </c>
    </row>
    <row r="21" spans="1:7" x14ac:dyDescent="0.25">
      <c r="A21">
        <f t="shared" si="4"/>
        <v>168</v>
      </c>
      <c r="B21" s="2" t="str">
        <f>"2014-09-13"</f>
        <v>2014-09-13</v>
      </c>
      <c r="C21">
        <v>5</v>
      </c>
      <c r="D21">
        <v>1</v>
      </c>
      <c r="G21" t="str">
        <f t="shared" si="3"/>
        <v>insert into game (matchid, matchdate, game_type, country) values (168, '2014-09-13', 5, 1);</v>
      </c>
    </row>
    <row r="22" spans="1:7" x14ac:dyDescent="0.25">
      <c r="A22">
        <f t="shared" si="4"/>
        <v>169</v>
      </c>
      <c r="B22" s="2" t="str">
        <f>"2014-09-13"</f>
        <v>2014-09-13</v>
      </c>
      <c r="C22">
        <v>6</v>
      </c>
      <c r="D22">
        <v>1</v>
      </c>
      <c r="G22" t="str">
        <f t="shared" si="3"/>
        <v>insert into game (matchid, matchdate, game_type, country) values (169, '2014-09-13', 6, 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3">
        <f>'2013'!A82 + 1</f>
        <v>641</v>
      </c>
      <c r="B25" s="3">
        <f>A11</f>
        <v>158</v>
      </c>
      <c r="C25" s="3">
        <v>504</v>
      </c>
      <c r="D25" s="3">
        <v>2</v>
      </c>
      <c r="E25" s="3">
        <v>3</v>
      </c>
      <c r="F25" s="3">
        <v>2</v>
      </c>
      <c r="G25" s="3" t="str">
        <f t="shared" ref="G25:G72" si="5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(641, 158, 504, 2, 3, 2);</v>
      </c>
    </row>
    <row r="26" spans="1:7" x14ac:dyDescent="0.25">
      <c r="A26" s="3">
        <f>A25+1</f>
        <v>642</v>
      </c>
      <c r="B26" s="3">
        <f>B25</f>
        <v>158</v>
      </c>
      <c r="C26" s="3">
        <v>504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(642, 158, 504, 2, 0, 1);</v>
      </c>
    </row>
    <row r="27" spans="1:7" x14ac:dyDescent="0.25">
      <c r="A27" s="3">
        <f t="shared" ref="A27:A72" si="6">A26+1</f>
        <v>643</v>
      </c>
      <c r="B27" s="3">
        <f>B25</f>
        <v>158</v>
      </c>
      <c r="C27" s="3">
        <v>501</v>
      </c>
      <c r="D27" s="3">
        <v>0</v>
      </c>
      <c r="E27" s="3">
        <v>0</v>
      </c>
      <c r="F27" s="3">
        <v>2</v>
      </c>
      <c r="G27" s="3" t="str">
        <f t="shared" si="5"/>
        <v>insert into game_score (id, matchid, squad, goals, points, time_type) values (643, 158, 501, 0, 0, 2);</v>
      </c>
    </row>
    <row r="28" spans="1:7" x14ac:dyDescent="0.25">
      <c r="A28" s="3">
        <f t="shared" si="6"/>
        <v>644</v>
      </c>
      <c r="B28" s="3">
        <f>B25</f>
        <v>158</v>
      </c>
      <c r="C28" s="3">
        <v>501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(644, 158, 501, 0, 0, 1);</v>
      </c>
    </row>
    <row r="29" spans="1:7" x14ac:dyDescent="0.25">
      <c r="A29" s="4">
        <f>A28+1</f>
        <v>645</v>
      </c>
      <c r="B29" s="4">
        <f>B25+1</f>
        <v>159</v>
      </c>
      <c r="C29" s="4">
        <v>503</v>
      </c>
      <c r="D29" s="4">
        <v>1</v>
      </c>
      <c r="E29" s="4">
        <v>0</v>
      </c>
      <c r="F29" s="4">
        <v>2</v>
      </c>
      <c r="G29" t="str">
        <f t="shared" si="5"/>
        <v>insert into game_score (id, matchid, squad, goals, points, time_type) values (645, 159, 503, 1, 0, 2);</v>
      </c>
    </row>
    <row r="30" spans="1:7" x14ac:dyDescent="0.25">
      <c r="A30" s="4">
        <f t="shared" si="6"/>
        <v>646</v>
      </c>
      <c r="B30" s="4">
        <f>B29</f>
        <v>159</v>
      </c>
      <c r="C30" s="4">
        <v>503</v>
      </c>
      <c r="D30" s="4">
        <v>0</v>
      </c>
      <c r="E30" s="4">
        <v>0</v>
      </c>
      <c r="F30" s="4">
        <v>1</v>
      </c>
      <c r="G30" t="str">
        <f t="shared" si="5"/>
        <v>insert into game_score (id, matchid, squad, goals, points, time_type) values (646, 159, 503, 0, 0, 1);</v>
      </c>
    </row>
    <row r="31" spans="1:7" x14ac:dyDescent="0.25">
      <c r="A31" s="4">
        <f t="shared" si="6"/>
        <v>647</v>
      </c>
      <c r="B31" s="4">
        <f>B29</f>
        <v>159</v>
      </c>
      <c r="C31" s="4">
        <v>502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(647, 159, 502, 2, 3, 2);</v>
      </c>
    </row>
    <row r="32" spans="1:7" x14ac:dyDescent="0.25">
      <c r="A32" s="4">
        <f t="shared" si="6"/>
        <v>648</v>
      </c>
      <c r="B32" s="4">
        <f>B29</f>
        <v>159</v>
      </c>
      <c r="C32" s="4">
        <v>502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(648, 159, 502, 1, 0, 1);</v>
      </c>
    </row>
    <row r="33" spans="1:7" x14ac:dyDescent="0.25">
      <c r="A33" s="3">
        <f t="shared" si="6"/>
        <v>649</v>
      </c>
      <c r="B33" s="3">
        <f>B29+1</f>
        <v>160</v>
      </c>
      <c r="C33" s="3">
        <v>502</v>
      </c>
      <c r="D33" s="3">
        <v>2</v>
      </c>
      <c r="E33" s="3">
        <v>3</v>
      </c>
      <c r="F33" s="3">
        <v>2</v>
      </c>
      <c r="G33" s="3" t="str">
        <f t="shared" si="5"/>
        <v>insert into game_score (id, matchid, squad, goals, points, time_type) values (649, 160, 502, 2, 3, 2);</v>
      </c>
    </row>
    <row r="34" spans="1:7" x14ac:dyDescent="0.25">
      <c r="A34" s="3">
        <f t="shared" si="6"/>
        <v>650</v>
      </c>
      <c r="B34" s="3">
        <f>B33</f>
        <v>160</v>
      </c>
      <c r="C34" s="3">
        <v>502</v>
      </c>
      <c r="D34" s="3">
        <v>1</v>
      </c>
      <c r="E34" s="3">
        <v>0</v>
      </c>
      <c r="F34" s="3">
        <v>1</v>
      </c>
      <c r="G34" s="3" t="str">
        <f t="shared" si="5"/>
        <v>insert into game_score (id, matchid, squad, goals, points, time_type) values (650, 160, 502, 1, 0, 1);</v>
      </c>
    </row>
    <row r="35" spans="1:7" x14ac:dyDescent="0.25">
      <c r="A35" s="3">
        <f t="shared" si="6"/>
        <v>651</v>
      </c>
      <c r="B35" s="3">
        <f>B33</f>
        <v>160</v>
      </c>
      <c r="C35" s="3">
        <v>501</v>
      </c>
      <c r="D35" s="3">
        <v>1</v>
      </c>
      <c r="E35" s="3">
        <v>0</v>
      </c>
      <c r="F35" s="3">
        <v>2</v>
      </c>
      <c r="G35" s="3" t="str">
        <f t="shared" si="5"/>
        <v>insert into game_score (id, matchid, squad, goals, points, time_type) values (651, 160, 501, 1, 0, 2);</v>
      </c>
    </row>
    <row r="36" spans="1:7" x14ac:dyDescent="0.25">
      <c r="A36" s="3">
        <f t="shared" si="6"/>
        <v>652</v>
      </c>
      <c r="B36" s="3">
        <f t="shared" ref="B36" si="7">B33</f>
        <v>160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(652, 160, 501, 0, 0, 1);</v>
      </c>
    </row>
    <row r="37" spans="1:7" x14ac:dyDescent="0.25">
      <c r="A37" s="4">
        <f t="shared" si="6"/>
        <v>653</v>
      </c>
      <c r="B37" s="4">
        <f>B33+1</f>
        <v>161</v>
      </c>
      <c r="C37" s="4">
        <v>504</v>
      </c>
      <c r="D37" s="4">
        <v>0</v>
      </c>
      <c r="E37" s="4">
        <v>0</v>
      </c>
      <c r="F37" s="4">
        <v>2</v>
      </c>
      <c r="G37" s="4" t="str">
        <f t="shared" si="5"/>
        <v>insert into game_score (id, matchid, squad, goals, points, time_type) values (653, 161, 504, 0, 0, 2);</v>
      </c>
    </row>
    <row r="38" spans="1:7" x14ac:dyDescent="0.25">
      <c r="A38" s="4">
        <f t="shared" si="6"/>
        <v>654</v>
      </c>
      <c r="B38" s="4">
        <f>B37</f>
        <v>161</v>
      </c>
      <c r="C38" s="4">
        <v>504</v>
      </c>
      <c r="D38" s="4">
        <v>0</v>
      </c>
      <c r="E38" s="4">
        <v>0</v>
      </c>
      <c r="F38" s="4">
        <v>1</v>
      </c>
      <c r="G38" s="4" t="str">
        <f t="shared" si="5"/>
        <v>insert into game_score (id, matchid, squad, goals, points, time_type) values (654, 161, 504, 0, 0, 1);</v>
      </c>
    </row>
    <row r="39" spans="1:7" x14ac:dyDescent="0.25">
      <c r="A39" s="4">
        <f t="shared" si="6"/>
        <v>655</v>
      </c>
      <c r="B39" s="4">
        <f>B37</f>
        <v>161</v>
      </c>
      <c r="C39" s="4">
        <v>503</v>
      </c>
      <c r="D39" s="4">
        <v>1</v>
      </c>
      <c r="E39" s="4">
        <v>3</v>
      </c>
      <c r="F39" s="4">
        <v>2</v>
      </c>
      <c r="G39" s="4" t="str">
        <f t="shared" si="5"/>
        <v>insert into game_score (id, matchid, squad, goals, points, time_type) values (655, 161, 503, 1, 3, 2);</v>
      </c>
    </row>
    <row r="40" spans="1:7" x14ac:dyDescent="0.25">
      <c r="A40" s="4">
        <f t="shared" si="6"/>
        <v>656</v>
      </c>
      <c r="B40" s="4">
        <f t="shared" ref="B40" si="8">B37</f>
        <v>161</v>
      </c>
      <c r="C40" s="4">
        <v>503</v>
      </c>
      <c r="D40" s="4">
        <v>0</v>
      </c>
      <c r="E40" s="4">
        <v>0</v>
      </c>
      <c r="F40" s="4">
        <v>1</v>
      </c>
      <c r="G40" s="4" t="str">
        <f t="shared" si="5"/>
        <v>insert into game_score (id, matchid, squad, goals, points, time_type) values (656, 161, 503, 0, 0, 1);</v>
      </c>
    </row>
    <row r="41" spans="1:7" x14ac:dyDescent="0.25">
      <c r="A41" s="3">
        <f t="shared" si="6"/>
        <v>657</v>
      </c>
      <c r="B41" s="3">
        <f>B37+1</f>
        <v>162</v>
      </c>
      <c r="C41" s="3">
        <v>503</v>
      </c>
      <c r="D41" s="3">
        <v>2</v>
      </c>
      <c r="E41" s="3">
        <v>3</v>
      </c>
      <c r="F41" s="3">
        <v>2</v>
      </c>
      <c r="G41" s="3" t="str">
        <f t="shared" si="5"/>
        <v>insert into game_score (id, matchid, squad, goals, points, time_type) values (657, 162, 503, 2, 3, 2);</v>
      </c>
    </row>
    <row r="42" spans="1:7" x14ac:dyDescent="0.25">
      <c r="A42" s="3">
        <f t="shared" si="6"/>
        <v>658</v>
      </c>
      <c r="B42" s="3">
        <f>B41</f>
        <v>162</v>
      </c>
      <c r="C42" s="3">
        <v>503</v>
      </c>
      <c r="D42" s="3">
        <v>0</v>
      </c>
      <c r="E42" s="3">
        <v>0</v>
      </c>
      <c r="F42" s="3">
        <v>1</v>
      </c>
      <c r="G42" s="3" t="str">
        <f t="shared" si="5"/>
        <v>insert into game_score (id, matchid, squad, goals, points, time_type) values (658, 162, 503, 0, 0, 1);</v>
      </c>
    </row>
    <row r="43" spans="1:7" x14ac:dyDescent="0.25">
      <c r="A43" s="3">
        <f t="shared" si="6"/>
        <v>659</v>
      </c>
      <c r="B43" s="3">
        <f>B41</f>
        <v>162</v>
      </c>
      <c r="C43" s="3">
        <v>501</v>
      </c>
      <c r="D43" s="3">
        <v>0</v>
      </c>
      <c r="E43" s="3">
        <v>0</v>
      </c>
      <c r="F43" s="3">
        <v>2</v>
      </c>
      <c r="G43" s="3" t="str">
        <f t="shared" si="5"/>
        <v>insert into game_score (id, matchid, squad, goals, points, time_type) values (659, 162, 501, 0, 0, 2);</v>
      </c>
    </row>
    <row r="44" spans="1:7" x14ac:dyDescent="0.25">
      <c r="A44" s="3">
        <f t="shared" si="6"/>
        <v>660</v>
      </c>
      <c r="B44" s="3">
        <f t="shared" ref="B44" si="9">B41</f>
        <v>162</v>
      </c>
      <c r="C44" s="3">
        <v>501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(660, 162, 501, 0, 0, 1);</v>
      </c>
    </row>
    <row r="45" spans="1:7" x14ac:dyDescent="0.25">
      <c r="A45" s="4">
        <f t="shared" si="6"/>
        <v>661</v>
      </c>
      <c r="B45" s="4">
        <f>B41+1</f>
        <v>163</v>
      </c>
      <c r="C45" s="4">
        <v>504</v>
      </c>
      <c r="D45" s="4">
        <v>0</v>
      </c>
      <c r="E45" s="4">
        <v>0</v>
      </c>
      <c r="F45" s="4">
        <v>2</v>
      </c>
      <c r="G45" s="4" t="str">
        <f t="shared" si="5"/>
        <v>insert into game_score (id, matchid, squad, goals, points, time_type) values (661, 163, 504, 0, 0, 2);</v>
      </c>
    </row>
    <row r="46" spans="1:7" x14ac:dyDescent="0.25">
      <c r="A46" s="4">
        <f t="shared" si="6"/>
        <v>662</v>
      </c>
      <c r="B46" s="4">
        <f>B45</f>
        <v>163</v>
      </c>
      <c r="C46" s="4">
        <v>504</v>
      </c>
      <c r="D46" s="4">
        <v>0</v>
      </c>
      <c r="E46" s="4">
        <v>0</v>
      </c>
      <c r="F46" s="4">
        <v>1</v>
      </c>
      <c r="G46" s="4" t="str">
        <f t="shared" si="5"/>
        <v>insert into game_score (id, matchid, squad, goals, points, time_type) values (662, 163, 504, 0, 0, 1);</v>
      </c>
    </row>
    <row r="47" spans="1:7" x14ac:dyDescent="0.25">
      <c r="A47" s="4">
        <f t="shared" si="6"/>
        <v>663</v>
      </c>
      <c r="B47" s="4">
        <f>B45</f>
        <v>163</v>
      </c>
      <c r="C47" s="4">
        <v>502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(663, 163, 502, 2, 3, 2);</v>
      </c>
    </row>
    <row r="48" spans="1:7" x14ac:dyDescent="0.25">
      <c r="A48" s="4">
        <f t="shared" si="6"/>
        <v>664</v>
      </c>
      <c r="B48" s="4">
        <f t="shared" ref="B48" si="10">B45</f>
        <v>163</v>
      </c>
      <c r="C48" s="4">
        <v>502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(664, 163, 502, 1, 0, 1);</v>
      </c>
    </row>
    <row r="49" spans="1:7" x14ac:dyDescent="0.25">
      <c r="A49" s="3">
        <f t="shared" si="6"/>
        <v>665</v>
      </c>
      <c r="B49" s="3">
        <f>B45+1</f>
        <v>164</v>
      </c>
      <c r="C49" s="3">
        <v>506</v>
      </c>
      <c r="D49" s="3">
        <v>3</v>
      </c>
      <c r="E49" s="3">
        <v>3</v>
      </c>
      <c r="F49" s="3">
        <v>2</v>
      </c>
      <c r="G49" s="3" t="str">
        <f t="shared" si="5"/>
        <v>insert into game_score (id, matchid, squad, goals, points, time_type) values (665, 164, 506, 3, 3, 2);</v>
      </c>
    </row>
    <row r="50" spans="1:7" x14ac:dyDescent="0.25">
      <c r="A50" s="3">
        <f t="shared" si="6"/>
        <v>666</v>
      </c>
      <c r="B50" s="3">
        <f>B49</f>
        <v>164</v>
      </c>
      <c r="C50" s="3">
        <v>506</v>
      </c>
      <c r="D50" s="3">
        <v>1</v>
      </c>
      <c r="E50" s="3">
        <v>0</v>
      </c>
      <c r="F50" s="3">
        <v>1</v>
      </c>
      <c r="G50" s="3" t="str">
        <f t="shared" si="5"/>
        <v>insert into game_score (id, matchid, squad, goals, points, time_type) values (666, 164, 506, 1, 0, 1);</v>
      </c>
    </row>
    <row r="51" spans="1:7" x14ac:dyDescent="0.25">
      <c r="A51" s="3">
        <f t="shared" si="6"/>
        <v>667</v>
      </c>
      <c r="B51" s="3">
        <f>B49</f>
        <v>164</v>
      </c>
      <c r="C51" s="3">
        <v>505</v>
      </c>
      <c r="D51" s="3">
        <v>0</v>
      </c>
      <c r="E51" s="3">
        <v>0</v>
      </c>
      <c r="F51" s="3">
        <v>2</v>
      </c>
      <c r="G51" s="3" t="str">
        <f t="shared" si="5"/>
        <v>insert into game_score (id, matchid, squad, goals, points, time_type) values (667, 164, 505, 0, 0, 2);</v>
      </c>
    </row>
    <row r="52" spans="1:7" x14ac:dyDescent="0.25">
      <c r="A52" s="3">
        <f t="shared" si="6"/>
        <v>668</v>
      </c>
      <c r="B52" s="3">
        <f t="shared" ref="B52" si="11">B49</f>
        <v>164</v>
      </c>
      <c r="C52" s="3">
        <v>505</v>
      </c>
      <c r="D52" s="3">
        <v>0</v>
      </c>
      <c r="E52" s="3">
        <v>0</v>
      </c>
      <c r="F52" s="3">
        <v>1</v>
      </c>
      <c r="G52" s="3" t="str">
        <f t="shared" si="5"/>
        <v>insert into game_score (id, matchid, squad, goals, points, time_type) values (668, 164, 505, 0, 0, 1);</v>
      </c>
    </row>
    <row r="53" spans="1:7" x14ac:dyDescent="0.25">
      <c r="A53" s="4">
        <f t="shared" si="6"/>
        <v>669</v>
      </c>
      <c r="B53" s="4">
        <f>B49+1</f>
        <v>165</v>
      </c>
      <c r="C53" s="4">
        <v>506</v>
      </c>
      <c r="D53" s="4">
        <v>2</v>
      </c>
      <c r="E53" s="4">
        <v>1</v>
      </c>
      <c r="F53" s="4">
        <v>2</v>
      </c>
      <c r="G53" s="4" t="str">
        <f t="shared" si="5"/>
        <v>insert into game_score (id, matchid, squad, goals, points, time_type) values (669, 165, 506, 2, 1, 2);</v>
      </c>
    </row>
    <row r="54" spans="1:7" x14ac:dyDescent="0.25">
      <c r="A54" s="4">
        <f t="shared" si="6"/>
        <v>670</v>
      </c>
      <c r="B54" s="4">
        <f>B53</f>
        <v>165</v>
      </c>
      <c r="C54" s="4">
        <v>506</v>
      </c>
      <c r="D54" s="4">
        <v>0</v>
      </c>
      <c r="E54" s="4">
        <v>0</v>
      </c>
      <c r="F54" s="4">
        <v>1</v>
      </c>
      <c r="G54" s="4" t="str">
        <f t="shared" si="5"/>
        <v>insert into game_score (id, matchid, squad, goals, points, time_type) values (670, 165, 506, 0, 0, 1);</v>
      </c>
    </row>
    <row r="55" spans="1:7" x14ac:dyDescent="0.25">
      <c r="A55" s="4">
        <f t="shared" si="6"/>
        <v>671</v>
      </c>
      <c r="B55" s="4">
        <f>B53</f>
        <v>165</v>
      </c>
      <c r="C55" s="4">
        <v>507</v>
      </c>
      <c r="D55" s="4">
        <v>2</v>
      </c>
      <c r="E55" s="4">
        <v>1</v>
      </c>
      <c r="F55" s="4">
        <v>2</v>
      </c>
      <c r="G55" s="4" t="str">
        <f t="shared" si="5"/>
        <v>insert into game_score (id, matchid, squad, goals, points, time_type) values (671, 165, 507, 2, 1, 2);</v>
      </c>
    </row>
    <row r="56" spans="1:7" x14ac:dyDescent="0.25">
      <c r="A56" s="4">
        <f t="shared" si="6"/>
        <v>672</v>
      </c>
      <c r="B56" s="4">
        <f t="shared" ref="B56" si="12">B53</f>
        <v>165</v>
      </c>
      <c r="C56" s="4">
        <v>507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(672, 165, 507, 0, 0, 1);</v>
      </c>
    </row>
    <row r="57" spans="1:7" x14ac:dyDescent="0.25">
      <c r="A57" s="3">
        <f t="shared" si="6"/>
        <v>673</v>
      </c>
      <c r="B57" s="3">
        <f>B53+1</f>
        <v>166</v>
      </c>
      <c r="C57" s="3">
        <v>507</v>
      </c>
      <c r="D57" s="3">
        <v>2</v>
      </c>
      <c r="E57" s="3">
        <v>3</v>
      </c>
      <c r="F57" s="3">
        <v>2</v>
      </c>
      <c r="G57" s="3" t="str">
        <f t="shared" si="5"/>
        <v>insert into game_score (id, matchid, squad, goals, points, time_type) values (673, 166, 507, 2, 3, 2);</v>
      </c>
    </row>
    <row r="58" spans="1:7" x14ac:dyDescent="0.25">
      <c r="A58" s="3">
        <f t="shared" si="6"/>
        <v>674</v>
      </c>
      <c r="B58" s="3">
        <f>B57</f>
        <v>166</v>
      </c>
      <c r="C58" s="3">
        <v>507</v>
      </c>
      <c r="D58" s="3">
        <v>0</v>
      </c>
      <c r="E58" s="3">
        <v>0</v>
      </c>
      <c r="F58" s="3">
        <v>1</v>
      </c>
      <c r="G58" s="3" t="str">
        <f t="shared" si="5"/>
        <v>insert into game_score (id, matchid, squad, goals, points, time_type) values (674, 166, 507, 0, 0, 1);</v>
      </c>
    </row>
    <row r="59" spans="1:7" x14ac:dyDescent="0.25">
      <c r="A59" s="3">
        <f t="shared" si="6"/>
        <v>675</v>
      </c>
      <c r="B59" s="3">
        <f>B57</f>
        <v>166</v>
      </c>
      <c r="C59" s="3">
        <v>505</v>
      </c>
      <c r="D59" s="3">
        <v>0</v>
      </c>
      <c r="E59" s="3">
        <v>0</v>
      </c>
      <c r="F59" s="3">
        <v>2</v>
      </c>
      <c r="G59" s="3" t="str">
        <f t="shared" si="5"/>
        <v>insert into game_score (id, matchid, squad, goals, points, time_type) values (675, 166, 505, 0, 0, 2);</v>
      </c>
    </row>
    <row r="60" spans="1:7" x14ac:dyDescent="0.25">
      <c r="A60" s="3">
        <f t="shared" si="6"/>
        <v>676</v>
      </c>
      <c r="B60" s="3">
        <f t="shared" ref="B60" si="13">B57</f>
        <v>166</v>
      </c>
      <c r="C60" s="3">
        <v>505</v>
      </c>
      <c r="D60" s="3">
        <v>0</v>
      </c>
      <c r="E60" s="3">
        <v>0</v>
      </c>
      <c r="F60" s="3">
        <v>1</v>
      </c>
      <c r="G60" s="3" t="str">
        <f t="shared" si="5"/>
        <v>insert into game_score (id, matchid, squad, goals, points, time_type) values (676, 166, 505, 0, 0, 1);</v>
      </c>
    </row>
    <row r="61" spans="1:7" x14ac:dyDescent="0.25">
      <c r="A61" s="4">
        <f t="shared" si="6"/>
        <v>677</v>
      </c>
      <c r="B61" s="4">
        <f>B57+1</f>
        <v>167</v>
      </c>
      <c r="C61" s="4">
        <v>504</v>
      </c>
      <c r="D61" s="4">
        <v>1</v>
      </c>
      <c r="E61" s="4">
        <v>3</v>
      </c>
      <c r="F61" s="4">
        <v>2</v>
      </c>
      <c r="G61" s="4" t="str">
        <f t="shared" si="5"/>
        <v>insert into game_score (id, matchid, squad, goals, points, time_type) values (677, 167, 504, 1, 3, 2);</v>
      </c>
    </row>
    <row r="62" spans="1:7" x14ac:dyDescent="0.25">
      <c r="A62" s="4">
        <f t="shared" si="6"/>
        <v>678</v>
      </c>
      <c r="B62" s="4">
        <f>B61</f>
        <v>167</v>
      </c>
      <c r="C62" s="4">
        <v>504</v>
      </c>
      <c r="D62" s="4">
        <v>1</v>
      </c>
      <c r="E62" s="4">
        <v>0</v>
      </c>
      <c r="F62" s="4">
        <v>1</v>
      </c>
      <c r="G62" s="4" t="str">
        <f t="shared" si="5"/>
        <v>insert into game_score (id, matchid, squad, goals, points, time_type) values (678, 167, 504, 1, 0, 1);</v>
      </c>
    </row>
    <row r="63" spans="1:7" x14ac:dyDescent="0.25">
      <c r="A63" s="4">
        <f t="shared" si="6"/>
        <v>679</v>
      </c>
      <c r="B63" s="4">
        <f>B61</f>
        <v>167</v>
      </c>
      <c r="C63" s="4">
        <v>505</v>
      </c>
      <c r="D63" s="4">
        <v>0</v>
      </c>
      <c r="E63" s="4">
        <v>0</v>
      </c>
      <c r="F63" s="4">
        <v>2</v>
      </c>
      <c r="G63" s="4" t="str">
        <f t="shared" si="5"/>
        <v>insert into game_score (id, matchid, squad, goals, points, time_type) values (679, 167, 505, 0, 0, 2);</v>
      </c>
    </row>
    <row r="64" spans="1:7" x14ac:dyDescent="0.25">
      <c r="A64" s="4">
        <f t="shared" si="6"/>
        <v>680</v>
      </c>
      <c r="B64" s="4">
        <f t="shared" ref="B64" si="14">B61</f>
        <v>167</v>
      </c>
      <c r="C64" s="4">
        <v>505</v>
      </c>
      <c r="D64" s="4">
        <v>0</v>
      </c>
      <c r="E64" s="4">
        <v>0</v>
      </c>
      <c r="F64" s="4">
        <v>1</v>
      </c>
      <c r="G64" s="4" t="str">
        <f t="shared" si="5"/>
        <v>insert into game_score (id, matchid, squad, goals, points, time_type) values (680, 167, 505, 0, 0, 1);</v>
      </c>
    </row>
    <row r="65" spans="1:8" x14ac:dyDescent="0.25">
      <c r="A65" s="3">
        <f t="shared" si="6"/>
        <v>681</v>
      </c>
      <c r="B65" s="3">
        <f>B61+1</f>
        <v>168</v>
      </c>
      <c r="C65" s="3">
        <v>503</v>
      </c>
      <c r="D65" s="3">
        <v>0</v>
      </c>
      <c r="E65" s="3">
        <v>0</v>
      </c>
      <c r="F65" s="3">
        <v>2</v>
      </c>
      <c r="G65" s="3" t="str">
        <f t="shared" si="5"/>
        <v>insert into game_score (id, matchid, squad, goals, points, time_type) values (681, 168, 503, 0, 0, 2);</v>
      </c>
    </row>
    <row r="66" spans="1:8" x14ac:dyDescent="0.25">
      <c r="A66" s="3">
        <f t="shared" si="6"/>
        <v>682</v>
      </c>
      <c r="B66" s="3">
        <f>B65</f>
        <v>168</v>
      </c>
      <c r="C66" s="3">
        <v>503</v>
      </c>
      <c r="D66" s="3">
        <v>0</v>
      </c>
      <c r="E66" s="3">
        <v>0</v>
      </c>
      <c r="F66" s="3">
        <v>1</v>
      </c>
      <c r="G66" s="3" t="str">
        <f t="shared" si="5"/>
        <v>insert into game_score (id, matchid, squad, goals, points, time_type) values (682, 168, 503, 0, 0, 1);</v>
      </c>
    </row>
    <row r="67" spans="1:8" x14ac:dyDescent="0.25">
      <c r="A67" s="3">
        <f t="shared" si="6"/>
        <v>683</v>
      </c>
      <c r="B67" s="3">
        <f>B65</f>
        <v>168</v>
      </c>
      <c r="C67" s="3">
        <v>507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(683, 168, 507, 1, 3, 2);</v>
      </c>
    </row>
    <row r="68" spans="1:8" x14ac:dyDescent="0.25">
      <c r="A68" s="3">
        <f t="shared" si="6"/>
        <v>684</v>
      </c>
      <c r="B68" s="3">
        <f t="shared" ref="B68" si="15">B65</f>
        <v>168</v>
      </c>
      <c r="C68" s="3">
        <v>507</v>
      </c>
      <c r="D68" s="3">
        <v>1</v>
      </c>
      <c r="E68" s="3">
        <v>0</v>
      </c>
      <c r="F68" s="3">
        <v>1</v>
      </c>
      <c r="G68" s="3" t="str">
        <f t="shared" si="5"/>
        <v>insert into game_score (id, matchid, squad, goals, points, time_type) values (684, 168, 507, 1, 0, 1);</v>
      </c>
    </row>
    <row r="69" spans="1:8" x14ac:dyDescent="0.25">
      <c r="A69" s="4">
        <f t="shared" si="6"/>
        <v>685</v>
      </c>
      <c r="B69" s="4">
        <f>B65+1</f>
        <v>169</v>
      </c>
      <c r="C69" s="4">
        <v>502</v>
      </c>
      <c r="D69" s="4">
        <v>1</v>
      </c>
      <c r="E69" s="4">
        <v>0</v>
      </c>
      <c r="F69" s="4">
        <v>2</v>
      </c>
      <c r="G69" s="4" t="str">
        <f t="shared" si="5"/>
        <v>insert into game_score (id, matchid, squad, goals, points, time_type) values (685, 169, 502, 1, 0, 2);</v>
      </c>
    </row>
    <row r="70" spans="1:8" x14ac:dyDescent="0.25">
      <c r="A70" s="4">
        <f t="shared" si="6"/>
        <v>686</v>
      </c>
      <c r="B70" s="4">
        <f>B69</f>
        <v>169</v>
      </c>
      <c r="C70" s="4">
        <v>502</v>
      </c>
      <c r="D70" s="4">
        <v>1</v>
      </c>
      <c r="E70" s="4">
        <v>0</v>
      </c>
      <c r="F70" s="4">
        <v>1</v>
      </c>
      <c r="G70" s="4" t="str">
        <f t="shared" si="5"/>
        <v>insert into game_score (id, matchid, squad, goals, points, time_type) values (686, 169, 502, 1, 0, 1);</v>
      </c>
    </row>
    <row r="71" spans="1:8" x14ac:dyDescent="0.25">
      <c r="A71" s="4">
        <f t="shared" si="6"/>
        <v>687</v>
      </c>
      <c r="B71" s="4">
        <f>B69</f>
        <v>169</v>
      </c>
      <c r="C71" s="4">
        <v>506</v>
      </c>
      <c r="D71" s="4">
        <v>2</v>
      </c>
      <c r="E71" s="4">
        <v>3</v>
      </c>
      <c r="F71" s="4">
        <v>2</v>
      </c>
      <c r="G71" s="4" t="str">
        <f t="shared" si="5"/>
        <v>insert into game_score (id, matchid, squad, goals, points, time_type) values (687, 169, 506, 2, 3, 2);</v>
      </c>
    </row>
    <row r="72" spans="1:8" x14ac:dyDescent="0.25">
      <c r="A72" s="4">
        <f t="shared" si="6"/>
        <v>688</v>
      </c>
      <c r="B72" s="4">
        <f t="shared" ref="B72" si="16">B69</f>
        <v>169</v>
      </c>
      <c r="C72" s="4">
        <v>506</v>
      </c>
      <c r="D72" s="4">
        <v>1</v>
      </c>
      <c r="E72" s="4">
        <v>0</v>
      </c>
      <c r="F72" s="4">
        <v>1</v>
      </c>
      <c r="G72" s="4" t="str">
        <f t="shared" si="5"/>
        <v>insert into game_score (id, matchid, squad, goals, points, time_type) values (688, 169, 506, 1, 0, 1);</v>
      </c>
    </row>
    <row r="73" spans="1:8" x14ac:dyDescent="0.25">
      <c r="A73" s="4"/>
      <c r="B73" s="4"/>
      <c r="C73" s="4"/>
      <c r="D73" s="4"/>
      <c r="E73" s="4"/>
      <c r="F73" s="4"/>
      <c r="G73" s="4"/>
      <c r="H73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'2014'!A8+1</f>
        <v>68</v>
      </c>
      <c r="B2">
        <v>2017</v>
      </c>
      <c r="C2" t="s">
        <v>12</v>
      </c>
      <c r="D2">
        <v>505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(68, 2017, 'A', 505);</v>
      </c>
    </row>
    <row r="3" spans="1:7" x14ac:dyDescent="0.25">
      <c r="A3">
        <f t="shared" ref="A3:A7" si="1">A2+1</f>
        <v>69</v>
      </c>
      <c r="B3">
        <f t="shared" ref="B3:B7" si="2">B2</f>
        <v>2017</v>
      </c>
      <c r="C3" t="s">
        <v>12</v>
      </c>
      <c r="D3">
        <v>503</v>
      </c>
      <c r="G3" t="str">
        <f t="shared" si="0"/>
        <v>insert into group_stage (id, tournament, group_code, squad) values (69, 2017, 'A', 503);</v>
      </c>
    </row>
    <row r="4" spans="1:7" x14ac:dyDescent="0.25">
      <c r="A4">
        <f t="shared" si="1"/>
        <v>70</v>
      </c>
      <c r="B4">
        <f t="shared" si="2"/>
        <v>2017</v>
      </c>
      <c r="C4" t="s">
        <v>12</v>
      </c>
      <c r="D4">
        <v>504</v>
      </c>
      <c r="G4" t="str">
        <f t="shared" si="0"/>
        <v>insert into group_stage (id, tournament, group_code, squad) values (70, 2017, 'A', 504);</v>
      </c>
    </row>
    <row r="5" spans="1:7" x14ac:dyDescent="0.25">
      <c r="A5">
        <f t="shared" si="1"/>
        <v>71</v>
      </c>
      <c r="B5">
        <f t="shared" si="2"/>
        <v>2017</v>
      </c>
      <c r="C5" t="s">
        <v>12</v>
      </c>
      <c r="D5">
        <v>501</v>
      </c>
      <c r="G5" t="str">
        <f t="shared" si="0"/>
        <v>insert into group_stage (id, tournament, group_code, squad) values (71, 2017, 'A', 501);</v>
      </c>
    </row>
    <row r="6" spans="1:7" x14ac:dyDescent="0.25">
      <c r="A6">
        <f t="shared" si="1"/>
        <v>72</v>
      </c>
      <c r="B6">
        <f t="shared" si="2"/>
        <v>2017</v>
      </c>
      <c r="C6" t="s">
        <v>12</v>
      </c>
      <c r="D6">
        <v>506</v>
      </c>
      <c r="G6" t="str">
        <f t="shared" si="0"/>
        <v>insert into group_stage (id, tournament, group_code, squad) values (72, 2017, 'A', 506);</v>
      </c>
    </row>
    <row r="7" spans="1:7" x14ac:dyDescent="0.25">
      <c r="A7">
        <f t="shared" si="1"/>
        <v>73</v>
      </c>
      <c r="B7">
        <f t="shared" si="2"/>
        <v>2017</v>
      </c>
      <c r="C7" t="s">
        <v>12</v>
      </c>
      <c r="D7">
        <v>507</v>
      </c>
      <c r="G7" t="str">
        <f t="shared" si="0"/>
        <v>insert into group_stage (id, tournament, group_code, squad) values (73, 2017, 'A',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'2014'!A22+1</f>
        <v>170</v>
      </c>
      <c r="B10" s="2" t="str">
        <f>"2017-01-13"</f>
        <v>2017-01-13</v>
      </c>
      <c r="C10">
        <v>2</v>
      </c>
      <c r="D10">
        <v>507</v>
      </c>
      <c r="G10" t="str">
        <f t="shared" ref="G10:G24" si="3">"insert into game (matchid, matchdate, game_type, country) values (" &amp; A10 &amp; ", '" &amp; B10 &amp; "', " &amp; C10 &amp; ", " &amp; D10 &amp;  ");"</f>
        <v>insert into game (matchid, matchdate, game_type, country) values (170, '2017-01-13', 2, 507);</v>
      </c>
    </row>
    <row r="11" spans="1:7" x14ac:dyDescent="0.25">
      <c r="A11">
        <f>A10+1</f>
        <v>171</v>
      </c>
      <c r="B11" s="2" t="str">
        <f>"2017-01-13"</f>
        <v>2017-01-13</v>
      </c>
      <c r="C11">
        <v>2</v>
      </c>
      <c r="D11">
        <v>507</v>
      </c>
      <c r="G11" t="str">
        <f t="shared" si="3"/>
        <v>insert into game (matchid, matchdate, game_type, country) values (171, '2017-01-13', 2, 507);</v>
      </c>
    </row>
    <row r="12" spans="1:7" x14ac:dyDescent="0.25">
      <c r="A12">
        <f t="shared" ref="A12:A24" si="4">A11+1</f>
        <v>172</v>
      </c>
      <c r="B12" s="2" t="str">
        <f>"2017-01-13"</f>
        <v>2017-01-13</v>
      </c>
      <c r="C12">
        <v>2</v>
      </c>
      <c r="D12">
        <v>507</v>
      </c>
      <c r="G12" t="str">
        <f t="shared" si="3"/>
        <v>insert into game (matchid, matchdate, game_type, country) values (172, '2017-01-13', 2, 507);</v>
      </c>
    </row>
    <row r="13" spans="1:7" x14ac:dyDescent="0.25">
      <c r="A13">
        <f t="shared" si="4"/>
        <v>173</v>
      </c>
      <c r="B13" s="2" t="str">
        <f>"2017-01-15"</f>
        <v>2017-01-15</v>
      </c>
      <c r="C13">
        <v>2</v>
      </c>
      <c r="D13">
        <v>507</v>
      </c>
      <c r="G13" t="str">
        <f t="shared" si="3"/>
        <v>insert into game (matchid, matchdate, game_type, country) values (173, '2017-01-15', 2, 507);</v>
      </c>
    </row>
    <row r="14" spans="1:7" x14ac:dyDescent="0.25">
      <c r="A14">
        <f t="shared" si="4"/>
        <v>174</v>
      </c>
      <c r="B14" s="2" t="str">
        <f>"2017-01-15"</f>
        <v>2017-01-15</v>
      </c>
      <c r="C14">
        <v>2</v>
      </c>
      <c r="D14">
        <v>507</v>
      </c>
      <c r="G14" t="str">
        <f t="shared" si="3"/>
        <v>insert into game (matchid, matchdate, game_type, country) values (174, '2017-01-15', 2, 507);</v>
      </c>
    </row>
    <row r="15" spans="1:7" x14ac:dyDescent="0.25">
      <c r="A15">
        <f t="shared" si="4"/>
        <v>175</v>
      </c>
      <c r="B15" s="2" t="str">
        <f>"2017-01-15"</f>
        <v>2017-01-15</v>
      </c>
      <c r="C15">
        <v>2</v>
      </c>
      <c r="D15">
        <v>507</v>
      </c>
      <c r="G15" t="str">
        <f t="shared" si="3"/>
        <v>insert into game (matchid, matchdate, game_type, country) values (175, '2017-01-15', 2, 507);</v>
      </c>
    </row>
    <row r="16" spans="1:7" x14ac:dyDescent="0.25">
      <c r="A16">
        <f t="shared" si="4"/>
        <v>176</v>
      </c>
      <c r="B16" s="2" t="str">
        <f>"2017-01-17"</f>
        <v>2017-01-17</v>
      </c>
      <c r="C16">
        <v>2</v>
      </c>
      <c r="D16">
        <v>507</v>
      </c>
      <c r="G16" t="str">
        <f t="shared" si="3"/>
        <v>insert into game (matchid, matchdate, game_type, country) values (176, '2017-01-17', 2, 507);</v>
      </c>
    </row>
    <row r="17" spans="1:7" x14ac:dyDescent="0.25">
      <c r="A17">
        <f t="shared" si="4"/>
        <v>177</v>
      </c>
      <c r="B17" s="2" t="str">
        <f>"2017-01-17"</f>
        <v>2017-01-17</v>
      </c>
      <c r="C17">
        <v>2</v>
      </c>
      <c r="D17">
        <v>507</v>
      </c>
      <c r="G17" t="str">
        <f t="shared" si="3"/>
        <v>insert into game (matchid, matchdate, game_type, country) values (177, '2017-01-17', 2, 507);</v>
      </c>
    </row>
    <row r="18" spans="1:7" x14ac:dyDescent="0.25">
      <c r="A18">
        <f t="shared" si="4"/>
        <v>178</v>
      </c>
      <c r="B18" s="2" t="str">
        <f>"2017-01-17"</f>
        <v>2017-01-17</v>
      </c>
      <c r="C18">
        <v>2</v>
      </c>
      <c r="D18">
        <v>507</v>
      </c>
      <c r="G18" t="str">
        <f t="shared" si="3"/>
        <v>insert into game (matchid, matchdate, game_type, country) values (178, '2017-01-17', 2, 507);</v>
      </c>
    </row>
    <row r="19" spans="1:7" x14ac:dyDescent="0.25">
      <c r="A19">
        <f t="shared" si="4"/>
        <v>179</v>
      </c>
      <c r="B19" s="2" t="str">
        <f>"2017-01-20"</f>
        <v>2017-01-20</v>
      </c>
      <c r="C19">
        <v>2</v>
      </c>
      <c r="D19">
        <v>507</v>
      </c>
      <c r="G19" t="str">
        <f t="shared" si="3"/>
        <v>insert into game (matchid, matchdate, game_type, country) values (179, '2017-01-20', 2, 507);</v>
      </c>
    </row>
    <row r="20" spans="1:7" x14ac:dyDescent="0.25">
      <c r="A20">
        <f t="shared" si="4"/>
        <v>180</v>
      </c>
      <c r="B20" s="2" t="str">
        <f>"2017-01-20"</f>
        <v>2017-01-20</v>
      </c>
      <c r="C20">
        <v>2</v>
      </c>
      <c r="D20">
        <v>507</v>
      </c>
      <c r="G20" t="str">
        <f t="shared" si="3"/>
        <v>insert into game (matchid, matchdate, game_type, country) values (180, '2017-01-20', 2, 507);</v>
      </c>
    </row>
    <row r="21" spans="1:7" x14ac:dyDescent="0.25">
      <c r="A21">
        <f t="shared" si="4"/>
        <v>181</v>
      </c>
      <c r="B21" s="2" t="str">
        <f>"2017-01-20"</f>
        <v>2017-01-20</v>
      </c>
      <c r="C21">
        <v>2</v>
      </c>
      <c r="D21">
        <v>507</v>
      </c>
      <c r="G21" t="str">
        <f t="shared" si="3"/>
        <v>insert into game (matchid, matchdate, game_type, country) values (181, '2017-01-20', 2, 507);</v>
      </c>
    </row>
    <row r="22" spans="1:7" x14ac:dyDescent="0.25">
      <c r="A22">
        <f t="shared" si="4"/>
        <v>182</v>
      </c>
      <c r="B22" s="2" t="str">
        <f>"2017-01-22"</f>
        <v>2017-01-22</v>
      </c>
      <c r="C22">
        <v>2</v>
      </c>
      <c r="D22">
        <v>507</v>
      </c>
      <c r="G22" t="str">
        <f t="shared" si="3"/>
        <v>insert into game (matchid, matchdate, game_type, country) values (182, '2017-01-22', 2, 507);</v>
      </c>
    </row>
    <row r="23" spans="1:7" x14ac:dyDescent="0.25">
      <c r="A23">
        <f t="shared" si="4"/>
        <v>183</v>
      </c>
      <c r="B23" s="2" t="str">
        <f>"2017-01-22"</f>
        <v>2017-01-22</v>
      </c>
      <c r="C23">
        <v>2</v>
      </c>
      <c r="D23">
        <v>507</v>
      </c>
      <c r="G23" t="str">
        <f t="shared" si="3"/>
        <v>insert into game (matchid, matchdate, game_type, country) values (183, '2017-01-22', 2, 507);</v>
      </c>
    </row>
    <row r="24" spans="1:7" x14ac:dyDescent="0.25">
      <c r="A24">
        <f t="shared" si="4"/>
        <v>184</v>
      </c>
      <c r="B24" s="2" t="str">
        <f>"2017-01-22"</f>
        <v>2017-01-22</v>
      </c>
      <c r="C24">
        <v>2</v>
      </c>
      <c r="D24">
        <v>507</v>
      </c>
      <c r="G24" t="str">
        <f t="shared" si="3"/>
        <v>insert into game (matchid, matchdate, game_type, country) values (184, '2017-01-22', 2, 507);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'2014'!A72 + 1</f>
        <v>689</v>
      </c>
      <c r="B27" s="3">
        <f>A10</f>
        <v>170</v>
      </c>
      <c r="C27" s="3">
        <v>504</v>
      </c>
      <c r="D27" s="3">
        <v>2</v>
      </c>
      <c r="E27" s="3">
        <v>3</v>
      </c>
      <c r="F27" s="3">
        <v>2</v>
      </c>
      <c r="G27" s="3" t="str">
        <f t="shared" ref="G27:G86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(689, 170, 504, 2, 3, 2);</v>
      </c>
    </row>
    <row r="28" spans="1:7" x14ac:dyDescent="0.25">
      <c r="A28" s="3">
        <f>A27+1</f>
        <v>690</v>
      </c>
      <c r="B28" s="3">
        <f>B27</f>
        <v>170</v>
      </c>
      <c r="C28" s="3">
        <v>504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(690, 170, 504, 1, 0, 1);</v>
      </c>
    </row>
    <row r="29" spans="1:7" x14ac:dyDescent="0.25">
      <c r="A29" s="3">
        <f t="shared" ref="A29:A86" si="6">A28+1</f>
        <v>691</v>
      </c>
      <c r="B29" s="3">
        <f>B27</f>
        <v>170</v>
      </c>
      <c r="C29" s="3">
        <v>505</v>
      </c>
      <c r="D29" s="3">
        <v>1</v>
      </c>
      <c r="E29" s="3">
        <v>0</v>
      </c>
      <c r="F29" s="3">
        <v>2</v>
      </c>
      <c r="G29" s="3" t="str">
        <f t="shared" si="5"/>
        <v>insert into game_score (id, matchid, squad, goals, points, time_type) values (691, 170, 505, 1, 0, 2);</v>
      </c>
    </row>
    <row r="30" spans="1:7" x14ac:dyDescent="0.25">
      <c r="A30" s="3">
        <f t="shared" si="6"/>
        <v>692</v>
      </c>
      <c r="B30" s="3">
        <f>B27</f>
        <v>170</v>
      </c>
      <c r="C30" s="3">
        <v>505</v>
      </c>
      <c r="D30" s="3">
        <v>1</v>
      </c>
      <c r="E30" s="3">
        <v>0</v>
      </c>
      <c r="F30" s="3">
        <v>1</v>
      </c>
      <c r="G30" s="3" t="str">
        <f t="shared" si="5"/>
        <v>insert into game_score (id, matchid, squad, goals, points, time_type) values (692, 170, 505, 1, 0, 1);</v>
      </c>
    </row>
    <row r="31" spans="1:7" x14ac:dyDescent="0.25">
      <c r="A31" s="4">
        <f>A30+1</f>
        <v>693</v>
      </c>
      <c r="B31" s="4">
        <f>B27+1</f>
        <v>171</v>
      </c>
      <c r="C31" s="4">
        <v>506</v>
      </c>
      <c r="D31" s="4">
        <v>1</v>
      </c>
      <c r="E31" s="4">
        <v>1</v>
      </c>
      <c r="F31" s="4">
        <v>2</v>
      </c>
      <c r="G31" t="str">
        <f t="shared" si="5"/>
        <v>insert into game_score (id, matchid, squad, goals, points, time_type) values (693, 171, 506, 1, 1, 2);</v>
      </c>
    </row>
    <row r="32" spans="1:7" x14ac:dyDescent="0.25">
      <c r="A32" s="4">
        <f t="shared" si="6"/>
        <v>694</v>
      </c>
      <c r="B32" s="4">
        <f>B31</f>
        <v>171</v>
      </c>
      <c r="C32" s="4">
        <v>506</v>
      </c>
      <c r="D32" s="4">
        <v>0</v>
      </c>
      <c r="E32" s="4">
        <v>0</v>
      </c>
      <c r="F32" s="4">
        <v>1</v>
      </c>
      <c r="G32" t="str">
        <f t="shared" si="5"/>
        <v>insert into game_score (id, matchid, squad, goals, points, time_type) values (694, 171, 506, 0, 0, 1);</v>
      </c>
    </row>
    <row r="33" spans="1:7" x14ac:dyDescent="0.25">
      <c r="A33" s="4">
        <f t="shared" si="6"/>
        <v>695</v>
      </c>
      <c r="B33" s="4">
        <f>B31</f>
        <v>171</v>
      </c>
      <c r="C33" s="4">
        <v>503</v>
      </c>
      <c r="D33" s="4">
        <v>1</v>
      </c>
      <c r="E33" s="4">
        <v>1</v>
      </c>
      <c r="F33" s="4">
        <v>2</v>
      </c>
      <c r="G33" t="str">
        <f t="shared" si="5"/>
        <v>insert into game_score (id, matchid, squad, goals, points, time_type) values (695, 171, 503, 1, 1, 2);</v>
      </c>
    </row>
    <row r="34" spans="1:7" x14ac:dyDescent="0.25">
      <c r="A34" s="4">
        <f t="shared" si="6"/>
        <v>696</v>
      </c>
      <c r="B34" s="4">
        <f>B31</f>
        <v>171</v>
      </c>
      <c r="C34" s="4">
        <v>503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(696, 171, 503, 0, 0, 1);</v>
      </c>
    </row>
    <row r="35" spans="1:7" x14ac:dyDescent="0.25">
      <c r="A35" s="3">
        <f t="shared" si="6"/>
        <v>697</v>
      </c>
      <c r="B35" s="3">
        <f>B31+1</f>
        <v>172</v>
      </c>
      <c r="C35" s="3">
        <v>507</v>
      </c>
      <c r="D35" s="3" t="s">
        <v>9</v>
      </c>
      <c r="E35" s="3">
        <v>0</v>
      </c>
      <c r="F35" s="3">
        <v>2</v>
      </c>
      <c r="G35" s="3" t="str">
        <f t="shared" si="5"/>
        <v>insert into game_score (id, matchid, squad, goals, points, time_type) values (697, 172, 507, null, 0, 2);</v>
      </c>
    </row>
    <row r="36" spans="1:7" x14ac:dyDescent="0.25">
      <c r="A36" s="3">
        <f t="shared" si="6"/>
        <v>698</v>
      </c>
      <c r="B36" s="3">
        <f>B35</f>
        <v>172</v>
      </c>
      <c r="C36" s="3">
        <v>507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(698, 172, 507, 0, 0, 1);</v>
      </c>
    </row>
    <row r="37" spans="1:7" x14ac:dyDescent="0.25">
      <c r="A37" s="3">
        <f t="shared" si="6"/>
        <v>699</v>
      </c>
      <c r="B37" s="3">
        <f>B35</f>
        <v>172</v>
      </c>
      <c r="C37" s="3">
        <v>501</v>
      </c>
      <c r="D37" s="3" t="s">
        <v>9</v>
      </c>
      <c r="E37" s="3">
        <v>0</v>
      </c>
      <c r="F37" s="3">
        <v>2</v>
      </c>
      <c r="G37" s="3" t="str">
        <f t="shared" si="5"/>
        <v>insert into game_score (id, matchid, squad, goals, points, time_type) values (699, 172, 501, null, 0, 2);</v>
      </c>
    </row>
    <row r="38" spans="1:7" x14ac:dyDescent="0.25">
      <c r="A38" s="3">
        <f t="shared" si="6"/>
        <v>700</v>
      </c>
      <c r="B38" s="3">
        <f t="shared" ref="B38" si="7">B35</f>
        <v>172</v>
      </c>
      <c r="C38" s="3">
        <v>501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(700, 172, 501, 0, 0, 1);</v>
      </c>
    </row>
    <row r="39" spans="1:7" x14ac:dyDescent="0.25">
      <c r="A39" s="4">
        <f t="shared" si="6"/>
        <v>701</v>
      </c>
      <c r="B39" s="4">
        <f>B35+1</f>
        <v>173</v>
      </c>
      <c r="C39" s="4">
        <v>501</v>
      </c>
      <c r="D39" s="4" t="s">
        <v>9</v>
      </c>
      <c r="E39" s="4" t="s">
        <v>9</v>
      </c>
      <c r="F39" s="4">
        <v>2</v>
      </c>
      <c r="G39" s="4" t="str">
        <f t="shared" si="5"/>
        <v>insert into game_score (id, matchid, squad, goals, points, time_type) values (701, 173, 501, null, null, 2);</v>
      </c>
    </row>
    <row r="40" spans="1:7" x14ac:dyDescent="0.25">
      <c r="A40" s="4">
        <f t="shared" si="6"/>
        <v>702</v>
      </c>
      <c r="B40" s="4">
        <f>B39</f>
        <v>173</v>
      </c>
      <c r="C40" s="4">
        <v>501</v>
      </c>
      <c r="D40" s="4" t="s">
        <v>9</v>
      </c>
      <c r="E40" s="4" t="s">
        <v>9</v>
      </c>
      <c r="F40" s="4">
        <v>1</v>
      </c>
      <c r="G40" s="4" t="str">
        <f t="shared" si="5"/>
        <v>insert into game_score (id, matchid, squad, goals, points, time_type) values (702, 173, 501, null, null, 1);</v>
      </c>
    </row>
    <row r="41" spans="1:7" x14ac:dyDescent="0.25">
      <c r="A41" s="4">
        <f t="shared" si="6"/>
        <v>703</v>
      </c>
      <c r="B41" s="4">
        <f>B39</f>
        <v>173</v>
      </c>
      <c r="C41" s="4">
        <v>506</v>
      </c>
      <c r="D41" s="4" t="s">
        <v>9</v>
      </c>
      <c r="E41" s="4" t="s">
        <v>9</v>
      </c>
      <c r="F41" s="4">
        <v>2</v>
      </c>
      <c r="G41" s="4" t="str">
        <f t="shared" si="5"/>
        <v>insert into game_score (id, matchid, squad, goals, points, time_type) values (703, 173, 506, null, null, 2);</v>
      </c>
    </row>
    <row r="42" spans="1:7" x14ac:dyDescent="0.25">
      <c r="A42" s="4">
        <f t="shared" si="6"/>
        <v>704</v>
      </c>
      <c r="B42" s="4">
        <f t="shared" ref="B42" si="8">B39</f>
        <v>173</v>
      </c>
      <c r="C42" s="4">
        <v>506</v>
      </c>
      <c r="D42" s="4" t="s">
        <v>9</v>
      </c>
      <c r="E42" s="4" t="s">
        <v>9</v>
      </c>
      <c r="F42" s="4">
        <v>1</v>
      </c>
      <c r="G42" s="4" t="str">
        <f t="shared" si="5"/>
        <v>insert into game_score (id, matchid, squad, goals, points, time_type) values (704, 173, 506, null, null, 1);</v>
      </c>
    </row>
    <row r="43" spans="1:7" x14ac:dyDescent="0.25">
      <c r="A43" s="3">
        <f t="shared" si="6"/>
        <v>705</v>
      </c>
      <c r="B43" s="3">
        <f>B39+1</f>
        <v>174</v>
      </c>
      <c r="C43" s="3">
        <v>503</v>
      </c>
      <c r="D43" s="3" t="s">
        <v>9</v>
      </c>
      <c r="E43" s="3" t="s">
        <v>9</v>
      </c>
      <c r="F43" s="3">
        <v>2</v>
      </c>
      <c r="G43" s="3" t="str">
        <f t="shared" si="5"/>
        <v>insert into game_score (id, matchid, squad, goals, points, time_type) values (705, 174, 503, null, null, 2);</v>
      </c>
    </row>
    <row r="44" spans="1:7" x14ac:dyDescent="0.25">
      <c r="A44" s="3">
        <f t="shared" si="6"/>
        <v>706</v>
      </c>
      <c r="B44" s="3">
        <f>B43</f>
        <v>174</v>
      </c>
      <c r="C44" s="3">
        <v>503</v>
      </c>
      <c r="D44" s="3" t="s">
        <v>9</v>
      </c>
      <c r="E44" s="3" t="s">
        <v>9</v>
      </c>
      <c r="F44" s="3">
        <v>1</v>
      </c>
      <c r="G44" s="3" t="str">
        <f t="shared" si="5"/>
        <v>insert into game_score (id, matchid, squad, goals, points, time_type) values (706, 174, 503, null, null, 1);</v>
      </c>
    </row>
    <row r="45" spans="1:7" x14ac:dyDescent="0.25">
      <c r="A45" s="3">
        <f t="shared" si="6"/>
        <v>707</v>
      </c>
      <c r="B45" s="3">
        <f>B43</f>
        <v>174</v>
      </c>
      <c r="C45" s="3">
        <v>504</v>
      </c>
      <c r="D45" s="3" t="s">
        <v>9</v>
      </c>
      <c r="E45" s="3" t="s">
        <v>9</v>
      </c>
      <c r="F45" s="3">
        <v>2</v>
      </c>
      <c r="G45" s="3" t="str">
        <f t="shared" si="5"/>
        <v>insert into game_score (id, matchid, squad, goals, points, time_type) values (707, 174, 504, null, null, 2);</v>
      </c>
    </row>
    <row r="46" spans="1:7" x14ac:dyDescent="0.25">
      <c r="A46" s="3">
        <f t="shared" si="6"/>
        <v>708</v>
      </c>
      <c r="B46" s="3">
        <f t="shared" ref="B46" si="9">B43</f>
        <v>174</v>
      </c>
      <c r="C46" s="3">
        <v>504</v>
      </c>
      <c r="D46" s="3" t="s">
        <v>9</v>
      </c>
      <c r="E46" s="3" t="s">
        <v>9</v>
      </c>
      <c r="F46" s="3">
        <v>1</v>
      </c>
      <c r="G46" s="3" t="str">
        <f t="shared" si="5"/>
        <v>insert into game_score (id, matchid, squad, goals, points, time_type) values (708, 174, 504, null, null, 1);</v>
      </c>
    </row>
    <row r="47" spans="1:7" x14ac:dyDescent="0.25">
      <c r="A47" s="4">
        <f t="shared" si="6"/>
        <v>709</v>
      </c>
      <c r="B47" s="4">
        <f>B43+1</f>
        <v>175</v>
      </c>
      <c r="C47" s="4">
        <v>507</v>
      </c>
      <c r="D47" s="4" t="s">
        <v>9</v>
      </c>
      <c r="E47" s="4" t="s">
        <v>9</v>
      </c>
      <c r="F47" s="4">
        <v>2</v>
      </c>
      <c r="G47" s="4" t="str">
        <f t="shared" si="5"/>
        <v>insert into game_score (id, matchid, squad, goals, points, time_type) values (709, 175, 507, null, null, 2);</v>
      </c>
    </row>
    <row r="48" spans="1:7" x14ac:dyDescent="0.25">
      <c r="A48" s="4">
        <f t="shared" si="6"/>
        <v>710</v>
      </c>
      <c r="B48" s="4">
        <f>B47</f>
        <v>175</v>
      </c>
      <c r="C48" s="4">
        <v>507</v>
      </c>
      <c r="D48" s="4" t="s">
        <v>9</v>
      </c>
      <c r="E48" s="4" t="s">
        <v>9</v>
      </c>
      <c r="F48" s="4">
        <v>1</v>
      </c>
      <c r="G48" s="4" t="str">
        <f t="shared" si="5"/>
        <v>insert into game_score (id, matchid, squad, goals, points, time_type) values (710, 175, 507, null, null, 1);</v>
      </c>
    </row>
    <row r="49" spans="1:7" x14ac:dyDescent="0.25">
      <c r="A49" s="4">
        <f t="shared" si="6"/>
        <v>711</v>
      </c>
      <c r="B49" s="4">
        <f>B47</f>
        <v>175</v>
      </c>
      <c r="C49" s="4">
        <v>505</v>
      </c>
      <c r="D49" s="4" t="s">
        <v>9</v>
      </c>
      <c r="E49" s="4" t="s">
        <v>9</v>
      </c>
      <c r="F49" s="4">
        <v>2</v>
      </c>
      <c r="G49" s="4" t="str">
        <f t="shared" si="5"/>
        <v>insert into game_score (id, matchid, squad, goals, points, time_type) values (711, 175, 505, null, null, 2);</v>
      </c>
    </row>
    <row r="50" spans="1:7" x14ac:dyDescent="0.25">
      <c r="A50" s="4">
        <f t="shared" si="6"/>
        <v>712</v>
      </c>
      <c r="B50" s="4">
        <f t="shared" ref="B50" si="10">B47</f>
        <v>175</v>
      </c>
      <c r="C50" s="4">
        <v>505</v>
      </c>
      <c r="D50" s="4" t="s">
        <v>9</v>
      </c>
      <c r="E50" s="4" t="s">
        <v>9</v>
      </c>
      <c r="F50" s="4">
        <v>1</v>
      </c>
      <c r="G50" s="4" t="str">
        <f t="shared" si="5"/>
        <v>insert into game_score (id, matchid, squad, goals, points, time_type) values (712, 175, 505, null, null, 1);</v>
      </c>
    </row>
    <row r="51" spans="1:7" x14ac:dyDescent="0.25">
      <c r="A51" s="3">
        <f t="shared" si="6"/>
        <v>713</v>
      </c>
      <c r="B51" s="3">
        <f>B47+1</f>
        <v>176</v>
      </c>
      <c r="C51" s="3">
        <v>503</v>
      </c>
      <c r="D51" s="3" t="s">
        <v>9</v>
      </c>
      <c r="E51" s="3" t="s">
        <v>9</v>
      </c>
      <c r="F51" s="3">
        <v>2</v>
      </c>
      <c r="G51" s="3" t="str">
        <f t="shared" si="5"/>
        <v>insert into game_score (id, matchid, squad, goals, points, time_type) values (713, 176, 503, null, null, 2);</v>
      </c>
    </row>
    <row r="52" spans="1:7" x14ac:dyDescent="0.25">
      <c r="A52" s="3">
        <f t="shared" si="6"/>
        <v>714</v>
      </c>
      <c r="B52" s="3">
        <f>B51</f>
        <v>176</v>
      </c>
      <c r="C52" s="3">
        <v>503</v>
      </c>
      <c r="D52" s="3" t="s">
        <v>9</v>
      </c>
      <c r="E52" s="3" t="s">
        <v>9</v>
      </c>
      <c r="F52" s="3">
        <v>1</v>
      </c>
      <c r="G52" s="3" t="str">
        <f t="shared" si="5"/>
        <v>insert into game_score (id, matchid, squad, goals, points, time_type) values (714, 176, 503, null, null, 1);</v>
      </c>
    </row>
    <row r="53" spans="1:7" x14ac:dyDescent="0.25">
      <c r="A53" s="3">
        <f t="shared" si="6"/>
        <v>715</v>
      </c>
      <c r="B53" s="3">
        <f>B51</f>
        <v>176</v>
      </c>
      <c r="C53" s="3">
        <v>501</v>
      </c>
      <c r="D53" s="3" t="s">
        <v>9</v>
      </c>
      <c r="E53" s="3" t="s">
        <v>9</v>
      </c>
      <c r="F53" s="3">
        <v>2</v>
      </c>
      <c r="G53" s="3" t="str">
        <f t="shared" si="5"/>
        <v>insert into game_score (id, matchid, squad, goals, points, time_type) values (715, 176, 501, null, null, 2);</v>
      </c>
    </row>
    <row r="54" spans="1:7" x14ac:dyDescent="0.25">
      <c r="A54" s="3">
        <f t="shared" si="6"/>
        <v>716</v>
      </c>
      <c r="B54" s="3">
        <f t="shared" ref="B54" si="11">B51</f>
        <v>176</v>
      </c>
      <c r="C54" s="3">
        <v>501</v>
      </c>
      <c r="D54" s="3" t="s">
        <v>9</v>
      </c>
      <c r="E54" s="3" t="s">
        <v>9</v>
      </c>
      <c r="F54" s="3">
        <v>1</v>
      </c>
      <c r="G54" s="3" t="str">
        <f t="shared" si="5"/>
        <v>insert into game_score (id, matchid, squad, goals, points, time_type) values (716, 176, 501, null, null, 1);</v>
      </c>
    </row>
    <row r="55" spans="1:7" x14ac:dyDescent="0.25">
      <c r="A55" s="4">
        <f t="shared" si="6"/>
        <v>717</v>
      </c>
      <c r="B55" s="4">
        <f>B51+1</f>
        <v>177</v>
      </c>
      <c r="C55" s="4">
        <v>506</v>
      </c>
      <c r="D55" s="4" t="s">
        <v>9</v>
      </c>
      <c r="E55" s="4" t="s">
        <v>9</v>
      </c>
      <c r="F55" s="4">
        <v>2</v>
      </c>
      <c r="G55" s="4" t="str">
        <f t="shared" si="5"/>
        <v>insert into game_score (id, matchid, squad, goals, points, time_type) values (717, 177, 506, null, null, 2);</v>
      </c>
    </row>
    <row r="56" spans="1:7" x14ac:dyDescent="0.25">
      <c r="A56" s="4">
        <f t="shared" si="6"/>
        <v>718</v>
      </c>
      <c r="B56" s="4">
        <f>B55</f>
        <v>177</v>
      </c>
      <c r="C56" s="4">
        <v>506</v>
      </c>
      <c r="D56" s="4" t="s">
        <v>9</v>
      </c>
      <c r="E56" s="4" t="s">
        <v>9</v>
      </c>
      <c r="F56" s="4">
        <v>1</v>
      </c>
      <c r="G56" s="4" t="str">
        <f t="shared" si="5"/>
        <v>insert into game_score (id, matchid, squad, goals, points, time_type) values (718, 177, 506, null, null, 1);</v>
      </c>
    </row>
    <row r="57" spans="1:7" x14ac:dyDescent="0.25">
      <c r="A57" s="4">
        <f t="shared" si="6"/>
        <v>719</v>
      </c>
      <c r="B57" s="4">
        <f>B55</f>
        <v>177</v>
      </c>
      <c r="C57" s="4">
        <v>505</v>
      </c>
      <c r="D57" s="4" t="s">
        <v>9</v>
      </c>
      <c r="E57" s="4" t="s">
        <v>9</v>
      </c>
      <c r="F57" s="4">
        <v>2</v>
      </c>
      <c r="G57" s="4" t="str">
        <f t="shared" si="5"/>
        <v>insert into game_score (id, matchid, squad, goals, points, time_type) values (719, 177, 505, null, null, 2);</v>
      </c>
    </row>
    <row r="58" spans="1:7" x14ac:dyDescent="0.25">
      <c r="A58" s="4">
        <f t="shared" si="6"/>
        <v>720</v>
      </c>
      <c r="B58" s="4">
        <f t="shared" ref="B58" si="12">B55</f>
        <v>177</v>
      </c>
      <c r="C58" s="4">
        <v>505</v>
      </c>
      <c r="D58" s="4" t="s">
        <v>9</v>
      </c>
      <c r="E58" s="4" t="s">
        <v>9</v>
      </c>
      <c r="F58" s="4">
        <v>1</v>
      </c>
      <c r="G58" s="4" t="str">
        <f t="shared" si="5"/>
        <v>insert into game_score (id, matchid, squad, goals, points, time_type) values (720, 177, 505, null, null, 1);</v>
      </c>
    </row>
    <row r="59" spans="1:7" x14ac:dyDescent="0.25">
      <c r="A59" s="3">
        <f t="shared" si="6"/>
        <v>721</v>
      </c>
      <c r="B59" s="3">
        <f>B55+1</f>
        <v>178</v>
      </c>
      <c r="C59" s="3">
        <v>507</v>
      </c>
      <c r="D59" s="3" t="s">
        <v>9</v>
      </c>
      <c r="E59" s="3" t="s">
        <v>9</v>
      </c>
      <c r="F59" s="3">
        <v>2</v>
      </c>
      <c r="G59" s="3" t="str">
        <f t="shared" si="5"/>
        <v>insert into game_score (id, matchid, squad, goals, points, time_type) values (721, 178, 507, null, null, 2);</v>
      </c>
    </row>
    <row r="60" spans="1:7" x14ac:dyDescent="0.25">
      <c r="A60" s="3">
        <f t="shared" si="6"/>
        <v>722</v>
      </c>
      <c r="B60" s="3">
        <f>B59</f>
        <v>178</v>
      </c>
      <c r="C60" s="3">
        <v>507</v>
      </c>
      <c r="D60" s="3" t="s">
        <v>9</v>
      </c>
      <c r="E60" s="3" t="s">
        <v>9</v>
      </c>
      <c r="F60" s="3">
        <v>1</v>
      </c>
      <c r="G60" s="3" t="str">
        <f t="shared" si="5"/>
        <v>insert into game_score (id, matchid, squad, goals, points, time_type) values (722, 178, 507, null, null, 1);</v>
      </c>
    </row>
    <row r="61" spans="1:7" x14ac:dyDescent="0.25">
      <c r="A61" s="3">
        <f t="shared" si="6"/>
        <v>723</v>
      </c>
      <c r="B61" s="3">
        <f>B59</f>
        <v>178</v>
      </c>
      <c r="C61" s="3">
        <v>504</v>
      </c>
      <c r="D61" s="3" t="s">
        <v>9</v>
      </c>
      <c r="E61" s="3" t="s">
        <v>9</v>
      </c>
      <c r="F61" s="3">
        <v>2</v>
      </c>
      <c r="G61" s="3" t="str">
        <f t="shared" si="5"/>
        <v>insert into game_score (id, matchid, squad, goals, points, time_type) values (723, 178, 504, null, null, 2);</v>
      </c>
    </row>
    <row r="62" spans="1:7" x14ac:dyDescent="0.25">
      <c r="A62" s="3">
        <f t="shared" si="6"/>
        <v>724</v>
      </c>
      <c r="B62" s="3">
        <f t="shared" ref="B62" si="13">B59</f>
        <v>178</v>
      </c>
      <c r="C62" s="3">
        <v>504</v>
      </c>
      <c r="D62" s="3" t="s">
        <v>9</v>
      </c>
      <c r="E62" s="3" t="s">
        <v>9</v>
      </c>
      <c r="F62" s="3">
        <v>1</v>
      </c>
      <c r="G62" s="3" t="str">
        <f t="shared" si="5"/>
        <v>insert into game_score (id, matchid, squad, goals, points, time_type) values (724, 178, 504, null, null, 1);</v>
      </c>
    </row>
    <row r="63" spans="1:7" x14ac:dyDescent="0.25">
      <c r="A63" s="4">
        <f t="shared" si="6"/>
        <v>725</v>
      </c>
      <c r="B63" s="4">
        <f>B59+1</f>
        <v>179</v>
      </c>
      <c r="C63" s="4">
        <v>505</v>
      </c>
      <c r="D63" s="4" t="s">
        <v>9</v>
      </c>
      <c r="E63" s="4" t="s">
        <v>9</v>
      </c>
      <c r="F63" s="4">
        <v>2</v>
      </c>
      <c r="G63" s="4" t="str">
        <f t="shared" si="5"/>
        <v>insert into game_score (id, matchid, squad, goals, points, time_type) values (725, 179, 505, null, null, 2);</v>
      </c>
    </row>
    <row r="64" spans="1:7" x14ac:dyDescent="0.25">
      <c r="A64" s="4">
        <f t="shared" si="6"/>
        <v>726</v>
      </c>
      <c r="B64" s="4">
        <f>B63</f>
        <v>179</v>
      </c>
      <c r="C64" s="4">
        <v>505</v>
      </c>
      <c r="D64" s="4" t="s">
        <v>9</v>
      </c>
      <c r="E64" s="4" t="s">
        <v>9</v>
      </c>
      <c r="F64" s="4">
        <v>1</v>
      </c>
      <c r="G64" s="4" t="str">
        <f t="shared" si="5"/>
        <v>insert into game_score (id, matchid, squad, goals, points, time_type) values (726, 179, 505, null, null, 1);</v>
      </c>
    </row>
    <row r="65" spans="1:7" x14ac:dyDescent="0.25">
      <c r="A65" s="4">
        <f t="shared" si="6"/>
        <v>727</v>
      </c>
      <c r="B65" s="4">
        <f>B63</f>
        <v>179</v>
      </c>
      <c r="C65" s="4">
        <v>501</v>
      </c>
      <c r="D65" s="4" t="s">
        <v>9</v>
      </c>
      <c r="E65" s="4" t="s">
        <v>9</v>
      </c>
      <c r="F65" s="4">
        <v>2</v>
      </c>
      <c r="G65" s="4" t="str">
        <f t="shared" si="5"/>
        <v>insert into game_score (id, matchid, squad, goals, points, time_type) values (727, 179, 501, null, null, 2);</v>
      </c>
    </row>
    <row r="66" spans="1:7" x14ac:dyDescent="0.25">
      <c r="A66" s="4">
        <f t="shared" si="6"/>
        <v>728</v>
      </c>
      <c r="B66" s="4">
        <f t="shared" ref="B66" si="14">B63</f>
        <v>179</v>
      </c>
      <c r="C66" s="4">
        <v>501</v>
      </c>
      <c r="D66" s="4" t="s">
        <v>9</v>
      </c>
      <c r="E66" s="4" t="s">
        <v>9</v>
      </c>
      <c r="F66" s="4">
        <v>1</v>
      </c>
      <c r="G66" s="4" t="str">
        <f t="shared" si="5"/>
        <v>insert into game_score (id, matchid, squad, goals, points, time_type) values (728, 179, 501, null, null, 1);</v>
      </c>
    </row>
    <row r="67" spans="1:7" x14ac:dyDescent="0.25">
      <c r="A67" s="3">
        <f t="shared" si="6"/>
        <v>729</v>
      </c>
      <c r="B67" s="3">
        <f>B63+1</f>
        <v>180</v>
      </c>
      <c r="C67" s="3">
        <v>504</v>
      </c>
      <c r="D67" s="3" t="s">
        <v>9</v>
      </c>
      <c r="E67" s="3" t="s">
        <v>9</v>
      </c>
      <c r="F67" s="3">
        <v>2</v>
      </c>
      <c r="G67" s="3" t="str">
        <f t="shared" si="5"/>
        <v>insert into game_score (id, matchid, squad, goals, points, time_type) values (729, 180, 504, null, null, 2);</v>
      </c>
    </row>
    <row r="68" spans="1:7" x14ac:dyDescent="0.25">
      <c r="A68" s="3">
        <f t="shared" si="6"/>
        <v>730</v>
      </c>
      <c r="B68" s="3">
        <f>B67</f>
        <v>180</v>
      </c>
      <c r="C68" s="3">
        <v>504</v>
      </c>
      <c r="D68" s="3" t="s">
        <v>9</v>
      </c>
      <c r="E68" s="3" t="s">
        <v>9</v>
      </c>
      <c r="F68" s="3">
        <v>1</v>
      </c>
      <c r="G68" s="3" t="str">
        <f t="shared" si="5"/>
        <v>insert into game_score (id, matchid, squad, goals, points, time_type) values (730, 180, 504, null, null, 1);</v>
      </c>
    </row>
    <row r="69" spans="1:7" x14ac:dyDescent="0.25">
      <c r="A69" s="3">
        <f t="shared" si="6"/>
        <v>731</v>
      </c>
      <c r="B69" s="3">
        <f>B67</f>
        <v>180</v>
      </c>
      <c r="C69" s="3">
        <v>506</v>
      </c>
      <c r="D69" s="3" t="s">
        <v>9</v>
      </c>
      <c r="E69" s="3" t="s">
        <v>9</v>
      </c>
      <c r="F69" s="3">
        <v>2</v>
      </c>
      <c r="G69" s="3" t="str">
        <f t="shared" si="5"/>
        <v>insert into game_score (id, matchid, squad, goals, points, time_type) values (731, 180, 506, null, null, 2);</v>
      </c>
    </row>
    <row r="70" spans="1:7" x14ac:dyDescent="0.25">
      <c r="A70" s="3">
        <f t="shared" si="6"/>
        <v>732</v>
      </c>
      <c r="B70" s="3">
        <f t="shared" ref="B70" si="15">B67</f>
        <v>180</v>
      </c>
      <c r="C70" s="3">
        <v>506</v>
      </c>
      <c r="D70" s="3" t="s">
        <v>9</v>
      </c>
      <c r="E70" s="3" t="s">
        <v>9</v>
      </c>
      <c r="F70" s="3">
        <v>1</v>
      </c>
      <c r="G70" s="3" t="str">
        <f t="shared" si="5"/>
        <v>insert into game_score (id, matchid, squad, goals, points, time_type) values (732, 180, 506, null, null, 1);</v>
      </c>
    </row>
    <row r="71" spans="1:7" x14ac:dyDescent="0.25">
      <c r="A71" s="4">
        <f t="shared" si="6"/>
        <v>733</v>
      </c>
      <c r="B71" s="4">
        <f>B67+1</f>
        <v>181</v>
      </c>
      <c r="C71" s="4">
        <v>507</v>
      </c>
      <c r="D71" s="4" t="s">
        <v>9</v>
      </c>
      <c r="E71" s="4" t="s">
        <v>9</v>
      </c>
      <c r="F71" s="4">
        <v>2</v>
      </c>
      <c r="G71" s="4" t="str">
        <f t="shared" si="5"/>
        <v>insert into game_score (id, matchid, squad, goals, points, time_type) values (733, 181, 507, null, null, 2);</v>
      </c>
    </row>
    <row r="72" spans="1:7" x14ac:dyDescent="0.25">
      <c r="A72" s="4">
        <f t="shared" si="6"/>
        <v>734</v>
      </c>
      <c r="B72" s="4">
        <f>B71</f>
        <v>181</v>
      </c>
      <c r="C72" s="4">
        <v>507</v>
      </c>
      <c r="D72" s="4" t="s">
        <v>9</v>
      </c>
      <c r="E72" s="4" t="s">
        <v>9</v>
      </c>
      <c r="F72" s="4">
        <v>1</v>
      </c>
      <c r="G72" s="4" t="str">
        <f t="shared" si="5"/>
        <v>insert into game_score (id, matchid, squad, goals, points, time_type) values (734, 181, 507, null, null, 1);</v>
      </c>
    </row>
    <row r="73" spans="1:7" x14ac:dyDescent="0.25">
      <c r="A73" s="4">
        <f t="shared" si="6"/>
        <v>735</v>
      </c>
      <c r="B73" s="4">
        <f>B71</f>
        <v>181</v>
      </c>
      <c r="C73" s="4">
        <v>503</v>
      </c>
      <c r="D73" s="4" t="s">
        <v>9</v>
      </c>
      <c r="E73" s="4" t="s">
        <v>9</v>
      </c>
      <c r="F73" s="4">
        <v>2</v>
      </c>
      <c r="G73" s="4" t="str">
        <f t="shared" si="5"/>
        <v>insert into game_score (id, matchid, squad, goals, points, time_type) values (735, 181, 503, null, null, 2);</v>
      </c>
    </row>
    <row r="74" spans="1:7" x14ac:dyDescent="0.25">
      <c r="A74" s="4">
        <f t="shared" si="6"/>
        <v>736</v>
      </c>
      <c r="B74" s="4">
        <f t="shared" ref="B74" si="16">B71</f>
        <v>181</v>
      </c>
      <c r="C74" s="4">
        <v>503</v>
      </c>
      <c r="D74" s="4" t="s">
        <v>9</v>
      </c>
      <c r="E74" s="4" t="s">
        <v>9</v>
      </c>
      <c r="F74" s="4">
        <v>1</v>
      </c>
      <c r="G74" s="4" t="str">
        <f t="shared" si="5"/>
        <v>insert into game_score (id, matchid, squad, goals, points, time_type) values (736, 181, 503, null, null, 1);</v>
      </c>
    </row>
    <row r="75" spans="1:7" x14ac:dyDescent="0.25">
      <c r="A75" s="3">
        <f t="shared" si="6"/>
        <v>737</v>
      </c>
      <c r="B75" s="3">
        <f>B71+1</f>
        <v>182</v>
      </c>
      <c r="C75" s="3">
        <v>501</v>
      </c>
      <c r="D75" s="3" t="s">
        <v>9</v>
      </c>
      <c r="E75" s="3" t="s">
        <v>9</v>
      </c>
      <c r="F75" s="3">
        <v>2</v>
      </c>
      <c r="G75" s="3" t="str">
        <f t="shared" si="5"/>
        <v>insert into game_score (id, matchid, squad, goals, points, time_type) values (737, 182, 501, null, null, 2);</v>
      </c>
    </row>
    <row r="76" spans="1:7" x14ac:dyDescent="0.25">
      <c r="A76" s="3">
        <f t="shared" si="6"/>
        <v>738</v>
      </c>
      <c r="B76" s="3">
        <f>B75</f>
        <v>182</v>
      </c>
      <c r="C76" s="3">
        <v>501</v>
      </c>
      <c r="D76" s="3" t="s">
        <v>9</v>
      </c>
      <c r="E76" s="3" t="s">
        <v>9</v>
      </c>
      <c r="F76" s="3">
        <v>1</v>
      </c>
      <c r="G76" s="3" t="str">
        <f t="shared" si="5"/>
        <v>insert into game_score (id, matchid, squad, goals, points, time_type) values (738, 182, 501, null, null, 1);</v>
      </c>
    </row>
    <row r="77" spans="1:7" x14ac:dyDescent="0.25">
      <c r="A77" s="3">
        <f t="shared" si="6"/>
        <v>739</v>
      </c>
      <c r="B77" s="3">
        <f>B75</f>
        <v>182</v>
      </c>
      <c r="C77" s="3">
        <v>504</v>
      </c>
      <c r="D77" s="3" t="s">
        <v>9</v>
      </c>
      <c r="E77" s="3" t="s">
        <v>9</v>
      </c>
      <c r="F77" s="3">
        <v>2</v>
      </c>
      <c r="G77" s="3" t="str">
        <f t="shared" si="5"/>
        <v>insert into game_score (id, matchid, squad, goals, points, time_type) values (739, 182, 504, null, null, 2);</v>
      </c>
    </row>
    <row r="78" spans="1:7" x14ac:dyDescent="0.25">
      <c r="A78" s="3">
        <f t="shared" si="6"/>
        <v>740</v>
      </c>
      <c r="B78" s="3">
        <f t="shared" ref="B78" si="17">B75</f>
        <v>182</v>
      </c>
      <c r="C78" s="3">
        <v>504</v>
      </c>
      <c r="D78" s="3" t="s">
        <v>9</v>
      </c>
      <c r="E78" s="3" t="s">
        <v>9</v>
      </c>
      <c r="F78" s="3">
        <v>1</v>
      </c>
      <c r="G78" s="3" t="str">
        <f t="shared" si="5"/>
        <v>insert into game_score (id, matchid, squad, goals, points, time_type) values (740, 182, 504, null, null, 1);</v>
      </c>
    </row>
    <row r="79" spans="1:7" x14ac:dyDescent="0.25">
      <c r="A79" s="4">
        <f t="shared" si="6"/>
        <v>741</v>
      </c>
      <c r="B79" s="4">
        <f>B75+1</f>
        <v>183</v>
      </c>
      <c r="C79" s="4">
        <v>503</v>
      </c>
      <c r="D79" s="4" t="s">
        <v>9</v>
      </c>
      <c r="E79" s="4" t="s">
        <v>9</v>
      </c>
      <c r="F79" s="4">
        <v>2</v>
      </c>
      <c r="G79" s="4" t="str">
        <f t="shared" si="5"/>
        <v>insert into game_score (id, matchid, squad, goals, points, time_type) values (741, 183, 503, null, null, 2);</v>
      </c>
    </row>
    <row r="80" spans="1:7" x14ac:dyDescent="0.25">
      <c r="A80" s="4">
        <f t="shared" si="6"/>
        <v>742</v>
      </c>
      <c r="B80" s="4">
        <f>B79</f>
        <v>183</v>
      </c>
      <c r="C80" s="4">
        <v>503</v>
      </c>
      <c r="D80" s="4" t="s">
        <v>9</v>
      </c>
      <c r="E80" s="4" t="s">
        <v>9</v>
      </c>
      <c r="F80" s="4">
        <v>1</v>
      </c>
      <c r="G80" s="4" t="str">
        <f t="shared" si="5"/>
        <v>insert into game_score (id, matchid, squad, goals, points, time_type) values (742, 183, 503, null, null, 1);</v>
      </c>
    </row>
    <row r="81" spans="1:7" x14ac:dyDescent="0.25">
      <c r="A81" s="4">
        <f t="shared" si="6"/>
        <v>743</v>
      </c>
      <c r="B81" s="4">
        <f>B79</f>
        <v>183</v>
      </c>
      <c r="C81" s="4">
        <v>505</v>
      </c>
      <c r="D81" s="4" t="s">
        <v>9</v>
      </c>
      <c r="E81" s="4" t="s">
        <v>9</v>
      </c>
      <c r="F81" s="4">
        <v>2</v>
      </c>
      <c r="G81" s="4" t="str">
        <f t="shared" si="5"/>
        <v>insert into game_score (id, matchid, squad, goals, points, time_type) values (743, 183, 505, null, null, 2);</v>
      </c>
    </row>
    <row r="82" spans="1:7" x14ac:dyDescent="0.25">
      <c r="A82" s="4">
        <f t="shared" si="6"/>
        <v>744</v>
      </c>
      <c r="B82" s="4">
        <f t="shared" ref="B82" si="18">B79</f>
        <v>183</v>
      </c>
      <c r="C82" s="4">
        <v>505</v>
      </c>
      <c r="D82" s="4" t="s">
        <v>9</v>
      </c>
      <c r="E82" s="4" t="s">
        <v>9</v>
      </c>
      <c r="F82" s="4">
        <v>1</v>
      </c>
      <c r="G82" s="4" t="str">
        <f t="shared" si="5"/>
        <v>insert into game_score (id, matchid, squad, goals, points, time_type) values (744, 183, 505, null, null, 1);</v>
      </c>
    </row>
    <row r="83" spans="1:7" x14ac:dyDescent="0.25">
      <c r="A83" s="3">
        <f t="shared" si="6"/>
        <v>745</v>
      </c>
      <c r="B83" s="3">
        <f>B79+1</f>
        <v>184</v>
      </c>
      <c r="C83" s="3">
        <v>507</v>
      </c>
      <c r="D83" s="3" t="s">
        <v>9</v>
      </c>
      <c r="E83" s="3" t="s">
        <v>9</v>
      </c>
      <c r="F83" s="3">
        <v>2</v>
      </c>
      <c r="G83" s="3" t="str">
        <f t="shared" si="5"/>
        <v>insert into game_score (id, matchid, squad, goals, points, time_type) values (745, 184, 507, null, null, 2);</v>
      </c>
    </row>
    <row r="84" spans="1:7" x14ac:dyDescent="0.25">
      <c r="A84" s="3">
        <f t="shared" si="6"/>
        <v>746</v>
      </c>
      <c r="B84" s="3">
        <f>B83</f>
        <v>184</v>
      </c>
      <c r="C84" s="3">
        <v>507</v>
      </c>
      <c r="D84" s="3" t="s">
        <v>9</v>
      </c>
      <c r="E84" s="3" t="s">
        <v>9</v>
      </c>
      <c r="F84" s="3">
        <v>1</v>
      </c>
      <c r="G84" s="3" t="str">
        <f t="shared" si="5"/>
        <v>insert into game_score (id, matchid, squad, goals, points, time_type) values (746, 184, 507, null, null, 1);</v>
      </c>
    </row>
    <row r="85" spans="1:7" x14ac:dyDescent="0.25">
      <c r="A85" s="3">
        <f t="shared" si="6"/>
        <v>747</v>
      </c>
      <c r="B85" s="3">
        <f>B83</f>
        <v>184</v>
      </c>
      <c r="C85" s="3">
        <v>506</v>
      </c>
      <c r="D85" s="3" t="s">
        <v>9</v>
      </c>
      <c r="E85" s="3" t="s">
        <v>9</v>
      </c>
      <c r="F85" s="3">
        <v>2</v>
      </c>
      <c r="G85" s="3" t="str">
        <f t="shared" si="5"/>
        <v>insert into game_score (id, matchid, squad, goals, points, time_type) values (747, 184, 506, null, null, 2);</v>
      </c>
    </row>
    <row r="86" spans="1:7" x14ac:dyDescent="0.25">
      <c r="A86" s="3">
        <f t="shared" si="6"/>
        <v>748</v>
      </c>
      <c r="B86" s="3">
        <f t="shared" ref="B86" si="19">B83</f>
        <v>184</v>
      </c>
      <c r="C86" s="3">
        <v>506</v>
      </c>
      <c r="D86" s="3" t="s">
        <v>9</v>
      </c>
      <c r="E86" s="3" t="s">
        <v>9</v>
      </c>
      <c r="F86" s="3">
        <v>1</v>
      </c>
      <c r="G86" s="3" t="str">
        <f t="shared" si="5"/>
        <v>insert into game_score (id, matchid, squad, goals, points, time_type) values (748, 184, 506, null, null,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'1991'!A13+1</f>
        <v>13</v>
      </c>
      <c r="B2" s="2" t="str">
        <f>"1993-02-16"</f>
        <v>1993-02-16</v>
      </c>
      <c r="C2">
        <v>1</v>
      </c>
      <c r="D2">
        <v>506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(13, '1993-02-16', 1, 506);</v>
      </c>
    </row>
    <row r="3" spans="1:7" x14ac:dyDescent="0.25">
      <c r="A3">
        <f>A2+1</f>
        <v>14</v>
      </c>
      <c r="B3" s="2" t="str">
        <f>"1993-02-19"</f>
        <v>1993-02-19</v>
      </c>
      <c r="C3">
        <v>1</v>
      </c>
      <c r="D3">
        <v>505</v>
      </c>
      <c r="G3" t="str">
        <f t="shared" si="0"/>
        <v>insert into game (matchid, matchdate, game_type, country) values (14, '1993-02-19', 1, 505);</v>
      </c>
    </row>
    <row r="4" spans="1:7" x14ac:dyDescent="0.25">
      <c r="A4">
        <f t="shared" ref="A4:A9" si="1">A3+1</f>
        <v>15</v>
      </c>
      <c r="B4" s="2" t="str">
        <f>"1993-03-05"</f>
        <v>1993-03-05</v>
      </c>
      <c r="C4">
        <v>2</v>
      </c>
      <c r="D4">
        <v>504</v>
      </c>
      <c r="G4" t="str">
        <f t="shared" si="0"/>
        <v>insert into game (matchid, matchdate, game_type, country) values (15, '1993-03-05', 2, 504);</v>
      </c>
    </row>
    <row r="5" spans="1:7" x14ac:dyDescent="0.25">
      <c r="A5">
        <f t="shared" si="1"/>
        <v>16</v>
      </c>
      <c r="B5" s="2" t="str">
        <f>"1993-03-05"</f>
        <v>1993-03-05</v>
      </c>
      <c r="C5">
        <v>2</v>
      </c>
      <c r="D5">
        <v>504</v>
      </c>
      <c r="G5" t="str">
        <f t="shared" si="0"/>
        <v>insert into game (matchid, matchdate, game_type, country) values (16, '1993-03-05', 2, 504);</v>
      </c>
    </row>
    <row r="6" spans="1:7" x14ac:dyDescent="0.25">
      <c r="A6">
        <f t="shared" si="1"/>
        <v>17</v>
      </c>
      <c r="B6" s="2" t="str">
        <f>"1993-03-07"</f>
        <v>1993-03-07</v>
      </c>
      <c r="C6">
        <v>2</v>
      </c>
      <c r="D6">
        <v>504</v>
      </c>
      <c r="G6" t="str">
        <f t="shared" si="0"/>
        <v>insert into game (matchid, matchdate, game_type, country) values (17, '1993-03-07', 2, 504);</v>
      </c>
    </row>
    <row r="7" spans="1:7" x14ac:dyDescent="0.25">
      <c r="A7">
        <f t="shared" si="1"/>
        <v>18</v>
      </c>
      <c r="B7" s="2" t="str">
        <f>"1993-03-07"</f>
        <v>1993-03-07</v>
      </c>
      <c r="C7">
        <v>2</v>
      </c>
      <c r="D7">
        <v>504</v>
      </c>
      <c r="G7" t="str">
        <f t="shared" si="0"/>
        <v>insert into game (matchid, matchdate, game_type, country) values (18, '1993-03-07', 2, 504);</v>
      </c>
    </row>
    <row r="8" spans="1:7" x14ac:dyDescent="0.25">
      <c r="A8">
        <f t="shared" si="1"/>
        <v>19</v>
      </c>
      <c r="B8" s="2" t="str">
        <f>"1993-03-09"</f>
        <v>1993-03-09</v>
      </c>
      <c r="C8">
        <v>2</v>
      </c>
      <c r="D8">
        <v>504</v>
      </c>
      <c r="G8" t="str">
        <f t="shared" si="0"/>
        <v>insert into game (matchid, matchdate, game_type, country) values (19, '1993-03-09', 2, 504);</v>
      </c>
    </row>
    <row r="9" spans="1:7" x14ac:dyDescent="0.25">
      <c r="A9">
        <f t="shared" si="1"/>
        <v>20</v>
      </c>
      <c r="B9" s="2" t="str">
        <f>"1993-03-09"</f>
        <v>1993-03-09</v>
      </c>
      <c r="C9">
        <v>2</v>
      </c>
      <c r="D9">
        <v>504</v>
      </c>
      <c r="G9" t="str">
        <f t="shared" si="0"/>
        <v>insert into game (matchid, matchdate, game_type, country) values (20, '1993-03-09', 2, 504);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'1991'!A63 + 1</f>
        <v>49</v>
      </c>
      <c r="B12" s="3">
        <f>A2</f>
        <v>13</v>
      </c>
      <c r="C12" s="3">
        <v>506</v>
      </c>
      <c r="D12" s="3">
        <v>6</v>
      </c>
      <c r="E12" s="3">
        <v>2</v>
      </c>
      <c r="F12" s="3">
        <v>2</v>
      </c>
      <c r="G12" s="3" t="str">
        <f t="shared" ref="G12:G23" si="2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(49, 13, 506, 6, 2, 2);</v>
      </c>
    </row>
    <row r="13" spans="1:7" x14ac:dyDescent="0.25">
      <c r="A13" s="3">
        <f>A12+1</f>
        <v>50</v>
      </c>
      <c r="B13" s="3">
        <f>B12</f>
        <v>13</v>
      </c>
      <c r="C13" s="3">
        <v>506</v>
      </c>
      <c r="D13" s="3">
        <v>3</v>
      </c>
      <c r="E13" s="3">
        <v>0</v>
      </c>
      <c r="F13" s="3">
        <v>1</v>
      </c>
      <c r="G13" s="3" t="str">
        <f t="shared" si="2"/>
        <v>insert into game_score (id, matchid, squad, goals, points, time_type) values (50, 13, 506, 3, 0, 1);</v>
      </c>
    </row>
    <row r="14" spans="1:7" x14ac:dyDescent="0.25">
      <c r="A14" s="3">
        <f t="shared" ref="A14:A43" si="3">A13+1</f>
        <v>51</v>
      </c>
      <c r="B14" s="3">
        <f>B12</f>
        <v>13</v>
      </c>
      <c r="C14" s="3">
        <v>505</v>
      </c>
      <c r="D14" s="3">
        <v>0</v>
      </c>
      <c r="E14" s="3">
        <v>0</v>
      </c>
      <c r="F14" s="3">
        <v>2</v>
      </c>
      <c r="G14" s="3" t="str">
        <f t="shared" si="2"/>
        <v>insert into game_score (id, matchid, squad, goals, points, time_type) values (51, 13, 505, 0, 0, 2);</v>
      </c>
    </row>
    <row r="15" spans="1:7" x14ac:dyDescent="0.25">
      <c r="A15" s="3">
        <f t="shared" si="3"/>
        <v>52</v>
      </c>
      <c r="B15" s="3">
        <f>B12</f>
        <v>13</v>
      </c>
      <c r="C15" s="3">
        <v>505</v>
      </c>
      <c r="D15" s="3">
        <v>0</v>
      </c>
      <c r="E15" s="3">
        <v>0</v>
      </c>
      <c r="F15" s="3">
        <v>1</v>
      </c>
      <c r="G15" s="3" t="str">
        <f t="shared" si="2"/>
        <v>insert into game_score (id, matchid, squad, goals, points, time_type) values (52, 13, 505, 0, 0, 1);</v>
      </c>
    </row>
    <row r="16" spans="1:7" x14ac:dyDescent="0.25">
      <c r="A16" s="4">
        <f>A15+1</f>
        <v>53</v>
      </c>
      <c r="B16" s="4">
        <f>B12+1</f>
        <v>14</v>
      </c>
      <c r="C16" s="4">
        <v>505</v>
      </c>
      <c r="D16" s="4">
        <v>0</v>
      </c>
      <c r="E16" s="4">
        <v>0</v>
      </c>
      <c r="F16" s="4">
        <v>2</v>
      </c>
      <c r="G16" t="str">
        <f t="shared" si="2"/>
        <v>insert into game_score (id, matchid, squad, goals, points, time_type) values (53, 14, 505, 0, 0, 2);</v>
      </c>
    </row>
    <row r="17" spans="1:7" x14ac:dyDescent="0.25">
      <c r="A17" s="4">
        <f t="shared" si="3"/>
        <v>54</v>
      </c>
      <c r="B17" s="4">
        <f>B16</f>
        <v>14</v>
      </c>
      <c r="C17" s="4">
        <v>505</v>
      </c>
      <c r="D17" s="4">
        <v>0</v>
      </c>
      <c r="E17" s="4">
        <v>0</v>
      </c>
      <c r="F17" s="4">
        <v>1</v>
      </c>
      <c r="G17" t="str">
        <f t="shared" si="2"/>
        <v>insert into game_score (id, matchid, squad, goals, points, time_type) values (54, 14, 505, 0, 0, 1);</v>
      </c>
    </row>
    <row r="18" spans="1:7" x14ac:dyDescent="0.25">
      <c r="A18" s="4">
        <f t="shared" si="3"/>
        <v>55</v>
      </c>
      <c r="B18" s="4">
        <f>B16</f>
        <v>14</v>
      </c>
      <c r="C18" s="4">
        <v>506</v>
      </c>
      <c r="D18" s="4">
        <v>2</v>
      </c>
      <c r="E18" s="4">
        <v>2</v>
      </c>
      <c r="F18" s="4">
        <v>2</v>
      </c>
      <c r="G18" t="str">
        <f t="shared" si="2"/>
        <v>insert into game_score (id, matchid, squad, goals, points, time_type) values (55, 14, 506, 2, 2, 2);</v>
      </c>
    </row>
    <row r="19" spans="1:7" x14ac:dyDescent="0.25">
      <c r="A19" s="4">
        <f t="shared" si="3"/>
        <v>56</v>
      </c>
      <c r="B19" s="4">
        <f>B16</f>
        <v>14</v>
      </c>
      <c r="C19" s="4">
        <v>506</v>
      </c>
      <c r="D19" s="4">
        <v>2</v>
      </c>
      <c r="E19" s="4">
        <v>0</v>
      </c>
      <c r="F19" s="4">
        <v>1</v>
      </c>
      <c r="G19" t="str">
        <f t="shared" si="2"/>
        <v>insert into game_score (id, matchid, squad, goals, points, time_type) values (56, 14, 506, 2, 0, 1);</v>
      </c>
    </row>
    <row r="20" spans="1:7" x14ac:dyDescent="0.25">
      <c r="A20" s="3">
        <f t="shared" si="3"/>
        <v>57</v>
      </c>
      <c r="B20" s="3">
        <f>B16+1</f>
        <v>15</v>
      </c>
      <c r="C20" s="3">
        <v>506</v>
      </c>
      <c r="D20" s="3">
        <v>1</v>
      </c>
      <c r="E20" s="3">
        <v>2</v>
      </c>
      <c r="F20" s="3">
        <v>2</v>
      </c>
      <c r="G20" s="3" t="str">
        <f t="shared" si="2"/>
        <v>insert into game_score (id, matchid, squad, goals, points, time_type) values (57, 15, 506, 1, 2, 2);</v>
      </c>
    </row>
    <row r="21" spans="1:7" x14ac:dyDescent="0.25">
      <c r="A21" s="3">
        <f t="shared" si="3"/>
        <v>58</v>
      </c>
      <c r="B21" s="3">
        <f>B20</f>
        <v>15</v>
      </c>
      <c r="C21" s="3">
        <v>506</v>
      </c>
      <c r="D21" s="3">
        <v>0</v>
      </c>
      <c r="E21" s="3">
        <v>0</v>
      </c>
      <c r="F21" s="3">
        <v>1</v>
      </c>
      <c r="G21" s="3" t="str">
        <f t="shared" si="2"/>
        <v>insert into game_score (id, matchid, squad, goals, points, time_type) values (58, 15, 506, 0, 0, 1);</v>
      </c>
    </row>
    <row r="22" spans="1:7" x14ac:dyDescent="0.25">
      <c r="A22" s="3">
        <f t="shared" si="3"/>
        <v>59</v>
      </c>
      <c r="B22" s="3">
        <f>B20</f>
        <v>15</v>
      </c>
      <c r="C22" s="3">
        <v>503</v>
      </c>
      <c r="D22" s="3">
        <v>0</v>
      </c>
      <c r="E22" s="3">
        <v>0</v>
      </c>
      <c r="F22" s="3">
        <v>2</v>
      </c>
      <c r="G22" s="3" t="str">
        <f t="shared" si="2"/>
        <v>insert into game_score (id, matchid, squad, goals, points, time_type) values (59, 15, 503, 0, 0, 2);</v>
      </c>
    </row>
    <row r="23" spans="1:7" x14ac:dyDescent="0.25">
      <c r="A23" s="3">
        <f t="shared" si="3"/>
        <v>60</v>
      </c>
      <c r="B23" s="3">
        <f t="shared" ref="B23" si="4">B20</f>
        <v>15</v>
      </c>
      <c r="C23" s="3">
        <v>503</v>
      </c>
      <c r="D23" s="3">
        <v>0</v>
      </c>
      <c r="E23" s="3">
        <v>0</v>
      </c>
      <c r="F23" s="3">
        <v>1</v>
      </c>
      <c r="G23" s="3" t="str">
        <f t="shared" si="2"/>
        <v>insert into game_score (id, matchid, squad, goals, points, time_type) values (60, 15, 503, 0, 0, 1);</v>
      </c>
    </row>
    <row r="24" spans="1:7" x14ac:dyDescent="0.25">
      <c r="A24" s="4">
        <f>A23+1</f>
        <v>61</v>
      </c>
      <c r="B24" s="4">
        <f>B20+1</f>
        <v>16</v>
      </c>
      <c r="C24" s="4">
        <v>504</v>
      </c>
      <c r="D24" s="4">
        <v>2</v>
      </c>
      <c r="E24" s="4">
        <v>2</v>
      </c>
      <c r="F24" s="4">
        <v>2</v>
      </c>
      <c r="G24" t="str">
        <f t="shared" ref="G24:G43" si="5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(61, 16, 504, 2, 2, 2);</v>
      </c>
    </row>
    <row r="25" spans="1:7" x14ac:dyDescent="0.25">
      <c r="A25" s="4">
        <f t="shared" si="3"/>
        <v>62</v>
      </c>
      <c r="B25" s="4">
        <f>B24</f>
        <v>16</v>
      </c>
      <c r="C25" s="4">
        <v>504</v>
      </c>
      <c r="D25" s="4">
        <v>1</v>
      </c>
      <c r="E25" s="4">
        <v>0</v>
      </c>
      <c r="F25" s="4">
        <v>1</v>
      </c>
      <c r="G25" t="str">
        <f t="shared" si="5"/>
        <v>insert into game_score (id, matchid, squad, goals, points, time_type) values (62, 16, 504, 1, 0, 1);</v>
      </c>
    </row>
    <row r="26" spans="1:7" x14ac:dyDescent="0.25">
      <c r="A26" s="4">
        <f t="shared" si="3"/>
        <v>63</v>
      </c>
      <c r="B26" s="4">
        <f>B24</f>
        <v>16</v>
      </c>
      <c r="C26" s="4">
        <v>507</v>
      </c>
      <c r="D26" s="4">
        <v>0</v>
      </c>
      <c r="E26" s="4">
        <v>0</v>
      </c>
      <c r="F26" s="4">
        <v>2</v>
      </c>
      <c r="G26" t="str">
        <f t="shared" si="5"/>
        <v>insert into game_score (id, matchid, squad, goals, points, time_type) values (63, 16, 507, 0, 0, 2);</v>
      </c>
    </row>
    <row r="27" spans="1:7" x14ac:dyDescent="0.25">
      <c r="A27" s="4">
        <f t="shared" si="3"/>
        <v>64</v>
      </c>
      <c r="B27" s="4">
        <f>B24</f>
        <v>16</v>
      </c>
      <c r="C27" s="4">
        <v>507</v>
      </c>
      <c r="D27" s="4">
        <v>0</v>
      </c>
      <c r="E27" s="4">
        <v>0</v>
      </c>
      <c r="F27" s="4">
        <v>1</v>
      </c>
      <c r="G27" t="str">
        <f t="shared" si="5"/>
        <v>insert into game_score (id, matchid, squad, goals, points, time_type) values (64, 16, 507, 0, 0, 1);</v>
      </c>
    </row>
    <row r="28" spans="1:7" x14ac:dyDescent="0.25">
      <c r="A28" s="3">
        <f t="shared" si="3"/>
        <v>65</v>
      </c>
      <c r="B28" s="3">
        <f>B24+1</f>
        <v>17</v>
      </c>
      <c r="C28" s="3">
        <v>503</v>
      </c>
      <c r="D28" s="3">
        <v>1</v>
      </c>
      <c r="E28" s="3">
        <v>1</v>
      </c>
      <c r="F28" s="3">
        <v>2</v>
      </c>
      <c r="G28" s="3" t="str">
        <f t="shared" si="5"/>
        <v>insert into game_score (id, matchid, squad, goals, points, time_type) values (65, 17, 503, 1, 1, 2);</v>
      </c>
    </row>
    <row r="29" spans="1:7" x14ac:dyDescent="0.25">
      <c r="A29" s="3">
        <f t="shared" si="3"/>
        <v>66</v>
      </c>
      <c r="B29" s="3">
        <f>B28</f>
        <v>17</v>
      </c>
      <c r="C29" s="3">
        <v>503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(66, 17, 503, 0, 0, 1);</v>
      </c>
    </row>
    <row r="30" spans="1:7" x14ac:dyDescent="0.25">
      <c r="A30" s="3">
        <f t="shared" si="3"/>
        <v>67</v>
      </c>
      <c r="B30" s="3">
        <f>B28</f>
        <v>17</v>
      </c>
      <c r="C30" s="3">
        <v>507</v>
      </c>
      <c r="D30" s="3">
        <v>1</v>
      </c>
      <c r="E30" s="3">
        <v>1</v>
      </c>
      <c r="F30" s="3">
        <v>2</v>
      </c>
      <c r="G30" s="3" t="str">
        <f t="shared" si="5"/>
        <v>insert into game_score (id, matchid, squad, goals, points, time_type) values (67, 17, 507, 1, 1, 2);</v>
      </c>
    </row>
    <row r="31" spans="1:7" x14ac:dyDescent="0.25">
      <c r="A31" s="3">
        <f t="shared" si="3"/>
        <v>68</v>
      </c>
      <c r="B31" s="3">
        <f t="shared" ref="B31" si="6">B28</f>
        <v>17</v>
      </c>
      <c r="C31" s="3">
        <v>507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(68, 17, 507, 0, 0, 1);</v>
      </c>
    </row>
    <row r="32" spans="1:7" x14ac:dyDescent="0.25">
      <c r="A32" s="4">
        <f>A31+1</f>
        <v>69</v>
      </c>
      <c r="B32" s="4">
        <f>B28+1</f>
        <v>18</v>
      </c>
      <c r="C32" s="4">
        <v>504</v>
      </c>
      <c r="D32" s="4">
        <v>2</v>
      </c>
      <c r="E32" s="4">
        <v>2</v>
      </c>
      <c r="F32" s="4">
        <v>2</v>
      </c>
      <c r="G32" t="str">
        <f t="shared" si="5"/>
        <v>insert into game_score (id, matchid, squad, goals, points, time_type) values (69, 18, 504, 2, 2, 2);</v>
      </c>
    </row>
    <row r="33" spans="1:7" x14ac:dyDescent="0.25">
      <c r="A33" s="4">
        <f t="shared" si="3"/>
        <v>70</v>
      </c>
      <c r="B33" s="4">
        <f>B32</f>
        <v>18</v>
      </c>
      <c r="C33" s="4">
        <v>504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(70, 18, 504, 0, 0, 1);</v>
      </c>
    </row>
    <row r="34" spans="1:7" x14ac:dyDescent="0.25">
      <c r="A34" s="4">
        <f t="shared" si="3"/>
        <v>71</v>
      </c>
      <c r="B34" s="4">
        <f>B32</f>
        <v>18</v>
      </c>
      <c r="C34" s="4">
        <v>506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(71, 18, 506, 0, 0, 2);</v>
      </c>
    </row>
    <row r="35" spans="1:7" x14ac:dyDescent="0.25">
      <c r="A35" s="4">
        <f t="shared" si="3"/>
        <v>72</v>
      </c>
      <c r="B35" s="4">
        <f>B32</f>
        <v>18</v>
      </c>
      <c r="C35" s="4">
        <v>506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(72, 18, 506, 0, 0, 1);</v>
      </c>
    </row>
    <row r="36" spans="1:7" x14ac:dyDescent="0.25">
      <c r="A36" s="3">
        <f t="shared" si="3"/>
        <v>73</v>
      </c>
      <c r="B36" s="3">
        <f>B32+1</f>
        <v>19</v>
      </c>
      <c r="C36" s="3">
        <v>506</v>
      </c>
      <c r="D36" s="3">
        <v>2</v>
      </c>
      <c r="E36" s="3">
        <v>2</v>
      </c>
      <c r="F36" s="3">
        <v>2</v>
      </c>
      <c r="G36" s="3" t="str">
        <f t="shared" si="5"/>
        <v>insert into game_score (id, matchid, squad, goals, points, time_type) values (73, 19, 506, 2, 2, 2);</v>
      </c>
    </row>
    <row r="37" spans="1:7" x14ac:dyDescent="0.25">
      <c r="A37" s="3">
        <f t="shared" si="3"/>
        <v>74</v>
      </c>
      <c r="B37" s="3">
        <f>B36</f>
        <v>19</v>
      </c>
      <c r="C37" s="3">
        <v>506</v>
      </c>
      <c r="D37" s="3">
        <v>2</v>
      </c>
      <c r="E37" s="3">
        <v>0</v>
      </c>
      <c r="F37" s="3">
        <v>1</v>
      </c>
      <c r="G37" s="3" t="str">
        <f t="shared" si="5"/>
        <v>insert into game_score (id, matchid, squad, goals, points, time_type) values (74, 19, 506, 2, 0, 1);</v>
      </c>
    </row>
    <row r="38" spans="1:7" x14ac:dyDescent="0.25">
      <c r="A38" s="3">
        <f t="shared" si="3"/>
        <v>75</v>
      </c>
      <c r="B38" s="3">
        <f>B36</f>
        <v>19</v>
      </c>
      <c r="C38" s="3">
        <v>507</v>
      </c>
      <c r="D38" s="3">
        <v>0</v>
      </c>
      <c r="E38" s="3">
        <v>0</v>
      </c>
      <c r="F38" s="3">
        <v>2</v>
      </c>
      <c r="G38" s="3" t="str">
        <f t="shared" si="5"/>
        <v>insert into game_score (id, matchid, squad, goals, points, time_type) values (75, 19, 507, 0, 0, 2);</v>
      </c>
    </row>
    <row r="39" spans="1:7" x14ac:dyDescent="0.25">
      <c r="A39" s="3">
        <f t="shared" si="3"/>
        <v>76</v>
      </c>
      <c r="B39" s="3">
        <f t="shared" ref="B39" si="7">B36</f>
        <v>19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(76, 19, 507, 0, 0, 1);</v>
      </c>
    </row>
    <row r="40" spans="1:7" x14ac:dyDescent="0.25">
      <c r="A40" s="4">
        <f>A39+1</f>
        <v>77</v>
      </c>
      <c r="B40" s="4">
        <f>B36+1</f>
        <v>20</v>
      </c>
      <c r="C40" s="4">
        <v>504</v>
      </c>
      <c r="D40" s="4">
        <v>3</v>
      </c>
      <c r="E40" s="4">
        <v>2</v>
      </c>
      <c r="F40" s="4">
        <v>2</v>
      </c>
      <c r="G40" t="str">
        <f t="shared" si="5"/>
        <v>insert into game_score (id, matchid, squad, goals, points, time_type) values (77, 20, 504, 3, 2, 2);</v>
      </c>
    </row>
    <row r="41" spans="1:7" x14ac:dyDescent="0.25">
      <c r="A41" s="4">
        <f t="shared" si="3"/>
        <v>78</v>
      </c>
      <c r="B41" s="4">
        <f>B40</f>
        <v>20</v>
      </c>
      <c r="C41" s="4">
        <v>504</v>
      </c>
      <c r="D41" s="4">
        <v>2</v>
      </c>
      <c r="E41" s="4">
        <v>0</v>
      </c>
      <c r="F41" s="4">
        <v>1</v>
      </c>
      <c r="G41" t="str">
        <f t="shared" si="5"/>
        <v>insert into game_score (id, matchid, squad, goals, points, time_type) values (78, 20, 504, 2, 0, 1);</v>
      </c>
    </row>
    <row r="42" spans="1:7" x14ac:dyDescent="0.25">
      <c r="A42" s="4">
        <f t="shared" si="3"/>
        <v>79</v>
      </c>
      <c r="B42" s="4">
        <f>B40</f>
        <v>20</v>
      </c>
      <c r="C42" s="4">
        <v>503</v>
      </c>
      <c r="D42" s="4">
        <v>0</v>
      </c>
      <c r="E42" s="4">
        <v>0</v>
      </c>
      <c r="F42" s="4">
        <v>2</v>
      </c>
      <c r="G42" t="str">
        <f t="shared" si="5"/>
        <v>insert into game_score (id, matchid, squad, goals, points, time_type) values (79, 20, 503, 0, 0, 2);</v>
      </c>
    </row>
    <row r="43" spans="1:7" x14ac:dyDescent="0.25">
      <c r="A43" s="4">
        <f t="shared" si="3"/>
        <v>80</v>
      </c>
      <c r="B43" s="4">
        <f>B40</f>
        <v>20</v>
      </c>
      <c r="C43" s="4">
        <v>503</v>
      </c>
      <c r="D43" s="4">
        <v>0</v>
      </c>
      <c r="E43" s="4">
        <v>0</v>
      </c>
      <c r="F43" s="4">
        <v>1</v>
      </c>
      <c r="G43" t="str">
        <f t="shared" si="5"/>
        <v>insert into game_score (id, matchid, squad, goals, points, time_type) values (80, 20, 503,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1995</v>
      </c>
      <c r="C2" t="s">
        <v>12</v>
      </c>
      <c r="D2">
        <v>503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1995, 'A', 503);</v>
      </c>
    </row>
    <row r="3" spans="1:7" x14ac:dyDescent="0.25">
      <c r="A3">
        <f>A2+1</f>
        <v>2</v>
      </c>
      <c r="B3">
        <f>B2</f>
        <v>1995</v>
      </c>
      <c r="C3" t="s">
        <v>12</v>
      </c>
      <c r="D3">
        <v>506</v>
      </c>
      <c r="G3" t="str">
        <f t="shared" si="0"/>
        <v>insert into group_stage (id, tournament, group_code, squad) values (2, 1995, 'A', 506);</v>
      </c>
    </row>
    <row r="4" spans="1:7" x14ac:dyDescent="0.25">
      <c r="A4">
        <f>A3+1</f>
        <v>3</v>
      </c>
      <c r="B4">
        <f t="shared" ref="B4:B7" si="1">B3</f>
        <v>1995</v>
      </c>
      <c r="C4" t="s">
        <v>12</v>
      </c>
      <c r="D4">
        <v>501</v>
      </c>
      <c r="G4" t="str">
        <f t="shared" si="0"/>
        <v>insert into group_stage (id, tournament, group_code, squad) values (3, 1995, 'A', 501);</v>
      </c>
    </row>
    <row r="5" spans="1:7" x14ac:dyDescent="0.25">
      <c r="A5">
        <f>A4+1</f>
        <v>4</v>
      </c>
      <c r="B5">
        <f t="shared" si="1"/>
        <v>1995</v>
      </c>
      <c r="C5" t="s">
        <v>13</v>
      </c>
      <c r="D5">
        <v>504</v>
      </c>
      <c r="G5" t="str">
        <f t="shared" si="0"/>
        <v>insert into group_stage (id, tournament, group_code, squad) values (4, 1995, 'B', 504);</v>
      </c>
    </row>
    <row r="6" spans="1:7" x14ac:dyDescent="0.25">
      <c r="A6">
        <f>A5+1</f>
        <v>5</v>
      </c>
      <c r="B6">
        <f t="shared" si="1"/>
        <v>1995</v>
      </c>
      <c r="C6" t="s">
        <v>13</v>
      </c>
      <c r="D6">
        <v>502</v>
      </c>
      <c r="G6" t="str">
        <f t="shared" si="0"/>
        <v>insert into group_stage (id, tournament, group_code, squad) values (5, 1995, 'B', 502);</v>
      </c>
    </row>
    <row r="7" spans="1:7" x14ac:dyDescent="0.25">
      <c r="A7">
        <f>A6+1</f>
        <v>6</v>
      </c>
      <c r="B7">
        <f t="shared" si="1"/>
        <v>1995</v>
      </c>
      <c r="C7" t="s">
        <v>13</v>
      </c>
      <c r="D7">
        <v>507</v>
      </c>
      <c r="G7" t="str">
        <f t="shared" si="0"/>
        <v>insert into group_stage (id, tournament, group_code, squad) values (6, 1995,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'1993'!A9+1</f>
        <v>21</v>
      </c>
      <c r="B10" s="2" t="str">
        <f>"1995-10-22"</f>
        <v>1995-10-22</v>
      </c>
      <c r="C10">
        <v>1</v>
      </c>
      <c r="D10">
        <v>507</v>
      </c>
      <c r="G10" t="str">
        <f t="shared" ref="G10:G21" si="2">"insert into game (matchid, matchdate, game_type, country) values (" &amp; A10 &amp; ", '" &amp; B10 &amp; "', " &amp; C10 &amp; ", " &amp; D10 &amp;  ");"</f>
        <v>insert into game (matchid, matchdate, game_type, country) values (21, '1995-10-22', 1, 507);</v>
      </c>
    </row>
    <row r="11" spans="1:7" x14ac:dyDescent="0.25">
      <c r="A11">
        <f>A10+1</f>
        <v>22</v>
      </c>
      <c r="B11" s="2" t="str">
        <f>"1995-10-29"</f>
        <v>1995-10-29</v>
      </c>
      <c r="C11">
        <v>1</v>
      </c>
      <c r="D11">
        <v>505</v>
      </c>
      <c r="G11" t="str">
        <f t="shared" si="2"/>
        <v>insert into game (matchid, matchdate, game_type, country) values (22, '1995-10-29', 1, 505);</v>
      </c>
    </row>
    <row r="12" spans="1:7" x14ac:dyDescent="0.25">
      <c r="A12">
        <f t="shared" ref="A12:A21" si="3">A11+1</f>
        <v>23</v>
      </c>
      <c r="B12" s="2" t="str">
        <f>"1995-11-29"</f>
        <v>1995-11-29</v>
      </c>
      <c r="C12">
        <v>2</v>
      </c>
      <c r="D12">
        <v>503</v>
      </c>
      <c r="G12" t="str">
        <f t="shared" si="2"/>
        <v>insert into game (matchid, matchdate, game_type, country) values (23, '1995-11-29', 2, 503);</v>
      </c>
    </row>
    <row r="13" spans="1:7" x14ac:dyDescent="0.25">
      <c r="A13">
        <f t="shared" si="3"/>
        <v>24</v>
      </c>
      <c r="B13" s="2" t="str">
        <f>"1995-12-01"</f>
        <v>1995-12-01</v>
      </c>
      <c r="C13">
        <v>2</v>
      </c>
      <c r="D13">
        <v>503</v>
      </c>
      <c r="G13" t="str">
        <f t="shared" si="2"/>
        <v>insert into game (matchid, matchdate, game_type, country) values (24, '1995-12-01', 2, 503);</v>
      </c>
    </row>
    <row r="14" spans="1:7" x14ac:dyDescent="0.25">
      <c r="A14">
        <f t="shared" si="3"/>
        <v>25</v>
      </c>
      <c r="B14" s="2" t="str">
        <f>"1995-12-03"</f>
        <v>1995-12-03</v>
      </c>
      <c r="C14">
        <v>2</v>
      </c>
      <c r="D14">
        <v>503</v>
      </c>
      <c r="G14" t="str">
        <f t="shared" si="2"/>
        <v>insert into game (matchid, matchdate, game_type, country) values (25, '1995-12-03', 2, 503);</v>
      </c>
    </row>
    <row r="15" spans="1:7" x14ac:dyDescent="0.25">
      <c r="A15">
        <f t="shared" si="3"/>
        <v>26</v>
      </c>
      <c r="B15" s="2" t="str">
        <f>"1995-11-29"</f>
        <v>1995-11-29</v>
      </c>
      <c r="C15">
        <v>2</v>
      </c>
      <c r="D15">
        <v>503</v>
      </c>
      <c r="G15" t="str">
        <f t="shared" si="2"/>
        <v>insert into game (matchid, matchdate, game_type, country) values (26, '1995-11-29', 2, 503);</v>
      </c>
    </row>
    <row r="16" spans="1:7" x14ac:dyDescent="0.25">
      <c r="A16">
        <f t="shared" si="3"/>
        <v>27</v>
      </c>
      <c r="B16" s="2" t="str">
        <f>"1995-12-01"</f>
        <v>1995-12-01</v>
      </c>
      <c r="C16">
        <v>2</v>
      </c>
      <c r="D16">
        <v>503</v>
      </c>
      <c r="G16" t="str">
        <f t="shared" si="2"/>
        <v>insert into game (matchid, matchdate, game_type, country) values (27, '1995-12-01', 2, 503);</v>
      </c>
    </row>
    <row r="17" spans="1:7" x14ac:dyDescent="0.25">
      <c r="A17">
        <f t="shared" si="3"/>
        <v>28</v>
      </c>
      <c r="B17" s="2" t="str">
        <f>"1995-12-03"</f>
        <v>1995-12-03</v>
      </c>
      <c r="C17">
        <v>2</v>
      </c>
      <c r="D17">
        <v>503</v>
      </c>
      <c r="G17" t="str">
        <f t="shared" si="2"/>
        <v>insert into game (matchid, matchdate, game_type, country) values (28, '1995-12-03', 2, 503);</v>
      </c>
    </row>
    <row r="18" spans="1:7" x14ac:dyDescent="0.25">
      <c r="A18">
        <f t="shared" si="3"/>
        <v>29</v>
      </c>
      <c r="B18" s="2" t="str">
        <f>"1995-12-07"</f>
        <v>1995-12-07</v>
      </c>
      <c r="C18">
        <v>4</v>
      </c>
      <c r="D18">
        <v>503</v>
      </c>
      <c r="G18" t="str">
        <f t="shared" si="2"/>
        <v>insert into game (matchid, matchdate, game_type, country) values (29, '1995-12-07', 4, 503);</v>
      </c>
    </row>
    <row r="19" spans="1:7" x14ac:dyDescent="0.25">
      <c r="A19">
        <f t="shared" si="3"/>
        <v>30</v>
      </c>
      <c r="B19" s="2" t="str">
        <f>"1995-12-07"</f>
        <v>1995-12-07</v>
      </c>
      <c r="C19">
        <v>4</v>
      </c>
      <c r="D19">
        <v>503</v>
      </c>
      <c r="G19" t="str">
        <f t="shared" si="2"/>
        <v>insert into game (matchid, matchdate, game_type, country) values (30, '1995-12-07', 4, 503);</v>
      </c>
    </row>
    <row r="20" spans="1:7" x14ac:dyDescent="0.25">
      <c r="A20">
        <f t="shared" si="3"/>
        <v>31</v>
      </c>
      <c r="B20" s="2" t="str">
        <f>"1995-12-10"</f>
        <v>1995-12-10</v>
      </c>
      <c r="C20">
        <v>5</v>
      </c>
      <c r="D20">
        <v>503</v>
      </c>
      <c r="G20" t="str">
        <f t="shared" si="2"/>
        <v>insert into game (matchid, matchdate, game_type, country) values (31, '1995-12-10', 5, 503);</v>
      </c>
    </row>
    <row r="21" spans="1:7" x14ac:dyDescent="0.25">
      <c r="A21">
        <f t="shared" si="3"/>
        <v>32</v>
      </c>
      <c r="B21" s="2" t="str">
        <f>"1995-12-10"</f>
        <v>1995-12-10</v>
      </c>
      <c r="C21">
        <v>6</v>
      </c>
      <c r="D21">
        <v>503</v>
      </c>
      <c r="G21" t="str">
        <f t="shared" si="2"/>
        <v>insert into game (matchid, matchdate, game_type, country) values (32, '1995-12-10', 6, 503);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'1993'!A43 + 1</f>
        <v>81</v>
      </c>
      <c r="B24" s="3">
        <f>A10</f>
        <v>21</v>
      </c>
      <c r="C24" s="3">
        <v>507</v>
      </c>
      <c r="D24" s="3">
        <v>2</v>
      </c>
      <c r="E24" s="3">
        <v>3</v>
      </c>
      <c r="F24" s="3">
        <v>2</v>
      </c>
      <c r="G24" s="3" t="str">
        <f t="shared" ref="G24:G35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(81, 21, 507, 2, 3, 2);</v>
      </c>
    </row>
    <row r="25" spans="1:7" x14ac:dyDescent="0.25">
      <c r="A25" s="3">
        <f>A24+1</f>
        <v>82</v>
      </c>
      <c r="B25" s="3">
        <f>B24</f>
        <v>21</v>
      </c>
      <c r="C25" s="3">
        <v>507</v>
      </c>
      <c r="D25" s="3">
        <v>0</v>
      </c>
      <c r="E25" s="3">
        <v>0</v>
      </c>
      <c r="F25" s="3">
        <v>1</v>
      </c>
      <c r="G25" s="3" t="str">
        <f t="shared" si="4"/>
        <v>insert into game_score (id, matchid, squad, goals, points, time_type) values (82, 21, 507, 0, 0, 1);</v>
      </c>
    </row>
    <row r="26" spans="1:7" x14ac:dyDescent="0.25">
      <c r="A26" s="3">
        <f t="shared" ref="A26:A73" si="5">A25+1</f>
        <v>83</v>
      </c>
      <c r="B26" s="3">
        <f>B24</f>
        <v>21</v>
      </c>
      <c r="C26" s="3">
        <v>505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(83, 21, 505, 0, 0, 2);</v>
      </c>
    </row>
    <row r="27" spans="1:7" x14ac:dyDescent="0.25">
      <c r="A27" s="3">
        <f t="shared" si="5"/>
        <v>84</v>
      </c>
      <c r="B27" s="3">
        <f>B24</f>
        <v>21</v>
      </c>
      <c r="C27" s="3">
        <v>505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(84, 21, 505, 0, 0, 1);</v>
      </c>
    </row>
    <row r="28" spans="1:7" x14ac:dyDescent="0.25">
      <c r="A28" s="4">
        <f>A27+1</f>
        <v>85</v>
      </c>
      <c r="B28" s="4">
        <f>B24+1</f>
        <v>22</v>
      </c>
      <c r="C28" s="4">
        <v>505</v>
      </c>
      <c r="D28" s="4">
        <v>0</v>
      </c>
      <c r="E28" s="4">
        <v>0</v>
      </c>
      <c r="F28" s="4">
        <v>2</v>
      </c>
      <c r="G28" t="str">
        <f t="shared" si="4"/>
        <v>insert into game_score (id, matchid, squad, goals, points, time_type) values (85, 22, 505, 0, 0, 2);</v>
      </c>
    </row>
    <row r="29" spans="1:7" x14ac:dyDescent="0.25">
      <c r="A29" s="4">
        <f t="shared" si="5"/>
        <v>86</v>
      </c>
      <c r="B29" s="4">
        <f>B28</f>
        <v>22</v>
      </c>
      <c r="C29" s="4">
        <v>505</v>
      </c>
      <c r="D29" s="4">
        <v>0</v>
      </c>
      <c r="E29" s="4">
        <v>0</v>
      </c>
      <c r="F29" s="4">
        <v>1</v>
      </c>
      <c r="G29" t="str">
        <f t="shared" si="4"/>
        <v>insert into game_score (id, matchid, squad, goals, points, time_type) values (86, 22, 505, 0, 0, 1);</v>
      </c>
    </row>
    <row r="30" spans="1:7" x14ac:dyDescent="0.25">
      <c r="A30" s="4">
        <f t="shared" si="5"/>
        <v>87</v>
      </c>
      <c r="B30" s="4">
        <f>B28</f>
        <v>22</v>
      </c>
      <c r="C30" s="4">
        <v>507</v>
      </c>
      <c r="D30" s="4">
        <v>5</v>
      </c>
      <c r="E30" s="4">
        <v>3</v>
      </c>
      <c r="F30" s="4">
        <v>2</v>
      </c>
      <c r="G30" t="str">
        <f t="shared" si="4"/>
        <v>insert into game_score (id, matchid, squad, goals, points, time_type) values (87, 22, 507, 5, 3, 2);</v>
      </c>
    </row>
    <row r="31" spans="1:7" x14ac:dyDescent="0.25">
      <c r="A31" s="4">
        <f t="shared" si="5"/>
        <v>88</v>
      </c>
      <c r="B31" s="4">
        <f>B28</f>
        <v>22</v>
      </c>
      <c r="C31" s="4">
        <v>507</v>
      </c>
      <c r="D31" s="4">
        <v>1</v>
      </c>
      <c r="E31" s="4">
        <v>0</v>
      </c>
      <c r="F31" s="4">
        <v>1</v>
      </c>
      <c r="G31" t="str">
        <f t="shared" si="4"/>
        <v>insert into game_score (id, matchid, squad, goals, points, time_type) values (88, 22, 507, 1, 0, 1);</v>
      </c>
    </row>
    <row r="32" spans="1:7" x14ac:dyDescent="0.25">
      <c r="A32" s="3">
        <f t="shared" si="5"/>
        <v>89</v>
      </c>
      <c r="B32" s="3">
        <f>B28+1</f>
        <v>23</v>
      </c>
      <c r="C32" s="3">
        <v>503</v>
      </c>
      <c r="D32" s="3">
        <v>3</v>
      </c>
      <c r="E32" s="3">
        <v>3</v>
      </c>
      <c r="F32" s="3">
        <v>2</v>
      </c>
      <c r="G32" s="3" t="str">
        <f t="shared" si="4"/>
        <v>insert into game_score (id, matchid, squad, goals, points, time_type) values (89, 23, 503, 3, 3, 2);</v>
      </c>
    </row>
    <row r="33" spans="1:7" x14ac:dyDescent="0.25">
      <c r="A33" s="3">
        <f t="shared" si="5"/>
        <v>90</v>
      </c>
      <c r="B33" s="3">
        <f>B32</f>
        <v>23</v>
      </c>
      <c r="C33" s="3">
        <v>503</v>
      </c>
      <c r="D33" s="3">
        <v>0</v>
      </c>
      <c r="E33" s="3">
        <v>0</v>
      </c>
      <c r="F33" s="3">
        <v>1</v>
      </c>
      <c r="G33" s="3" t="str">
        <f t="shared" si="4"/>
        <v>insert into game_score (id, matchid, squad, goals, points, time_type) values (90, 23, 503, 0, 0, 1);</v>
      </c>
    </row>
    <row r="34" spans="1:7" x14ac:dyDescent="0.25">
      <c r="A34" s="3">
        <f t="shared" si="5"/>
        <v>91</v>
      </c>
      <c r="B34" s="3">
        <f>B32</f>
        <v>23</v>
      </c>
      <c r="C34" s="3">
        <v>501</v>
      </c>
      <c r="D34" s="3">
        <v>0</v>
      </c>
      <c r="E34" s="3">
        <v>0</v>
      </c>
      <c r="F34" s="3">
        <v>2</v>
      </c>
      <c r="G34" s="3" t="str">
        <f t="shared" si="4"/>
        <v>insert into game_score (id, matchid, squad, goals, points, time_type) values (91, 23, 501, 0, 0, 2);</v>
      </c>
    </row>
    <row r="35" spans="1:7" x14ac:dyDescent="0.25">
      <c r="A35" s="3">
        <f t="shared" si="5"/>
        <v>92</v>
      </c>
      <c r="B35" s="3">
        <f t="shared" ref="B35" si="6">B32</f>
        <v>23</v>
      </c>
      <c r="C35" s="3">
        <v>501</v>
      </c>
      <c r="D35" s="3">
        <v>0</v>
      </c>
      <c r="E35" s="3">
        <v>0</v>
      </c>
      <c r="F35" s="3">
        <v>1</v>
      </c>
      <c r="G35" s="3" t="str">
        <f t="shared" si="4"/>
        <v>insert into game_score (id, matchid, squad, goals, points, time_type) values (92, 23, 501, 0, 0, 1);</v>
      </c>
    </row>
    <row r="36" spans="1:7" x14ac:dyDescent="0.25">
      <c r="A36" s="4">
        <f t="shared" si="5"/>
        <v>93</v>
      </c>
      <c r="B36" s="4">
        <f>B32+1</f>
        <v>24</v>
      </c>
      <c r="C36" s="4">
        <v>506</v>
      </c>
      <c r="D36" s="4">
        <v>2</v>
      </c>
      <c r="E36" s="4">
        <v>3</v>
      </c>
      <c r="F36" s="4">
        <v>2</v>
      </c>
      <c r="G36" s="4" t="str">
        <f t="shared" ref="G36:G43" si="7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(93, 24, 506, 2, 3, 2);</v>
      </c>
    </row>
    <row r="37" spans="1:7" x14ac:dyDescent="0.25">
      <c r="A37" s="4">
        <f t="shared" si="5"/>
        <v>94</v>
      </c>
      <c r="B37" s="4">
        <f>B36</f>
        <v>24</v>
      </c>
      <c r="C37" s="4">
        <v>506</v>
      </c>
      <c r="D37" s="4">
        <v>1</v>
      </c>
      <c r="E37" s="4">
        <v>0</v>
      </c>
      <c r="F37" s="4">
        <v>1</v>
      </c>
      <c r="G37" s="4" t="str">
        <f t="shared" si="7"/>
        <v>insert into game_score (id, matchid, squad, goals, points, time_type) values (94, 24, 506, 1, 0, 1);</v>
      </c>
    </row>
    <row r="38" spans="1:7" x14ac:dyDescent="0.25">
      <c r="A38" s="4">
        <f t="shared" si="5"/>
        <v>95</v>
      </c>
      <c r="B38" s="4">
        <f>B36</f>
        <v>24</v>
      </c>
      <c r="C38" s="4">
        <v>501</v>
      </c>
      <c r="D38" s="4">
        <v>1</v>
      </c>
      <c r="E38" s="4">
        <v>0</v>
      </c>
      <c r="F38" s="4">
        <v>2</v>
      </c>
      <c r="G38" s="4" t="str">
        <f t="shared" si="7"/>
        <v>insert into game_score (id, matchid, squad, goals, points, time_type) values (95, 24, 501, 1, 0, 2);</v>
      </c>
    </row>
    <row r="39" spans="1:7" x14ac:dyDescent="0.25">
      <c r="A39" s="4">
        <f t="shared" si="5"/>
        <v>96</v>
      </c>
      <c r="B39" s="4">
        <f t="shared" ref="B39" si="8">B36</f>
        <v>24</v>
      </c>
      <c r="C39" s="4">
        <v>501</v>
      </c>
      <c r="D39" s="4">
        <v>1</v>
      </c>
      <c r="E39" s="4">
        <v>0</v>
      </c>
      <c r="F39" s="4">
        <v>1</v>
      </c>
      <c r="G39" s="4" t="str">
        <f t="shared" si="7"/>
        <v>insert into game_score (id, matchid, squad, goals, points, time_type) values (96, 24, 501, 1, 0, 1);</v>
      </c>
    </row>
    <row r="40" spans="1:7" x14ac:dyDescent="0.25">
      <c r="A40" s="3">
        <f t="shared" si="5"/>
        <v>97</v>
      </c>
      <c r="B40" s="3">
        <f>B36+1</f>
        <v>25</v>
      </c>
      <c r="C40" s="3">
        <v>503</v>
      </c>
      <c r="D40" s="3">
        <v>2</v>
      </c>
      <c r="E40" s="3">
        <v>3</v>
      </c>
      <c r="F40" s="3">
        <v>2</v>
      </c>
      <c r="G40" s="3" t="str">
        <f t="shared" si="7"/>
        <v>insert into game_score (id, matchid, squad, goals, points, time_type) values (97, 25, 503, 2, 3, 2);</v>
      </c>
    </row>
    <row r="41" spans="1:7" x14ac:dyDescent="0.25">
      <c r="A41" s="3">
        <f t="shared" si="5"/>
        <v>98</v>
      </c>
      <c r="B41" s="3">
        <f>B40</f>
        <v>25</v>
      </c>
      <c r="C41" s="3">
        <v>503</v>
      </c>
      <c r="D41" s="3">
        <v>0</v>
      </c>
      <c r="E41" s="3">
        <v>0</v>
      </c>
      <c r="F41" s="3">
        <v>1</v>
      </c>
      <c r="G41" s="3" t="str">
        <f t="shared" si="7"/>
        <v>insert into game_score (id, matchid, squad, goals, points, time_type) values (98, 25, 503, 0, 0, 1);</v>
      </c>
    </row>
    <row r="42" spans="1:7" x14ac:dyDescent="0.25">
      <c r="A42" s="3">
        <f t="shared" si="5"/>
        <v>99</v>
      </c>
      <c r="B42" s="3">
        <f>B40</f>
        <v>25</v>
      </c>
      <c r="C42" s="3">
        <v>506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(99, 25, 506, 1, 0, 2);</v>
      </c>
    </row>
    <row r="43" spans="1:7" x14ac:dyDescent="0.25">
      <c r="A43" s="3">
        <f t="shared" si="5"/>
        <v>100</v>
      </c>
      <c r="B43" s="3">
        <f t="shared" ref="B43" si="9">B40</f>
        <v>25</v>
      </c>
      <c r="C43" s="3">
        <v>506</v>
      </c>
      <c r="D43" s="3">
        <v>1</v>
      </c>
      <c r="E43" s="3">
        <v>0</v>
      </c>
      <c r="F43" s="3">
        <v>1</v>
      </c>
      <c r="G43" s="3" t="str">
        <f t="shared" si="7"/>
        <v>insert into game_score (id, matchid, squad, goals, points, time_type) values (100, 25, 506, 1, 0, 1);</v>
      </c>
    </row>
    <row r="44" spans="1:7" x14ac:dyDescent="0.25">
      <c r="A44" s="4">
        <f t="shared" si="5"/>
        <v>101</v>
      </c>
      <c r="B44" s="4">
        <f>B40+1</f>
        <v>26</v>
      </c>
      <c r="C44" s="4">
        <v>504</v>
      </c>
      <c r="D44" s="4">
        <v>2</v>
      </c>
      <c r="E44" s="4">
        <v>3</v>
      </c>
      <c r="F44" s="4">
        <v>2</v>
      </c>
      <c r="G44" s="4" t="str">
        <f t="shared" ref="G44:G73" si="10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(101, 26, 504, 2, 3, 2);</v>
      </c>
    </row>
    <row r="45" spans="1:7" x14ac:dyDescent="0.25">
      <c r="A45" s="4">
        <f t="shared" si="5"/>
        <v>102</v>
      </c>
      <c r="B45" s="4">
        <f>B44</f>
        <v>26</v>
      </c>
      <c r="C45" s="4">
        <v>504</v>
      </c>
      <c r="D45" s="4">
        <v>1</v>
      </c>
      <c r="E45" s="4">
        <v>0</v>
      </c>
      <c r="F45" s="4">
        <v>1</v>
      </c>
      <c r="G45" s="4" t="str">
        <f t="shared" si="10"/>
        <v>insert into game_score (id, matchid, squad, goals, points, time_type) values (102, 26, 504, 1, 0, 1);</v>
      </c>
    </row>
    <row r="46" spans="1:7" x14ac:dyDescent="0.25">
      <c r="A46" s="4">
        <f t="shared" si="5"/>
        <v>103</v>
      </c>
      <c r="B46" s="4">
        <f>B44</f>
        <v>26</v>
      </c>
      <c r="C46" s="4">
        <v>507</v>
      </c>
      <c r="D46" s="4">
        <v>0</v>
      </c>
      <c r="E46" s="4">
        <v>0</v>
      </c>
      <c r="F46" s="4">
        <v>2</v>
      </c>
      <c r="G46" s="4" t="str">
        <f t="shared" si="10"/>
        <v>insert into game_score (id, matchid, squad, goals, points, time_type) values (103, 26, 507, 0, 0, 2);</v>
      </c>
    </row>
    <row r="47" spans="1:7" x14ac:dyDescent="0.25">
      <c r="A47" s="4">
        <f t="shared" si="5"/>
        <v>104</v>
      </c>
      <c r="B47" s="4">
        <f t="shared" ref="B47" si="11">B44</f>
        <v>26</v>
      </c>
      <c r="C47" s="4">
        <v>507</v>
      </c>
      <c r="D47" s="4">
        <v>0</v>
      </c>
      <c r="E47" s="4">
        <v>0</v>
      </c>
      <c r="F47" s="4">
        <v>1</v>
      </c>
      <c r="G47" s="4" t="str">
        <f t="shared" si="10"/>
        <v>insert into game_score (id, matchid, squad, goals, points, time_type) values (104, 26, 507, 0, 0, 1);</v>
      </c>
    </row>
    <row r="48" spans="1:7" x14ac:dyDescent="0.25">
      <c r="A48" s="3">
        <f t="shared" si="5"/>
        <v>105</v>
      </c>
      <c r="B48" s="3">
        <f>B44+1</f>
        <v>27</v>
      </c>
      <c r="C48" s="3">
        <v>502</v>
      </c>
      <c r="D48" s="3">
        <v>1</v>
      </c>
      <c r="E48" s="3">
        <v>3</v>
      </c>
      <c r="F48" s="3">
        <v>2</v>
      </c>
      <c r="G48" s="3" t="str">
        <f t="shared" si="10"/>
        <v>insert into game_score (id, matchid, squad, goals, points, time_type) values (105, 27, 502, 1, 3, 2);</v>
      </c>
    </row>
    <row r="49" spans="1:7" x14ac:dyDescent="0.25">
      <c r="A49" s="3">
        <f t="shared" si="5"/>
        <v>106</v>
      </c>
      <c r="B49" s="3">
        <f>B48</f>
        <v>27</v>
      </c>
      <c r="C49" s="3">
        <v>502</v>
      </c>
      <c r="D49" s="3">
        <v>1</v>
      </c>
      <c r="E49" s="3">
        <v>0</v>
      </c>
      <c r="F49" s="3">
        <v>1</v>
      </c>
      <c r="G49" s="3" t="str">
        <f t="shared" si="10"/>
        <v>insert into game_score (id, matchid, squad, goals, points, time_type) values (106, 27, 502, 1, 0, 1);</v>
      </c>
    </row>
    <row r="50" spans="1:7" x14ac:dyDescent="0.25">
      <c r="A50" s="3">
        <f t="shared" si="5"/>
        <v>107</v>
      </c>
      <c r="B50" s="3">
        <f>B48</f>
        <v>27</v>
      </c>
      <c r="C50" s="3">
        <v>507</v>
      </c>
      <c r="D50" s="3">
        <v>0</v>
      </c>
      <c r="E50" s="3">
        <v>0</v>
      </c>
      <c r="F50" s="3">
        <v>2</v>
      </c>
      <c r="G50" s="3" t="str">
        <f t="shared" si="10"/>
        <v>insert into game_score (id, matchid, squad, goals, points, time_type) values (107, 27, 507, 0, 0, 2);</v>
      </c>
    </row>
    <row r="51" spans="1:7" x14ac:dyDescent="0.25">
      <c r="A51" s="3">
        <f t="shared" si="5"/>
        <v>108</v>
      </c>
      <c r="B51" s="3">
        <f t="shared" ref="B51" si="12">B48</f>
        <v>27</v>
      </c>
      <c r="C51" s="3">
        <v>507</v>
      </c>
      <c r="D51" s="3">
        <v>0</v>
      </c>
      <c r="E51" s="3">
        <v>0</v>
      </c>
      <c r="F51" s="3">
        <v>1</v>
      </c>
      <c r="G51" s="3" t="str">
        <f t="shared" si="10"/>
        <v>insert into game_score (id, matchid, squad, goals, points, time_type) values (108, 27, 507, 0, 0, 1);</v>
      </c>
    </row>
    <row r="52" spans="1:7" x14ac:dyDescent="0.25">
      <c r="A52" s="4">
        <f t="shared" si="5"/>
        <v>109</v>
      </c>
      <c r="B52" s="4">
        <f>B48+1</f>
        <v>28</v>
      </c>
      <c r="C52" s="4">
        <v>504</v>
      </c>
      <c r="D52" s="4">
        <v>2</v>
      </c>
      <c r="E52" s="4">
        <v>3</v>
      </c>
      <c r="F52" s="4">
        <v>2</v>
      </c>
      <c r="G52" s="4" t="str">
        <f t="shared" si="10"/>
        <v>insert into game_score (id, matchid, squad, goals, points, time_type) values (109, 28, 504, 2, 3, 2);</v>
      </c>
    </row>
    <row r="53" spans="1:7" x14ac:dyDescent="0.25">
      <c r="A53" s="4">
        <f t="shared" si="5"/>
        <v>110</v>
      </c>
      <c r="B53" s="4">
        <f>B52</f>
        <v>28</v>
      </c>
      <c r="C53" s="4">
        <v>504</v>
      </c>
      <c r="D53" s="4">
        <v>0</v>
      </c>
      <c r="E53" s="4">
        <v>0</v>
      </c>
      <c r="F53" s="4">
        <v>1</v>
      </c>
      <c r="G53" s="4" t="str">
        <f t="shared" si="10"/>
        <v>insert into game_score (id, matchid, squad, goals, points, time_type) values (110, 28, 504, 0, 0, 1);</v>
      </c>
    </row>
    <row r="54" spans="1:7" x14ac:dyDescent="0.25">
      <c r="A54" s="4">
        <f t="shared" si="5"/>
        <v>111</v>
      </c>
      <c r="B54" s="4">
        <f>B52</f>
        <v>28</v>
      </c>
      <c r="C54" s="4">
        <v>507</v>
      </c>
      <c r="D54" s="4">
        <v>0</v>
      </c>
      <c r="E54" s="4">
        <v>0</v>
      </c>
      <c r="F54" s="4">
        <v>2</v>
      </c>
      <c r="G54" s="4" t="str">
        <f t="shared" si="10"/>
        <v>insert into game_score (id, matchid, squad, goals, points, time_type) values (111, 28, 507, 0, 0, 2);</v>
      </c>
    </row>
    <row r="55" spans="1:7" x14ac:dyDescent="0.25">
      <c r="A55" s="4">
        <f t="shared" si="5"/>
        <v>112</v>
      </c>
      <c r="B55" s="4">
        <f t="shared" ref="B55" si="13">B52</f>
        <v>28</v>
      </c>
      <c r="C55" s="4">
        <v>507</v>
      </c>
      <c r="D55" s="4">
        <v>0</v>
      </c>
      <c r="E55" s="4">
        <v>0</v>
      </c>
      <c r="F55" s="4">
        <v>1</v>
      </c>
      <c r="G55" s="4" t="str">
        <f t="shared" si="10"/>
        <v>insert into game_score (id, matchid, squad, goals, points, time_type) values (112, 28, 507, 0, 0, 1);</v>
      </c>
    </row>
    <row r="56" spans="1:7" x14ac:dyDescent="0.25">
      <c r="A56" s="3">
        <f t="shared" si="5"/>
        <v>113</v>
      </c>
      <c r="B56" s="3">
        <f>B52+1</f>
        <v>29</v>
      </c>
      <c r="C56" s="3">
        <v>504</v>
      </c>
      <c r="D56" s="3">
        <v>1</v>
      </c>
      <c r="E56" s="3">
        <v>1</v>
      </c>
      <c r="F56" s="3">
        <v>2</v>
      </c>
      <c r="G56" s="3" t="str">
        <f t="shared" si="10"/>
        <v>insert into game_score (id, matchid, squad, goals, points, time_type) values (113, 29, 504, 1, 1, 2);</v>
      </c>
    </row>
    <row r="57" spans="1:7" x14ac:dyDescent="0.25">
      <c r="A57" s="3">
        <f t="shared" si="5"/>
        <v>114</v>
      </c>
      <c r="B57" s="3">
        <f>B56</f>
        <v>29</v>
      </c>
      <c r="C57" s="3">
        <v>504</v>
      </c>
      <c r="D57" s="3">
        <v>0</v>
      </c>
      <c r="E57" s="3">
        <v>0</v>
      </c>
      <c r="F57" s="3">
        <v>1</v>
      </c>
      <c r="G57" s="3" t="str">
        <f t="shared" si="10"/>
        <v>insert into game_score (id, matchid, squad, goals, points, time_type) values (114, 29, 504, 0, 0, 1);</v>
      </c>
    </row>
    <row r="58" spans="1:7" x14ac:dyDescent="0.25">
      <c r="A58" s="3">
        <f t="shared" si="5"/>
        <v>115</v>
      </c>
      <c r="B58" s="3">
        <f>B56</f>
        <v>29</v>
      </c>
      <c r="C58" s="3">
        <v>506</v>
      </c>
      <c r="D58" s="3">
        <v>1</v>
      </c>
      <c r="E58" s="3">
        <v>1</v>
      </c>
      <c r="F58" s="3">
        <v>2</v>
      </c>
      <c r="G58" s="3" t="str">
        <f t="shared" si="10"/>
        <v>insert into game_score (id, matchid, squad, goals, points, time_type) values (115, 29, 506, 1, 1, 2);</v>
      </c>
    </row>
    <row r="59" spans="1:7" x14ac:dyDescent="0.25">
      <c r="A59" s="3">
        <f t="shared" si="5"/>
        <v>116</v>
      </c>
      <c r="B59" s="3">
        <f t="shared" ref="B59:B61" si="14">B56</f>
        <v>29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10"/>
        <v>insert into game_score (id, matchid, squad, goals, points, time_type) values (116, 29, 506, 0, 0, 1);</v>
      </c>
    </row>
    <row r="60" spans="1:7" x14ac:dyDescent="0.25">
      <c r="A60" s="3">
        <f t="shared" si="5"/>
        <v>117</v>
      </c>
      <c r="B60" s="3">
        <f t="shared" si="14"/>
        <v>29</v>
      </c>
      <c r="C60" s="3">
        <v>504</v>
      </c>
      <c r="D60" s="3">
        <v>4</v>
      </c>
      <c r="E60" s="3">
        <v>0</v>
      </c>
      <c r="F60" s="3">
        <v>7</v>
      </c>
      <c r="G60" s="3" t="str">
        <f t="shared" si="10"/>
        <v>insert into game_score (id, matchid, squad, goals, points, time_type) values (117, 29, 504, 4, 0, 7);</v>
      </c>
    </row>
    <row r="61" spans="1:7" x14ac:dyDescent="0.25">
      <c r="A61" s="3">
        <f t="shared" si="5"/>
        <v>118</v>
      </c>
      <c r="B61" s="3">
        <f t="shared" si="14"/>
        <v>29</v>
      </c>
      <c r="C61" s="3">
        <v>506</v>
      </c>
      <c r="D61" s="3">
        <v>2</v>
      </c>
      <c r="E61" s="3">
        <v>0</v>
      </c>
      <c r="F61" s="3">
        <v>7</v>
      </c>
      <c r="G61" s="3" t="str">
        <f t="shared" si="10"/>
        <v>insert into game_score (id, matchid, squad, goals, points, time_type) values (118, 29, 506, 2, 0, 7);</v>
      </c>
    </row>
    <row r="62" spans="1:7" x14ac:dyDescent="0.25">
      <c r="A62" s="4">
        <f t="shared" si="5"/>
        <v>119</v>
      </c>
      <c r="B62" s="4">
        <f>B56+1</f>
        <v>30</v>
      </c>
      <c r="C62" s="4">
        <v>503</v>
      </c>
      <c r="D62" s="4">
        <v>0</v>
      </c>
      <c r="E62" s="4">
        <v>0</v>
      </c>
      <c r="F62" s="4">
        <v>2</v>
      </c>
      <c r="G62" s="4" t="str">
        <f t="shared" si="10"/>
        <v>insert into game_score (id, matchid, squad, goals, points, time_type) values (119, 30, 503, 0, 0, 2);</v>
      </c>
    </row>
    <row r="63" spans="1:7" x14ac:dyDescent="0.25">
      <c r="A63" s="4">
        <f t="shared" si="5"/>
        <v>120</v>
      </c>
      <c r="B63" s="4">
        <f>B62</f>
        <v>30</v>
      </c>
      <c r="C63" s="4">
        <v>503</v>
      </c>
      <c r="D63" s="4">
        <v>0</v>
      </c>
      <c r="E63" s="4">
        <v>0</v>
      </c>
      <c r="F63" s="4">
        <v>1</v>
      </c>
      <c r="G63" s="4" t="str">
        <f t="shared" si="10"/>
        <v>insert into game_score (id, matchid, squad, goals, points, time_type) values (120, 30, 503, 0, 0, 1);</v>
      </c>
    </row>
    <row r="64" spans="1:7" x14ac:dyDescent="0.25">
      <c r="A64" s="4">
        <f t="shared" si="5"/>
        <v>121</v>
      </c>
      <c r="B64" s="4">
        <f>B62</f>
        <v>30</v>
      </c>
      <c r="C64" s="4">
        <v>502</v>
      </c>
      <c r="D64" s="4">
        <v>1</v>
      </c>
      <c r="E64" s="4">
        <v>3</v>
      </c>
      <c r="F64" s="4">
        <v>2</v>
      </c>
      <c r="G64" s="4" t="str">
        <f t="shared" si="10"/>
        <v>insert into game_score (id, matchid, squad, goals, points, time_type) values (121, 30, 502, 1, 3, 2);</v>
      </c>
    </row>
    <row r="65" spans="1:7" x14ac:dyDescent="0.25">
      <c r="A65" s="4">
        <f t="shared" si="5"/>
        <v>122</v>
      </c>
      <c r="B65" s="4">
        <f t="shared" ref="B65" si="15">B62</f>
        <v>30</v>
      </c>
      <c r="C65" s="4">
        <v>502</v>
      </c>
      <c r="D65" s="4">
        <v>1</v>
      </c>
      <c r="E65" s="4">
        <v>0</v>
      </c>
      <c r="F65" s="4">
        <v>1</v>
      </c>
      <c r="G65" s="4" t="str">
        <f t="shared" si="10"/>
        <v>insert into game_score (id, matchid, squad, goals, points, time_type) values (122, 30, 502, 1, 0, 1);</v>
      </c>
    </row>
    <row r="66" spans="1:7" x14ac:dyDescent="0.25">
      <c r="A66" s="3">
        <f t="shared" si="5"/>
        <v>123</v>
      </c>
      <c r="B66" s="3">
        <f>B62+1</f>
        <v>31</v>
      </c>
      <c r="C66" s="3">
        <v>503</v>
      </c>
      <c r="D66" s="3">
        <v>2</v>
      </c>
      <c r="E66" s="3">
        <v>3</v>
      </c>
      <c r="F66" s="3">
        <v>2</v>
      </c>
      <c r="G66" s="3" t="str">
        <f t="shared" si="10"/>
        <v>insert into game_score (id, matchid, squad, goals, points, time_type) values (123, 31, 503, 2, 3, 2);</v>
      </c>
    </row>
    <row r="67" spans="1:7" x14ac:dyDescent="0.25">
      <c r="A67" s="3">
        <f t="shared" si="5"/>
        <v>124</v>
      </c>
      <c r="B67" s="3">
        <f>B66</f>
        <v>31</v>
      </c>
      <c r="C67" s="3">
        <v>503</v>
      </c>
      <c r="D67" s="3">
        <v>2</v>
      </c>
      <c r="E67" s="3">
        <v>0</v>
      </c>
      <c r="F67" s="3">
        <v>1</v>
      </c>
      <c r="G67" s="3" t="str">
        <f t="shared" si="10"/>
        <v>insert into game_score (id, matchid, squad, goals, points, time_type) values (124, 31, 503, 2, 0, 1);</v>
      </c>
    </row>
    <row r="68" spans="1:7" x14ac:dyDescent="0.25">
      <c r="A68" s="3">
        <f t="shared" si="5"/>
        <v>125</v>
      </c>
      <c r="B68" s="3">
        <f>B66</f>
        <v>31</v>
      </c>
      <c r="C68" s="3">
        <v>506</v>
      </c>
      <c r="D68" s="3">
        <v>1</v>
      </c>
      <c r="E68" s="3">
        <v>0</v>
      </c>
      <c r="F68" s="3">
        <v>2</v>
      </c>
      <c r="G68" s="3" t="str">
        <f t="shared" si="10"/>
        <v>insert into game_score (id, matchid, squad, goals, points, time_type) values (125, 31, 506, 1, 0, 2);</v>
      </c>
    </row>
    <row r="69" spans="1:7" x14ac:dyDescent="0.25">
      <c r="A69" s="3">
        <f t="shared" si="5"/>
        <v>126</v>
      </c>
      <c r="B69" s="3">
        <f t="shared" ref="B69" si="16">B66</f>
        <v>31</v>
      </c>
      <c r="C69" s="3">
        <v>506</v>
      </c>
      <c r="D69" s="3">
        <v>0</v>
      </c>
      <c r="E69" s="3">
        <v>0</v>
      </c>
      <c r="F69" s="3">
        <v>1</v>
      </c>
      <c r="G69" s="3" t="str">
        <f t="shared" si="10"/>
        <v>insert into game_score (id, matchid, squad, goals, points, time_type) values (126, 31, 506, 0, 0, 1);</v>
      </c>
    </row>
    <row r="70" spans="1:7" x14ac:dyDescent="0.25">
      <c r="A70" s="4">
        <f t="shared" si="5"/>
        <v>127</v>
      </c>
      <c r="B70" s="4">
        <f>B66+1</f>
        <v>32</v>
      </c>
      <c r="C70" s="4">
        <v>504</v>
      </c>
      <c r="D70" s="4">
        <v>3</v>
      </c>
      <c r="E70" s="4">
        <v>3</v>
      </c>
      <c r="F70" s="4">
        <v>2</v>
      </c>
      <c r="G70" s="4" t="str">
        <f t="shared" si="10"/>
        <v>insert into game_score (id, matchid, squad, goals, points, time_type) values (127, 32, 504, 3, 3, 2);</v>
      </c>
    </row>
    <row r="71" spans="1:7" x14ac:dyDescent="0.25">
      <c r="A71" s="4">
        <f t="shared" si="5"/>
        <v>128</v>
      </c>
      <c r="B71" s="4">
        <f>B70</f>
        <v>32</v>
      </c>
      <c r="C71" s="4">
        <v>504</v>
      </c>
      <c r="D71" s="4">
        <v>2</v>
      </c>
      <c r="E71" s="4">
        <v>0</v>
      </c>
      <c r="F71" s="4">
        <v>1</v>
      </c>
      <c r="G71" s="4" t="str">
        <f t="shared" si="10"/>
        <v>insert into game_score (id, matchid, squad, goals, points, time_type) values (128, 32, 504, 2, 0, 1);</v>
      </c>
    </row>
    <row r="72" spans="1:7" x14ac:dyDescent="0.25">
      <c r="A72" s="4">
        <f t="shared" si="5"/>
        <v>129</v>
      </c>
      <c r="B72" s="4">
        <f>B70</f>
        <v>32</v>
      </c>
      <c r="C72" s="4">
        <v>502</v>
      </c>
      <c r="D72" s="4">
        <v>0</v>
      </c>
      <c r="E72" s="4">
        <v>0</v>
      </c>
      <c r="F72" s="4">
        <v>2</v>
      </c>
      <c r="G72" s="4" t="str">
        <f t="shared" si="10"/>
        <v>insert into game_score (id, matchid, squad, goals, points, time_type) values (129, 32, 502, 0, 0, 2);</v>
      </c>
    </row>
    <row r="73" spans="1:7" x14ac:dyDescent="0.25">
      <c r="A73" s="4">
        <f t="shared" si="5"/>
        <v>130</v>
      </c>
      <c r="B73" s="4">
        <f t="shared" ref="B73" si="17">B70</f>
        <v>32</v>
      </c>
      <c r="C73" s="4">
        <v>502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(130, 32, 502,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'1995'!A7+1</f>
        <v>7</v>
      </c>
      <c r="B2">
        <v>1997</v>
      </c>
      <c r="C2" t="s">
        <v>12</v>
      </c>
      <c r="D2">
        <v>502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1997, 'A', 502);</v>
      </c>
    </row>
    <row r="3" spans="1:7" x14ac:dyDescent="0.25">
      <c r="A3">
        <f>A2+1</f>
        <v>8</v>
      </c>
      <c r="B3">
        <f>B2</f>
        <v>1997</v>
      </c>
      <c r="C3" t="s">
        <v>12</v>
      </c>
      <c r="D3">
        <v>506</v>
      </c>
      <c r="G3" t="str">
        <f t="shared" si="0"/>
        <v>insert into group_stage (id, tournament, group_code, squad) values (8, 1997, 'A', 506);</v>
      </c>
    </row>
    <row r="4" spans="1:7" x14ac:dyDescent="0.25">
      <c r="A4">
        <f>A3+1</f>
        <v>9</v>
      </c>
      <c r="B4">
        <f>B3</f>
        <v>1997</v>
      </c>
      <c r="C4" t="s">
        <v>12</v>
      </c>
      <c r="D4">
        <v>505</v>
      </c>
      <c r="G4" t="str">
        <f t="shared" si="0"/>
        <v>insert into group_stage (id, tournament, group_code, squad) values (9, 1997, 'A', 505);</v>
      </c>
    </row>
    <row r="5" spans="1:7" x14ac:dyDescent="0.25">
      <c r="A5">
        <f>A4+1</f>
        <v>10</v>
      </c>
      <c r="B5">
        <f>B4</f>
        <v>1997</v>
      </c>
      <c r="C5" t="s">
        <v>13</v>
      </c>
      <c r="D5">
        <v>504</v>
      </c>
      <c r="G5" t="str">
        <f t="shared" si="0"/>
        <v>insert into group_stage (id, tournament, group_code, squad) values (10, 1997, 'B', 504);</v>
      </c>
    </row>
    <row r="6" spans="1:7" x14ac:dyDescent="0.25">
      <c r="A6">
        <f>A5+1</f>
        <v>11</v>
      </c>
      <c r="B6">
        <f>B5</f>
        <v>1997</v>
      </c>
      <c r="C6" t="s">
        <v>13</v>
      </c>
      <c r="D6">
        <v>503</v>
      </c>
      <c r="G6" t="str">
        <f t="shared" si="0"/>
        <v>insert into group_stage (id, tournament, group_code, squad) values (11, 1997, 'B', 503);</v>
      </c>
    </row>
    <row r="7" spans="1:7" x14ac:dyDescent="0.25">
      <c r="A7">
        <f>A6+1</f>
        <v>12</v>
      </c>
      <c r="B7">
        <f>B6</f>
        <v>1997</v>
      </c>
      <c r="C7" t="s">
        <v>13</v>
      </c>
      <c r="D7">
        <v>507</v>
      </c>
      <c r="G7" t="str">
        <f t="shared" si="0"/>
        <v>insert into group_stage (id, tournament, group_code, squad) values (12, 1997,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'1995'!A21+1</f>
        <v>33</v>
      </c>
      <c r="B10" s="2" t="str">
        <f>"1997-03-28"</f>
        <v>1997-03-28</v>
      </c>
      <c r="C10">
        <v>1</v>
      </c>
      <c r="D10">
        <v>507</v>
      </c>
      <c r="G10" t="str">
        <f t="shared" ref="G10:G23" si="1">"insert into game (matchid, matchdate, game_type, country) values (" &amp; A10 &amp; ", '" &amp; B10 &amp; "', " &amp; C10 &amp; ", " &amp; D10 &amp;  ");"</f>
        <v>insert into game (matchid, matchdate, game_type, country) values (33, '1997-03-28', 1, 507);</v>
      </c>
    </row>
    <row r="11" spans="1:7" x14ac:dyDescent="0.25">
      <c r="A11">
        <f>A10+1</f>
        <v>34</v>
      </c>
      <c r="B11" s="2" t="str">
        <f>"1997-03-30"</f>
        <v>1997-03-30</v>
      </c>
      <c r="C11">
        <v>1</v>
      </c>
      <c r="D11">
        <v>501</v>
      </c>
      <c r="G11" t="str">
        <f t="shared" si="1"/>
        <v>insert into game (matchid, matchdate, game_type, country) values (34, '1997-03-30', 1, 501);</v>
      </c>
    </row>
    <row r="12" spans="1:7" x14ac:dyDescent="0.25">
      <c r="A12">
        <f t="shared" ref="A12:A23" si="2">A11+1</f>
        <v>35</v>
      </c>
      <c r="B12" s="2" t="str">
        <f>"1997-04-16"</f>
        <v>1997-04-16</v>
      </c>
      <c r="C12">
        <v>2</v>
      </c>
      <c r="D12">
        <v>502</v>
      </c>
      <c r="G12" t="str">
        <f t="shared" si="1"/>
        <v>insert into game (matchid, matchdate, game_type, country) values (35, '1997-04-16', 2, 502);</v>
      </c>
    </row>
    <row r="13" spans="1:7" x14ac:dyDescent="0.25">
      <c r="A13">
        <f t="shared" si="2"/>
        <v>36</v>
      </c>
      <c r="B13" s="2" t="str">
        <f>"1997-04-18"</f>
        <v>1997-04-18</v>
      </c>
      <c r="C13">
        <v>2</v>
      </c>
      <c r="D13">
        <v>502</v>
      </c>
      <c r="G13" t="str">
        <f t="shared" si="1"/>
        <v>insert into game (matchid, matchdate, game_type, country) values (36, '1997-04-18', 2, 502);</v>
      </c>
    </row>
    <row r="14" spans="1:7" x14ac:dyDescent="0.25">
      <c r="A14">
        <f t="shared" si="2"/>
        <v>37</v>
      </c>
      <c r="B14" s="2" t="str">
        <f>"1997-04-20"</f>
        <v>1997-04-20</v>
      </c>
      <c r="C14">
        <v>2</v>
      </c>
      <c r="D14">
        <v>502</v>
      </c>
      <c r="G14" t="str">
        <f t="shared" si="1"/>
        <v>insert into game (matchid, matchdate, game_type, country) values (37, '1997-04-20', 2, 502);</v>
      </c>
    </row>
    <row r="15" spans="1:7" x14ac:dyDescent="0.25">
      <c r="A15">
        <f t="shared" si="2"/>
        <v>38</v>
      </c>
      <c r="B15" s="2" t="str">
        <f>"1997-04-16"</f>
        <v>1997-04-16</v>
      </c>
      <c r="C15">
        <v>2</v>
      </c>
      <c r="D15">
        <v>502</v>
      </c>
      <c r="G15" t="str">
        <f t="shared" si="1"/>
        <v>insert into game (matchid, matchdate, game_type, country) values (38, '1997-04-16', 2, 502);</v>
      </c>
    </row>
    <row r="16" spans="1:7" x14ac:dyDescent="0.25">
      <c r="A16">
        <f t="shared" si="2"/>
        <v>39</v>
      </c>
      <c r="B16" s="2" t="str">
        <f>"1997-04-18"</f>
        <v>1997-04-18</v>
      </c>
      <c r="C16">
        <v>2</v>
      </c>
      <c r="D16">
        <v>502</v>
      </c>
      <c r="G16" t="str">
        <f t="shared" si="1"/>
        <v>insert into game (matchid, matchdate, game_type, country) values (39, '1997-04-18', 2, 502);</v>
      </c>
    </row>
    <row r="17" spans="1:7" x14ac:dyDescent="0.25">
      <c r="A17">
        <f t="shared" si="2"/>
        <v>40</v>
      </c>
      <c r="B17" s="2" t="str">
        <f>"1997-04-20"</f>
        <v>1997-04-20</v>
      </c>
      <c r="C17">
        <v>2</v>
      </c>
      <c r="D17">
        <v>502</v>
      </c>
      <c r="G17" t="str">
        <f t="shared" si="1"/>
        <v>insert into game (matchid, matchdate, game_type, country) values (40, '1997-04-20', 2, 502);</v>
      </c>
    </row>
    <row r="18" spans="1:7" x14ac:dyDescent="0.25">
      <c r="A18">
        <f t="shared" si="2"/>
        <v>41</v>
      </c>
      <c r="B18" s="2" t="str">
        <f>"1997-04-23"</f>
        <v>1997-04-23</v>
      </c>
      <c r="C18">
        <v>8</v>
      </c>
      <c r="D18">
        <v>502</v>
      </c>
      <c r="G18" t="str">
        <f t="shared" si="1"/>
        <v>insert into game (matchid, matchdate, game_type, country) values (41, '1997-04-23', 8, 502);</v>
      </c>
    </row>
    <row r="19" spans="1:7" x14ac:dyDescent="0.25">
      <c r="A19">
        <f t="shared" si="2"/>
        <v>42</v>
      </c>
      <c r="B19" s="2" t="str">
        <f>"1997-04-23"</f>
        <v>1997-04-23</v>
      </c>
      <c r="C19">
        <v>8</v>
      </c>
      <c r="D19">
        <v>502</v>
      </c>
      <c r="G19" t="str">
        <f t="shared" si="1"/>
        <v>insert into game (matchid, matchdate, game_type, country) values (42, '1997-04-23', 8, 502);</v>
      </c>
    </row>
    <row r="20" spans="1:7" x14ac:dyDescent="0.25">
      <c r="A20">
        <f t="shared" si="2"/>
        <v>43</v>
      </c>
      <c r="B20" s="2" t="str">
        <f>"1997-04-25"</f>
        <v>1997-04-25</v>
      </c>
      <c r="C20">
        <v>8</v>
      </c>
      <c r="D20">
        <v>502</v>
      </c>
      <c r="G20" t="str">
        <f t="shared" si="1"/>
        <v>insert into game (matchid, matchdate, game_type, country) values (43, '1997-04-25', 8, 502);</v>
      </c>
    </row>
    <row r="21" spans="1:7" x14ac:dyDescent="0.25">
      <c r="A21">
        <f t="shared" si="2"/>
        <v>44</v>
      </c>
      <c r="B21" s="2" t="str">
        <f>"1997-04-25"</f>
        <v>1997-04-25</v>
      </c>
      <c r="C21">
        <v>8</v>
      </c>
      <c r="D21">
        <v>502</v>
      </c>
      <c r="G21" t="str">
        <f t="shared" si="1"/>
        <v>insert into game (matchid, matchdate, game_type, country) values (44, '1997-04-25', 8, 502);</v>
      </c>
    </row>
    <row r="22" spans="1:7" x14ac:dyDescent="0.25">
      <c r="A22">
        <f t="shared" si="2"/>
        <v>45</v>
      </c>
      <c r="B22" s="2" t="str">
        <f>"1997-04-27"</f>
        <v>1997-04-27</v>
      </c>
      <c r="C22">
        <v>8</v>
      </c>
      <c r="D22">
        <v>502</v>
      </c>
      <c r="G22" t="str">
        <f t="shared" si="1"/>
        <v>insert into game (matchid, matchdate, game_type, country) values (45, '1997-04-27', 8, 502);</v>
      </c>
    </row>
    <row r="23" spans="1:7" x14ac:dyDescent="0.25">
      <c r="A23">
        <f t="shared" si="2"/>
        <v>46</v>
      </c>
      <c r="B23" s="2" t="str">
        <f>"1997-04-27"</f>
        <v>1997-04-27</v>
      </c>
      <c r="C23">
        <v>8</v>
      </c>
      <c r="D23">
        <v>502</v>
      </c>
      <c r="G23" t="str">
        <f t="shared" si="1"/>
        <v>insert into game (matchid, matchdate, game_type, country) values (46, '1997-04-27', 8,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'1995'!A73 + 1</f>
        <v>131</v>
      </c>
      <c r="B26" s="3">
        <f>A10</f>
        <v>33</v>
      </c>
      <c r="C26" s="3">
        <v>507</v>
      </c>
      <c r="D26" s="3">
        <v>1</v>
      </c>
      <c r="E26" s="3">
        <v>1</v>
      </c>
      <c r="F26" s="3">
        <v>2</v>
      </c>
      <c r="G26" s="3" t="str">
        <f t="shared" ref="G26:G73" si="3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(131, 33, 507, 1, 1, 2);</v>
      </c>
    </row>
    <row r="27" spans="1:7" x14ac:dyDescent="0.25">
      <c r="A27" s="3">
        <f>A26+1</f>
        <v>132</v>
      </c>
      <c r="B27" s="3">
        <f>B26</f>
        <v>33</v>
      </c>
      <c r="C27" s="3">
        <v>507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(132, 33, 507, 0, 0, 1);</v>
      </c>
    </row>
    <row r="28" spans="1:7" x14ac:dyDescent="0.25">
      <c r="A28" s="3">
        <f t="shared" ref="A28:A81" si="4">A27+1</f>
        <v>133</v>
      </c>
      <c r="B28" s="3">
        <f>B26</f>
        <v>33</v>
      </c>
      <c r="C28" s="3">
        <v>501</v>
      </c>
      <c r="D28" s="3">
        <v>1</v>
      </c>
      <c r="E28" s="3">
        <v>1</v>
      </c>
      <c r="F28" s="3">
        <v>2</v>
      </c>
      <c r="G28" s="3" t="str">
        <f t="shared" si="3"/>
        <v>insert into game_score (id, matchid, squad, goals, points, time_type) values (133, 33, 501, 1, 1, 2);</v>
      </c>
    </row>
    <row r="29" spans="1:7" x14ac:dyDescent="0.25">
      <c r="A29" s="3">
        <f t="shared" si="4"/>
        <v>134</v>
      </c>
      <c r="B29" s="3">
        <f>B26</f>
        <v>33</v>
      </c>
      <c r="C29" s="3">
        <v>501</v>
      </c>
      <c r="D29" s="3">
        <v>0</v>
      </c>
      <c r="E29" s="3">
        <v>0</v>
      </c>
      <c r="F29" s="3">
        <v>1</v>
      </c>
      <c r="G29" s="3" t="str">
        <f t="shared" si="3"/>
        <v>insert into game_score (id, matchid, squad, goals, points, time_type) values (134, 33, 501, 0, 0, 1);</v>
      </c>
    </row>
    <row r="30" spans="1:7" x14ac:dyDescent="0.25">
      <c r="A30" s="4">
        <f>A29+1</f>
        <v>135</v>
      </c>
      <c r="B30" s="4">
        <f>B26+1</f>
        <v>34</v>
      </c>
      <c r="C30" s="4">
        <v>501</v>
      </c>
      <c r="D30" s="4">
        <v>0</v>
      </c>
      <c r="E30" s="4">
        <v>0</v>
      </c>
      <c r="F30" s="4">
        <v>2</v>
      </c>
      <c r="G30" t="str">
        <f t="shared" si="3"/>
        <v>insert into game_score (id, matchid, squad, goals, points, time_type) values (135, 34, 501, 0, 0, 2);</v>
      </c>
    </row>
    <row r="31" spans="1:7" x14ac:dyDescent="0.25">
      <c r="A31" s="4">
        <f t="shared" si="4"/>
        <v>136</v>
      </c>
      <c r="B31" s="4">
        <f>B30</f>
        <v>34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(136, 34, 501, 0, 0, 1);</v>
      </c>
    </row>
    <row r="32" spans="1:7" x14ac:dyDescent="0.25">
      <c r="A32" s="4">
        <f t="shared" si="4"/>
        <v>137</v>
      </c>
      <c r="B32" s="4">
        <f>B30</f>
        <v>34</v>
      </c>
      <c r="C32" s="4">
        <v>507</v>
      </c>
      <c r="D32" s="4">
        <v>1</v>
      </c>
      <c r="E32" s="4">
        <v>3</v>
      </c>
      <c r="F32" s="4">
        <v>2</v>
      </c>
      <c r="G32" t="str">
        <f t="shared" si="3"/>
        <v>insert into game_score (id, matchid, squad, goals, points, time_type) values (137, 34, 507, 1, 3, 2);</v>
      </c>
    </row>
    <row r="33" spans="1:7" x14ac:dyDescent="0.25">
      <c r="A33" s="4">
        <f t="shared" si="4"/>
        <v>138</v>
      </c>
      <c r="B33" s="4">
        <f>B30</f>
        <v>34</v>
      </c>
      <c r="C33" s="4">
        <v>507</v>
      </c>
      <c r="D33" s="4">
        <v>0</v>
      </c>
      <c r="E33" s="4">
        <v>0</v>
      </c>
      <c r="F33" s="4">
        <v>1</v>
      </c>
      <c r="G33" t="str">
        <f t="shared" si="3"/>
        <v>insert into game_score (id, matchid, squad, goals, points, time_type) values (138, 34, 507, 0, 0, 1);</v>
      </c>
    </row>
    <row r="34" spans="1:7" x14ac:dyDescent="0.25">
      <c r="A34" s="3">
        <f t="shared" si="4"/>
        <v>139</v>
      </c>
      <c r="B34" s="3">
        <f>B30+1</f>
        <v>35</v>
      </c>
      <c r="C34" s="3">
        <v>502</v>
      </c>
      <c r="D34" s="3">
        <v>1</v>
      </c>
      <c r="E34" s="3">
        <v>1</v>
      </c>
      <c r="F34" s="3">
        <v>2</v>
      </c>
      <c r="G34" s="3" t="str">
        <f t="shared" si="3"/>
        <v>insert into game_score (id, matchid, squad, goals, points, time_type) values (139, 35, 502, 1, 1, 2);</v>
      </c>
    </row>
    <row r="35" spans="1:7" x14ac:dyDescent="0.25">
      <c r="A35" s="3">
        <f t="shared" si="4"/>
        <v>140</v>
      </c>
      <c r="B35" s="3">
        <f>B34</f>
        <v>35</v>
      </c>
      <c r="C35" s="3">
        <v>502</v>
      </c>
      <c r="D35" s="3">
        <v>1</v>
      </c>
      <c r="E35" s="3">
        <v>0</v>
      </c>
      <c r="F35" s="3">
        <v>1</v>
      </c>
      <c r="G35" s="3" t="str">
        <f t="shared" si="3"/>
        <v>insert into game_score (id, matchid, squad, goals, points, time_type) values (140, 35, 502, 1, 0, 1);</v>
      </c>
    </row>
    <row r="36" spans="1:7" x14ac:dyDescent="0.25">
      <c r="A36" s="3">
        <f t="shared" si="4"/>
        <v>141</v>
      </c>
      <c r="B36" s="3">
        <f>B34</f>
        <v>35</v>
      </c>
      <c r="C36" s="3">
        <v>506</v>
      </c>
      <c r="D36" s="3">
        <v>1</v>
      </c>
      <c r="E36" s="3">
        <v>1</v>
      </c>
      <c r="F36" s="3">
        <v>2</v>
      </c>
      <c r="G36" s="3" t="str">
        <f t="shared" si="3"/>
        <v>insert into game_score (id, matchid, squad, goals, points, time_type) values (141, 35, 506, 1, 1, 2);</v>
      </c>
    </row>
    <row r="37" spans="1:7" x14ac:dyDescent="0.25">
      <c r="A37" s="3">
        <f t="shared" si="4"/>
        <v>142</v>
      </c>
      <c r="B37" s="3">
        <f t="shared" ref="B37" si="5">B34</f>
        <v>35</v>
      </c>
      <c r="C37" s="3">
        <v>506</v>
      </c>
      <c r="D37" s="3">
        <v>1</v>
      </c>
      <c r="E37" s="3">
        <v>0</v>
      </c>
      <c r="F37" s="3">
        <v>1</v>
      </c>
      <c r="G37" s="3" t="str">
        <f t="shared" si="3"/>
        <v>insert into game_score (id, matchid, squad, goals, points, time_type) values (142, 35, 506, 1, 0, 1);</v>
      </c>
    </row>
    <row r="38" spans="1:7" x14ac:dyDescent="0.25">
      <c r="A38" s="4">
        <f t="shared" si="4"/>
        <v>143</v>
      </c>
      <c r="B38" s="4">
        <f>B34+1</f>
        <v>36</v>
      </c>
      <c r="C38" s="4">
        <v>506</v>
      </c>
      <c r="D38" s="4">
        <v>5</v>
      </c>
      <c r="E38" s="4">
        <v>3</v>
      </c>
      <c r="F38" s="4">
        <v>2</v>
      </c>
      <c r="G38" s="4" t="str">
        <f t="shared" si="3"/>
        <v>insert into game_score (id, matchid, squad, goals, points, time_type) values (143, 36, 506, 5, 3, 2);</v>
      </c>
    </row>
    <row r="39" spans="1:7" x14ac:dyDescent="0.25">
      <c r="A39" s="4">
        <f t="shared" si="4"/>
        <v>144</v>
      </c>
      <c r="B39" s="4">
        <f>B38</f>
        <v>36</v>
      </c>
      <c r="C39" s="4">
        <v>506</v>
      </c>
      <c r="D39" s="4">
        <v>4</v>
      </c>
      <c r="E39" s="4">
        <v>0</v>
      </c>
      <c r="F39" s="4">
        <v>1</v>
      </c>
      <c r="G39" s="4" t="str">
        <f t="shared" si="3"/>
        <v>insert into game_score (id, matchid, squad, goals, points, time_type) values (144, 36, 506, 4, 0, 1);</v>
      </c>
    </row>
    <row r="40" spans="1:7" x14ac:dyDescent="0.25">
      <c r="A40" s="4">
        <f t="shared" si="4"/>
        <v>145</v>
      </c>
      <c r="B40" s="4">
        <f>B38</f>
        <v>36</v>
      </c>
      <c r="C40" s="4">
        <v>505</v>
      </c>
      <c r="D40" s="4">
        <v>1</v>
      </c>
      <c r="E40" s="4">
        <v>0</v>
      </c>
      <c r="F40" s="4">
        <v>2</v>
      </c>
      <c r="G40" s="4" t="str">
        <f t="shared" si="3"/>
        <v>insert into game_score (id, matchid, squad, goals, points, time_type) values (145, 36, 505, 1, 0, 2);</v>
      </c>
    </row>
    <row r="41" spans="1:7" x14ac:dyDescent="0.25">
      <c r="A41" s="4">
        <f t="shared" si="4"/>
        <v>146</v>
      </c>
      <c r="B41" s="4">
        <f t="shared" ref="B41" si="6">B38</f>
        <v>36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3"/>
        <v>insert into game_score (id, matchid, squad, goals, points, time_type) values (146, 36, 505, 0, 0, 1);</v>
      </c>
    </row>
    <row r="42" spans="1:7" x14ac:dyDescent="0.25">
      <c r="A42" s="3">
        <f t="shared" si="4"/>
        <v>147</v>
      </c>
      <c r="B42" s="3">
        <f>B38+1</f>
        <v>37</v>
      </c>
      <c r="C42" s="3">
        <v>502</v>
      </c>
      <c r="D42" s="3">
        <v>6</v>
      </c>
      <c r="E42" s="3">
        <v>3</v>
      </c>
      <c r="F42" s="3">
        <v>2</v>
      </c>
      <c r="G42" s="3" t="str">
        <f t="shared" si="3"/>
        <v>insert into game_score (id, matchid, squad, goals, points, time_type) values (147, 37, 502, 6, 3, 2);</v>
      </c>
    </row>
    <row r="43" spans="1:7" x14ac:dyDescent="0.25">
      <c r="A43" s="3">
        <f t="shared" si="4"/>
        <v>148</v>
      </c>
      <c r="B43" s="3">
        <f>B42</f>
        <v>37</v>
      </c>
      <c r="C43" s="3">
        <v>502</v>
      </c>
      <c r="D43" s="3">
        <v>4</v>
      </c>
      <c r="E43" s="3">
        <v>0</v>
      </c>
      <c r="F43" s="3">
        <v>1</v>
      </c>
      <c r="G43" s="3" t="str">
        <f t="shared" si="3"/>
        <v>insert into game_score (id, matchid, squad, goals, points, time_type) values (148, 37, 502, 4, 0, 1);</v>
      </c>
    </row>
    <row r="44" spans="1:7" x14ac:dyDescent="0.25">
      <c r="A44" s="3">
        <f t="shared" si="4"/>
        <v>149</v>
      </c>
      <c r="B44" s="3">
        <f>B42</f>
        <v>37</v>
      </c>
      <c r="C44" s="3">
        <v>505</v>
      </c>
      <c r="D44" s="3">
        <v>1</v>
      </c>
      <c r="E44" s="3">
        <v>0</v>
      </c>
      <c r="F44" s="3">
        <v>2</v>
      </c>
      <c r="G44" s="3" t="str">
        <f t="shared" si="3"/>
        <v>insert into game_score (id, matchid, squad, goals, points, time_type) values (149, 37, 505, 1, 0, 2);</v>
      </c>
    </row>
    <row r="45" spans="1:7" x14ac:dyDescent="0.25">
      <c r="A45" s="3">
        <f t="shared" si="4"/>
        <v>150</v>
      </c>
      <c r="B45" s="3">
        <f t="shared" ref="B45" si="7">B42</f>
        <v>37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3"/>
        <v>insert into game_score (id, matchid, squad, goals, points, time_type) values (150, 37, 505, 0, 0, 1);</v>
      </c>
    </row>
    <row r="46" spans="1:7" x14ac:dyDescent="0.25">
      <c r="A46" s="4">
        <f t="shared" si="4"/>
        <v>151</v>
      </c>
      <c r="B46" s="4">
        <f>B42+1</f>
        <v>38</v>
      </c>
      <c r="C46" s="4">
        <v>504</v>
      </c>
      <c r="D46" s="4">
        <v>5</v>
      </c>
      <c r="E46" s="4">
        <v>3</v>
      </c>
      <c r="F46" s="4">
        <v>2</v>
      </c>
      <c r="G46" s="4" t="str">
        <f t="shared" si="3"/>
        <v>insert into game_score (id, matchid, squad, goals, points, time_type) values (151, 38, 504, 5, 3, 2);</v>
      </c>
    </row>
    <row r="47" spans="1:7" x14ac:dyDescent="0.25">
      <c r="A47" s="4">
        <f t="shared" si="4"/>
        <v>152</v>
      </c>
      <c r="B47" s="4">
        <f>B46</f>
        <v>38</v>
      </c>
      <c r="C47" s="4">
        <v>504</v>
      </c>
      <c r="D47" s="4">
        <v>4</v>
      </c>
      <c r="E47" s="4">
        <v>0</v>
      </c>
      <c r="F47" s="4">
        <v>1</v>
      </c>
      <c r="G47" s="4" t="str">
        <f t="shared" si="3"/>
        <v>insert into game_score (id, matchid, squad, goals, points, time_type) values (152, 38, 504, 4, 0, 1);</v>
      </c>
    </row>
    <row r="48" spans="1:7" x14ac:dyDescent="0.25">
      <c r="A48" s="4">
        <f t="shared" si="4"/>
        <v>153</v>
      </c>
      <c r="B48" s="4">
        <f>B46</f>
        <v>38</v>
      </c>
      <c r="C48" s="4">
        <v>507</v>
      </c>
      <c r="D48" s="4">
        <v>0</v>
      </c>
      <c r="E48" s="4">
        <v>0</v>
      </c>
      <c r="F48" s="4">
        <v>2</v>
      </c>
      <c r="G48" s="4" t="str">
        <f t="shared" si="3"/>
        <v>insert into game_score (id, matchid, squad, goals, points, time_type) values (153, 38, 507, 0, 0, 2);</v>
      </c>
    </row>
    <row r="49" spans="1:7" x14ac:dyDescent="0.25">
      <c r="A49" s="4">
        <f t="shared" si="4"/>
        <v>154</v>
      </c>
      <c r="B49" s="4">
        <f t="shared" ref="B49" si="8">B46</f>
        <v>38</v>
      </c>
      <c r="C49" s="4">
        <v>507</v>
      </c>
      <c r="D49" s="4">
        <v>0</v>
      </c>
      <c r="E49" s="4">
        <v>0</v>
      </c>
      <c r="F49" s="4">
        <v>1</v>
      </c>
      <c r="G49" s="4" t="str">
        <f t="shared" si="3"/>
        <v>insert into game_score (id, matchid, squad, goals, points, time_type) values (154, 38, 507, 0, 0, 1);</v>
      </c>
    </row>
    <row r="50" spans="1:7" x14ac:dyDescent="0.25">
      <c r="A50" s="3">
        <f t="shared" si="4"/>
        <v>155</v>
      </c>
      <c r="B50" s="3">
        <f>B46+1</f>
        <v>39</v>
      </c>
      <c r="C50" s="3">
        <v>504</v>
      </c>
      <c r="D50" s="3">
        <v>3</v>
      </c>
      <c r="E50" s="3">
        <v>3</v>
      </c>
      <c r="F50" s="3">
        <v>2</v>
      </c>
      <c r="G50" s="3" t="str">
        <f t="shared" si="3"/>
        <v>insert into game_score (id, matchid, squad, goals, points, time_type) values (155, 39, 504, 3, 3, 2);</v>
      </c>
    </row>
    <row r="51" spans="1:7" x14ac:dyDescent="0.25">
      <c r="A51" s="3">
        <f t="shared" si="4"/>
        <v>156</v>
      </c>
      <c r="B51" s="3">
        <f>B50</f>
        <v>39</v>
      </c>
      <c r="C51" s="3">
        <v>504</v>
      </c>
      <c r="D51" s="3">
        <v>2</v>
      </c>
      <c r="E51" s="3">
        <v>0</v>
      </c>
      <c r="F51" s="3">
        <v>1</v>
      </c>
      <c r="G51" s="3" t="str">
        <f t="shared" si="3"/>
        <v>insert into game_score (id, matchid, squad, goals, points, time_type) values (156, 39, 504, 2, 0, 1);</v>
      </c>
    </row>
    <row r="52" spans="1:7" x14ac:dyDescent="0.25">
      <c r="A52" s="3">
        <f t="shared" si="4"/>
        <v>157</v>
      </c>
      <c r="B52" s="3">
        <f>B50</f>
        <v>39</v>
      </c>
      <c r="C52" s="3">
        <v>503</v>
      </c>
      <c r="D52" s="3">
        <v>0</v>
      </c>
      <c r="E52" s="3">
        <v>0</v>
      </c>
      <c r="F52" s="3">
        <v>2</v>
      </c>
      <c r="G52" s="3" t="str">
        <f t="shared" si="3"/>
        <v>insert into game_score (id, matchid, squad, goals, points, time_type) values (157, 39, 503, 0, 0, 2);</v>
      </c>
    </row>
    <row r="53" spans="1:7" x14ac:dyDescent="0.25">
      <c r="A53" s="3">
        <f t="shared" si="4"/>
        <v>158</v>
      </c>
      <c r="B53" s="3">
        <f t="shared" ref="B53" si="9">B50</f>
        <v>39</v>
      </c>
      <c r="C53" s="3">
        <v>503</v>
      </c>
      <c r="D53" s="3">
        <v>0</v>
      </c>
      <c r="E53" s="3">
        <v>0</v>
      </c>
      <c r="F53" s="3">
        <v>1</v>
      </c>
      <c r="G53" s="3" t="str">
        <f t="shared" si="3"/>
        <v>insert into game_score (id, matchid, squad, goals, points, time_type) values (158, 39, 503, 0, 0, 1);</v>
      </c>
    </row>
    <row r="54" spans="1:7" x14ac:dyDescent="0.25">
      <c r="A54" s="4">
        <f t="shared" si="4"/>
        <v>159</v>
      </c>
      <c r="B54" s="4">
        <f>B50+1</f>
        <v>40</v>
      </c>
      <c r="C54" s="4">
        <v>503</v>
      </c>
      <c r="D54" s="4">
        <v>2</v>
      </c>
      <c r="E54" s="4">
        <v>3</v>
      </c>
      <c r="F54" s="4">
        <v>2</v>
      </c>
      <c r="G54" s="4" t="str">
        <f t="shared" si="3"/>
        <v>insert into game_score (id, matchid, squad, goals, points, time_type) values (159, 40, 503, 2, 3, 2);</v>
      </c>
    </row>
    <row r="55" spans="1:7" x14ac:dyDescent="0.25">
      <c r="A55" s="4">
        <f t="shared" si="4"/>
        <v>160</v>
      </c>
      <c r="B55" s="4">
        <f>B54</f>
        <v>40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(160, 40, 503, 0, 0, 1);</v>
      </c>
    </row>
    <row r="56" spans="1:7" x14ac:dyDescent="0.25">
      <c r="A56" s="4">
        <f t="shared" si="4"/>
        <v>161</v>
      </c>
      <c r="B56" s="4">
        <f>B54</f>
        <v>40</v>
      </c>
      <c r="C56" s="4">
        <v>507</v>
      </c>
      <c r="D56" s="4">
        <v>0</v>
      </c>
      <c r="E56" s="4">
        <v>0</v>
      </c>
      <c r="F56" s="4">
        <v>2</v>
      </c>
      <c r="G56" s="4" t="str">
        <f t="shared" si="3"/>
        <v>insert into game_score (id, matchid, squad, goals, points, time_type) values (161, 40, 507, 0, 0, 2);</v>
      </c>
    </row>
    <row r="57" spans="1:7" x14ac:dyDescent="0.25">
      <c r="A57" s="4">
        <f t="shared" si="4"/>
        <v>162</v>
      </c>
      <c r="B57" s="4">
        <f t="shared" ref="B57" si="10">B54</f>
        <v>40</v>
      </c>
      <c r="C57" s="4">
        <v>507</v>
      </c>
      <c r="D57" s="4">
        <v>0</v>
      </c>
      <c r="E57" s="4">
        <v>0</v>
      </c>
      <c r="F57" s="4">
        <v>1</v>
      </c>
      <c r="G57" s="4" t="str">
        <f t="shared" si="3"/>
        <v>insert into game_score (id, matchid, squad, goals, points, time_type) values (162, 40, 507, 0, 0, 1);</v>
      </c>
    </row>
    <row r="58" spans="1:7" x14ac:dyDescent="0.25">
      <c r="A58" s="3">
        <f t="shared" si="4"/>
        <v>163</v>
      </c>
      <c r="B58" s="3">
        <f>B54+1</f>
        <v>41</v>
      </c>
      <c r="C58" s="3">
        <v>504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(163, 41, 504, 0, 0, 2);</v>
      </c>
    </row>
    <row r="59" spans="1:7" x14ac:dyDescent="0.25">
      <c r="A59" s="3">
        <f t="shared" si="4"/>
        <v>164</v>
      </c>
      <c r="B59" s="3">
        <f>B58</f>
        <v>41</v>
      </c>
      <c r="C59" s="3">
        <v>504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(164, 41, 504, 0, 0, 1);</v>
      </c>
    </row>
    <row r="60" spans="1:7" x14ac:dyDescent="0.25">
      <c r="A60" s="3">
        <f t="shared" si="4"/>
        <v>165</v>
      </c>
      <c r="B60" s="3">
        <f>B58</f>
        <v>41</v>
      </c>
      <c r="C60" s="3">
        <v>506</v>
      </c>
      <c r="D60" s="3">
        <v>4</v>
      </c>
      <c r="E60" s="3">
        <v>3</v>
      </c>
      <c r="F60" s="3">
        <v>2</v>
      </c>
      <c r="G60" s="3" t="str">
        <f t="shared" si="3"/>
        <v>insert into game_score (id, matchid, squad, goals, points, time_type) values (165, 41, 506, 4, 3, 2);</v>
      </c>
    </row>
    <row r="61" spans="1:7" x14ac:dyDescent="0.25">
      <c r="A61" s="3">
        <f t="shared" si="4"/>
        <v>166</v>
      </c>
      <c r="B61" s="3">
        <f t="shared" ref="B61" si="11">B58</f>
        <v>41</v>
      </c>
      <c r="C61" s="3">
        <v>506</v>
      </c>
      <c r="D61" s="3">
        <v>3</v>
      </c>
      <c r="E61" s="3">
        <v>0</v>
      </c>
      <c r="F61" s="3">
        <v>1</v>
      </c>
      <c r="G61" s="3" t="str">
        <f t="shared" si="3"/>
        <v>insert into game_score (id, matchid, squad, goals, points, time_type) values (166, 41, 506, 3, 0, 1);</v>
      </c>
    </row>
    <row r="62" spans="1:7" x14ac:dyDescent="0.25">
      <c r="A62" s="4">
        <f t="shared" si="4"/>
        <v>167</v>
      </c>
      <c r="B62" s="4">
        <f>B58+1</f>
        <v>42</v>
      </c>
      <c r="C62" s="4">
        <v>502</v>
      </c>
      <c r="D62" s="4">
        <v>1</v>
      </c>
      <c r="E62" s="4">
        <v>3</v>
      </c>
      <c r="F62" s="4">
        <v>2</v>
      </c>
      <c r="G62" s="4" t="str">
        <f t="shared" si="3"/>
        <v>insert into game_score (id, matchid, squad, goals, points, time_type) values (167, 42, 502, 1, 3, 2);</v>
      </c>
    </row>
    <row r="63" spans="1:7" x14ac:dyDescent="0.25">
      <c r="A63" s="4">
        <f t="shared" si="4"/>
        <v>168</v>
      </c>
      <c r="B63" s="4">
        <f>B62</f>
        <v>42</v>
      </c>
      <c r="C63" s="4">
        <v>502</v>
      </c>
      <c r="D63" s="4">
        <v>0</v>
      </c>
      <c r="E63" s="4">
        <v>0</v>
      </c>
      <c r="F63" s="4">
        <v>1</v>
      </c>
      <c r="G63" s="4" t="str">
        <f t="shared" si="3"/>
        <v>insert into game_score (id, matchid, squad, goals, points, time_type) values (168, 42, 502, 0, 0, 1);</v>
      </c>
    </row>
    <row r="64" spans="1:7" x14ac:dyDescent="0.25">
      <c r="A64" s="4">
        <f t="shared" si="4"/>
        <v>169</v>
      </c>
      <c r="B64" s="4">
        <f>B62</f>
        <v>42</v>
      </c>
      <c r="C64" s="4">
        <v>503</v>
      </c>
      <c r="D64" s="4">
        <v>0</v>
      </c>
      <c r="E64" s="4">
        <v>0</v>
      </c>
      <c r="F64" s="4">
        <v>2</v>
      </c>
      <c r="G64" s="4" t="str">
        <f t="shared" si="3"/>
        <v>insert into game_score (id, matchid, squad, goals, points, time_type) values (169, 42, 503, 0, 0, 2);</v>
      </c>
    </row>
    <row r="65" spans="1:7" x14ac:dyDescent="0.25">
      <c r="A65" s="4">
        <f t="shared" si="4"/>
        <v>170</v>
      </c>
      <c r="B65" s="4">
        <f t="shared" ref="B65" si="12">B62</f>
        <v>42</v>
      </c>
      <c r="C65" s="4">
        <v>503</v>
      </c>
      <c r="D65" s="4">
        <v>0</v>
      </c>
      <c r="E65" s="4">
        <v>0</v>
      </c>
      <c r="F65" s="4">
        <v>1</v>
      </c>
      <c r="G65" s="4" t="str">
        <f t="shared" si="3"/>
        <v>insert into game_score (id, matchid, squad, goals, points, time_type) values (170, 42, 503, 0, 0, 1);</v>
      </c>
    </row>
    <row r="66" spans="1:7" x14ac:dyDescent="0.25">
      <c r="A66" s="3">
        <f t="shared" si="4"/>
        <v>171</v>
      </c>
      <c r="B66" s="3">
        <f>B62+1</f>
        <v>43</v>
      </c>
      <c r="C66" s="3">
        <v>502</v>
      </c>
      <c r="D66" s="3">
        <v>1</v>
      </c>
      <c r="E66" s="3">
        <v>3</v>
      </c>
      <c r="F66" s="3">
        <v>2</v>
      </c>
      <c r="G66" s="3" t="str">
        <f t="shared" si="3"/>
        <v>insert into game_score (id, matchid, squad, goals, points, time_type) values (171, 43, 502, 1, 3, 2);</v>
      </c>
    </row>
    <row r="67" spans="1:7" x14ac:dyDescent="0.25">
      <c r="A67" s="3">
        <f t="shared" si="4"/>
        <v>172</v>
      </c>
      <c r="B67" s="3">
        <f>B66</f>
        <v>43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(172, 43, 502, 0, 0, 1);</v>
      </c>
    </row>
    <row r="68" spans="1:7" x14ac:dyDescent="0.25">
      <c r="A68" s="3">
        <f t="shared" si="4"/>
        <v>173</v>
      </c>
      <c r="B68" s="3">
        <f>B66</f>
        <v>43</v>
      </c>
      <c r="C68" s="3">
        <v>504</v>
      </c>
      <c r="D68" s="3">
        <v>0</v>
      </c>
      <c r="E68" s="3">
        <v>0</v>
      </c>
      <c r="F68" s="3">
        <v>2</v>
      </c>
      <c r="G68" s="3" t="str">
        <f t="shared" si="3"/>
        <v>insert into game_score (id, matchid, squad, goals, points, time_type) values (173, 43, 504, 0, 0, 2);</v>
      </c>
    </row>
    <row r="69" spans="1:7" x14ac:dyDescent="0.25">
      <c r="A69" s="3">
        <f t="shared" si="4"/>
        <v>174</v>
      </c>
      <c r="B69" s="3">
        <f t="shared" ref="B69" si="13">B66</f>
        <v>43</v>
      </c>
      <c r="C69" s="3">
        <v>504</v>
      </c>
      <c r="D69" s="3">
        <v>0</v>
      </c>
      <c r="E69" s="3">
        <v>0</v>
      </c>
      <c r="F69" s="3">
        <v>1</v>
      </c>
      <c r="G69" s="3" t="str">
        <f t="shared" si="3"/>
        <v>insert into game_score (id, matchid, squad, goals, points, time_type) values (174, 43, 504, 0, 0, 1);</v>
      </c>
    </row>
    <row r="70" spans="1:7" x14ac:dyDescent="0.25">
      <c r="A70" s="4">
        <f t="shared" si="4"/>
        <v>175</v>
      </c>
      <c r="B70" s="4">
        <f>B66+1</f>
        <v>44</v>
      </c>
      <c r="C70" s="4">
        <v>506</v>
      </c>
      <c r="D70" s="4">
        <v>1</v>
      </c>
      <c r="E70" s="4">
        <v>3</v>
      </c>
      <c r="F70" s="4">
        <v>2</v>
      </c>
      <c r="G70" s="4" t="str">
        <f t="shared" si="3"/>
        <v>insert into game_score (id, matchid, squad, goals, points, time_type) values (175, 44, 506, 1, 3, 2);</v>
      </c>
    </row>
    <row r="71" spans="1:7" x14ac:dyDescent="0.25">
      <c r="A71" s="4">
        <f t="shared" si="4"/>
        <v>176</v>
      </c>
      <c r="B71" s="4">
        <f>B70</f>
        <v>44</v>
      </c>
      <c r="C71" s="4">
        <v>506</v>
      </c>
      <c r="D71" s="4">
        <v>0</v>
      </c>
      <c r="E71" s="4">
        <v>0</v>
      </c>
      <c r="F71" s="4">
        <v>1</v>
      </c>
      <c r="G71" s="4" t="str">
        <f t="shared" si="3"/>
        <v>insert into game_score (id, matchid, squad, goals, points, time_type) values (176, 44, 506, 0, 0, 1);</v>
      </c>
    </row>
    <row r="72" spans="1:7" x14ac:dyDescent="0.25">
      <c r="A72" s="4">
        <f t="shared" si="4"/>
        <v>177</v>
      </c>
      <c r="B72" s="4">
        <f>B70</f>
        <v>44</v>
      </c>
      <c r="C72" s="4">
        <v>503</v>
      </c>
      <c r="D72" s="4">
        <v>0</v>
      </c>
      <c r="E72" s="4">
        <v>0</v>
      </c>
      <c r="F72" s="4">
        <v>2</v>
      </c>
      <c r="G72" s="4" t="str">
        <f t="shared" si="3"/>
        <v>insert into game_score (id, matchid, squad, goals, points, time_type) values (177, 44, 503, 0, 0, 2);</v>
      </c>
    </row>
    <row r="73" spans="1:7" x14ac:dyDescent="0.25">
      <c r="A73" s="4">
        <f t="shared" si="4"/>
        <v>178</v>
      </c>
      <c r="B73" s="4">
        <f t="shared" ref="B73" si="14">B70</f>
        <v>44</v>
      </c>
      <c r="C73" s="4">
        <v>503</v>
      </c>
      <c r="D73" s="4">
        <v>0</v>
      </c>
      <c r="E73" s="4">
        <v>0</v>
      </c>
      <c r="F73" s="4">
        <v>1</v>
      </c>
      <c r="G73" s="4" t="str">
        <f t="shared" si="3"/>
        <v>insert into game_score (id, matchid, squad, goals, points, time_type) values (178, 44, 503, 0, 0, 1);</v>
      </c>
    </row>
    <row r="74" spans="1:7" x14ac:dyDescent="0.25">
      <c r="A74" s="3">
        <f t="shared" si="4"/>
        <v>179</v>
      </c>
      <c r="B74" s="3">
        <f>B70+1</f>
        <v>45</v>
      </c>
      <c r="C74" s="3">
        <v>504</v>
      </c>
      <c r="D74" s="3">
        <v>0</v>
      </c>
      <c r="E74" s="3">
        <v>1</v>
      </c>
      <c r="F74" s="3">
        <v>2</v>
      </c>
      <c r="G74" s="3" t="str">
        <f t="shared" ref="G74:G81" si="15"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(179, 45, 504, 0, 1, 2);</v>
      </c>
    </row>
    <row r="75" spans="1:7" x14ac:dyDescent="0.25">
      <c r="A75" s="3">
        <f t="shared" si="4"/>
        <v>180</v>
      </c>
      <c r="B75" s="3">
        <f>B74</f>
        <v>45</v>
      </c>
      <c r="C75" s="3">
        <v>504</v>
      </c>
      <c r="D75" s="3">
        <v>0</v>
      </c>
      <c r="E75" s="3">
        <v>0</v>
      </c>
      <c r="F75" s="3">
        <v>1</v>
      </c>
      <c r="G75" s="3" t="str">
        <f t="shared" si="15"/>
        <v>insert into game_score (id, matchid, squad, goals, points, time_type) values (180, 45, 504, 0, 0, 1);</v>
      </c>
    </row>
    <row r="76" spans="1:7" x14ac:dyDescent="0.25">
      <c r="A76" s="3">
        <f t="shared" si="4"/>
        <v>181</v>
      </c>
      <c r="B76" s="3">
        <f>B74</f>
        <v>45</v>
      </c>
      <c r="C76" s="3">
        <v>503</v>
      </c>
      <c r="D76" s="3">
        <v>0</v>
      </c>
      <c r="E76" s="3">
        <v>1</v>
      </c>
      <c r="F76" s="3">
        <v>2</v>
      </c>
      <c r="G76" s="3" t="str">
        <f t="shared" si="15"/>
        <v>insert into game_score (id, matchid, squad, goals, points, time_type) values (181, 45, 503, 0, 1, 2);</v>
      </c>
    </row>
    <row r="77" spans="1:7" x14ac:dyDescent="0.25">
      <c r="A77" s="3">
        <f t="shared" si="4"/>
        <v>182</v>
      </c>
      <c r="B77" s="3">
        <f t="shared" ref="B77" si="16">B74</f>
        <v>45</v>
      </c>
      <c r="C77" s="3">
        <v>503</v>
      </c>
      <c r="D77" s="3">
        <v>0</v>
      </c>
      <c r="E77" s="3">
        <v>0</v>
      </c>
      <c r="F77" s="3">
        <v>1</v>
      </c>
      <c r="G77" s="3" t="str">
        <f t="shared" si="15"/>
        <v>insert into game_score (id, matchid, squad, goals, points, time_type) values (182, 45, 503, 0, 0, 1);</v>
      </c>
    </row>
    <row r="78" spans="1:7" x14ac:dyDescent="0.25">
      <c r="A78" s="4">
        <f t="shared" si="4"/>
        <v>183</v>
      </c>
      <c r="B78" s="4">
        <f>B74+1</f>
        <v>46</v>
      </c>
      <c r="C78" s="4">
        <v>502</v>
      </c>
      <c r="D78" s="4">
        <v>1</v>
      </c>
      <c r="E78" s="4">
        <v>1</v>
      </c>
      <c r="F78" s="4">
        <v>2</v>
      </c>
      <c r="G78" s="4" t="str">
        <f t="shared" si="15"/>
        <v>insert into game_score (id, matchid, squad, goals, points, time_type) values (183, 46, 502, 1, 1, 2);</v>
      </c>
    </row>
    <row r="79" spans="1:7" x14ac:dyDescent="0.25">
      <c r="A79" s="4">
        <f t="shared" si="4"/>
        <v>184</v>
      </c>
      <c r="B79" s="4">
        <f>B78</f>
        <v>46</v>
      </c>
      <c r="C79" s="4">
        <v>502</v>
      </c>
      <c r="D79" s="4">
        <v>1</v>
      </c>
      <c r="E79" s="4">
        <v>0</v>
      </c>
      <c r="F79" s="4">
        <v>1</v>
      </c>
      <c r="G79" s="4" t="str">
        <f t="shared" si="15"/>
        <v>insert into game_score (id, matchid, squad, goals, points, time_type) values (184, 46, 502, 1, 0, 1);</v>
      </c>
    </row>
    <row r="80" spans="1:7" x14ac:dyDescent="0.25">
      <c r="A80" s="4">
        <f t="shared" si="4"/>
        <v>185</v>
      </c>
      <c r="B80" s="4">
        <f>B78</f>
        <v>46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5"/>
        <v>insert into game_score (id, matchid, squad, goals, points, time_type) values (185, 46, 506, 1, 1, 2);</v>
      </c>
    </row>
    <row r="81" spans="1:7" x14ac:dyDescent="0.25">
      <c r="A81" s="4">
        <f t="shared" si="4"/>
        <v>186</v>
      </c>
      <c r="B81" s="4">
        <f t="shared" ref="B81" si="17">B78</f>
        <v>46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5"/>
        <v>insert into game_score (id, matchid, squad, goals, points, time_type) values (186, 46, 506,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'1997'!A7+1</f>
        <v>13</v>
      </c>
      <c r="B2">
        <v>1999</v>
      </c>
      <c r="C2" t="s">
        <v>12</v>
      </c>
      <c r="D2">
        <v>504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(13, 1999, 'A', 504);</v>
      </c>
    </row>
    <row r="3" spans="1:7" x14ac:dyDescent="0.25">
      <c r="A3">
        <f>A2+1</f>
        <v>14</v>
      </c>
      <c r="B3">
        <f>B2</f>
        <v>1999</v>
      </c>
      <c r="C3" t="s">
        <v>12</v>
      </c>
      <c r="D3">
        <v>506</v>
      </c>
      <c r="G3" t="str">
        <f t="shared" si="0"/>
        <v>insert into group_stage (id, tournament, group_code, squad) values (14, 1999, 'A', 506);</v>
      </c>
    </row>
    <row r="4" spans="1:7" x14ac:dyDescent="0.25">
      <c r="A4">
        <f>A3+1</f>
        <v>15</v>
      </c>
      <c r="B4">
        <f>B3</f>
        <v>1999</v>
      </c>
      <c r="C4" t="s">
        <v>12</v>
      </c>
      <c r="D4">
        <v>501</v>
      </c>
      <c r="G4" t="str">
        <f t="shared" si="0"/>
        <v>insert into group_stage (id, tournament, group_code, squad) values (15, 1999, 'A', 501);</v>
      </c>
    </row>
    <row r="5" spans="1:7" x14ac:dyDescent="0.25">
      <c r="A5">
        <f>A4+1</f>
        <v>16</v>
      </c>
      <c r="B5">
        <f>B4</f>
        <v>1999</v>
      </c>
      <c r="C5" t="s">
        <v>13</v>
      </c>
      <c r="D5">
        <v>502</v>
      </c>
      <c r="G5" t="str">
        <f t="shared" si="0"/>
        <v>insert into group_stage (id, tournament, group_code, squad) values (16, 1999, 'B', 502);</v>
      </c>
    </row>
    <row r="6" spans="1:7" x14ac:dyDescent="0.25">
      <c r="A6">
        <f>A5+1</f>
        <v>17</v>
      </c>
      <c r="B6">
        <f>B5</f>
        <v>1999</v>
      </c>
      <c r="C6" t="s">
        <v>13</v>
      </c>
      <c r="D6">
        <v>503</v>
      </c>
      <c r="G6" t="str">
        <f t="shared" si="0"/>
        <v>insert into group_stage (id, tournament, group_code, squad) values (17, 1999, 'B', 503);</v>
      </c>
    </row>
    <row r="7" spans="1:7" x14ac:dyDescent="0.25">
      <c r="A7">
        <f>A6+1</f>
        <v>18</v>
      </c>
      <c r="B7">
        <f>B6</f>
        <v>1999</v>
      </c>
      <c r="C7" t="s">
        <v>13</v>
      </c>
      <c r="D7">
        <v>505</v>
      </c>
      <c r="G7" t="str">
        <f t="shared" si="0"/>
        <v>insert into group_stage (id, tournament, group_code, squad) values (18, 1999, 'B', 505);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'1997'!A23+1</f>
        <v>47</v>
      </c>
      <c r="B10" s="2" t="str">
        <f>"1999-03-17"</f>
        <v>1999-03-17</v>
      </c>
      <c r="C10">
        <v>2</v>
      </c>
      <c r="D10">
        <v>506</v>
      </c>
      <c r="G10" t="str">
        <f t="shared" ref="G10:G21" si="1">"insert into game (matchid, matchdate, game_type, country) values (" &amp; A10 &amp; ", '" &amp; B10 &amp; "', " &amp; C10 &amp; ", " &amp; D10 &amp;  ");"</f>
        <v>insert into game (matchid, matchdate, game_type, country) values (47, '1999-03-17', 2, 506);</v>
      </c>
    </row>
    <row r="11" spans="1:7" x14ac:dyDescent="0.25">
      <c r="A11">
        <f>A10+1</f>
        <v>48</v>
      </c>
      <c r="B11" s="2" t="str">
        <f>"1999-03-19"</f>
        <v>1999-03-19</v>
      </c>
      <c r="C11">
        <v>2</v>
      </c>
      <c r="D11">
        <v>506</v>
      </c>
      <c r="G11" t="str">
        <f t="shared" si="1"/>
        <v>insert into game (matchid, matchdate, game_type, country) values (48, '1999-03-19', 2, 506);</v>
      </c>
    </row>
    <row r="12" spans="1:7" x14ac:dyDescent="0.25">
      <c r="A12">
        <f t="shared" ref="A12:A21" si="2">A11+1</f>
        <v>49</v>
      </c>
      <c r="B12" s="2" t="str">
        <f>"1999-03-21"</f>
        <v>1999-03-21</v>
      </c>
      <c r="C12">
        <v>2</v>
      </c>
      <c r="D12">
        <v>506</v>
      </c>
      <c r="G12" t="str">
        <f t="shared" si="1"/>
        <v>insert into game (matchid, matchdate, game_type, country) values (49, '1999-03-21', 2, 506);</v>
      </c>
    </row>
    <row r="13" spans="1:7" x14ac:dyDescent="0.25">
      <c r="A13">
        <f t="shared" si="2"/>
        <v>50</v>
      </c>
      <c r="B13" s="2" t="str">
        <f>"1999-03-17"</f>
        <v>1999-03-17</v>
      </c>
      <c r="C13">
        <v>2</v>
      </c>
      <c r="D13">
        <v>506</v>
      </c>
      <c r="G13" t="str">
        <f t="shared" si="1"/>
        <v>insert into game (matchid, matchdate, game_type, country) values (50, '1999-03-17', 2, 506);</v>
      </c>
    </row>
    <row r="14" spans="1:7" x14ac:dyDescent="0.25">
      <c r="A14">
        <f t="shared" si="2"/>
        <v>51</v>
      </c>
      <c r="B14" s="2" t="str">
        <f>"1999-03-19"</f>
        <v>1999-03-19</v>
      </c>
      <c r="C14">
        <v>2</v>
      </c>
      <c r="D14">
        <v>506</v>
      </c>
      <c r="G14" t="str">
        <f t="shared" si="1"/>
        <v>insert into game (matchid, matchdate, game_type, country) values (51, '1999-03-19', 2, 506);</v>
      </c>
    </row>
    <row r="15" spans="1:7" x14ac:dyDescent="0.25">
      <c r="A15">
        <f t="shared" si="2"/>
        <v>52</v>
      </c>
      <c r="B15" s="2" t="str">
        <f>"1999-03-21"</f>
        <v>1999-03-21</v>
      </c>
      <c r="C15">
        <v>2</v>
      </c>
      <c r="D15">
        <v>506</v>
      </c>
      <c r="G15" t="str">
        <f t="shared" si="1"/>
        <v>insert into game (matchid, matchdate, game_type, country) values (52, '1999-03-21', 2, 506);</v>
      </c>
    </row>
    <row r="16" spans="1:7" x14ac:dyDescent="0.25">
      <c r="A16">
        <f t="shared" si="2"/>
        <v>53</v>
      </c>
      <c r="B16" s="2" t="str">
        <f>"1999-03-24"</f>
        <v>1999-03-24</v>
      </c>
      <c r="C16">
        <v>8</v>
      </c>
      <c r="D16">
        <v>506</v>
      </c>
      <c r="G16" t="str">
        <f t="shared" si="1"/>
        <v>insert into game (matchid, matchdate, game_type, country) values (53, '1999-03-24', 8, 506);</v>
      </c>
    </row>
    <row r="17" spans="1:7" x14ac:dyDescent="0.25">
      <c r="A17">
        <f t="shared" si="2"/>
        <v>54</v>
      </c>
      <c r="B17" s="2" t="str">
        <f>"1999-03-24"</f>
        <v>1999-03-24</v>
      </c>
      <c r="C17">
        <v>8</v>
      </c>
      <c r="D17">
        <v>506</v>
      </c>
      <c r="G17" t="str">
        <f t="shared" si="1"/>
        <v>insert into game (matchid, matchdate, game_type, country) values (54, '1999-03-24', 8, 506);</v>
      </c>
    </row>
    <row r="18" spans="1:7" x14ac:dyDescent="0.25">
      <c r="A18">
        <f t="shared" si="2"/>
        <v>55</v>
      </c>
      <c r="B18" s="2" t="str">
        <f>"1999-03-26"</f>
        <v>1999-03-26</v>
      </c>
      <c r="C18">
        <v>8</v>
      </c>
      <c r="D18">
        <v>506</v>
      </c>
      <c r="G18" t="str">
        <f t="shared" si="1"/>
        <v>insert into game (matchid, matchdate, game_type, country) values (55, '1999-03-26', 8, 506);</v>
      </c>
    </row>
    <row r="19" spans="1:7" x14ac:dyDescent="0.25">
      <c r="A19">
        <f t="shared" si="2"/>
        <v>56</v>
      </c>
      <c r="B19" s="2" t="str">
        <f>"1999-03-26"</f>
        <v>1999-03-26</v>
      </c>
      <c r="C19">
        <v>8</v>
      </c>
      <c r="D19">
        <v>506</v>
      </c>
      <c r="G19" t="str">
        <f t="shared" si="1"/>
        <v>insert into game (matchid, matchdate, game_type, country) values (56, '1999-03-26', 8, 506);</v>
      </c>
    </row>
    <row r="20" spans="1:7" x14ac:dyDescent="0.25">
      <c r="A20">
        <f t="shared" si="2"/>
        <v>57</v>
      </c>
      <c r="B20" s="2" t="str">
        <f>"1999-03-28"</f>
        <v>1999-03-28</v>
      </c>
      <c r="C20">
        <v>8</v>
      </c>
      <c r="D20">
        <v>506</v>
      </c>
      <c r="G20" t="str">
        <f t="shared" si="1"/>
        <v>insert into game (matchid, matchdate, game_type, country) values (57, '1999-03-28', 8, 506);</v>
      </c>
    </row>
    <row r="21" spans="1:7" x14ac:dyDescent="0.25">
      <c r="A21">
        <f t="shared" si="2"/>
        <v>58</v>
      </c>
      <c r="B21" s="2" t="str">
        <f>"1999-03-28"</f>
        <v>1999-03-28</v>
      </c>
      <c r="C21">
        <v>8</v>
      </c>
      <c r="D21">
        <v>506</v>
      </c>
      <c r="G21" t="str">
        <f t="shared" si="1"/>
        <v>insert into game (matchid, matchdate, game_type, country) values (58, '1999-03-28', 8, 506);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'1997'!A81 + 1</f>
        <v>187</v>
      </c>
      <c r="B24" s="3">
        <f>A10</f>
        <v>47</v>
      </c>
      <c r="C24" s="3">
        <v>506</v>
      </c>
      <c r="D24" s="3">
        <v>7</v>
      </c>
      <c r="E24" s="3">
        <v>3</v>
      </c>
      <c r="F24" s="3">
        <v>2</v>
      </c>
      <c r="G24" s="3" t="str">
        <f t="shared" ref="G24:G71" si="3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(187, 47, 506, 7, 3, 2);</v>
      </c>
    </row>
    <row r="25" spans="1:7" x14ac:dyDescent="0.25">
      <c r="A25" s="3">
        <f>A24+1</f>
        <v>188</v>
      </c>
      <c r="B25" s="3">
        <f>B24</f>
        <v>47</v>
      </c>
      <c r="C25" s="3">
        <v>506</v>
      </c>
      <c r="D25" s="3">
        <v>4</v>
      </c>
      <c r="E25" s="3">
        <v>0</v>
      </c>
      <c r="F25" s="3">
        <v>1</v>
      </c>
      <c r="G25" s="3" t="str">
        <f t="shared" si="3"/>
        <v>insert into game_score (id, matchid, squad, goals, points, time_type) values (188, 47, 506, 4, 0, 1);</v>
      </c>
    </row>
    <row r="26" spans="1:7" x14ac:dyDescent="0.25">
      <c r="A26" s="3">
        <f t="shared" ref="A26:A71" si="4">A25+1</f>
        <v>189</v>
      </c>
      <c r="B26" s="3">
        <f>B24</f>
        <v>47</v>
      </c>
      <c r="C26" s="3">
        <v>501</v>
      </c>
      <c r="D26" s="3">
        <v>0</v>
      </c>
      <c r="E26" s="3">
        <v>0</v>
      </c>
      <c r="F26" s="3">
        <v>2</v>
      </c>
      <c r="G26" s="3" t="str">
        <f t="shared" si="3"/>
        <v>insert into game_score (id, matchid, squad, goals, points, time_type) values (189, 47, 501, 0, 0, 2);</v>
      </c>
    </row>
    <row r="27" spans="1:7" x14ac:dyDescent="0.25">
      <c r="A27" s="3">
        <f t="shared" si="4"/>
        <v>190</v>
      </c>
      <c r="B27" s="3">
        <f>B24</f>
        <v>47</v>
      </c>
      <c r="C27" s="3">
        <v>501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(190, 47, 501, 0, 0, 1);</v>
      </c>
    </row>
    <row r="28" spans="1:7" x14ac:dyDescent="0.25">
      <c r="A28" s="4">
        <f>A27+1</f>
        <v>191</v>
      </c>
      <c r="B28" s="4">
        <f>B24+1</f>
        <v>48</v>
      </c>
      <c r="C28" s="4">
        <v>504</v>
      </c>
      <c r="D28" s="4">
        <v>5</v>
      </c>
      <c r="E28" s="4">
        <v>3</v>
      </c>
      <c r="F28" s="4">
        <v>2</v>
      </c>
      <c r="G28" t="str">
        <f t="shared" si="3"/>
        <v>insert into game_score (id, matchid, squad, goals, points, time_type) values (191, 48, 504, 5, 3, 2);</v>
      </c>
    </row>
    <row r="29" spans="1:7" x14ac:dyDescent="0.25">
      <c r="A29" s="4">
        <f t="shared" si="4"/>
        <v>192</v>
      </c>
      <c r="B29" s="4">
        <f>B28</f>
        <v>48</v>
      </c>
      <c r="C29" s="4">
        <v>504</v>
      </c>
      <c r="D29" s="4">
        <v>2</v>
      </c>
      <c r="E29" s="4">
        <v>0</v>
      </c>
      <c r="F29" s="4">
        <v>1</v>
      </c>
      <c r="G29" t="str">
        <f t="shared" si="3"/>
        <v>insert into game_score (id, matchid, squad, goals, points, time_type) values (192, 48, 504, 2, 0, 1);</v>
      </c>
    </row>
    <row r="30" spans="1:7" x14ac:dyDescent="0.25">
      <c r="A30" s="4">
        <f t="shared" si="4"/>
        <v>193</v>
      </c>
      <c r="B30" s="4">
        <f>B28</f>
        <v>48</v>
      </c>
      <c r="C30" s="4">
        <v>501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(193, 48, 501, 1, 0, 2);</v>
      </c>
    </row>
    <row r="31" spans="1:7" x14ac:dyDescent="0.25">
      <c r="A31" s="4">
        <f t="shared" si="4"/>
        <v>194</v>
      </c>
      <c r="B31" s="4">
        <f>B28</f>
        <v>48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(194, 48, 501, 0, 0, 1);</v>
      </c>
    </row>
    <row r="32" spans="1:7" x14ac:dyDescent="0.25">
      <c r="A32" s="3">
        <f t="shared" si="4"/>
        <v>195</v>
      </c>
      <c r="B32" s="3">
        <f>B28+1</f>
        <v>49</v>
      </c>
      <c r="C32" s="3">
        <v>506</v>
      </c>
      <c r="D32" s="3">
        <v>0</v>
      </c>
      <c r="E32" s="3">
        <v>0</v>
      </c>
      <c r="F32" s="3">
        <v>2</v>
      </c>
      <c r="G32" s="3" t="str">
        <f t="shared" si="3"/>
        <v>insert into game_score (id, matchid, squad, goals, points, time_type) values (195, 49, 506, 0, 0, 2);</v>
      </c>
    </row>
    <row r="33" spans="1:7" x14ac:dyDescent="0.25">
      <c r="A33" s="3">
        <f t="shared" si="4"/>
        <v>196</v>
      </c>
      <c r="B33" s="3">
        <f>B32</f>
        <v>49</v>
      </c>
      <c r="C33" s="3">
        <v>506</v>
      </c>
      <c r="D33" s="3">
        <v>0</v>
      </c>
      <c r="E33" s="3">
        <v>0</v>
      </c>
      <c r="F33" s="3">
        <v>1</v>
      </c>
      <c r="G33" s="3" t="str">
        <f t="shared" si="3"/>
        <v>insert into game_score (id, matchid, squad, goals, points, time_type) values (196, 49, 506, 0, 0, 1);</v>
      </c>
    </row>
    <row r="34" spans="1:7" x14ac:dyDescent="0.25">
      <c r="A34" s="3">
        <f t="shared" si="4"/>
        <v>197</v>
      </c>
      <c r="B34" s="3">
        <f>B32</f>
        <v>49</v>
      </c>
      <c r="C34" s="3">
        <v>504</v>
      </c>
      <c r="D34" s="3">
        <v>1</v>
      </c>
      <c r="E34" s="3">
        <v>3</v>
      </c>
      <c r="F34" s="3">
        <v>2</v>
      </c>
      <c r="G34" s="3" t="str">
        <f t="shared" si="3"/>
        <v>insert into game_score (id, matchid, squad, goals, points, time_type) values (197, 49, 504, 1, 3, 2);</v>
      </c>
    </row>
    <row r="35" spans="1:7" x14ac:dyDescent="0.25">
      <c r="A35" s="3">
        <f t="shared" si="4"/>
        <v>198</v>
      </c>
      <c r="B35" s="3">
        <f t="shared" ref="B35" si="5">B32</f>
        <v>49</v>
      </c>
      <c r="C35" s="3">
        <v>504</v>
      </c>
      <c r="D35" s="3">
        <v>0</v>
      </c>
      <c r="E35" s="3">
        <v>0</v>
      </c>
      <c r="F35" s="3">
        <v>1</v>
      </c>
      <c r="G35" s="3" t="str">
        <f t="shared" si="3"/>
        <v>insert into game_score (id, matchid, squad, goals, points, time_type) values (198, 49, 504, 0, 0, 1);</v>
      </c>
    </row>
    <row r="36" spans="1:7" x14ac:dyDescent="0.25">
      <c r="A36" s="4">
        <f t="shared" si="4"/>
        <v>199</v>
      </c>
      <c r="B36" s="4">
        <f>B32+1</f>
        <v>50</v>
      </c>
      <c r="C36" s="4">
        <v>502</v>
      </c>
      <c r="D36" s="4">
        <v>1</v>
      </c>
      <c r="E36" s="4">
        <v>3</v>
      </c>
      <c r="F36" s="4">
        <v>2</v>
      </c>
      <c r="G36" s="4" t="str">
        <f t="shared" si="3"/>
        <v>insert into game_score (id, matchid, squad, goals, points, time_type) values (199, 50, 502, 1, 3, 2);</v>
      </c>
    </row>
    <row r="37" spans="1:7" x14ac:dyDescent="0.25">
      <c r="A37" s="4">
        <f t="shared" si="4"/>
        <v>200</v>
      </c>
      <c r="B37" s="4">
        <f>B36</f>
        <v>50</v>
      </c>
      <c r="C37" s="4">
        <v>502</v>
      </c>
      <c r="D37" s="4">
        <v>0</v>
      </c>
      <c r="E37" s="4">
        <v>0</v>
      </c>
      <c r="F37" s="4">
        <v>1</v>
      </c>
      <c r="G37" s="4" t="str">
        <f t="shared" si="3"/>
        <v>insert into game_score (id, matchid, squad, goals, points, time_type) values (200, 50, 502, 0, 0, 1);</v>
      </c>
    </row>
    <row r="38" spans="1:7" x14ac:dyDescent="0.25">
      <c r="A38" s="4">
        <f t="shared" si="4"/>
        <v>201</v>
      </c>
      <c r="B38" s="4">
        <f>B36</f>
        <v>50</v>
      </c>
      <c r="C38" s="4">
        <v>505</v>
      </c>
      <c r="D38" s="4">
        <v>0</v>
      </c>
      <c r="E38" s="4">
        <v>0</v>
      </c>
      <c r="F38" s="4">
        <v>2</v>
      </c>
      <c r="G38" s="4" t="str">
        <f t="shared" si="3"/>
        <v>insert into game_score (id, matchid, squad, goals, points, time_type) values (201, 50, 505, 0, 0, 2);</v>
      </c>
    </row>
    <row r="39" spans="1:7" x14ac:dyDescent="0.25">
      <c r="A39" s="4">
        <f t="shared" si="4"/>
        <v>202</v>
      </c>
      <c r="B39" s="4">
        <f t="shared" ref="B39" si="6">B36</f>
        <v>50</v>
      </c>
      <c r="C39" s="4">
        <v>505</v>
      </c>
      <c r="D39" s="4">
        <v>0</v>
      </c>
      <c r="E39" s="4">
        <v>0</v>
      </c>
      <c r="F39" s="4">
        <v>1</v>
      </c>
      <c r="G39" s="4" t="str">
        <f t="shared" si="3"/>
        <v>insert into game_score (id, matchid, squad, goals, points, time_type) values (202, 50, 505, 0, 0, 1);</v>
      </c>
    </row>
    <row r="40" spans="1:7" x14ac:dyDescent="0.25">
      <c r="A40" s="3">
        <f t="shared" si="4"/>
        <v>203</v>
      </c>
      <c r="B40" s="3">
        <f>B36+1</f>
        <v>51</v>
      </c>
      <c r="C40" s="3">
        <v>502</v>
      </c>
      <c r="D40" s="3">
        <v>1</v>
      </c>
      <c r="E40" s="3">
        <v>1</v>
      </c>
      <c r="F40" s="3">
        <v>2</v>
      </c>
      <c r="G40" s="3" t="str">
        <f t="shared" si="3"/>
        <v>insert into game_score (id, matchid, squad, goals, points, time_type) values (203, 51, 502, 1, 1, 2);</v>
      </c>
    </row>
    <row r="41" spans="1:7" x14ac:dyDescent="0.25">
      <c r="A41" s="3">
        <f t="shared" si="4"/>
        <v>204</v>
      </c>
      <c r="B41" s="3">
        <f>B40</f>
        <v>51</v>
      </c>
      <c r="C41" s="3">
        <v>502</v>
      </c>
      <c r="D41" s="3">
        <v>1</v>
      </c>
      <c r="E41" s="3">
        <v>0</v>
      </c>
      <c r="F41" s="3">
        <v>1</v>
      </c>
      <c r="G41" s="3" t="str">
        <f t="shared" si="3"/>
        <v>insert into game_score (id, matchid, squad, goals, points, time_type) values (204, 51, 502, 1, 0, 1);</v>
      </c>
    </row>
    <row r="42" spans="1:7" x14ac:dyDescent="0.25">
      <c r="A42" s="3">
        <f t="shared" si="4"/>
        <v>205</v>
      </c>
      <c r="B42" s="3">
        <f>B40</f>
        <v>51</v>
      </c>
      <c r="C42" s="3">
        <v>503</v>
      </c>
      <c r="D42" s="3">
        <v>1</v>
      </c>
      <c r="E42" s="3">
        <v>1</v>
      </c>
      <c r="F42" s="3">
        <v>2</v>
      </c>
      <c r="G42" s="3" t="str">
        <f t="shared" si="3"/>
        <v>insert into game_score (id, matchid, squad, goals, points, time_type) values (205, 51, 503, 1, 1, 2);</v>
      </c>
    </row>
    <row r="43" spans="1:7" x14ac:dyDescent="0.25">
      <c r="A43" s="3">
        <f t="shared" si="4"/>
        <v>206</v>
      </c>
      <c r="B43" s="3">
        <f t="shared" ref="B43" si="7">B40</f>
        <v>51</v>
      </c>
      <c r="C43" s="3">
        <v>503</v>
      </c>
      <c r="D43" s="3">
        <v>1</v>
      </c>
      <c r="E43" s="3">
        <v>0</v>
      </c>
      <c r="F43" s="3">
        <v>1</v>
      </c>
      <c r="G43" s="3" t="str">
        <f t="shared" si="3"/>
        <v>insert into game_score (id, matchid, squad, goals, points, time_type) values (206, 51, 503, 1, 0, 1);</v>
      </c>
    </row>
    <row r="44" spans="1:7" x14ac:dyDescent="0.25">
      <c r="A44" s="4">
        <f t="shared" si="4"/>
        <v>207</v>
      </c>
      <c r="B44" s="4">
        <f>B40+1</f>
        <v>52</v>
      </c>
      <c r="C44" s="4">
        <v>503</v>
      </c>
      <c r="D44" s="4">
        <v>1</v>
      </c>
      <c r="E44" s="4">
        <v>3</v>
      </c>
      <c r="F44" s="4">
        <v>2</v>
      </c>
      <c r="G44" s="4" t="str">
        <f t="shared" si="3"/>
        <v>insert into game_score (id, matchid, squad, goals, points, time_type) values (207, 52, 503, 1, 3, 2);</v>
      </c>
    </row>
    <row r="45" spans="1:7" x14ac:dyDescent="0.25">
      <c r="A45" s="4">
        <f t="shared" si="4"/>
        <v>208</v>
      </c>
      <c r="B45" s="4">
        <f>B44</f>
        <v>52</v>
      </c>
      <c r="C45" s="4">
        <v>503</v>
      </c>
      <c r="D45" s="4">
        <v>0</v>
      </c>
      <c r="E45" s="4">
        <v>0</v>
      </c>
      <c r="F45" s="4">
        <v>1</v>
      </c>
      <c r="G45" s="4" t="str">
        <f t="shared" si="3"/>
        <v>insert into game_score (id, matchid, squad, goals, points, time_type) values (208, 52, 503, 0, 0, 1);</v>
      </c>
    </row>
    <row r="46" spans="1:7" x14ac:dyDescent="0.25">
      <c r="A46" s="4">
        <f t="shared" si="4"/>
        <v>209</v>
      </c>
      <c r="B46" s="4">
        <f>B44</f>
        <v>52</v>
      </c>
      <c r="C46" s="4">
        <v>505</v>
      </c>
      <c r="D46" s="4">
        <v>0</v>
      </c>
      <c r="E46" s="4">
        <v>0</v>
      </c>
      <c r="F46" s="4">
        <v>2</v>
      </c>
      <c r="G46" s="4" t="str">
        <f t="shared" si="3"/>
        <v>insert into game_score (id, matchid, squad, goals, points, time_type) values (209, 52, 505, 0, 0, 2);</v>
      </c>
    </row>
    <row r="47" spans="1:7" x14ac:dyDescent="0.25">
      <c r="A47" s="4">
        <f t="shared" si="4"/>
        <v>210</v>
      </c>
      <c r="B47" s="4">
        <f t="shared" ref="B47" si="8">B44</f>
        <v>52</v>
      </c>
      <c r="C47" s="4">
        <v>505</v>
      </c>
      <c r="D47" s="4">
        <v>0</v>
      </c>
      <c r="E47" s="4">
        <v>0</v>
      </c>
      <c r="F47" s="4">
        <v>1</v>
      </c>
      <c r="G47" s="4" t="str">
        <f t="shared" si="3"/>
        <v>insert into game_score (id, matchid, squad, goals, points, time_type) values (210, 52, 505, 0, 0, 1);</v>
      </c>
    </row>
    <row r="48" spans="1:7" x14ac:dyDescent="0.25">
      <c r="A48" s="3">
        <f t="shared" si="4"/>
        <v>211</v>
      </c>
      <c r="B48" s="3">
        <f>B44+1</f>
        <v>53</v>
      </c>
      <c r="C48" s="3">
        <v>506</v>
      </c>
      <c r="D48" s="3">
        <v>1</v>
      </c>
      <c r="E48" s="3">
        <v>3</v>
      </c>
      <c r="F48" s="3">
        <v>2</v>
      </c>
      <c r="G48" s="3" t="str">
        <f t="shared" si="3"/>
        <v>insert into game_score (id, matchid, squad, goals, points, time_type) values (211, 53, 506, 1, 3, 2);</v>
      </c>
    </row>
    <row r="49" spans="1:7" x14ac:dyDescent="0.25">
      <c r="A49" s="3">
        <f t="shared" si="4"/>
        <v>212</v>
      </c>
      <c r="B49" s="3">
        <f>B48</f>
        <v>53</v>
      </c>
      <c r="C49" s="3">
        <v>506</v>
      </c>
      <c r="D49" s="3">
        <v>1</v>
      </c>
      <c r="E49" s="3">
        <v>0</v>
      </c>
      <c r="F49" s="3">
        <v>1</v>
      </c>
      <c r="G49" s="3" t="str">
        <f t="shared" si="3"/>
        <v>insert into game_score (id, matchid, squad, goals, points, time_type) values (212, 53, 506, 1, 0, 1);</v>
      </c>
    </row>
    <row r="50" spans="1:7" x14ac:dyDescent="0.25">
      <c r="A50" s="3">
        <f t="shared" si="4"/>
        <v>213</v>
      </c>
      <c r="B50" s="3">
        <f>B48</f>
        <v>53</v>
      </c>
      <c r="C50" s="3">
        <v>502</v>
      </c>
      <c r="D50" s="3">
        <v>0</v>
      </c>
      <c r="E50" s="3">
        <v>0</v>
      </c>
      <c r="F50" s="3">
        <v>2</v>
      </c>
      <c r="G50" s="3" t="str">
        <f t="shared" si="3"/>
        <v>insert into game_score (id, matchid, squad, goals, points, time_type) values (213, 53, 502, 0, 0, 2);</v>
      </c>
    </row>
    <row r="51" spans="1:7" x14ac:dyDescent="0.25">
      <c r="A51" s="3">
        <f t="shared" si="4"/>
        <v>214</v>
      </c>
      <c r="B51" s="3">
        <f t="shared" ref="B51" si="9">B48</f>
        <v>53</v>
      </c>
      <c r="C51" s="3">
        <v>502</v>
      </c>
      <c r="D51" s="3">
        <v>0</v>
      </c>
      <c r="E51" s="3">
        <v>0</v>
      </c>
      <c r="F51" s="3">
        <v>1</v>
      </c>
      <c r="G51" s="3" t="str">
        <f t="shared" si="3"/>
        <v>insert into game_score (id, matchid, squad, goals, points, time_type) values (214, 53, 502, 0, 0, 1);</v>
      </c>
    </row>
    <row r="52" spans="1:7" x14ac:dyDescent="0.25">
      <c r="A52" s="4">
        <f t="shared" si="4"/>
        <v>215</v>
      </c>
      <c r="B52" s="4">
        <f>B48+1</f>
        <v>54</v>
      </c>
      <c r="C52" s="4">
        <v>504</v>
      </c>
      <c r="D52" s="4">
        <v>3</v>
      </c>
      <c r="E52" s="4">
        <v>3</v>
      </c>
      <c r="F52" s="4">
        <v>2</v>
      </c>
      <c r="G52" s="4" t="str">
        <f t="shared" si="3"/>
        <v>insert into game_score (id, matchid, squad, goals, points, time_type) values (215, 54, 504, 3, 3, 2);</v>
      </c>
    </row>
    <row r="53" spans="1:7" x14ac:dyDescent="0.25">
      <c r="A53" s="4">
        <f t="shared" si="4"/>
        <v>216</v>
      </c>
      <c r="B53" s="4">
        <f>B52</f>
        <v>54</v>
      </c>
      <c r="C53" s="4">
        <v>504</v>
      </c>
      <c r="D53" s="4">
        <v>1</v>
      </c>
      <c r="E53" s="4">
        <v>0</v>
      </c>
      <c r="F53" s="4">
        <v>1</v>
      </c>
      <c r="G53" s="4" t="str">
        <f t="shared" si="3"/>
        <v>insert into game_score (id, matchid, squad, goals, points, time_type) values (216, 54, 504, 1, 0, 1);</v>
      </c>
    </row>
    <row r="54" spans="1:7" x14ac:dyDescent="0.25">
      <c r="A54" s="4">
        <f t="shared" si="4"/>
        <v>217</v>
      </c>
      <c r="B54" s="4">
        <f>B52</f>
        <v>54</v>
      </c>
      <c r="C54" s="4">
        <v>503</v>
      </c>
      <c r="D54" s="4">
        <v>1</v>
      </c>
      <c r="E54" s="4">
        <v>0</v>
      </c>
      <c r="F54" s="4">
        <v>2</v>
      </c>
      <c r="G54" s="4" t="str">
        <f t="shared" si="3"/>
        <v>insert into game_score (id, matchid, squad, goals, points, time_type) values (217, 54, 503, 1, 0, 2);</v>
      </c>
    </row>
    <row r="55" spans="1:7" x14ac:dyDescent="0.25">
      <c r="A55" s="4">
        <f t="shared" si="4"/>
        <v>218</v>
      </c>
      <c r="B55" s="4">
        <f t="shared" ref="B55" si="10">B52</f>
        <v>54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(218, 54, 503, 0, 0, 1);</v>
      </c>
    </row>
    <row r="56" spans="1:7" x14ac:dyDescent="0.25">
      <c r="A56" s="3">
        <f t="shared" si="4"/>
        <v>219</v>
      </c>
      <c r="B56" s="3">
        <f>B52+1</f>
        <v>55</v>
      </c>
      <c r="C56" s="3">
        <v>502</v>
      </c>
      <c r="D56" s="3">
        <v>1</v>
      </c>
      <c r="E56" s="3">
        <v>3</v>
      </c>
      <c r="F56" s="3">
        <v>2</v>
      </c>
      <c r="G56" s="3" t="str">
        <f t="shared" si="3"/>
        <v>insert into game_score (id, matchid, squad, goals, points, time_type) values (219, 55, 502, 1, 3, 2);</v>
      </c>
    </row>
    <row r="57" spans="1:7" x14ac:dyDescent="0.25">
      <c r="A57" s="3">
        <f t="shared" si="4"/>
        <v>220</v>
      </c>
      <c r="B57" s="3">
        <f>B56</f>
        <v>55</v>
      </c>
      <c r="C57" s="3">
        <v>502</v>
      </c>
      <c r="D57" s="3">
        <v>0</v>
      </c>
      <c r="E57" s="3">
        <v>0</v>
      </c>
      <c r="F57" s="3">
        <v>1</v>
      </c>
      <c r="G57" s="3" t="str">
        <f t="shared" si="3"/>
        <v>insert into game_score (id, matchid, squad, goals, points, time_type) values (220, 55, 502, 0, 0, 1);</v>
      </c>
    </row>
    <row r="58" spans="1:7" x14ac:dyDescent="0.25">
      <c r="A58" s="3">
        <f t="shared" si="4"/>
        <v>221</v>
      </c>
      <c r="B58" s="3">
        <f>B56</f>
        <v>55</v>
      </c>
      <c r="C58" s="3">
        <v>503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(221, 55, 503, 0, 0, 2);</v>
      </c>
    </row>
    <row r="59" spans="1:7" x14ac:dyDescent="0.25">
      <c r="A59" s="3">
        <f t="shared" si="4"/>
        <v>222</v>
      </c>
      <c r="B59" s="3">
        <f t="shared" ref="B59" si="11">B56</f>
        <v>55</v>
      </c>
      <c r="C59" s="3">
        <v>503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(222, 55, 503, 0, 0, 1);</v>
      </c>
    </row>
    <row r="60" spans="1:7" x14ac:dyDescent="0.25">
      <c r="A60" s="4">
        <f t="shared" si="4"/>
        <v>223</v>
      </c>
      <c r="B60" s="4">
        <f>B56+1</f>
        <v>56</v>
      </c>
      <c r="C60" s="4">
        <v>506</v>
      </c>
      <c r="D60" s="4">
        <v>1</v>
      </c>
      <c r="E60" s="4">
        <v>0</v>
      </c>
      <c r="F60" s="4">
        <v>2</v>
      </c>
      <c r="G60" s="4" t="str">
        <f t="shared" si="3"/>
        <v>insert into game_score (id, matchid, squad, goals, points, time_type) values (223, 56, 506, 1, 0, 2);</v>
      </c>
    </row>
    <row r="61" spans="1:7" x14ac:dyDescent="0.25">
      <c r="A61" s="4">
        <f t="shared" si="4"/>
        <v>224</v>
      </c>
      <c r="B61" s="4">
        <f>B60</f>
        <v>56</v>
      </c>
      <c r="C61" s="4">
        <v>506</v>
      </c>
      <c r="D61" s="4">
        <v>1</v>
      </c>
      <c r="E61" s="4">
        <v>0</v>
      </c>
      <c r="F61" s="4">
        <v>1</v>
      </c>
      <c r="G61" s="4" t="str">
        <f t="shared" si="3"/>
        <v>insert into game_score (id, matchid, squad, goals, points, time_type) values (224, 56, 506, 1, 0, 1);</v>
      </c>
    </row>
    <row r="62" spans="1:7" x14ac:dyDescent="0.25">
      <c r="A62" s="4">
        <f t="shared" si="4"/>
        <v>225</v>
      </c>
      <c r="B62" s="4">
        <f>B60</f>
        <v>56</v>
      </c>
      <c r="C62" s="4">
        <v>504</v>
      </c>
      <c r="D62" s="4">
        <v>2</v>
      </c>
      <c r="E62" s="4">
        <v>3</v>
      </c>
      <c r="F62" s="4">
        <v>2</v>
      </c>
      <c r="G62" s="4" t="str">
        <f t="shared" si="3"/>
        <v>insert into game_score (id, matchid, squad, goals, points, time_type) values (225, 56, 504, 2, 3, 2);</v>
      </c>
    </row>
    <row r="63" spans="1:7" x14ac:dyDescent="0.25">
      <c r="A63" s="4">
        <f t="shared" si="4"/>
        <v>226</v>
      </c>
      <c r="B63" s="4">
        <f t="shared" ref="B63" si="12">B60</f>
        <v>56</v>
      </c>
      <c r="C63" s="4">
        <v>504</v>
      </c>
      <c r="D63" s="4">
        <v>1</v>
      </c>
      <c r="E63" s="4">
        <v>0</v>
      </c>
      <c r="F63" s="4">
        <v>1</v>
      </c>
      <c r="G63" s="4" t="str">
        <f t="shared" si="3"/>
        <v>insert into game_score (id, matchid, squad, goals, points, time_type) values (226, 56, 504, 1, 0, 1);</v>
      </c>
    </row>
    <row r="64" spans="1:7" x14ac:dyDescent="0.25">
      <c r="A64" s="3">
        <f t="shared" si="4"/>
        <v>227</v>
      </c>
      <c r="B64" s="3">
        <f>B60+1</f>
        <v>57</v>
      </c>
      <c r="C64" s="3">
        <v>506</v>
      </c>
      <c r="D64" s="3">
        <v>4</v>
      </c>
      <c r="E64" s="3">
        <v>3</v>
      </c>
      <c r="F64" s="3">
        <v>2</v>
      </c>
      <c r="G64" s="3" t="str">
        <f t="shared" si="3"/>
        <v>insert into game_score (id, matchid, squad, goals, points, time_type) values (227, 57, 506, 4, 3, 2);</v>
      </c>
    </row>
    <row r="65" spans="1:7" x14ac:dyDescent="0.25">
      <c r="A65" s="3">
        <f t="shared" si="4"/>
        <v>228</v>
      </c>
      <c r="B65" s="3">
        <f>B64</f>
        <v>57</v>
      </c>
      <c r="C65" s="3">
        <v>506</v>
      </c>
      <c r="D65" s="3">
        <v>2</v>
      </c>
      <c r="E65" s="3">
        <v>0</v>
      </c>
      <c r="F65" s="3">
        <v>1</v>
      </c>
      <c r="G65" s="3" t="str">
        <f t="shared" si="3"/>
        <v>insert into game_score (id, matchid, squad, goals, points, time_type) values (228, 57, 506, 2, 0, 1);</v>
      </c>
    </row>
    <row r="66" spans="1:7" x14ac:dyDescent="0.25">
      <c r="A66" s="3">
        <f t="shared" si="4"/>
        <v>229</v>
      </c>
      <c r="B66" s="3">
        <f>B64</f>
        <v>57</v>
      </c>
      <c r="C66" s="3">
        <v>503</v>
      </c>
      <c r="D66" s="3">
        <v>0</v>
      </c>
      <c r="E66" s="3">
        <v>0</v>
      </c>
      <c r="F66" s="3">
        <v>2</v>
      </c>
      <c r="G66" s="3" t="str">
        <f t="shared" si="3"/>
        <v>insert into game_score (id, matchid, squad, goals, points, time_type) values (229, 57, 503, 0, 0, 2);</v>
      </c>
    </row>
    <row r="67" spans="1:7" x14ac:dyDescent="0.25">
      <c r="A67" s="3">
        <f t="shared" si="4"/>
        <v>230</v>
      </c>
      <c r="B67" s="3">
        <f t="shared" ref="B67" si="13">B64</f>
        <v>57</v>
      </c>
      <c r="C67" s="3">
        <v>503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(230, 57, 503, 0, 0, 1);</v>
      </c>
    </row>
    <row r="68" spans="1:7" x14ac:dyDescent="0.25">
      <c r="A68" s="4">
        <f t="shared" si="4"/>
        <v>231</v>
      </c>
      <c r="B68" s="4">
        <f>B64+1</f>
        <v>58</v>
      </c>
      <c r="C68" s="4">
        <v>504</v>
      </c>
      <c r="D68" s="4">
        <v>0</v>
      </c>
      <c r="E68" s="4">
        <v>0</v>
      </c>
      <c r="F68" s="4">
        <v>2</v>
      </c>
      <c r="G68" s="4" t="str">
        <f t="shared" si="3"/>
        <v>insert into game_score (id, matchid, squad, goals, points, time_type) values (231, 58, 504, 0, 0, 2);</v>
      </c>
    </row>
    <row r="69" spans="1:7" x14ac:dyDescent="0.25">
      <c r="A69" s="4">
        <f t="shared" si="4"/>
        <v>232</v>
      </c>
      <c r="B69" s="4">
        <f>B68</f>
        <v>58</v>
      </c>
      <c r="C69" s="4">
        <v>504</v>
      </c>
      <c r="D69" s="4">
        <v>0</v>
      </c>
      <c r="E69" s="4">
        <v>0</v>
      </c>
      <c r="F69" s="4">
        <v>1</v>
      </c>
      <c r="G69" s="4" t="str">
        <f t="shared" si="3"/>
        <v>insert into game_score (id, matchid, squad, goals, points, time_type) values (232, 58, 504, 0, 0, 1);</v>
      </c>
    </row>
    <row r="70" spans="1:7" x14ac:dyDescent="0.25">
      <c r="A70" s="4">
        <f t="shared" si="4"/>
        <v>233</v>
      </c>
      <c r="B70" s="4">
        <f>B68</f>
        <v>58</v>
      </c>
      <c r="C70" s="4">
        <v>502</v>
      </c>
      <c r="D70" s="4">
        <v>2</v>
      </c>
      <c r="E70" s="4">
        <v>3</v>
      </c>
      <c r="F70" s="4">
        <v>2</v>
      </c>
      <c r="G70" s="4" t="str">
        <f t="shared" si="3"/>
        <v>insert into game_score (id, matchid, squad, goals, points, time_type) values (233, 58, 502, 2, 3, 2);</v>
      </c>
    </row>
    <row r="71" spans="1:7" x14ac:dyDescent="0.25">
      <c r="A71" s="4">
        <f t="shared" si="4"/>
        <v>234</v>
      </c>
      <c r="B71" s="4">
        <f t="shared" ref="B71" si="14">B68</f>
        <v>58</v>
      </c>
      <c r="C71" s="4">
        <v>502</v>
      </c>
      <c r="D71" s="4">
        <v>1</v>
      </c>
      <c r="E71" s="4">
        <v>0</v>
      </c>
      <c r="F71" s="4">
        <v>1</v>
      </c>
      <c r="G71" s="4" t="str">
        <f t="shared" si="3"/>
        <v>insert into game_score (id, matchid, squad, goals, points, time_type) values (234, 58, 502, 1,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'1999'!A7+1</f>
        <v>19</v>
      </c>
      <c r="B2">
        <v>2001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(19, 2001, 'A', 503);</v>
      </c>
    </row>
    <row r="3" spans="1:7" x14ac:dyDescent="0.25">
      <c r="A3">
        <f t="shared" ref="A3:A8" si="1">A2+1</f>
        <v>20</v>
      </c>
      <c r="B3">
        <f t="shared" ref="B3:B8" si="2">B2</f>
        <v>2001</v>
      </c>
      <c r="C3" t="s">
        <v>12</v>
      </c>
      <c r="D3">
        <v>507</v>
      </c>
      <c r="G3" t="str">
        <f t="shared" si="0"/>
        <v>insert into group_stage (id, tournament, group_code, squad) values (20, 2001, 'A', 507);</v>
      </c>
    </row>
    <row r="4" spans="1:7" x14ac:dyDescent="0.25">
      <c r="A4">
        <f t="shared" si="1"/>
        <v>21</v>
      </c>
      <c r="B4">
        <f t="shared" si="2"/>
        <v>2001</v>
      </c>
      <c r="C4" t="s">
        <v>12</v>
      </c>
      <c r="D4">
        <v>504</v>
      </c>
      <c r="G4" t="str">
        <f t="shared" si="0"/>
        <v>insert into group_stage (id, tournament, group_code, squad) values (21, 2001, 'A', 504);</v>
      </c>
    </row>
    <row r="5" spans="1:7" x14ac:dyDescent="0.25">
      <c r="A5">
        <f t="shared" si="1"/>
        <v>22</v>
      </c>
      <c r="B5">
        <f t="shared" si="2"/>
        <v>2001</v>
      </c>
      <c r="C5" t="s">
        <v>12</v>
      </c>
      <c r="D5">
        <v>505</v>
      </c>
      <c r="G5" t="str">
        <f t="shared" si="0"/>
        <v>insert into group_stage (id, tournament, group_code, squad) values (22, 2001, 'A', 505);</v>
      </c>
    </row>
    <row r="6" spans="1:7" x14ac:dyDescent="0.25">
      <c r="A6">
        <f t="shared" si="1"/>
        <v>23</v>
      </c>
      <c r="B6">
        <f t="shared" si="2"/>
        <v>2001</v>
      </c>
      <c r="C6" t="s">
        <v>13</v>
      </c>
      <c r="D6">
        <v>506</v>
      </c>
      <c r="G6" t="str">
        <f t="shared" si="0"/>
        <v>insert into group_stage (id, tournament, group_code, squad) values (23, 2001, 'B', 506);</v>
      </c>
    </row>
    <row r="7" spans="1:7" x14ac:dyDescent="0.25">
      <c r="A7">
        <f t="shared" si="1"/>
        <v>24</v>
      </c>
      <c r="B7">
        <f t="shared" si="2"/>
        <v>2001</v>
      </c>
      <c r="C7" t="s">
        <v>13</v>
      </c>
      <c r="D7">
        <v>502</v>
      </c>
      <c r="G7" t="str">
        <f t="shared" si="0"/>
        <v>insert into group_stage (id, tournament, group_code, squad) values (24, 2001, 'B', 502);</v>
      </c>
    </row>
    <row r="8" spans="1:7" x14ac:dyDescent="0.25">
      <c r="A8">
        <f t="shared" si="1"/>
        <v>25</v>
      </c>
      <c r="B8">
        <f t="shared" si="2"/>
        <v>2001</v>
      </c>
      <c r="C8" t="s">
        <v>13</v>
      </c>
      <c r="D8">
        <v>501</v>
      </c>
      <c r="G8" t="str">
        <f t="shared" si="0"/>
        <v>insert into group_stage (id, tournament, group_code, squad) values (25, 2001, 'B', 501);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'1999'!A21+1</f>
        <v>59</v>
      </c>
      <c r="B11" s="2" t="str">
        <f>"2001-05-23"</f>
        <v>2001-05-23</v>
      </c>
      <c r="C11">
        <v>2</v>
      </c>
      <c r="D11">
        <v>504</v>
      </c>
      <c r="G11" t="str">
        <f t="shared" ref="G11:G25" si="3">"insert into game (matchid, matchdate, game_type, country) values (" &amp; A11 &amp; ", '" &amp; B11 &amp; "', " &amp; C11 &amp; ", " &amp; D11 &amp;  ");"</f>
        <v>insert into game (matchid, matchdate, game_type, country) values (59, '2001-05-23', 2, 504);</v>
      </c>
    </row>
    <row r="12" spans="1:7" x14ac:dyDescent="0.25">
      <c r="A12">
        <f>A11+1</f>
        <v>60</v>
      </c>
      <c r="B12" s="2" t="str">
        <f>"2001-05-23"</f>
        <v>2001-05-23</v>
      </c>
      <c r="C12">
        <v>2</v>
      </c>
      <c r="D12">
        <v>504</v>
      </c>
      <c r="G12" t="str">
        <f t="shared" si="3"/>
        <v>insert into game (matchid, matchdate, game_type, country) values (60, '2001-05-23', 2, 504);</v>
      </c>
    </row>
    <row r="13" spans="1:7" x14ac:dyDescent="0.25">
      <c r="A13">
        <f t="shared" ref="A13:A25" si="4">A12+1</f>
        <v>61</v>
      </c>
      <c r="B13" s="2" t="str">
        <f>"2001-05-25"</f>
        <v>2001-05-25</v>
      </c>
      <c r="C13">
        <v>2</v>
      </c>
      <c r="D13">
        <v>504</v>
      </c>
      <c r="G13" t="str">
        <f t="shared" si="3"/>
        <v>insert into game (matchid, matchdate, game_type, country) values (61, '2001-05-25', 2, 504);</v>
      </c>
    </row>
    <row r="14" spans="1:7" x14ac:dyDescent="0.25">
      <c r="A14">
        <f t="shared" si="4"/>
        <v>62</v>
      </c>
      <c r="B14" s="2" t="str">
        <f>"2001-05-25"</f>
        <v>2001-05-25</v>
      </c>
      <c r="C14">
        <v>2</v>
      </c>
      <c r="D14">
        <v>504</v>
      </c>
      <c r="G14" t="str">
        <f t="shared" si="3"/>
        <v>insert into game (matchid, matchdate, game_type, country) values (62, '2001-05-25', 2, 504);</v>
      </c>
    </row>
    <row r="15" spans="1:7" x14ac:dyDescent="0.25">
      <c r="A15">
        <f t="shared" si="4"/>
        <v>63</v>
      </c>
      <c r="B15" s="2" t="str">
        <f>"2001-05-27"</f>
        <v>2001-05-27</v>
      </c>
      <c r="C15">
        <v>2</v>
      </c>
      <c r="D15">
        <v>504</v>
      </c>
      <c r="G15" t="str">
        <f t="shared" si="3"/>
        <v>insert into game (matchid, matchdate, game_type, country) values (63, '2001-05-27', 2, 504);</v>
      </c>
    </row>
    <row r="16" spans="1:7" x14ac:dyDescent="0.25">
      <c r="A16">
        <f t="shared" si="4"/>
        <v>64</v>
      </c>
      <c r="B16" s="2" t="str">
        <f>"2001-05-27"</f>
        <v>2001-05-27</v>
      </c>
      <c r="C16">
        <v>2</v>
      </c>
      <c r="D16">
        <v>504</v>
      </c>
      <c r="G16" t="str">
        <f t="shared" si="3"/>
        <v>insert into game (matchid, matchdate, game_type, country) values (64, '2001-05-27', 2, 504);</v>
      </c>
    </row>
    <row r="17" spans="1:7" x14ac:dyDescent="0.25">
      <c r="A17">
        <f t="shared" si="4"/>
        <v>65</v>
      </c>
      <c r="B17" s="2" t="str">
        <f>"2001-05-23"</f>
        <v>2001-05-23</v>
      </c>
      <c r="C17">
        <v>2</v>
      </c>
      <c r="D17">
        <v>504</v>
      </c>
      <c r="G17" t="str">
        <f t="shared" si="3"/>
        <v>insert into game (matchid, matchdate, game_type, country) values (65, '2001-05-23', 2, 504);</v>
      </c>
    </row>
    <row r="18" spans="1:7" x14ac:dyDescent="0.25">
      <c r="A18">
        <f t="shared" si="4"/>
        <v>66</v>
      </c>
      <c r="B18" s="2" t="str">
        <f>"2001-05-25"</f>
        <v>2001-05-25</v>
      </c>
      <c r="C18">
        <v>2</v>
      </c>
      <c r="D18">
        <v>504</v>
      </c>
      <c r="G18" t="str">
        <f t="shared" si="3"/>
        <v>insert into game (matchid, matchdate, game_type, country) values (66, '2001-05-25', 2, 504);</v>
      </c>
    </row>
    <row r="19" spans="1:7" x14ac:dyDescent="0.25">
      <c r="A19">
        <f t="shared" si="4"/>
        <v>67</v>
      </c>
      <c r="B19" s="2" t="str">
        <f>"2001-05-27"</f>
        <v>2001-05-27</v>
      </c>
      <c r="C19">
        <v>2</v>
      </c>
      <c r="D19">
        <v>504</v>
      </c>
      <c r="G19" t="str">
        <f t="shared" si="3"/>
        <v>insert into game (matchid, matchdate, game_type, country) values (67, '2001-05-27', 2, 504);</v>
      </c>
    </row>
    <row r="20" spans="1:7" x14ac:dyDescent="0.25">
      <c r="A20">
        <f t="shared" si="4"/>
        <v>68</v>
      </c>
      <c r="B20" s="2" t="str">
        <f>"2001-05-30"</f>
        <v>2001-05-30</v>
      </c>
      <c r="C20">
        <v>8</v>
      </c>
      <c r="D20">
        <v>504</v>
      </c>
      <c r="G20" t="str">
        <f t="shared" si="3"/>
        <v>insert into game (matchid, matchdate, game_type, country) values (68, '2001-05-30', 8, 504);</v>
      </c>
    </row>
    <row r="21" spans="1:7" x14ac:dyDescent="0.25">
      <c r="A21">
        <f t="shared" si="4"/>
        <v>69</v>
      </c>
      <c r="B21" s="2" t="str">
        <f>"2001-05-30"</f>
        <v>2001-05-30</v>
      </c>
      <c r="C21">
        <v>8</v>
      </c>
      <c r="D21">
        <v>504</v>
      </c>
      <c r="G21" t="str">
        <f t="shared" si="3"/>
        <v>insert into game (matchid, matchdate, game_type, country) values (69, '2001-05-30', 8, 504);</v>
      </c>
    </row>
    <row r="22" spans="1:7" x14ac:dyDescent="0.25">
      <c r="A22">
        <f t="shared" si="4"/>
        <v>70</v>
      </c>
      <c r="B22" s="2" t="str">
        <f>"2001-06-01"</f>
        <v>2001-06-01</v>
      </c>
      <c r="C22">
        <v>8</v>
      </c>
      <c r="D22">
        <v>504</v>
      </c>
      <c r="G22" t="str">
        <f t="shared" si="3"/>
        <v>insert into game (matchid, matchdate, game_type, country) values (70, '2001-06-01', 8, 504);</v>
      </c>
    </row>
    <row r="23" spans="1:7" x14ac:dyDescent="0.25">
      <c r="A23">
        <f t="shared" si="4"/>
        <v>71</v>
      </c>
      <c r="B23" s="2" t="str">
        <f>"2001-06-01"</f>
        <v>2001-06-01</v>
      </c>
      <c r="C23">
        <v>8</v>
      </c>
      <c r="D23">
        <v>504</v>
      </c>
      <c r="G23" t="str">
        <f t="shared" si="3"/>
        <v>insert into game (matchid, matchdate, game_type, country) values (71, '2001-06-01', 8, 504);</v>
      </c>
    </row>
    <row r="24" spans="1:7" x14ac:dyDescent="0.25">
      <c r="A24">
        <f t="shared" si="4"/>
        <v>72</v>
      </c>
      <c r="B24" s="2" t="str">
        <f>"2001-06-03"</f>
        <v>2001-06-03</v>
      </c>
      <c r="C24">
        <v>8</v>
      </c>
      <c r="D24">
        <v>504</v>
      </c>
      <c r="G24" t="str">
        <f t="shared" si="3"/>
        <v>insert into game (matchid, matchdate, game_type, country) values (72, '2001-06-03', 8, 504);</v>
      </c>
    </row>
    <row r="25" spans="1:7" x14ac:dyDescent="0.25">
      <c r="A25">
        <f t="shared" si="4"/>
        <v>73</v>
      </c>
      <c r="B25" s="2" t="str">
        <f>"2001-06-03"</f>
        <v>2001-06-03</v>
      </c>
      <c r="C25">
        <v>8</v>
      </c>
      <c r="D25">
        <v>504</v>
      </c>
      <c r="G25" t="str">
        <f t="shared" si="3"/>
        <v>insert into game (matchid, matchdate, game_type, country) values (73, '2001-06-03', 8, 504);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'1999'!A71 + 1</f>
        <v>235</v>
      </c>
      <c r="B28" s="3">
        <f>A11</f>
        <v>59</v>
      </c>
      <c r="C28" s="3">
        <v>503</v>
      </c>
      <c r="D28" s="3">
        <v>3</v>
      </c>
      <c r="E28" s="3">
        <v>3</v>
      </c>
      <c r="F28" s="3">
        <v>2</v>
      </c>
      <c r="G28" s="3" t="str">
        <f t="shared" ref="G28:G75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59, 503, 3, 3, 2);</v>
      </c>
    </row>
    <row r="29" spans="1:7" x14ac:dyDescent="0.25">
      <c r="A29" s="3">
        <f>A28+1</f>
        <v>236</v>
      </c>
      <c r="B29" s="3">
        <f>B28</f>
        <v>59</v>
      </c>
      <c r="C29" s="3">
        <v>503</v>
      </c>
      <c r="D29" s="3">
        <v>3</v>
      </c>
      <c r="E29" s="3">
        <v>0</v>
      </c>
      <c r="F29" s="3">
        <v>1</v>
      </c>
      <c r="G29" s="3" t="str">
        <f t="shared" si="5"/>
        <v>insert into game_score (id, matchid, squad, goals, points, time_type) values (236, 59, 503, 3, 0, 1);</v>
      </c>
    </row>
    <row r="30" spans="1:7" x14ac:dyDescent="0.25">
      <c r="A30" s="3">
        <f t="shared" ref="A30:A87" si="6">A29+1</f>
        <v>237</v>
      </c>
      <c r="B30" s="3">
        <f>B28</f>
        <v>59</v>
      </c>
      <c r="C30" s="3">
        <v>505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59, 505, 0, 0, 2);</v>
      </c>
    </row>
    <row r="31" spans="1:7" x14ac:dyDescent="0.25">
      <c r="A31" s="3">
        <f t="shared" si="6"/>
        <v>238</v>
      </c>
      <c r="B31" s="3">
        <f>B28</f>
        <v>59</v>
      </c>
      <c r="C31" s="3">
        <v>505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59, 505, 0, 0, 1);</v>
      </c>
    </row>
    <row r="32" spans="1:7" x14ac:dyDescent="0.25">
      <c r="A32" s="4">
        <f>A31+1</f>
        <v>239</v>
      </c>
      <c r="B32" s="4">
        <f>B28+1</f>
        <v>60</v>
      </c>
      <c r="C32" s="4">
        <v>504</v>
      </c>
      <c r="D32" s="4">
        <v>1</v>
      </c>
      <c r="E32" s="4">
        <v>0</v>
      </c>
      <c r="F32" s="4">
        <v>2</v>
      </c>
      <c r="G32" t="str">
        <f t="shared" si="5"/>
        <v>insert into game_score (id, matchid, squad, goals, points, time_type) values (239, 60, 504, 1, 0, 2);</v>
      </c>
    </row>
    <row r="33" spans="1:7" x14ac:dyDescent="0.25">
      <c r="A33" s="4">
        <f t="shared" si="6"/>
        <v>240</v>
      </c>
      <c r="B33" s="4">
        <f>B32</f>
        <v>60</v>
      </c>
      <c r="C33" s="4">
        <v>504</v>
      </c>
      <c r="D33" s="4">
        <v>1</v>
      </c>
      <c r="E33" s="4">
        <v>0</v>
      </c>
      <c r="F33" s="4">
        <v>1</v>
      </c>
      <c r="G33" t="str">
        <f t="shared" si="5"/>
        <v>insert into game_score (id, matchid, squad, goals, points, time_type) values (240, 60, 504, 1, 0, 1);</v>
      </c>
    </row>
    <row r="34" spans="1:7" x14ac:dyDescent="0.25">
      <c r="A34" s="4">
        <f t="shared" si="6"/>
        <v>241</v>
      </c>
      <c r="B34" s="4">
        <f>B32</f>
        <v>60</v>
      </c>
      <c r="C34" s="4">
        <v>507</v>
      </c>
      <c r="D34" s="4">
        <v>2</v>
      </c>
      <c r="E34" s="4">
        <v>3</v>
      </c>
      <c r="F34" s="4">
        <v>2</v>
      </c>
      <c r="G34" t="str">
        <f t="shared" si="5"/>
        <v>insert into game_score (id, matchid, squad, goals, points, time_type) values (241, 60, 507, 2, 3, 2);</v>
      </c>
    </row>
    <row r="35" spans="1:7" x14ac:dyDescent="0.25">
      <c r="A35" s="4">
        <f t="shared" si="6"/>
        <v>242</v>
      </c>
      <c r="B35" s="4">
        <f>B32</f>
        <v>60</v>
      </c>
      <c r="C35" s="4">
        <v>507</v>
      </c>
      <c r="D35" s="4">
        <v>1</v>
      </c>
      <c r="E35" s="4">
        <v>0</v>
      </c>
      <c r="F35" s="4">
        <v>1</v>
      </c>
      <c r="G35" t="str">
        <f t="shared" si="5"/>
        <v>insert into game_score (id, matchid, squad, goals, points, time_type) values (242, 60, 507, 1, 0, 1);</v>
      </c>
    </row>
    <row r="36" spans="1:7" x14ac:dyDescent="0.25">
      <c r="A36" s="3">
        <f t="shared" si="6"/>
        <v>243</v>
      </c>
      <c r="B36" s="3">
        <f>B32+1</f>
        <v>61</v>
      </c>
      <c r="C36" s="3">
        <v>503</v>
      </c>
      <c r="D36" s="3">
        <v>2</v>
      </c>
      <c r="E36" s="3">
        <v>3</v>
      </c>
      <c r="F36" s="3">
        <v>2</v>
      </c>
      <c r="G36" s="3" t="str">
        <f t="shared" si="5"/>
        <v>insert into game_score (id, matchid, squad, goals, points, time_type) values (243, 61, 503, 2, 3, 2);</v>
      </c>
    </row>
    <row r="37" spans="1:7" x14ac:dyDescent="0.25">
      <c r="A37" s="3">
        <f t="shared" si="6"/>
        <v>244</v>
      </c>
      <c r="B37" s="3">
        <f>B36</f>
        <v>61</v>
      </c>
      <c r="C37" s="3">
        <v>503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61, 503, 0, 0, 1);</v>
      </c>
    </row>
    <row r="38" spans="1:7" x14ac:dyDescent="0.25">
      <c r="A38" s="3">
        <f t="shared" si="6"/>
        <v>245</v>
      </c>
      <c r="B38" s="3">
        <f>B36</f>
        <v>61</v>
      </c>
      <c r="C38" s="3">
        <v>507</v>
      </c>
      <c r="D38" s="3">
        <v>1</v>
      </c>
      <c r="E38" s="3">
        <v>0</v>
      </c>
      <c r="F38" s="3">
        <v>2</v>
      </c>
      <c r="G38" s="3" t="str">
        <f t="shared" si="5"/>
        <v>insert into game_score (id, matchid, squad, goals, points, time_type) values (245, 61, 507, 1, 0, 2);</v>
      </c>
    </row>
    <row r="39" spans="1:7" x14ac:dyDescent="0.25">
      <c r="A39" s="3">
        <f t="shared" si="6"/>
        <v>246</v>
      </c>
      <c r="B39" s="3">
        <f t="shared" ref="B39" si="7">B36</f>
        <v>61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(246, 61, 507, 0, 0, 1);</v>
      </c>
    </row>
    <row r="40" spans="1:7" x14ac:dyDescent="0.25">
      <c r="A40" s="4">
        <f t="shared" si="6"/>
        <v>247</v>
      </c>
      <c r="B40" s="4">
        <f>B36+1</f>
        <v>62</v>
      </c>
      <c r="C40" s="4">
        <v>504</v>
      </c>
      <c r="D40" s="4">
        <v>10</v>
      </c>
      <c r="E40" s="4">
        <v>3</v>
      </c>
      <c r="F40" s="4">
        <v>2</v>
      </c>
      <c r="G40" s="4" t="str">
        <f t="shared" si="5"/>
        <v>insert into game_score (id, matchid, squad, goals, points, time_type) values (247, 62, 504, 10, 3, 2);</v>
      </c>
    </row>
    <row r="41" spans="1:7" x14ac:dyDescent="0.25">
      <c r="A41" s="4">
        <f t="shared" si="6"/>
        <v>248</v>
      </c>
      <c r="B41" s="4">
        <f>B40</f>
        <v>62</v>
      </c>
      <c r="C41" s="4">
        <v>504</v>
      </c>
      <c r="D41" s="4">
        <v>4</v>
      </c>
      <c r="E41" s="4">
        <v>0</v>
      </c>
      <c r="F41" s="4">
        <v>1</v>
      </c>
      <c r="G41" s="4" t="str">
        <f t="shared" si="5"/>
        <v>insert into game_score (id, matchid, squad, goals, points, time_type) values (248, 62, 504, 4, 0, 1);</v>
      </c>
    </row>
    <row r="42" spans="1:7" x14ac:dyDescent="0.25">
      <c r="A42" s="4">
        <f t="shared" si="6"/>
        <v>249</v>
      </c>
      <c r="B42" s="4">
        <f>B40</f>
        <v>62</v>
      </c>
      <c r="C42" s="4">
        <v>505</v>
      </c>
      <c r="D42" s="4">
        <v>2</v>
      </c>
      <c r="E42" s="4">
        <v>0</v>
      </c>
      <c r="F42" s="4">
        <v>2</v>
      </c>
      <c r="G42" s="4" t="str">
        <f t="shared" si="5"/>
        <v>insert into game_score (id, matchid, squad, goals, points, time_type) values (249, 62, 505, 2, 0, 2);</v>
      </c>
    </row>
    <row r="43" spans="1:7" x14ac:dyDescent="0.25">
      <c r="A43" s="4">
        <f t="shared" si="6"/>
        <v>250</v>
      </c>
      <c r="B43" s="4">
        <f t="shared" ref="B43" si="8">B40</f>
        <v>62</v>
      </c>
      <c r="C43" s="4">
        <v>505</v>
      </c>
      <c r="D43" s="4">
        <v>1</v>
      </c>
      <c r="E43" s="4">
        <v>0</v>
      </c>
      <c r="F43" s="4">
        <v>1</v>
      </c>
      <c r="G43" s="4" t="str">
        <f t="shared" si="5"/>
        <v>insert into game_score (id, matchid, squad, goals, points, time_type) values (250, 62, 505, 1, 0, 1);</v>
      </c>
    </row>
    <row r="44" spans="1:7" x14ac:dyDescent="0.25">
      <c r="A44" s="3">
        <f t="shared" si="6"/>
        <v>251</v>
      </c>
      <c r="B44" s="3">
        <f>B40+1</f>
        <v>63</v>
      </c>
      <c r="C44" s="3">
        <v>505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(251, 63, 505, 0, 0, 2);</v>
      </c>
    </row>
    <row r="45" spans="1:7" x14ac:dyDescent="0.25">
      <c r="A45" s="3">
        <f t="shared" si="6"/>
        <v>252</v>
      </c>
      <c r="B45" s="3">
        <f>B44</f>
        <v>63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(252, 63, 505, 0, 0, 1);</v>
      </c>
    </row>
    <row r="46" spans="1:7" x14ac:dyDescent="0.25">
      <c r="A46" s="3">
        <f t="shared" si="6"/>
        <v>253</v>
      </c>
      <c r="B46" s="3">
        <f>B44</f>
        <v>63</v>
      </c>
      <c r="C46" s="3">
        <v>507</v>
      </c>
      <c r="D46" s="3">
        <v>6</v>
      </c>
      <c r="E46" s="3">
        <v>3</v>
      </c>
      <c r="F46" s="3">
        <v>2</v>
      </c>
      <c r="G46" s="3" t="str">
        <f t="shared" si="5"/>
        <v>insert into game_score (id, matchid, squad, goals, points, time_type) values (253, 63, 507, 6, 3, 2);</v>
      </c>
    </row>
    <row r="47" spans="1:7" x14ac:dyDescent="0.25">
      <c r="A47" s="3">
        <f t="shared" si="6"/>
        <v>254</v>
      </c>
      <c r="B47" s="3">
        <f t="shared" ref="B47" si="9">B44</f>
        <v>63</v>
      </c>
      <c r="C47" s="3">
        <v>507</v>
      </c>
      <c r="D47" s="3">
        <v>4</v>
      </c>
      <c r="E47" s="3">
        <v>0</v>
      </c>
      <c r="F47" s="3">
        <v>1</v>
      </c>
      <c r="G47" s="3" t="str">
        <f t="shared" si="5"/>
        <v>insert into game_score (id, matchid, squad, goals, points, time_type) values (254, 63, 507, 4, 0, 1);</v>
      </c>
    </row>
    <row r="48" spans="1:7" x14ac:dyDescent="0.25">
      <c r="A48" s="4">
        <f t="shared" si="6"/>
        <v>255</v>
      </c>
      <c r="B48" s="4">
        <f>B44+1</f>
        <v>64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(255, 64, 504, 1, 1, 2);</v>
      </c>
    </row>
    <row r="49" spans="1:7" x14ac:dyDescent="0.25">
      <c r="A49" s="4">
        <f t="shared" si="6"/>
        <v>256</v>
      </c>
      <c r="B49" s="4">
        <f>B48</f>
        <v>64</v>
      </c>
      <c r="C49" s="4">
        <v>504</v>
      </c>
      <c r="D49" s="4">
        <v>1</v>
      </c>
      <c r="E49" s="4">
        <v>0</v>
      </c>
      <c r="F49" s="4">
        <v>1</v>
      </c>
      <c r="G49" s="4" t="str">
        <f t="shared" si="5"/>
        <v>insert into game_score (id, matchid, squad, goals, points, time_type) values (256, 64, 504, 1, 0, 1);</v>
      </c>
    </row>
    <row r="50" spans="1:7" x14ac:dyDescent="0.25">
      <c r="A50" s="4">
        <f t="shared" si="6"/>
        <v>257</v>
      </c>
      <c r="B50" s="4">
        <f>B48</f>
        <v>64</v>
      </c>
      <c r="C50" s="4">
        <v>503</v>
      </c>
      <c r="D50" s="4">
        <v>1</v>
      </c>
      <c r="E50" s="4">
        <v>1</v>
      </c>
      <c r="F50" s="4">
        <v>2</v>
      </c>
      <c r="G50" s="4" t="str">
        <f t="shared" si="5"/>
        <v>insert into game_score (id, matchid, squad, goals, points, time_type) values (257, 64, 503, 1, 1, 2);</v>
      </c>
    </row>
    <row r="51" spans="1:7" x14ac:dyDescent="0.25">
      <c r="A51" s="4">
        <f t="shared" si="6"/>
        <v>258</v>
      </c>
      <c r="B51" s="4">
        <f t="shared" ref="B51" si="10">B48</f>
        <v>64</v>
      </c>
      <c r="C51" s="4">
        <v>503</v>
      </c>
      <c r="D51" s="4">
        <v>0</v>
      </c>
      <c r="E51" s="4">
        <v>0</v>
      </c>
      <c r="F51" s="4">
        <v>1</v>
      </c>
      <c r="G51" s="4" t="str">
        <f t="shared" si="5"/>
        <v>insert into game_score (id, matchid, squad, goals, points, time_type) values (258, 64, 503, 0, 0, 1);</v>
      </c>
    </row>
    <row r="52" spans="1:7" x14ac:dyDescent="0.25">
      <c r="A52" s="3">
        <f t="shared" si="6"/>
        <v>259</v>
      </c>
      <c r="B52" s="3">
        <f>B48+1</f>
        <v>65</v>
      </c>
      <c r="C52" s="3">
        <v>506</v>
      </c>
      <c r="D52" s="3">
        <v>4</v>
      </c>
      <c r="E52" s="3">
        <v>3</v>
      </c>
      <c r="F52" s="3">
        <v>2</v>
      </c>
      <c r="G52" s="3" t="str">
        <f t="shared" si="5"/>
        <v>insert into game_score (id, matchid, squad, goals, points, time_type) values (259, 65, 506, 4, 3, 2);</v>
      </c>
    </row>
    <row r="53" spans="1:7" x14ac:dyDescent="0.25">
      <c r="A53" s="3">
        <f t="shared" si="6"/>
        <v>260</v>
      </c>
      <c r="B53" s="3">
        <f>B52</f>
        <v>65</v>
      </c>
      <c r="C53" s="3">
        <v>506</v>
      </c>
      <c r="D53" s="3">
        <v>2</v>
      </c>
      <c r="E53" s="3">
        <v>0</v>
      </c>
      <c r="F53" s="3">
        <v>1</v>
      </c>
      <c r="G53" s="3" t="str">
        <f t="shared" si="5"/>
        <v>insert into game_score (id, matchid, squad, goals, points, time_type) values (260, 65, 506, 2, 0, 1);</v>
      </c>
    </row>
    <row r="54" spans="1:7" x14ac:dyDescent="0.25">
      <c r="A54" s="3">
        <f t="shared" si="6"/>
        <v>261</v>
      </c>
      <c r="B54" s="3">
        <f>B52</f>
        <v>65</v>
      </c>
      <c r="C54" s="3">
        <v>501</v>
      </c>
      <c r="D54" s="3">
        <v>0</v>
      </c>
      <c r="E54" s="3">
        <v>0</v>
      </c>
      <c r="F54" s="3">
        <v>2</v>
      </c>
      <c r="G54" s="3" t="str">
        <f t="shared" si="5"/>
        <v>insert into game_score (id, matchid, squad, goals, points, time_type) values (261, 65, 501, 0, 0, 2);</v>
      </c>
    </row>
    <row r="55" spans="1:7" x14ac:dyDescent="0.25">
      <c r="A55" s="3">
        <f t="shared" si="6"/>
        <v>262</v>
      </c>
      <c r="B55" s="3">
        <f t="shared" ref="B55" si="11">B52</f>
        <v>65</v>
      </c>
      <c r="C55" s="3">
        <v>501</v>
      </c>
      <c r="D55" s="3">
        <v>0</v>
      </c>
      <c r="E55" s="3">
        <v>0</v>
      </c>
      <c r="F55" s="3">
        <v>1</v>
      </c>
      <c r="G55" s="3" t="str">
        <f t="shared" si="5"/>
        <v>insert into game_score (id, matchid, squad, goals, points, time_type) values (262, 65, 501, 0, 0, 1);</v>
      </c>
    </row>
    <row r="56" spans="1:7" x14ac:dyDescent="0.25">
      <c r="A56" s="4">
        <f t="shared" si="6"/>
        <v>263</v>
      </c>
      <c r="B56" s="4">
        <f>B52+1</f>
        <v>66</v>
      </c>
      <c r="C56" s="4">
        <v>502</v>
      </c>
      <c r="D56" s="4">
        <v>3</v>
      </c>
      <c r="E56" s="4">
        <v>1</v>
      </c>
      <c r="F56" s="4">
        <v>2</v>
      </c>
      <c r="G56" s="4" t="str">
        <f t="shared" si="5"/>
        <v>insert into game_score (id, matchid, squad, goals, points, time_type) values (263, 66, 502, 3, 1, 2);</v>
      </c>
    </row>
    <row r="57" spans="1:7" x14ac:dyDescent="0.25">
      <c r="A57" s="4">
        <f t="shared" si="6"/>
        <v>264</v>
      </c>
      <c r="B57" s="4">
        <f>B56</f>
        <v>66</v>
      </c>
      <c r="C57" s="4">
        <v>502</v>
      </c>
      <c r="D57" s="4">
        <v>2</v>
      </c>
      <c r="E57" s="4">
        <v>0</v>
      </c>
      <c r="F57" s="4">
        <v>1</v>
      </c>
      <c r="G57" s="4" t="str">
        <f t="shared" si="5"/>
        <v>insert into game_score (id, matchid, squad, goals, points, time_type) values (264, 66, 502, 2, 0, 1);</v>
      </c>
    </row>
    <row r="58" spans="1:7" x14ac:dyDescent="0.25">
      <c r="A58" s="4">
        <f t="shared" si="6"/>
        <v>265</v>
      </c>
      <c r="B58" s="4">
        <f>B56</f>
        <v>66</v>
      </c>
      <c r="C58" s="4">
        <v>501</v>
      </c>
      <c r="D58" s="4">
        <v>3</v>
      </c>
      <c r="E58" s="4">
        <v>1</v>
      </c>
      <c r="F58" s="4">
        <v>2</v>
      </c>
      <c r="G58" s="4" t="str">
        <f t="shared" si="5"/>
        <v>insert into game_score (id, matchid, squad, goals, points, time_type) values (265, 66, 501, 3, 1, 2);</v>
      </c>
    </row>
    <row r="59" spans="1:7" x14ac:dyDescent="0.25">
      <c r="A59" s="4">
        <f t="shared" si="6"/>
        <v>266</v>
      </c>
      <c r="B59" s="4">
        <f t="shared" ref="B59" si="12">B56</f>
        <v>66</v>
      </c>
      <c r="C59" s="4">
        <v>501</v>
      </c>
      <c r="D59" s="4">
        <v>2</v>
      </c>
      <c r="E59" s="4">
        <v>0</v>
      </c>
      <c r="F59" s="4">
        <v>1</v>
      </c>
      <c r="G59" s="4" t="str">
        <f t="shared" si="5"/>
        <v>insert into game_score (id, matchid, squad, goals, points, time_type) values (266, 66, 501, 2, 0, 1);</v>
      </c>
    </row>
    <row r="60" spans="1:7" x14ac:dyDescent="0.25">
      <c r="A60" s="3">
        <f t="shared" si="6"/>
        <v>267</v>
      </c>
      <c r="B60" s="3">
        <f>B56+1</f>
        <v>67</v>
      </c>
      <c r="C60" s="3">
        <v>506</v>
      </c>
      <c r="D60" s="3">
        <v>1</v>
      </c>
      <c r="E60" s="3">
        <v>1</v>
      </c>
      <c r="F60" s="3">
        <v>2</v>
      </c>
      <c r="G60" s="3" t="str">
        <f t="shared" si="5"/>
        <v>insert into game_score (id, matchid, squad, goals, points, time_type) values (267, 67, 506, 1, 1, 2);</v>
      </c>
    </row>
    <row r="61" spans="1:7" x14ac:dyDescent="0.25">
      <c r="A61" s="3">
        <f t="shared" si="6"/>
        <v>268</v>
      </c>
      <c r="B61" s="3">
        <f>B60</f>
        <v>67</v>
      </c>
      <c r="C61" s="3">
        <v>506</v>
      </c>
      <c r="D61" s="3">
        <v>1</v>
      </c>
      <c r="E61" s="3">
        <v>0</v>
      </c>
      <c r="F61" s="3">
        <v>1</v>
      </c>
      <c r="G61" s="3" t="str">
        <f t="shared" si="5"/>
        <v>insert into game_score (id, matchid, squad, goals, points, time_type) values (268, 67, 506, 1, 0, 1);</v>
      </c>
    </row>
    <row r="62" spans="1:7" x14ac:dyDescent="0.25">
      <c r="A62" s="3">
        <f t="shared" si="6"/>
        <v>269</v>
      </c>
      <c r="B62" s="3">
        <f>B60</f>
        <v>67</v>
      </c>
      <c r="C62" s="3">
        <v>502</v>
      </c>
      <c r="D62" s="3">
        <v>1</v>
      </c>
      <c r="E62" s="3">
        <v>1</v>
      </c>
      <c r="F62" s="3">
        <v>2</v>
      </c>
      <c r="G62" s="3" t="str">
        <f t="shared" si="5"/>
        <v>insert into game_score (id, matchid, squad, goals, points, time_type) values (269, 67, 502, 1, 1, 2);</v>
      </c>
    </row>
    <row r="63" spans="1:7" x14ac:dyDescent="0.25">
      <c r="A63" s="3">
        <f t="shared" si="6"/>
        <v>270</v>
      </c>
      <c r="B63" s="3">
        <f t="shared" ref="B63" si="13">B60</f>
        <v>67</v>
      </c>
      <c r="C63" s="3">
        <v>502</v>
      </c>
      <c r="D63" s="3">
        <v>0</v>
      </c>
      <c r="E63" s="3">
        <v>0</v>
      </c>
      <c r="F63" s="3">
        <v>1</v>
      </c>
      <c r="G63" s="3" t="str">
        <f t="shared" si="5"/>
        <v>insert into game_score (id, matchid, squad, goals, points, time_type) values (270, 67, 502, 0, 0, 1);</v>
      </c>
    </row>
    <row r="64" spans="1:7" x14ac:dyDescent="0.25">
      <c r="A64" s="4">
        <f t="shared" si="6"/>
        <v>271</v>
      </c>
      <c r="B64" s="4">
        <f>B60+1</f>
        <v>68</v>
      </c>
      <c r="C64" s="4">
        <v>506</v>
      </c>
      <c r="D64" s="4">
        <v>2</v>
      </c>
      <c r="E64" s="4">
        <v>3</v>
      </c>
      <c r="F64" s="4">
        <v>2</v>
      </c>
      <c r="G64" s="4" t="str">
        <f t="shared" si="5"/>
        <v>insert into game_score (id, matchid, squad, goals, points, time_type) values (271, 68, 506, 2, 3, 2);</v>
      </c>
    </row>
    <row r="65" spans="1:7" x14ac:dyDescent="0.25">
      <c r="A65" s="4">
        <f t="shared" si="6"/>
        <v>272</v>
      </c>
      <c r="B65" s="4">
        <f>B64</f>
        <v>68</v>
      </c>
      <c r="C65" s="4">
        <v>506</v>
      </c>
      <c r="D65" s="4">
        <v>1</v>
      </c>
      <c r="E65" s="4">
        <v>0</v>
      </c>
      <c r="F65" s="4">
        <v>1</v>
      </c>
      <c r="G65" s="4" t="str">
        <f t="shared" si="5"/>
        <v>insert into game_score (id, matchid, squad, goals, points, time_type) values (272, 68, 506, 1, 0, 1);</v>
      </c>
    </row>
    <row r="66" spans="1:7" x14ac:dyDescent="0.25">
      <c r="A66" s="4">
        <f t="shared" si="6"/>
        <v>273</v>
      </c>
      <c r="B66" s="4">
        <f>B64</f>
        <v>68</v>
      </c>
      <c r="C66" s="4">
        <v>507</v>
      </c>
      <c r="D66" s="4">
        <v>1</v>
      </c>
      <c r="E66" s="4">
        <v>0</v>
      </c>
      <c r="F66" s="4">
        <v>2</v>
      </c>
      <c r="G66" s="4" t="str">
        <f t="shared" si="5"/>
        <v>insert into game_score (id, matchid, squad, goals, points, time_type) values (273, 68, 507, 1, 0, 2);</v>
      </c>
    </row>
    <row r="67" spans="1:7" x14ac:dyDescent="0.25">
      <c r="A67" s="4">
        <f t="shared" si="6"/>
        <v>274</v>
      </c>
      <c r="B67" s="4">
        <f t="shared" ref="B67" si="14">B64</f>
        <v>68</v>
      </c>
      <c r="C67" s="4">
        <v>507</v>
      </c>
      <c r="D67" s="4">
        <v>0</v>
      </c>
      <c r="E67" s="4">
        <v>0</v>
      </c>
      <c r="F67" s="4">
        <v>1</v>
      </c>
      <c r="G67" s="4" t="str">
        <f t="shared" si="5"/>
        <v>insert into game_score (id, matchid, squad, goals, points, time_type) values (274, 68, 507, 0, 0, 1);</v>
      </c>
    </row>
    <row r="68" spans="1:7" x14ac:dyDescent="0.25">
      <c r="A68" s="3">
        <f t="shared" si="6"/>
        <v>275</v>
      </c>
      <c r="B68" s="3">
        <f>B64+1</f>
        <v>69</v>
      </c>
      <c r="C68" s="3">
        <v>503</v>
      </c>
      <c r="D68" s="3">
        <v>0</v>
      </c>
      <c r="E68" s="3">
        <v>1</v>
      </c>
      <c r="F68" s="3">
        <v>2</v>
      </c>
      <c r="G68" s="3" t="str">
        <f t="shared" si="5"/>
        <v>insert into game_score (id, matchid, squad, goals, points, time_type) values (275, 69, 503, 0, 1, 2);</v>
      </c>
    </row>
    <row r="69" spans="1:7" x14ac:dyDescent="0.25">
      <c r="A69" s="3">
        <f t="shared" si="6"/>
        <v>276</v>
      </c>
      <c r="B69" s="3">
        <f>B68</f>
        <v>69</v>
      </c>
      <c r="C69" s="3">
        <v>503</v>
      </c>
      <c r="D69" s="3">
        <v>0</v>
      </c>
      <c r="E69" s="3">
        <v>0</v>
      </c>
      <c r="F69" s="3">
        <v>1</v>
      </c>
      <c r="G69" s="3" t="str">
        <f t="shared" si="5"/>
        <v>insert into game_score (id, matchid, squad, goals, points, time_type) values (276, 69, 503, 0, 0, 1);</v>
      </c>
    </row>
    <row r="70" spans="1:7" x14ac:dyDescent="0.25">
      <c r="A70" s="3">
        <f t="shared" si="6"/>
        <v>277</v>
      </c>
      <c r="B70" s="3">
        <f>B68</f>
        <v>69</v>
      </c>
      <c r="C70" s="3">
        <v>502</v>
      </c>
      <c r="D70" s="3">
        <v>0</v>
      </c>
      <c r="E70" s="3">
        <v>1</v>
      </c>
      <c r="F70" s="3">
        <v>2</v>
      </c>
      <c r="G70" s="3" t="str">
        <f t="shared" si="5"/>
        <v>insert into game_score (id, matchid, squad, goals, points, time_type) values (277, 69, 502, 0, 1, 2);</v>
      </c>
    </row>
    <row r="71" spans="1:7" x14ac:dyDescent="0.25">
      <c r="A71" s="3">
        <f t="shared" si="6"/>
        <v>278</v>
      </c>
      <c r="B71" s="3">
        <f t="shared" ref="B71" si="15">B68</f>
        <v>69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(278, 69, 502, 0, 0, 1);</v>
      </c>
    </row>
    <row r="72" spans="1:7" x14ac:dyDescent="0.25">
      <c r="A72" s="4">
        <f t="shared" si="6"/>
        <v>279</v>
      </c>
      <c r="B72" s="4">
        <f>B68+1</f>
        <v>70</v>
      </c>
      <c r="C72" s="4">
        <v>506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(279, 70, 506, 0, 0, 2);</v>
      </c>
    </row>
    <row r="73" spans="1:7" x14ac:dyDescent="0.25">
      <c r="A73" s="4">
        <f t="shared" si="6"/>
        <v>280</v>
      </c>
      <c r="B73" s="4">
        <f>B72</f>
        <v>70</v>
      </c>
      <c r="C73" s="4">
        <v>506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(280, 70, 506, 0, 0, 1);</v>
      </c>
    </row>
    <row r="74" spans="1:7" x14ac:dyDescent="0.25">
      <c r="A74" s="4">
        <f t="shared" si="6"/>
        <v>281</v>
      </c>
      <c r="B74" s="4">
        <f>B72</f>
        <v>70</v>
      </c>
      <c r="C74" s="4">
        <v>502</v>
      </c>
      <c r="D74" s="4">
        <v>2</v>
      </c>
      <c r="E74" s="4">
        <v>3</v>
      </c>
      <c r="F74" s="4">
        <v>2</v>
      </c>
      <c r="G74" s="4" t="str">
        <f t="shared" si="5"/>
        <v>insert into game_score (id, matchid, squad, goals, points, time_type) values (281, 70, 502, 2, 3, 2);</v>
      </c>
    </row>
    <row r="75" spans="1:7" x14ac:dyDescent="0.25">
      <c r="A75" s="4">
        <f t="shared" si="6"/>
        <v>282</v>
      </c>
      <c r="B75" s="4">
        <f t="shared" ref="B75" si="16">B72</f>
        <v>70</v>
      </c>
      <c r="C75" s="4">
        <v>502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(282, 70, 502, 1, 0, 1);</v>
      </c>
    </row>
    <row r="76" spans="1:7" x14ac:dyDescent="0.25">
      <c r="A76" s="3">
        <f t="shared" si="6"/>
        <v>283</v>
      </c>
      <c r="B76" s="3">
        <f>B72+1</f>
        <v>71</v>
      </c>
      <c r="C76" s="3">
        <v>503</v>
      </c>
      <c r="D76" s="3">
        <v>1</v>
      </c>
      <c r="E76" s="3">
        <v>1</v>
      </c>
      <c r="F76" s="3">
        <v>2</v>
      </c>
      <c r="G76" s="3" t="str">
        <f t="shared" ref="G76:G83" si="17"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(283, 71, 503, 1, 1, 2);</v>
      </c>
    </row>
    <row r="77" spans="1:7" x14ac:dyDescent="0.25">
      <c r="A77" s="3">
        <f t="shared" si="6"/>
        <v>284</v>
      </c>
      <c r="B77" s="3">
        <f>B76</f>
        <v>71</v>
      </c>
      <c r="C77" s="3">
        <v>503</v>
      </c>
      <c r="D77" s="3">
        <v>1</v>
      </c>
      <c r="E77" s="3">
        <v>0</v>
      </c>
      <c r="F77" s="3">
        <v>1</v>
      </c>
      <c r="G77" s="3" t="str">
        <f t="shared" si="17"/>
        <v>insert into game_score (id, matchid, squad, goals, points, time_type) values (284, 71, 503, 1, 0, 1);</v>
      </c>
    </row>
    <row r="78" spans="1:7" x14ac:dyDescent="0.25">
      <c r="A78" s="3">
        <f t="shared" si="6"/>
        <v>285</v>
      </c>
      <c r="B78" s="3">
        <f>B76</f>
        <v>71</v>
      </c>
      <c r="C78" s="3">
        <v>507</v>
      </c>
      <c r="D78" s="3">
        <v>1</v>
      </c>
      <c r="E78" s="3">
        <v>1</v>
      </c>
      <c r="F78" s="3">
        <v>2</v>
      </c>
      <c r="G78" s="3" t="str">
        <f t="shared" si="17"/>
        <v>insert into game_score (id, matchid, squad, goals, points, time_type) values (285, 71, 507, 1, 1, 2);</v>
      </c>
    </row>
    <row r="79" spans="1:7" x14ac:dyDescent="0.25">
      <c r="A79" s="3">
        <f t="shared" si="6"/>
        <v>286</v>
      </c>
      <c r="B79" s="3">
        <f t="shared" ref="B79" si="18">B76</f>
        <v>71</v>
      </c>
      <c r="C79" s="3">
        <v>507</v>
      </c>
      <c r="D79" s="3">
        <v>0</v>
      </c>
      <c r="E79" s="3">
        <v>0</v>
      </c>
      <c r="F79" s="3">
        <v>1</v>
      </c>
      <c r="G79" s="3" t="str">
        <f t="shared" si="17"/>
        <v>insert into game_score (id, matchid, squad, goals, points, time_type) values (286, 71, 507, 0, 0, 1);</v>
      </c>
    </row>
    <row r="80" spans="1:7" x14ac:dyDescent="0.25">
      <c r="A80" s="4">
        <f t="shared" si="6"/>
        <v>287</v>
      </c>
      <c r="B80" s="4">
        <f>B76+1</f>
        <v>72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7"/>
        <v>insert into game_score (id, matchid, squad, goals, points, time_type) values (287, 72, 506, 1, 1, 2);</v>
      </c>
    </row>
    <row r="81" spans="1:7" x14ac:dyDescent="0.25">
      <c r="A81" s="4">
        <f t="shared" si="6"/>
        <v>288</v>
      </c>
      <c r="B81" s="4">
        <f>B80</f>
        <v>72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7"/>
        <v>insert into game_score (id, matchid, squad, goals, points, time_type) values (288, 72, 506, 0, 0, 1);</v>
      </c>
    </row>
    <row r="82" spans="1:7" x14ac:dyDescent="0.25">
      <c r="A82" s="4">
        <f t="shared" si="6"/>
        <v>289</v>
      </c>
      <c r="B82" s="4">
        <f>B80</f>
        <v>72</v>
      </c>
      <c r="C82" s="4">
        <v>503</v>
      </c>
      <c r="D82" s="4">
        <v>1</v>
      </c>
      <c r="E82" s="4">
        <v>1</v>
      </c>
      <c r="F82" s="4">
        <v>2</v>
      </c>
      <c r="G82" s="4" t="str">
        <f t="shared" si="17"/>
        <v>insert into game_score (id, matchid, squad, goals, points, time_type) values (289, 72, 503, 1, 1, 2);</v>
      </c>
    </row>
    <row r="83" spans="1:7" x14ac:dyDescent="0.25">
      <c r="A83" s="4">
        <f t="shared" si="6"/>
        <v>290</v>
      </c>
      <c r="B83" s="4">
        <f t="shared" ref="B83" si="19">B80</f>
        <v>72</v>
      </c>
      <c r="C83" s="4">
        <v>503</v>
      </c>
      <c r="D83" s="4">
        <v>1</v>
      </c>
      <c r="E83" s="4">
        <v>0</v>
      </c>
      <c r="F83" s="4">
        <v>1</v>
      </c>
      <c r="G83" s="4" t="str">
        <f t="shared" si="17"/>
        <v>insert into game_score (id, matchid, squad, goals, points, time_type) values (290, 72, 503, 1, 0, 1);</v>
      </c>
    </row>
    <row r="84" spans="1:7" x14ac:dyDescent="0.25">
      <c r="A84" s="3">
        <f t="shared" si="6"/>
        <v>291</v>
      </c>
      <c r="B84" s="3">
        <f>B80+1</f>
        <v>73</v>
      </c>
      <c r="C84" s="3">
        <v>502</v>
      </c>
      <c r="D84" s="3">
        <v>3</v>
      </c>
      <c r="E84" s="3">
        <v>3</v>
      </c>
      <c r="F84" s="3">
        <v>2</v>
      </c>
      <c r="G84" s="3" t="str">
        <f t="shared" ref="G84:G87" si="20">"insert into game_score (id, matchid, squad, goals, points, time_type) values (" &amp; A84 &amp; ", " &amp; B84 &amp; ", " &amp; C84 &amp; ", " &amp; D84 &amp; ", " &amp; E84 &amp; ", " &amp; F84 &amp; ");"</f>
        <v>insert into game_score (id, matchid, squad, goals, points, time_type) values (291, 73, 502, 3, 3, 2);</v>
      </c>
    </row>
    <row r="85" spans="1:7" x14ac:dyDescent="0.25">
      <c r="A85" s="3">
        <f t="shared" si="6"/>
        <v>292</v>
      </c>
      <c r="B85" s="3">
        <f>B84</f>
        <v>73</v>
      </c>
      <c r="C85" s="3">
        <v>502</v>
      </c>
      <c r="D85" s="3">
        <v>2</v>
      </c>
      <c r="E85" s="3">
        <v>0</v>
      </c>
      <c r="F85" s="3">
        <v>1</v>
      </c>
      <c r="G85" s="3" t="str">
        <f t="shared" si="20"/>
        <v>insert into game_score (id, matchid, squad, goals, points, time_type) values (292, 73, 502, 2, 0, 1);</v>
      </c>
    </row>
    <row r="86" spans="1:7" x14ac:dyDescent="0.25">
      <c r="A86" s="3">
        <f t="shared" si="6"/>
        <v>293</v>
      </c>
      <c r="B86" s="3">
        <f>B84</f>
        <v>73</v>
      </c>
      <c r="C86" s="3">
        <v>507</v>
      </c>
      <c r="D86" s="3">
        <v>1</v>
      </c>
      <c r="E86" s="3">
        <v>0</v>
      </c>
      <c r="F86" s="3">
        <v>2</v>
      </c>
      <c r="G86" s="3" t="str">
        <f t="shared" si="20"/>
        <v>insert into game_score (id, matchid, squad, goals, points, time_type) values (293, 73, 507, 1, 0, 2);</v>
      </c>
    </row>
    <row r="87" spans="1:7" x14ac:dyDescent="0.25">
      <c r="A87" s="3">
        <f t="shared" si="6"/>
        <v>294</v>
      </c>
      <c r="B87" s="3">
        <f t="shared" ref="B87" si="21">B84</f>
        <v>73</v>
      </c>
      <c r="C87" s="3">
        <v>507</v>
      </c>
      <c r="D87" s="3">
        <v>0</v>
      </c>
      <c r="E87" s="3">
        <v>0</v>
      </c>
      <c r="F87" s="3">
        <v>1</v>
      </c>
      <c r="G87" s="3" t="str">
        <f t="shared" si="20"/>
        <v>insert into game_score (id, matchid, squad, goals, points, time_type) values (294, 73, 507,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'2001'!A25+1</f>
        <v>74</v>
      </c>
      <c r="B2" s="2" t="str">
        <f>"2003-02-09"</f>
        <v>2003-02-09</v>
      </c>
      <c r="C2">
        <v>2</v>
      </c>
      <c r="D2">
        <v>507</v>
      </c>
      <c r="G2" t="str">
        <f t="shared" ref="G2:G16" si="0">"insert into game (matchid, matchdate, game_type, country) values (" &amp; A2 &amp; ", '" &amp; B2 &amp; "', " &amp; C2 &amp; ", " &amp; D2 &amp;  ");"</f>
        <v>insert into game (matchid, matchdate, game_type, country) values (74, '2003-02-09', 2, 507);</v>
      </c>
    </row>
    <row r="3" spans="1:7" x14ac:dyDescent="0.25">
      <c r="A3">
        <f>A2+1</f>
        <v>75</v>
      </c>
      <c r="B3" s="2" t="str">
        <f>"2003-02-11"</f>
        <v>2003-02-11</v>
      </c>
      <c r="C3">
        <v>2</v>
      </c>
      <c r="D3">
        <v>507</v>
      </c>
      <c r="G3" t="str">
        <f t="shared" si="0"/>
        <v>insert into game (matchid, matchdate, game_type, country) values (75, '2003-02-11', 2, 507);</v>
      </c>
    </row>
    <row r="4" spans="1:7" x14ac:dyDescent="0.25">
      <c r="A4">
        <f t="shared" ref="A4:A16" si="1">A3+1</f>
        <v>76</v>
      </c>
      <c r="B4" s="2" t="str">
        <f>"2003-02-11"</f>
        <v>2003-02-11</v>
      </c>
      <c r="C4">
        <v>2</v>
      </c>
      <c r="D4">
        <v>507</v>
      </c>
      <c r="G4" t="str">
        <f t="shared" si="0"/>
        <v>insert into game (matchid, matchdate, game_type, country) values (76, '2003-02-11', 2, 507);</v>
      </c>
    </row>
    <row r="5" spans="1:7" x14ac:dyDescent="0.25">
      <c r="A5">
        <f t="shared" si="1"/>
        <v>77</v>
      </c>
      <c r="B5" s="2" t="str">
        <f>"2003-02-13"</f>
        <v>2003-02-13</v>
      </c>
      <c r="C5">
        <v>2</v>
      </c>
      <c r="D5">
        <v>507</v>
      </c>
      <c r="G5" t="str">
        <f t="shared" si="0"/>
        <v>insert into game (matchid, matchdate, game_type, country) values (77, '2003-02-13', 2, 507);</v>
      </c>
    </row>
    <row r="6" spans="1:7" x14ac:dyDescent="0.25">
      <c r="A6">
        <f t="shared" si="1"/>
        <v>78</v>
      </c>
      <c r="B6" s="2" t="str">
        <f>"2003-02-13"</f>
        <v>2003-02-13</v>
      </c>
      <c r="C6">
        <v>2</v>
      </c>
      <c r="D6">
        <v>507</v>
      </c>
      <c r="G6" t="str">
        <f t="shared" si="0"/>
        <v>insert into game (matchid, matchdate, game_type, country) values (78, '2003-02-13', 2, 507);</v>
      </c>
    </row>
    <row r="7" spans="1:7" x14ac:dyDescent="0.25">
      <c r="A7">
        <f t="shared" si="1"/>
        <v>79</v>
      </c>
      <c r="B7" s="2" t="str">
        <f>"2003-02-15"</f>
        <v>2003-02-15</v>
      </c>
      <c r="C7">
        <v>2</v>
      </c>
      <c r="D7">
        <v>507</v>
      </c>
      <c r="G7" t="str">
        <f t="shared" si="0"/>
        <v>insert into game (matchid, matchdate, game_type, country) values (79, '2003-02-15', 2, 507);</v>
      </c>
    </row>
    <row r="8" spans="1:7" x14ac:dyDescent="0.25">
      <c r="A8">
        <f t="shared" si="1"/>
        <v>80</v>
      </c>
      <c r="B8" s="2" t="str">
        <f>"2003-02-15"</f>
        <v>2003-02-15</v>
      </c>
      <c r="C8">
        <v>2</v>
      </c>
      <c r="D8">
        <v>507</v>
      </c>
      <c r="G8" t="str">
        <f t="shared" si="0"/>
        <v>insert into game (matchid, matchdate, game_type, country) values (80, '2003-02-15', 2, 507);</v>
      </c>
    </row>
    <row r="9" spans="1:7" x14ac:dyDescent="0.25">
      <c r="A9">
        <f t="shared" si="1"/>
        <v>81</v>
      </c>
      <c r="B9" s="2" t="str">
        <f>"2003-02-16"</f>
        <v>2003-02-16</v>
      </c>
      <c r="C9">
        <v>2</v>
      </c>
      <c r="D9">
        <v>507</v>
      </c>
      <c r="G9" t="str">
        <f t="shared" si="0"/>
        <v>insert into game (matchid, matchdate, game_type, country) values (81, '2003-02-16', 2, 507);</v>
      </c>
    </row>
    <row r="10" spans="1:7" x14ac:dyDescent="0.25">
      <c r="A10">
        <f t="shared" si="1"/>
        <v>82</v>
      </c>
      <c r="B10" s="2" t="str">
        <f>"2003-02-18"</f>
        <v>2003-02-18</v>
      </c>
      <c r="C10">
        <v>2</v>
      </c>
      <c r="D10">
        <v>507</v>
      </c>
      <c r="G10" t="str">
        <f t="shared" si="0"/>
        <v>insert into game (matchid, matchdate, game_type, country) values (82, '2003-02-18', 2, 507);</v>
      </c>
    </row>
    <row r="11" spans="1:7" x14ac:dyDescent="0.25">
      <c r="A11">
        <f t="shared" si="1"/>
        <v>83</v>
      </c>
      <c r="B11" s="2" t="str">
        <f>"2003-02-18"</f>
        <v>2003-02-18</v>
      </c>
      <c r="C11">
        <v>2</v>
      </c>
      <c r="D11">
        <v>507</v>
      </c>
      <c r="G11" t="str">
        <f t="shared" si="0"/>
        <v>insert into game (matchid, matchdate, game_type, country) values (83, '2003-02-18', 2, 507);</v>
      </c>
    </row>
    <row r="12" spans="1:7" x14ac:dyDescent="0.25">
      <c r="A12">
        <f t="shared" si="1"/>
        <v>84</v>
      </c>
      <c r="B12" s="2" t="str">
        <f>"2003-02-20"</f>
        <v>2003-02-20</v>
      </c>
      <c r="C12">
        <v>2</v>
      </c>
      <c r="D12">
        <v>507</v>
      </c>
      <c r="G12" t="str">
        <f t="shared" si="0"/>
        <v>insert into game (matchid, matchdate, game_type, country) values (84, '2003-02-20', 2, 507);</v>
      </c>
    </row>
    <row r="13" spans="1:7" x14ac:dyDescent="0.25">
      <c r="A13">
        <f t="shared" si="1"/>
        <v>85</v>
      </c>
      <c r="B13" s="2" t="str">
        <f>"2003-02-20"</f>
        <v>2003-02-20</v>
      </c>
      <c r="C13">
        <v>2</v>
      </c>
      <c r="D13">
        <v>507</v>
      </c>
      <c r="G13" t="str">
        <f t="shared" si="0"/>
        <v>insert into game (matchid, matchdate, game_type, country) values (85, '2003-02-20', 2, 507);</v>
      </c>
    </row>
    <row r="14" spans="1:7" x14ac:dyDescent="0.25">
      <c r="A14">
        <f t="shared" si="1"/>
        <v>86</v>
      </c>
      <c r="B14" s="2" t="str">
        <f>"2003-02-21"</f>
        <v>2003-02-21</v>
      </c>
      <c r="C14">
        <v>2</v>
      </c>
      <c r="D14">
        <v>507</v>
      </c>
      <c r="G14" t="str">
        <f t="shared" si="0"/>
        <v>insert into game (matchid, matchdate, game_type, country) values (86, '2003-02-21', 2, 507);</v>
      </c>
    </row>
    <row r="15" spans="1:7" x14ac:dyDescent="0.25">
      <c r="A15">
        <f t="shared" si="1"/>
        <v>87</v>
      </c>
      <c r="B15" s="2" t="str">
        <f>"2003-02-23"</f>
        <v>2003-02-23</v>
      </c>
      <c r="C15">
        <v>2</v>
      </c>
      <c r="D15">
        <v>507</v>
      </c>
      <c r="G15" t="str">
        <f t="shared" si="0"/>
        <v>insert into game (matchid, matchdate, game_type, country) values (87, '2003-02-23', 2, 507);</v>
      </c>
    </row>
    <row r="16" spans="1:7" x14ac:dyDescent="0.25">
      <c r="A16">
        <f t="shared" si="1"/>
        <v>88</v>
      </c>
      <c r="B16" s="2" t="str">
        <f>"2003-02-23"</f>
        <v>2003-02-23</v>
      </c>
      <c r="C16">
        <v>2</v>
      </c>
      <c r="D16">
        <v>507</v>
      </c>
      <c r="G16" t="str">
        <f t="shared" si="0"/>
        <v>insert into game (matchid, matchdate, game_type, country) values (88, '2003-02-23', 2, 507);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3">
        <f>'2001'!A87 + 1</f>
        <v>295</v>
      </c>
      <c r="B19" s="3">
        <f>A2</f>
        <v>74</v>
      </c>
      <c r="C19" s="3">
        <v>507</v>
      </c>
      <c r="D19" s="3">
        <v>1</v>
      </c>
      <c r="E19" s="3">
        <v>0</v>
      </c>
      <c r="F19" s="3">
        <v>2</v>
      </c>
      <c r="G19" s="3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(295, 74, 507, 1, 0, 2);</v>
      </c>
    </row>
    <row r="20" spans="1:7" x14ac:dyDescent="0.25">
      <c r="A20" s="3">
        <f>A19+1</f>
        <v>296</v>
      </c>
      <c r="B20" s="3">
        <f>B19</f>
        <v>74</v>
      </c>
      <c r="C20" s="3">
        <v>507</v>
      </c>
      <c r="D20" s="3">
        <v>1</v>
      </c>
      <c r="E20" s="3">
        <v>0</v>
      </c>
      <c r="F20" s="3">
        <v>1</v>
      </c>
      <c r="G20" s="3" t="str">
        <f t="shared" si="2"/>
        <v>insert into game_score (id, matchid, squad, goals, points, time_type) values (296, 74, 507, 1, 0, 1);</v>
      </c>
    </row>
    <row r="21" spans="1:7" x14ac:dyDescent="0.25">
      <c r="A21" s="3">
        <f t="shared" ref="A21:A78" si="3">A20+1</f>
        <v>297</v>
      </c>
      <c r="B21" s="3">
        <f>B19</f>
        <v>74</v>
      </c>
      <c r="C21" s="3">
        <v>503</v>
      </c>
      <c r="D21" s="3">
        <v>2</v>
      </c>
      <c r="E21" s="3">
        <v>3</v>
      </c>
      <c r="F21" s="3">
        <v>2</v>
      </c>
      <c r="G21" s="3" t="str">
        <f t="shared" si="2"/>
        <v>insert into game_score (id, matchid, squad, goals, points, time_type) values (297, 74, 503, 2, 3, 2);</v>
      </c>
    </row>
    <row r="22" spans="1:7" x14ac:dyDescent="0.25">
      <c r="A22" s="3">
        <f t="shared" si="3"/>
        <v>298</v>
      </c>
      <c r="B22" s="3">
        <f>B19</f>
        <v>74</v>
      </c>
      <c r="C22" s="3">
        <v>503</v>
      </c>
      <c r="D22" s="3">
        <v>0</v>
      </c>
      <c r="E22" s="3">
        <v>0</v>
      </c>
      <c r="F22" s="3">
        <v>1</v>
      </c>
      <c r="G22" s="3" t="str">
        <f t="shared" si="2"/>
        <v>insert into game_score (id, matchid, squad, goals, points, time_type) values (298, 74, 503, 0, 0, 1);</v>
      </c>
    </row>
    <row r="23" spans="1:7" x14ac:dyDescent="0.25">
      <c r="A23" s="4">
        <f>A22+1</f>
        <v>299</v>
      </c>
      <c r="B23" s="4">
        <f>B19+1</f>
        <v>75</v>
      </c>
      <c r="C23" s="4">
        <v>504</v>
      </c>
      <c r="D23" s="4">
        <v>2</v>
      </c>
      <c r="E23" s="4">
        <v>3</v>
      </c>
      <c r="F23" s="4">
        <v>2</v>
      </c>
      <c r="G23" t="str">
        <f t="shared" si="2"/>
        <v>insert into game_score (id, matchid, squad, goals, points, time_type) values (299, 75, 504, 2, 3, 2);</v>
      </c>
    </row>
    <row r="24" spans="1:7" x14ac:dyDescent="0.25">
      <c r="A24" s="4">
        <f t="shared" si="3"/>
        <v>300</v>
      </c>
      <c r="B24" s="4">
        <f>B23</f>
        <v>75</v>
      </c>
      <c r="C24" s="4">
        <v>504</v>
      </c>
      <c r="D24" s="4">
        <v>2</v>
      </c>
      <c r="E24" s="4">
        <v>0</v>
      </c>
      <c r="F24" s="4">
        <v>1</v>
      </c>
      <c r="G24" t="str">
        <f t="shared" si="2"/>
        <v>insert into game_score (id, matchid, squad, goals, points, time_type) values (300, 75, 504, 2, 0, 1);</v>
      </c>
    </row>
    <row r="25" spans="1:7" x14ac:dyDescent="0.25">
      <c r="A25" s="4">
        <f t="shared" si="3"/>
        <v>301</v>
      </c>
      <c r="B25" s="4">
        <f>B23</f>
        <v>75</v>
      </c>
      <c r="C25" s="4">
        <v>505</v>
      </c>
      <c r="D25" s="4">
        <v>0</v>
      </c>
      <c r="E25" s="4">
        <v>0</v>
      </c>
      <c r="F25" s="4">
        <v>2</v>
      </c>
      <c r="G25" t="str">
        <f t="shared" si="2"/>
        <v>insert into game_score (id, matchid, squad, goals, points, time_type) values (301, 75, 505, 0, 0, 2);</v>
      </c>
    </row>
    <row r="26" spans="1:7" x14ac:dyDescent="0.25">
      <c r="A26" s="4">
        <f t="shared" si="3"/>
        <v>302</v>
      </c>
      <c r="B26" s="4">
        <f>B23</f>
        <v>75</v>
      </c>
      <c r="C26" s="4">
        <v>505</v>
      </c>
      <c r="D26" s="4">
        <v>0</v>
      </c>
      <c r="E26" s="4">
        <v>0</v>
      </c>
      <c r="F26" s="4">
        <v>1</v>
      </c>
      <c r="G26" t="str">
        <f t="shared" si="2"/>
        <v>insert into game_score (id, matchid, squad, goals, points, time_type) values (302, 75, 505, 0, 0, 1);</v>
      </c>
    </row>
    <row r="27" spans="1:7" x14ac:dyDescent="0.25">
      <c r="A27" s="3">
        <f t="shared" si="3"/>
        <v>303</v>
      </c>
      <c r="B27" s="3">
        <f>B23+1</f>
        <v>76</v>
      </c>
      <c r="C27" s="3">
        <v>506</v>
      </c>
      <c r="D27" s="3">
        <v>1</v>
      </c>
      <c r="E27" s="3">
        <v>3</v>
      </c>
      <c r="F27" s="3">
        <v>2</v>
      </c>
      <c r="G27" s="3" t="str">
        <f t="shared" si="2"/>
        <v>insert into game_score (id, matchid, squad, goals, points, time_type) values (303, 76, 506, 1, 3, 2);</v>
      </c>
    </row>
    <row r="28" spans="1:7" x14ac:dyDescent="0.25">
      <c r="A28" s="3">
        <f t="shared" si="3"/>
        <v>304</v>
      </c>
      <c r="B28" s="3">
        <f>B27</f>
        <v>76</v>
      </c>
      <c r="C28" s="3">
        <v>506</v>
      </c>
      <c r="D28" s="3">
        <v>0</v>
      </c>
      <c r="E28" s="3">
        <v>0</v>
      </c>
      <c r="F28" s="3">
        <v>1</v>
      </c>
      <c r="G28" s="3" t="str">
        <f t="shared" si="2"/>
        <v>insert into game_score (id, matchid, squad, goals, points, time_type) values (304, 76, 506, 0, 0, 1);</v>
      </c>
    </row>
    <row r="29" spans="1:7" x14ac:dyDescent="0.25">
      <c r="A29" s="3">
        <f t="shared" si="3"/>
        <v>305</v>
      </c>
      <c r="B29" s="3">
        <f>B27</f>
        <v>76</v>
      </c>
      <c r="C29" s="3">
        <v>503</v>
      </c>
      <c r="D29" s="3">
        <v>0</v>
      </c>
      <c r="E29" s="3">
        <v>0</v>
      </c>
      <c r="F29" s="3">
        <v>2</v>
      </c>
      <c r="G29" s="3" t="str">
        <f t="shared" si="2"/>
        <v>insert into game_score (id, matchid, squad, goals, points, time_type) values (305, 76, 503, 0, 0, 2);</v>
      </c>
    </row>
    <row r="30" spans="1:7" x14ac:dyDescent="0.25">
      <c r="A30" s="3">
        <f t="shared" si="3"/>
        <v>306</v>
      </c>
      <c r="B30" s="3">
        <f t="shared" ref="B30" si="4">B27</f>
        <v>76</v>
      </c>
      <c r="C30" s="3">
        <v>503</v>
      </c>
      <c r="D30" s="3">
        <v>0</v>
      </c>
      <c r="E30" s="3">
        <v>0</v>
      </c>
      <c r="F30" s="3">
        <v>1</v>
      </c>
      <c r="G30" s="3" t="str">
        <f t="shared" si="2"/>
        <v>insert into game_score (id, matchid, squad, goals, points, time_type) values (306, 76, 503, 0, 0, 1);</v>
      </c>
    </row>
    <row r="31" spans="1:7" x14ac:dyDescent="0.25">
      <c r="A31" s="4">
        <f t="shared" si="3"/>
        <v>307</v>
      </c>
      <c r="B31" s="4">
        <f>B27+1</f>
        <v>77</v>
      </c>
      <c r="C31" s="4">
        <v>503</v>
      </c>
      <c r="D31" s="4">
        <v>3</v>
      </c>
      <c r="E31" s="4">
        <v>3</v>
      </c>
      <c r="F31" s="4">
        <v>2</v>
      </c>
      <c r="G31" s="4" t="str">
        <f t="shared" si="2"/>
        <v>insert into game_score (id, matchid, squad, goals, points, time_type) values (307, 77, 503, 3, 3, 2);</v>
      </c>
    </row>
    <row r="32" spans="1:7" x14ac:dyDescent="0.25">
      <c r="A32" s="4">
        <f t="shared" si="3"/>
        <v>308</v>
      </c>
      <c r="B32" s="4">
        <f>B31</f>
        <v>77</v>
      </c>
      <c r="C32" s="4">
        <v>503</v>
      </c>
      <c r="D32" s="4">
        <v>2</v>
      </c>
      <c r="E32" s="4">
        <v>0</v>
      </c>
      <c r="F32" s="4">
        <v>1</v>
      </c>
      <c r="G32" s="4" t="str">
        <f t="shared" si="2"/>
        <v>insert into game_score (id, matchid, squad, goals, points, time_type) values (308, 77, 503, 2, 0, 1);</v>
      </c>
    </row>
    <row r="33" spans="1:7" x14ac:dyDescent="0.25">
      <c r="A33" s="4">
        <f t="shared" si="3"/>
        <v>309</v>
      </c>
      <c r="B33" s="4">
        <f>B31</f>
        <v>77</v>
      </c>
      <c r="C33" s="4">
        <v>505</v>
      </c>
      <c r="D33" s="4">
        <v>0</v>
      </c>
      <c r="E33" s="4">
        <v>0</v>
      </c>
      <c r="F33" s="4">
        <v>2</v>
      </c>
      <c r="G33" s="4" t="str">
        <f t="shared" si="2"/>
        <v>insert into game_score (id, matchid, squad, goals, points, time_type) values (309, 77, 505, 0, 0, 2);</v>
      </c>
    </row>
    <row r="34" spans="1:7" x14ac:dyDescent="0.25">
      <c r="A34" s="4">
        <f t="shared" si="3"/>
        <v>310</v>
      </c>
      <c r="B34" s="4">
        <f t="shared" ref="B34" si="5">B31</f>
        <v>77</v>
      </c>
      <c r="C34" s="4">
        <v>505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(310, 77, 505, 0, 0, 1);</v>
      </c>
    </row>
    <row r="35" spans="1:7" x14ac:dyDescent="0.25">
      <c r="A35" s="3">
        <f t="shared" si="3"/>
        <v>311</v>
      </c>
      <c r="B35" s="3">
        <f>B31+1</f>
        <v>78</v>
      </c>
      <c r="C35" s="3">
        <v>502</v>
      </c>
      <c r="D35" s="3">
        <v>1</v>
      </c>
      <c r="E35" s="3">
        <v>1</v>
      </c>
      <c r="F35" s="3">
        <v>2</v>
      </c>
      <c r="G35" s="3" t="str">
        <f t="shared" si="2"/>
        <v>insert into game_score (id, matchid, squad, goals, points, time_type) values (311, 78, 502, 1, 1, 2);</v>
      </c>
    </row>
    <row r="36" spans="1:7" x14ac:dyDescent="0.25">
      <c r="A36" s="3">
        <f t="shared" si="3"/>
        <v>312</v>
      </c>
      <c r="B36" s="3">
        <f>B35</f>
        <v>78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2"/>
        <v>insert into game_score (id, matchid, squad, goals, points, time_type) values (312, 78, 502, 1, 0, 1);</v>
      </c>
    </row>
    <row r="37" spans="1:7" x14ac:dyDescent="0.25">
      <c r="A37" s="3">
        <f t="shared" si="3"/>
        <v>313</v>
      </c>
      <c r="B37" s="3">
        <f>B35</f>
        <v>78</v>
      </c>
      <c r="C37" s="3">
        <v>506</v>
      </c>
      <c r="D37" s="3">
        <v>1</v>
      </c>
      <c r="E37" s="3">
        <v>1</v>
      </c>
      <c r="F37" s="3">
        <v>2</v>
      </c>
      <c r="G37" s="3" t="str">
        <f t="shared" si="2"/>
        <v>insert into game_score (id, matchid, squad, goals, points, time_type) values (313, 78, 506, 1, 1, 2);</v>
      </c>
    </row>
    <row r="38" spans="1:7" x14ac:dyDescent="0.25">
      <c r="A38" s="3">
        <f t="shared" si="3"/>
        <v>314</v>
      </c>
      <c r="B38" s="3">
        <f t="shared" ref="B38" si="6">B35</f>
        <v>78</v>
      </c>
      <c r="C38" s="3">
        <v>506</v>
      </c>
      <c r="D38" s="3">
        <v>1</v>
      </c>
      <c r="E38" s="3">
        <v>0</v>
      </c>
      <c r="F38" s="3">
        <v>1</v>
      </c>
      <c r="G38" s="3" t="str">
        <f t="shared" si="2"/>
        <v>insert into game_score (id, matchid, squad, goals, points, time_type) values (314, 78, 506, 1, 0, 1);</v>
      </c>
    </row>
    <row r="39" spans="1:7" x14ac:dyDescent="0.25">
      <c r="A39" s="4">
        <f t="shared" si="3"/>
        <v>315</v>
      </c>
      <c r="B39" s="4">
        <f>B35+1</f>
        <v>79</v>
      </c>
      <c r="C39" s="4">
        <v>506</v>
      </c>
      <c r="D39" s="4">
        <v>1</v>
      </c>
      <c r="E39" s="4">
        <v>3</v>
      </c>
      <c r="F39" s="4">
        <v>2</v>
      </c>
      <c r="G39" s="4" t="str">
        <f t="shared" si="2"/>
        <v>insert into game_score (id, matchid, squad, goals, points, time_type) values (315, 79, 506, 1, 3, 2);</v>
      </c>
    </row>
    <row r="40" spans="1:7" x14ac:dyDescent="0.25">
      <c r="A40" s="4">
        <f t="shared" si="3"/>
        <v>316</v>
      </c>
      <c r="B40" s="4">
        <f>B39</f>
        <v>79</v>
      </c>
      <c r="C40" s="4">
        <v>506</v>
      </c>
      <c r="D40" s="4">
        <v>1</v>
      </c>
      <c r="E40" s="4">
        <v>0</v>
      </c>
      <c r="F40" s="4">
        <v>1</v>
      </c>
      <c r="G40" s="4" t="str">
        <f t="shared" si="2"/>
        <v>insert into game_score (id, matchid, squad, goals, points, time_type) values (316, 79, 506, 1, 0, 1);</v>
      </c>
    </row>
    <row r="41" spans="1:7" x14ac:dyDescent="0.25">
      <c r="A41" s="4">
        <f t="shared" si="3"/>
        <v>317</v>
      </c>
      <c r="B41" s="4">
        <f>B39</f>
        <v>79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(317, 79, 505, 0, 0, 2);</v>
      </c>
    </row>
    <row r="42" spans="1:7" x14ac:dyDescent="0.25">
      <c r="A42" s="4">
        <f t="shared" si="3"/>
        <v>318</v>
      </c>
      <c r="B42" s="4">
        <f t="shared" ref="B42" si="7">B39</f>
        <v>79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(318, 79, 505, 0, 0, 1);</v>
      </c>
    </row>
    <row r="43" spans="1:7" x14ac:dyDescent="0.25">
      <c r="A43" s="3">
        <f t="shared" si="3"/>
        <v>319</v>
      </c>
      <c r="B43" s="3">
        <f>B39+1</f>
        <v>80</v>
      </c>
      <c r="C43" s="3">
        <v>503</v>
      </c>
      <c r="D43" s="3">
        <v>1</v>
      </c>
      <c r="E43" s="3">
        <v>3</v>
      </c>
      <c r="F43" s="3">
        <v>2</v>
      </c>
      <c r="G43" s="3" t="str">
        <f t="shared" si="2"/>
        <v>insert into game_score (id, matchid, squad, goals, points, time_type) values (319, 80, 503, 1, 3, 2);</v>
      </c>
    </row>
    <row r="44" spans="1:7" x14ac:dyDescent="0.25">
      <c r="A44" s="3">
        <f t="shared" si="3"/>
        <v>320</v>
      </c>
      <c r="B44" s="3">
        <f>B43</f>
        <v>80</v>
      </c>
      <c r="C44" s="3">
        <v>503</v>
      </c>
      <c r="D44" s="3">
        <v>0</v>
      </c>
      <c r="E44" s="3">
        <v>0</v>
      </c>
      <c r="F44" s="3">
        <v>1</v>
      </c>
      <c r="G44" s="3" t="str">
        <f t="shared" si="2"/>
        <v>insert into game_score (id, matchid, squad, goals, points, time_type) values (320, 80, 503, 0, 0, 1);</v>
      </c>
    </row>
    <row r="45" spans="1:7" x14ac:dyDescent="0.25">
      <c r="A45" s="3">
        <f t="shared" si="3"/>
        <v>321</v>
      </c>
      <c r="B45" s="3">
        <f>B43</f>
        <v>80</v>
      </c>
      <c r="C45" s="3">
        <v>504</v>
      </c>
      <c r="D45" s="3">
        <v>0</v>
      </c>
      <c r="E45" s="3">
        <v>0</v>
      </c>
      <c r="F45" s="3">
        <v>2</v>
      </c>
      <c r="G45" s="3" t="str">
        <f t="shared" si="2"/>
        <v>insert into game_score (id, matchid, squad, goals, points, time_type) values (321, 80, 504, 0, 0, 2);</v>
      </c>
    </row>
    <row r="46" spans="1:7" x14ac:dyDescent="0.25">
      <c r="A46" s="3">
        <f t="shared" si="3"/>
        <v>322</v>
      </c>
      <c r="B46" s="3">
        <f t="shared" ref="B46" si="8">B43</f>
        <v>80</v>
      </c>
      <c r="C46" s="3">
        <v>504</v>
      </c>
      <c r="D46" s="3">
        <v>0</v>
      </c>
      <c r="E46" s="3">
        <v>0</v>
      </c>
      <c r="F46" s="3">
        <v>1</v>
      </c>
      <c r="G46" s="3" t="str">
        <f t="shared" si="2"/>
        <v>insert into game_score (id, matchid, squad, goals, points, time_type) values (322, 80, 504, 0, 0, 1);</v>
      </c>
    </row>
    <row r="47" spans="1:7" x14ac:dyDescent="0.25">
      <c r="A47" s="4">
        <f t="shared" si="3"/>
        <v>323</v>
      </c>
      <c r="B47" s="4">
        <f>B43+1</f>
        <v>81</v>
      </c>
      <c r="C47" s="4">
        <v>507</v>
      </c>
      <c r="D47" s="4">
        <v>2</v>
      </c>
      <c r="E47" s="4">
        <v>3</v>
      </c>
      <c r="F47" s="4">
        <v>2</v>
      </c>
      <c r="G47" s="4" t="str">
        <f t="shared" si="2"/>
        <v>insert into game_score (id, matchid, squad, goals, points, time_type) values (323, 81, 507, 2, 3, 2);</v>
      </c>
    </row>
    <row r="48" spans="1:7" x14ac:dyDescent="0.25">
      <c r="A48" s="4">
        <f t="shared" si="3"/>
        <v>324</v>
      </c>
      <c r="B48" s="4">
        <f>B47</f>
        <v>81</v>
      </c>
      <c r="C48" s="4">
        <v>507</v>
      </c>
      <c r="D48" s="4">
        <v>2</v>
      </c>
      <c r="E48" s="4">
        <v>0</v>
      </c>
      <c r="F48" s="4">
        <v>1</v>
      </c>
      <c r="G48" s="4" t="str">
        <f t="shared" si="2"/>
        <v>insert into game_score (id, matchid, squad, goals, points, time_type) values (324, 81, 507, 2, 0, 1);</v>
      </c>
    </row>
    <row r="49" spans="1:7" x14ac:dyDescent="0.25">
      <c r="A49" s="4">
        <f t="shared" si="3"/>
        <v>325</v>
      </c>
      <c r="B49" s="4">
        <f>B47</f>
        <v>81</v>
      </c>
      <c r="C49" s="4">
        <v>502</v>
      </c>
      <c r="D49" s="4">
        <v>0</v>
      </c>
      <c r="E49" s="4">
        <v>0</v>
      </c>
      <c r="F49" s="4">
        <v>2</v>
      </c>
      <c r="G49" s="4" t="str">
        <f t="shared" si="2"/>
        <v>insert into game_score (id, matchid, squad, goals, points, time_type) values (325, 81, 502, 0, 0, 2);</v>
      </c>
    </row>
    <row r="50" spans="1:7" x14ac:dyDescent="0.25">
      <c r="A50" s="4">
        <f t="shared" si="3"/>
        <v>326</v>
      </c>
      <c r="B50" s="4">
        <f t="shared" ref="B50" si="9">B47</f>
        <v>81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(326, 81, 502, 0, 0, 1);</v>
      </c>
    </row>
    <row r="51" spans="1:7" x14ac:dyDescent="0.25">
      <c r="A51" s="3">
        <f t="shared" si="3"/>
        <v>327</v>
      </c>
      <c r="B51" s="3">
        <f>B47+1</f>
        <v>82</v>
      </c>
      <c r="C51" s="3">
        <v>502</v>
      </c>
      <c r="D51" s="3">
        <v>5</v>
      </c>
      <c r="E51" s="3">
        <v>3</v>
      </c>
      <c r="F51" s="3">
        <v>2</v>
      </c>
      <c r="G51" s="3" t="str">
        <f t="shared" si="2"/>
        <v>insert into game_score (id, matchid, squad, goals, points, time_type) values (327, 82, 502, 5, 3, 2);</v>
      </c>
    </row>
    <row r="52" spans="1:7" x14ac:dyDescent="0.25">
      <c r="A52" s="3">
        <f t="shared" si="3"/>
        <v>328</v>
      </c>
      <c r="B52" s="3">
        <f>B51</f>
        <v>82</v>
      </c>
      <c r="C52" s="3">
        <v>502</v>
      </c>
      <c r="D52" s="3">
        <v>2</v>
      </c>
      <c r="E52" s="3">
        <v>0</v>
      </c>
      <c r="F52" s="3">
        <v>1</v>
      </c>
      <c r="G52" s="3" t="str">
        <f t="shared" si="2"/>
        <v>insert into game_score (id, matchid, squad, goals, points, time_type) values (328, 82, 502, 2, 0, 1);</v>
      </c>
    </row>
    <row r="53" spans="1:7" x14ac:dyDescent="0.25">
      <c r="A53" s="3">
        <f t="shared" si="3"/>
        <v>329</v>
      </c>
      <c r="B53" s="3">
        <f>B51</f>
        <v>82</v>
      </c>
      <c r="C53" s="3">
        <v>505</v>
      </c>
      <c r="D53" s="3">
        <v>0</v>
      </c>
      <c r="E53" s="3">
        <v>0</v>
      </c>
      <c r="F53" s="3">
        <v>2</v>
      </c>
      <c r="G53" s="3" t="str">
        <f t="shared" si="2"/>
        <v>insert into game_score (id, matchid, squad, goals, points, time_type) values (329, 82, 505, 0, 0, 2);</v>
      </c>
    </row>
    <row r="54" spans="1:7" x14ac:dyDescent="0.25">
      <c r="A54" s="3">
        <f t="shared" si="3"/>
        <v>330</v>
      </c>
      <c r="B54" s="3">
        <f t="shared" ref="B54" si="10">B51</f>
        <v>82</v>
      </c>
      <c r="C54" s="3">
        <v>505</v>
      </c>
      <c r="D54" s="3">
        <v>0</v>
      </c>
      <c r="E54" s="3">
        <v>0</v>
      </c>
      <c r="F54" s="3">
        <v>1</v>
      </c>
      <c r="G54" s="3" t="str">
        <f t="shared" si="2"/>
        <v>insert into game_score (id, matchid, squad, goals, points, time_type) values (330, 82, 505, 0, 0, 1);</v>
      </c>
    </row>
    <row r="55" spans="1:7" x14ac:dyDescent="0.25">
      <c r="A55" s="4">
        <f t="shared" si="3"/>
        <v>331</v>
      </c>
      <c r="B55" s="4">
        <f>B51+1</f>
        <v>83</v>
      </c>
      <c r="C55" s="4">
        <v>507</v>
      </c>
      <c r="D55" s="4">
        <v>1</v>
      </c>
      <c r="E55" s="4">
        <v>1</v>
      </c>
      <c r="F55" s="4">
        <v>2</v>
      </c>
      <c r="G55" s="4" t="str">
        <f t="shared" si="2"/>
        <v>insert into game_score (id, matchid, squad, goals, points, time_type) values (331, 83, 507, 1, 1, 2);</v>
      </c>
    </row>
    <row r="56" spans="1:7" x14ac:dyDescent="0.25">
      <c r="A56" s="4">
        <f t="shared" si="3"/>
        <v>332</v>
      </c>
      <c r="B56" s="4">
        <f>B55</f>
        <v>83</v>
      </c>
      <c r="C56" s="4">
        <v>507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(332, 83, 507, 0, 0, 1);</v>
      </c>
    </row>
    <row r="57" spans="1:7" x14ac:dyDescent="0.25">
      <c r="A57" s="4">
        <f t="shared" si="3"/>
        <v>333</v>
      </c>
      <c r="B57" s="4">
        <f>B55</f>
        <v>83</v>
      </c>
      <c r="C57" s="4">
        <v>504</v>
      </c>
      <c r="D57" s="4">
        <v>1</v>
      </c>
      <c r="E57" s="4">
        <v>1</v>
      </c>
      <c r="F57" s="4">
        <v>2</v>
      </c>
      <c r="G57" s="4" t="str">
        <f t="shared" si="2"/>
        <v>insert into game_score (id, matchid, squad, goals, points, time_type) values (333, 83, 504, 1, 1, 2);</v>
      </c>
    </row>
    <row r="58" spans="1:7" x14ac:dyDescent="0.25">
      <c r="A58" s="4">
        <f t="shared" si="3"/>
        <v>334</v>
      </c>
      <c r="B58" s="4">
        <f t="shared" ref="B58" si="11">B55</f>
        <v>83</v>
      </c>
      <c r="C58" s="4">
        <v>504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(334, 83, 504, 1, 0, 1);</v>
      </c>
    </row>
    <row r="59" spans="1:7" x14ac:dyDescent="0.25">
      <c r="A59" s="3">
        <f t="shared" si="3"/>
        <v>335</v>
      </c>
      <c r="B59" s="3">
        <f>B55+1</f>
        <v>84</v>
      </c>
      <c r="C59" s="3">
        <v>502</v>
      </c>
      <c r="D59" s="3">
        <v>2</v>
      </c>
      <c r="E59" s="3">
        <v>3</v>
      </c>
      <c r="F59" s="3">
        <v>2</v>
      </c>
      <c r="G59" s="3" t="str">
        <f t="shared" si="2"/>
        <v>insert into game_score (id, matchid, squad, goals, points, time_type) values (335, 84, 502, 2, 3, 2);</v>
      </c>
    </row>
    <row r="60" spans="1:7" x14ac:dyDescent="0.25">
      <c r="A60" s="3">
        <f t="shared" si="3"/>
        <v>336</v>
      </c>
      <c r="B60" s="3">
        <f>B59</f>
        <v>84</v>
      </c>
      <c r="C60" s="3">
        <v>502</v>
      </c>
      <c r="D60" s="3">
        <v>1</v>
      </c>
      <c r="E60" s="3">
        <v>0</v>
      </c>
      <c r="F60" s="3">
        <v>1</v>
      </c>
      <c r="G60" s="3" t="str">
        <f t="shared" si="2"/>
        <v>insert into game_score (id, matchid, squad, goals, points, time_type) values (336, 84, 502, 1, 0, 1);</v>
      </c>
    </row>
    <row r="61" spans="1:7" x14ac:dyDescent="0.25">
      <c r="A61" s="3">
        <f t="shared" si="3"/>
        <v>337</v>
      </c>
      <c r="B61" s="3">
        <f>B59</f>
        <v>84</v>
      </c>
      <c r="C61" s="3">
        <v>503</v>
      </c>
      <c r="D61" s="3">
        <v>0</v>
      </c>
      <c r="E61" s="3">
        <v>0</v>
      </c>
      <c r="F61" s="3">
        <v>2</v>
      </c>
      <c r="G61" s="3" t="str">
        <f t="shared" si="2"/>
        <v>insert into game_score (id, matchid, squad, goals, points, time_type) values (337, 84, 503, 0, 0, 2);</v>
      </c>
    </row>
    <row r="62" spans="1:7" x14ac:dyDescent="0.25">
      <c r="A62" s="3">
        <f t="shared" si="3"/>
        <v>338</v>
      </c>
      <c r="B62" s="3">
        <f t="shared" ref="B62" si="12">B59</f>
        <v>84</v>
      </c>
      <c r="C62" s="3">
        <v>503</v>
      </c>
      <c r="D62" s="3">
        <v>0</v>
      </c>
      <c r="E62" s="3">
        <v>0</v>
      </c>
      <c r="F62" s="3">
        <v>1</v>
      </c>
      <c r="G62" s="3" t="str">
        <f t="shared" si="2"/>
        <v>insert into game_score (id, matchid, squad, goals, points, time_type) values (338, 84, 503, 0, 0, 1);</v>
      </c>
    </row>
    <row r="63" spans="1:7" x14ac:dyDescent="0.25">
      <c r="A63" s="4">
        <f t="shared" si="3"/>
        <v>339</v>
      </c>
      <c r="B63" s="4">
        <f>B59+1</f>
        <v>85</v>
      </c>
      <c r="C63" s="4">
        <v>506</v>
      </c>
      <c r="D63" s="4">
        <v>1</v>
      </c>
      <c r="E63" s="4">
        <v>3</v>
      </c>
      <c r="F63" s="4">
        <v>2</v>
      </c>
      <c r="G63" s="4" t="str">
        <f t="shared" si="2"/>
        <v>insert into game_score (id, matchid, squad, goals, points, time_type) values (339, 85, 506, 1, 3, 2);</v>
      </c>
    </row>
    <row r="64" spans="1:7" x14ac:dyDescent="0.25">
      <c r="A64" s="4">
        <f t="shared" si="3"/>
        <v>340</v>
      </c>
      <c r="B64" s="4">
        <f>B63</f>
        <v>85</v>
      </c>
      <c r="C64" s="4">
        <v>506</v>
      </c>
      <c r="D64" s="4">
        <v>1</v>
      </c>
      <c r="E64" s="4">
        <v>0</v>
      </c>
      <c r="F64" s="4">
        <v>1</v>
      </c>
      <c r="G64" s="4" t="str">
        <f t="shared" si="2"/>
        <v>insert into game_score (id, matchid, squad, goals, points, time_type) values (340, 85, 506, 1, 0, 1);</v>
      </c>
    </row>
    <row r="65" spans="1:7" x14ac:dyDescent="0.25">
      <c r="A65" s="4">
        <f t="shared" si="3"/>
        <v>341</v>
      </c>
      <c r="B65" s="4">
        <f>B63</f>
        <v>85</v>
      </c>
      <c r="C65" s="4">
        <v>504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(341, 85, 504, 0, 0, 2);</v>
      </c>
    </row>
    <row r="66" spans="1:7" x14ac:dyDescent="0.25">
      <c r="A66" s="4">
        <f t="shared" si="3"/>
        <v>342</v>
      </c>
      <c r="B66" s="4">
        <f t="shared" ref="B66" si="13">B63</f>
        <v>85</v>
      </c>
      <c r="C66" s="4">
        <v>504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(342, 85, 504, 0, 0, 1);</v>
      </c>
    </row>
    <row r="67" spans="1:7" x14ac:dyDescent="0.25">
      <c r="A67" s="3">
        <f t="shared" si="3"/>
        <v>343</v>
      </c>
      <c r="B67" s="3">
        <f>B63+1</f>
        <v>86</v>
      </c>
      <c r="C67" s="3">
        <v>507</v>
      </c>
      <c r="D67" s="3">
        <v>0</v>
      </c>
      <c r="E67" s="3">
        <v>0</v>
      </c>
      <c r="F67" s="3">
        <v>2</v>
      </c>
      <c r="G67" s="3" t="str">
        <f t="shared" si="2"/>
        <v>insert into game_score (id, matchid, squad, goals, points, time_type) values (343, 86, 507, 0, 0, 2);</v>
      </c>
    </row>
    <row r="68" spans="1:7" x14ac:dyDescent="0.25">
      <c r="A68" s="3">
        <f t="shared" si="3"/>
        <v>344</v>
      </c>
      <c r="B68" s="3">
        <f>B67</f>
        <v>86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2"/>
        <v>insert into game_score (id, matchid, squad, goals, points, time_type) values (344, 86, 507, 0, 0, 1);</v>
      </c>
    </row>
    <row r="69" spans="1:7" x14ac:dyDescent="0.25">
      <c r="A69" s="3">
        <f t="shared" si="3"/>
        <v>345</v>
      </c>
      <c r="B69" s="3">
        <f>B67</f>
        <v>86</v>
      </c>
      <c r="C69" s="3">
        <v>505</v>
      </c>
      <c r="D69" s="3">
        <v>1</v>
      </c>
      <c r="E69" s="3">
        <v>3</v>
      </c>
      <c r="F69" s="3">
        <v>2</v>
      </c>
      <c r="G69" s="3" t="str">
        <f t="shared" si="2"/>
        <v>insert into game_score (id, matchid, squad, goals, points, time_type) values (345, 86, 505, 1, 3, 2);</v>
      </c>
    </row>
    <row r="70" spans="1:7" x14ac:dyDescent="0.25">
      <c r="A70" s="3">
        <f t="shared" si="3"/>
        <v>346</v>
      </c>
      <c r="B70" s="3">
        <f t="shared" ref="B70" si="14">B67</f>
        <v>86</v>
      </c>
      <c r="C70" s="3">
        <v>505</v>
      </c>
      <c r="D70" s="3">
        <v>0</v>
      </c>
      <c r="E70" s="3">
        <v>0</v>
      </c>
      <c r="F70" s="3">
        <v>1</v>
      </c>
      <c r="G70" s="3" t="str">
        <f t="shared" si="2"/>
        <v>insert into game_score (id, matchid, squad, goals, points, time_type) values (346, 86, 505, 0, 0, 1);</v>
      </c>
    </row>
    <row r="71" spans="1:7" x14ac:dyDescent="0.25">
      <c r="A71" s="4">
        <f t="shared" si="3"/>
        <v>347</v>
      </c>
      <c r="B71" s="4">
        <f>B67+1</f>
        <v>87</v>
      </c>
      <c r="C71" s="4">
        <v>502</v>
      </c>
      <c r="D71" s="4">
        <v>2</v>
      </c>
      <c r="E71" s="4">
        <v>3</v>
      </c>
      <c r="F71" s="4">
        <v>2</v>
      </c>
      <c r="G71" s="4" t="str">
        <f t="shared" si="2"/>
        <v>insert into game_score (id, matchid, squad, goals, points, time_type) values (347, 87, 502, 2, 3, 2);</v>
      </c>
    </row>
    <row r="72" spans="1:7" x14ac:dyDescent="0.25">
      <c r="A72" s="4">
        <f t="shared" si="3"/>
        <v>348</v>
      </c>
      <c r="B72" s="4">
        <f>B71</f>
        <v>87</v>
      </c>
      <c r="C72" s="4">
        <v>502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(348, 87, 502, 1, 0, 1);</v>
      </c>
    </row>
    <row r="73" spans="1:7" x14ac:dyDescent="0.25">
      <c r="A73" s="4">
        <f t="shared" si="3"/>
        <v>349</v>
      </c>
      <c r="B73" s="4">
        <f>B71</f>
        <v>87</v>
      </c>
      <c r="C73" s="4">
        <v>504</v>
      </c>
      <c r="D73" s="4">
        <v>1</v>
      </c>
      <c r="E73" s="4">
        <v>0</v>
      </c>
      <c r="F73" s="4">
        <v>2</v>
      </c>
      <c r="G73" s="4" t="str">
        <f t="shared" si="2"/>
        <v>insert into game_score (id, matchid, squad, goals, points, time_type) values (349, 87, 504, 1, 0, 2);</v>
      </c>
    </row>
    <row r="74" spans="1:7" x14ac:dyDescent="0.25">
      <c r="A74" s="4">
        <f t="shared" si="3"/>
        <v>350</v>
      </c>
      <c r="B74" s="4">
        <f t="shared" ref="B74" si="15">B71</f>
        <v>87</v>
      </c>
      <c r="C74" s="4">
        <v>504</v>
      </c>
      <c r="D74" s="4">
        <v>0</v>
      </c>
      <c r="E74" s="4">
        <v>0</v>
      </c>
      <c r="F74" s="4">
        <v>1</v>
      </c>
      <c r="G74" s="4" t="str">
        <f t="shared" si="2"/>
        <v>insert into game_score (id, matchid, squad, goals, points, time_type) values (350, 87, 504, 0, 0, 1);</v>
      </c>
    </row>
    <row r="75" spans="1:7" x14ac:dyDescent="0.25">
      <c r="A75" s="3">
        <f t="shared" si="3"/>
        <v>351</v>
      </c>
      <c r="B75" s="3">
        <f>B71+1</f>
        <v>88</v>
      </c>
      <c r="C75" s="3">
        <v>507</v>
      </c>
      <c r="D75" s="3">
        <v>0</v>
      </c>
      <c r="E75" s="3">
        <v>0</v>
      </c>
      <c r="F75" s="3">
        <v>2</v>
      </c>
      <c r="G75" s="3" t="str">
        <f t="shared" si="2"/>
        <v>insert into game_score (id, matchid, squad, goals, points, time_type) values (351, 88, 507, 0, 0, 2);</v>
      </c>
    </row>
    <row r="76" spans="1:7" x14ac:dyDescent="0.25">
      <c r="A76" s="3">
        <f t="shared" si="3"/>
        <v>352</v>
      </c>
      <c r="B76" s="3">
        <f>B75</f>
        <v>88</v>
      </c>
      <c r="C76" s="3">
        <v>507</v>
      </c>
      <c r="D76" s="3">
        <v>0</v>
      </c>
      <c r="E76" s="3">
        <v>0</v>
      </c>
      <c r="F76" s="3">
        <v>1</v>
      </c>
      <c r="G76" s="3" t="str">
        <f t="shared" si="2"/>
        <v>insert into game_score (id, matchid, squad, goals, points, time_type) values (352, 88, 507, 0, 0, 1);</v>
      </c>
    </row>
    <row r="77" spans="1:7" x14ac:dyDescent="0.25">
      <c r="A77" s="3">
        <f t="shared" si="3"/>
        <v>353</v>
      </c>
      <c r="B77" s="3">
        <f>B75</f>
        <v>88</v>
      </c>
      <c r="C77" s="3">
        <v>506</v>
      </c>
      <c r="D77" s="3">
        <v>1</v>
      </c>
      <c r="E77" s="3">
        <v>3</v>
      </c>
      <c r="F77" s="3">
        <v>2</v>
      </c>
      <c r="G77" s="3" t="str">
        <f t="shared" si="2"/>
        <v>insert into game_score (id, matchid, squad, goals, points, time_type) values (353, 88, 506, 1, 3, 2);</v>
      </c>
    </row>
    <row r="78" spans="1:7" x14ac:dyDescent="0.25">
      <c r="A78" s="3">
        <f t="shared" si="3"/>
        <v>354</v>
      </c>
      <c r="B78" s="3">
        <f t="shared" ref="B78" si="16">B75</f>
        <v>88</v>
      </c>
      <c r="C78" s="3">
        <v>506</v>
      </c>
      <c r="D78" s="3">
        <v>0</v>
      </c>
      <c r="E78" s="3">
        <v>0</v>
      </c>
      <c r="F78" s="3">
        <v>1</v>
      </c>
      <c r="G78" s="3" t="str">
        <f t="shared" si="2"/>
        <v>insert into game_score (id, matchid, squad, goals, points, time_type) values (354, 88, 506,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'2001'!A8+1</f>
        <v>26</v>
      </c>
      <c r="B2">
        <v>2005</v>
      </c>
      <c r="C2" t="s">
        <v>12</v>
      </c>
      <c r="D2">
        <v>504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(26, 2005, 'A', 504);</v>
      </c>
    </row>
    <row r="3" spans="1:7" x14ac:dyDescent="0.25">
      <c r="A3">
        <f t="shared" ref="A3:A8" si="1">A2+1</f>
        <v>27</v>
      </c>
      <c r="B3">
        <f t="shared" ref="B3:B8" si="2">B2</f>
        <v>2005</v>
      </c>
      <c r="C3" t="s">
        <v>12</v>
      </c>
      <c r="D3">
        <v>502</v>
      </c>
      <c r="G3" t="str">
        <f t="shared" si="0"/>
        <v>insert into group_stage (id, tournament, group_code, squad) values (27, 2005, 'A', 502);</v>
      </c>
    </row>
    <row r="4" spans="1:7" x14ac:dyDescent="0.25">
      <c r="A4">
        <f t="shared" si="1"/>
        <v>28</v>
      </c>
      <c r="B4">
        <f t="shared" si="2"/>
        <v>2005</v>
      </c>
      <c r="C4" t="s">
        <v>12</v>
      </c>
      <c r="D4">
        <v>505</v>
      </c>
      <c r="G4" t="str">
        <f t="shared" si="0"/>
        <v>insert into group_stage (id, tournament, group_code, squad) values (28, 2005, 'A', 505);</v>
      </c>
    </row>
    <row r="5" spans="1:7" x14ac:dyDescent="0.25">
      <c r="A5">
        <f t="shared" si="1"/>
        <v>29</v>
      </c>
      <c r="B5">
        <f t="shared" si="2"/>
        <v>2005</v>
      </c>
      <c r="C5" t="s">
        <v>12</v>
      </c>
      <c r="D5">
        <v>501</v>
      </c>
      <c r="G5" t="str">
        <f t="shared" si="0"/>
        <v>insert into group_stage (id, tournament, group_code, squad) values (29, 2005, 'A', 501);</v>
      </c>
    </row>
    <row r="6" spans="1:7" x14ac:dyDescent="0.25">
      <c r="A6">
        <f t="shared" si="1"/>
        <v>30</v>
      </c>
      <c r="B6">
        <f t="shared" si="2"/>
        <v>2005</v>
      </c>
      <c r="C6" t="s">
        <v>13</v>
      </c>
      <c r="D6">
        <v>506</v>
      </c>
      <c r="G6" t="str">
        <f t="shared" si="0"/>
        <v>insert into group_stage (id, tournament, group_code, squad) values (30, 2005, 'B', 506);</v>
      </c>
    </row>
    <row r="7" spans="1:7" x14ac:dyDescent="0.25">
      <c r="A7">
        <f t="shared" si="1"/>
        <v>31</v>
      </c>
      <c r="B7">
        <f t="shared" si="2"/>
        <v>2005</v>
      </c>
      <c r="C7" t="s">
        <v>13</v>
      </c>
      <c r="D7">
        <v>507</v>
      </c>
      <c r="G7" t="str">
        <f t="shared" si="0"/>
        <v>insert into group_stage (id, tournament, group_code, squad) values (31, 2005, 'B', 507);</v>
      </c>
    </row>
    <row r="8" spans="1:7" x14ac:dyDescent="0.25">
      <c r="A8">
        <f t="shared" si="1"/>
        <v>32</v>
      </c>
      <c r="B8">
        <f t="shared" si="2"/>
        <v>2005</v>
      </c>
      <c r="C8" t="s">
        <v>13</v>
      </c>
      <c r="D8">
        <v>503</v>
      </c>
      <c r="G8" t="str">
        <f t="shared" si="0"/>
        <v>insert into group_stage (id, tournament, group_code, squad) values (32, 2005, 'B', 503);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'2003'!A16+1</f>
        <v>89</v>
      </c>
      <c r="B11" s="2" t="str">
        <f>"2005-02-19"</f>
        <v>2005-02-19</v>
      </c>
      <c r="C11">
        <v>2</v>
      </c>
      <c r="D11">
        <v>502</v>
      </c>
      <c r="G11" t="str">
        <f t="shared" ref="G11:G23" si="3">"insert into game (matchid, matchdate, game_type, country) values (" &amp; A11 &amp; ", '" &amp; B11 &amp; "', " &amp; C11 &amp; ", " &amp; D11 &amp;  ");"</f>
        <v>insert into game (matchid, matchdate, game_type, country) values (89, '2005-02-19', 2, 502);</v>
      </c>
    </row>
    <row r="12" spans="1:7" x14ac:dyDescent="0.25">
      <c r="A12">
        <f>A11+1</f>
        <v>90</v>
      </c>
      <c r="B12" s="2" t="str">
        <f>"2005-02-19"</f>
        <v>2005-02-19</v>
      </c>
      <c r="C12">
        <v>2</v>
      </c>
      <c r="D12">
        <v>502</v>
      </c>
      <c r="G12" t="str">
        <f t="shared" si="3"/>
        <v>insert into game (matchid, matchdate, game_type, country) values (90, '2005-02-19', 2, 502);</v>
      </c>
    </row>
    <row r="13" spans="1:7" x14ac:dyDescent="0.25">
      <c r="A13">
        <f t="shared" ref="A13:A23" si="4">A12+1</f>
        <v>91</v>
      </c>
      <c r="B13" s="2" t="str">
        <f>"2005-02-21"</f>
        <v>2005-02-21</v>
      </c>
      <c r="C13">
        <v>2</v>
      </c>
      <c r="D13">
        <v>502</v>
      </c>
      <c r="G13" t="str">
        <f t="shared" si="3"/>
        <v>insert into game (matchid, matchdate, game_type, country) values (91, '2005-02-21', 2, 502);</v>
      </c>
    </row>
    <row r="14" spans="1:7" x14ac:dyDescent="0.25">
      <c r="A14">
        <f t="shared" si="4"/>
        <v>92</v>
      </c>
      <c r="B14" s="2" t="str">
        <f>"2005-02-21"</f>
        <v>2005-02-21</v>
      </c>
      <c r="C14">
        <v>2</v>
      </c>
      <c r="D14">
        <v>502</v>
      </c>
      <c r="G14" t="str">
        <f t="shared" si="3"/>
        <v>insert into game (matchid, matchdate, game_type, country) values (92, '2005-02-21', 2, 502);</v>
      </c>
    </row>
    <row r="15" spans="1:7" x14ac:dyDescent="0.25">
      <c r="A15">
        <f t="shared" si="4"/>
        <v>93</v>
      </c>
      <c r="B15" s="2" t="str">
        <f>"2005-02-23"</f>
        <v>2005-02-23</v>
      </c>
      <c r="C15">
        <v>2</v>
      </c>
      <c r="D15">
        <v>502</v>
      </c>
      <c r="G15" t="str">
        <f t="shared" si="3"/>
        <v>insert into game (matchid, matchdate, game_type, country) values (93, '2005-02-23', 2, 502);</v>
      </c>
    </row>
    <row r="16" spans="1:7" x14ac:dyDescent="0.25">
      <c r="A16">
        <f t="shared" si="4"/>
        <v>94</v>
      </c>
      <c r="B16" s="2" t="str">
        <f>"2005-02-23"</f>
        <v>2005-02-23</v>
      </c>
      <c r="C16">
        <v>2</v>
      </c>
      <c r="D16">
        <v>502</v>
      </c>
      <c r="G16" t="str">
        <f t="shared" si="3"/>
        <v>insert into game (matchid, matchdate, game_type, country) values (94, '2005-02-23', 2, 502);</v>
      </c>
    </row>
    <row r="17" spans="1:7" x14ac:dyDescent="0.25">
      <c r="A17">
        <f t="shared" si="4"/>
        <v>95</v>
      </c>
      <c r="B17" s="2" t="str">
        <f>"2005-02-19"</f>
        <v>2005-02-19</v>
      </c>
      <c r="C17">
        <v>2</v>
      </c>
      <c r="D17">
        <v>502</v>
      </c>
      <c r="G17" t="str">
        <f t="shared" si="3"/>
        <v>insert into game (matchid, matchdate, game_type, country) values (95, '2005-02-19', 2, 502);</v>
      </c>
    </row>
    <row r="18" spans="1:7" x14ac:dyDescent="0.25">
      <c r="A18">
        <f t="shared" si="4"/>
        <v>96</v>
      </c>
      <c r="B18" s="2" t="str">
        <f>"2005-02-21"</f>
        <v>2005-02-21</v>
      </c>
      <c r="C18">
        <v>2</v>
      </c>
      <c r="D18">
        <v>502</v>
      </c>
      <c r="G18" t="str">
        <f t="shared" si="3"/>
        <v>insert into game (matchid, matchdate, game_type, country) values (96, '2005-02-21', 2, 502);</v>
      </c>
    </row>
    <row r="19" spans="1:7" x14ac:dyDescent="0.25">
      <c r="A19">
        <f t="shared" si="4"/>
        <v>97</v>
      </c>
      <c r="B19" s="2" t="str">
        <f>"2005-02-23"</f>
        <v>2005-02-23</v>
      </c>
      <c r="C19">
        <v>2</v>
      </c>
      <c r="D19">
        <v>502</v>
      </c>
      <c r="G19" t="str">
        <f t="shared" si="3"/>
        <v>insert into game (matchid, matchdate, game_type, country) values (97, '2005-02-23', 2, 502);</v>
      </c>
    </row>
    <row r="20" spans="1:7" x14ac:dyDescent="0.25">
      <c r="A20">
        <f t="shared" si="4"/>
        <v>98</v>
      </c>
      <c r="B20" s="2" t="str">
        <f>"2005-02-25"</f>
        <v>2005-02-25</v>
      </c>
      <c r="C20">
        <v>4</v>
      </c>
      <c r="D20">
        <v>502</v>
      </c>
      <c r="G20" t="str">
        <f t="shared" si="3"/>
        <v>insert into game (matchid, matchdate, game_type, country) values (98, '2005-02-25', 4, 502);</v>
      </c>
    </row>
    <row r="21" spans="1:7" x14ac:dyDescent="0.25">
      <c r="A21">
        <f t="shared" si="4"/>
        <v>99</v>
      </c>
      <c r="B21" s="2" t="str">
        <f>"2005-02-25"</f>
        <v>2005-02-25</v>
      </c>
      <c r="C21">
        <v>4</v>
      </c>
      <c r="D21">
        <v>502</v>
      </c>
      <c r="G21" t="str">
        <f t="shared" si="3"/>
        <v>insert into game (matchid, matchdate, game_type, country) values (99, '2005-02-25', 4, 502);</v>
      </c>
    </row>
    <row r="22" spans="1:7" x14ac:dyDescent="0.25">
      <c r="A22">
        <f t="shared" si="4"/>
        <v>100</v>
      </c>
      <c r="B22" s="2" t="str">
        <f>"2005-02-27"</f>
        <v>2005-02-27</v>
      </c>
      <c r="C22">
        <v>5</v>
      </c>
      <c r="D22">
        <v>502</v>
      </c>
      <c r="G22" t="str">
        <f t="shared" si="3"/>
        <v>insert into game (matchid, matchdate, game_type, country) values (100, '2005-02-27', 5, 502);</v>
      </c>
    </row>
    <row r="23" spans="1:7" x14ac:dyDescent="0.25">
      <c r="A23">
        <f t="shared" si="4"/>
        <v>101</v>
      </c>
      <c r="B23" s="2" t="str">
        <f>"2005-02-27"</f>
        <v>2005-02-27</v>
      </c>
      <c r="C23">
        <v>6</v>
      </c>
      <c r="D23">
        <v>502</v>
      </c>
      <c r="G23" t="str">
        <f t="shared" si="3"/>
        <v>insert into game (matchid, matchdate, game_type, country) values (101, '2005-02-27', 6,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'2003'!A78 + 1</f>
        <v>355</v>
      </c>
      <c r="B26" s="3">
        <f>A11</f>
        <v>89</v>
      </c>
      <c r="C26" s="3">
        <v>504</v>
      </c>
      <c r="D26" s="3">
        <v>5</v>
      </c>
      <c r="E26" s="3">
        <v>3</v>
      </c>
      <c r="F26" s="3">
        <v>2</v>
      </c>
      <c r="G26" s="3" t="str">
        <f t="shared" ref="G26:G79" si="5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(355, 89, 504, 5, 3, 2);</v>
      </c>
    </row>
    <row r="27" spans="1:7" x14ac:dyDescent="0.25">
      <c r="A27" s="3">
        <f>A26+1</f>
        <v>356</v>
      </c>
      <c r="B27" s="3">
        <f>B26</f>
        <v>89</v>
      </c>
      <c r="C27" s="3">
        <v>504</v>
      </c>
      <c r="D27" s="3">
        <v>2</v>
      </c>
      <c r="E27" s="3">
        <v>0</v>
      </c>
      <c r="F27" s="3">
        <v>1</v>
      </c>
      <c r="G27" s="3" t="str">
        <f t="shared" si="5"/>
        <v>insert into game_score (id, matchid, squad, goals, points, time_type) values (356, 89, 504, 2, 0, 1);</v>
      </c>
    </row>
    <row r="28" spans="1:7" x14ac:dyDescent="0.25">
      <c r="A28" s="3">
        <f t="shared" ref="A28:A79" si="6">A27+1</f>
        <v>357</v>
      </c>
      <c r="B28" s="3">
        <f>B26</f>
        <v>89</v>
      </c>
      <c r="C28" s="3">
        <v>505</v>
      </c>
      <c r="D28" s="3">
        <v>1</v>
      </c>
      <c r="E28" s="3">
        <v>0</v>
      </c>
      <c r="F28" s="3">
        <v>2</v>
      </c>
      <c r="G28" s="3" t="str">
        <f t="shared" si="5"/>
        <v>insert into game_score (id, matchid, squad, goals, points, time_type) values (357, 89, 505, 1, 0, 2);</v>
      </c>
    </row>
    <row r="29" spans="1:7" x14ac:dyDescent="0.25">
      <c r="A29" s="3">
        <f t="shared" si="6"/>
        <v>358</v>
      </c>
      <c r="B29" s="3">
        <f>B26</f>
        <v>89</v>
      </c>
      <c r="C29" s="3">
        <v>505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(358, 89, 505, 0, 0, 1);</v>
      </c>
    </row>
    <row r="30" spans="1:7" x14ac:dyDescent="0.25">
      <c r="A30" s="4">
        <f>A29+1</f>
        <v>359</v>
      </c>
      <c r="B30" s="4">
        <f>B26+1</f>
        <v>90</v>
      </c>
      <c r="C30" s="4">
        <v>502</v>
      </c>
      <c r="D30" s="4">
        <v>2</v>
      </c>
      <c r="E30" s="4">
        <v>3</v>
      </c>
      <c r="F30" s="4">
        <v>2</v>
      </c>
      <c r="G30" t="str">
        <f t="shared" si="5"/>
        <v>insert into game_score (id, matchid, squad, goals, points, time_type) values (359, 90, 502, 2, 3, 2);</v>
      </c>
    </row>
    <row r="31" spans="1:7" x14ac:dyDescent="0.25">
      <c r="A31" s="4">
        <f t="shared" si="6"/>
        <v>360</v>
      </c>
      <c r="B31" s="4">
        <f>B30</f>
        <v>90</v>
      </c>
      <c r="C31" s="4">
        <v>502</v>
      </c>
      <c r="D31" s="4">
        <v>1</v>
      </c>
      <c r="E31" s="4">
        <v>0</v>
      </c>
      <c r="F31" s="4">
        <v>1</v>
      </c>
      <c r="G31" t="str">
        <f t="shared" si="5"/>
        <v>insert into game_score (id, matchid, squad, goals, points, time_type) values (360, 90, 502, 1, 0, 1);</v>
      </c>
    </row>
    <row r="32" spans="1:7" x14ac:dyDescent="0.25">
      <c r="A32" s="4">
        <f t="shared" si="6"/>
        <v>361</v>
      </c>
      <c r="B32" s="4">
        <f>B30</f>
        <v>90</v>
      </c>
      <c r="C32" s="4">
        <v>501</v>
      </c>
      <c r="D32" s="4">
        <v>0</v>
      </c>
      <c r="E32" s="4">
        <v>0</v>
      </c>
      <c r="F32" s="4">
        <v>2</v>
      </c>
      <c r="G32" t="str">
        <f t="shared" si="5"/>
        <v>insert into game_score (id, matchid, squad, goals, points, time_type) values (361, 90, 501, 0, 0, 2);</v>
      </c>
    </row>
    <row r="33" spans="1:7" x14ac:dyDescent="0.25">
      <c r="A33" s="4">
        <f t="shared" si="6"/>
        <v>362</v>
      </c>
      <c r="B33" s="4">
        <f>B30</f>
        <v>90</v>
      </c>
      <c r="C33" s="4">
        <v>501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(362, 90, 501, 0, 0, 1);</v>
      </c>
    </row>
    <row r="34" spans="1:7" x14ac:dyDescent="0.25">
      <c r="A34" s="3">
        <f t="shared" si="6"/>
        <v>363</v>
      </c>
      <c r="B34" s="3">
        <f>B30+1</f>
        <v>91</v>
      </c>
      <c r="C34" s="3">
        <v>504</v>
      </c>
      <c r="D34" s="3">
        <v>4</v>
      </c>
      <c r="E34" s="3">
        <v>3</v>
      </c>
      <c r="F34" s="3">
        <v>2</v>
      </c>
      <c r="G34" s="3" t="str">
        <f t="shared" si="5"/>
        <v>insert into game_score (id, matchid, squad, goals, points, time_type) values (363, 91, 504, 4, 3, 2);</v>
      </c>
    </row>
    <row r="35" spans="1:7" x14ac:dyDescent="0.25">
      <c r="A35" s="3">
        <f t="shared" si="6"/>
        <v>364</v>
      </c>
      <c r="B35" s="3">
        <f>B34</f>
        <v>91</v>
      </c>
      <c r="C35" s="3">
        <v>504</v>
      </c>
      <c r="D35" s="3">
        <v>2</v>
      </c>
      <c r="E35" s="3">
        <v>0</v>
      </c>
      <c r="F35" s="3">
        <v>1</v>
      </c>
      <c r="G35" s="3" t="str">
        <f t="shared" si="5"/>
        <v>insert into game_score (id, matchid, squad, goals, points, time_type) values (364, 91, 504, 2, 0, 1);</v>
      </c>
    </row>
    <row r="36" spans="1:7" x14ac:dyDescent="0.25">
      <c r="A36" s="3">
        <f t="shared" si="6"/>
        <v>365</v>
      </c>
      <c r="B36" s="3">
        <f>B34</f>
        <v>91</v>
      </c>
      <c r="C36" s="3">
        <v>501</v>
      </c>
      <c r="D36" s="3">
        <v>0</v>
      </c>
      <c r="E36" s="3">
        <v>0</v>
      </c>
      <c r="F36" s="3">
        <v>2</v>
      </c>
      <c r="G36" s="3" t="str">
        <f t="shared" si="5"/>
        <v>insert into game_score (id, matchid, squad, goals, points, time_type) values (365, 91, 501, 0, 0, 2);</v>
      </c>
    </row>
    <row r="37" spans="1:7" x14ac:dyDescent="0.25">
      <c r="A37" s="3">
        <f t="shared" si="6"/>
        <v>366</v>
      </c>
      <c r="B37" s="3">
        <f t="shared" ref="B37" si="7">B34</f>
        <v>91</v>
      </c>
      <c r="C37" s="3">
        <v>501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(366, 91, 501, 0, 0, 1);</v>
      </c>
    </row>
    <row r="38" spans="1:7" x14ac:dyDescent="0.25">
      <c r="A38" s="4">
        <f t="shared" si="6"/>
        <v>367</v>
      </c>
      <c r="B38" s="4">
        <f>B34+1</f>
        <v>92</v>
      </c>
      <c r="C38" s="4">
        <v>502</v>
      </c>
      <c r="D38" s="4">
        <v>4</v>
      </c>
      <c r="E38" s="4">
        <v>3</v>
      </c>
      <c r="F38" s="4">
        <v>2</v>
      </c>
      <c r="G38" s="4" t="str">
        <f t="shared" si="5"/>
        <v>insert into game_score (id, matchid, squad, goals, points, time_type) values (367, 92, 502, 4, 3, 2);</v>
      </c>
    </row>
    <row r="39" spans="1:7" x14ac:dyDescent="0.25">
      <c r="A39" s="4">
        <f t="shared" si="6"/>
        <v>368</v>
      </c>
      <c r="B39" s="4">
        <f>B38</f>
        <v>92</v>
      </c>
      <c r="C39" s="4">
        <v>502</v>
      </c>
      <c r="D39" s="4">
        <v>2</v>
      </c>
      <c r="E39" s="4">
        <v>0</v>
      </c>
      <c r="F39" s="4">
        <v>1</v>
      </c>
      <c r="G39" s="4" t="str">
        <f t="shared" si="5"/>
        <v>insert into game_score (id, matchid, squad, goals, points, time_type) values (368, 92, 502, 2, 0, 1);</v>
      </c>
    </row>
    <row r="40" spans="1:7" x14ac:dyDescent="0.25">
      <c r="A40" s="4">
        <f t="shared" si="6"/>
        <v>369</v>
      </c>
      <c r="B40" s="4">
        <f>B38</f>
        <v>92</v>
      </c>
      <c r="C40" s="4">
        <v>505</v>
      </c>
      <c r="D40" s="4">
        <v>0</v>
      </c>
      <c r="E40" s="4">
        <v>0</v>
      </c>
      <c r="F40" s="4">
        <v>2</v>
      </c>
      <c r="G40" s="4" t="str">
        <f t="shared" si="5"/>
        <v>insert into game_score (id, matchid, squad, goals, points, time_type) values (369, 92, 505, 0, 0, 2);</v>
      </c>
    </row>
    <row r="41" spans="1:7" x14ac:dyDescent="0.25">
      <c r="A41" s="4">
        <f t="shared" si="6"/>
        <v>370</v>
      </c>
      <c r="B41" s="4">
        <f t="shared" ref="B41" si="8">B38</f>
        <v>92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5"/>
        <v>insert into game_score (id, matchid, squad, goals, points, time_type) values (370, 92, 505, 0, 0, 1);</v>
      </c>
    </row>
    <row r="42" spans="1:7" x14ac:dyDescent="0.25">
      <c r="A42" s="3">
        <f t="shared" si="6"/>
        <v>371</v>
      </c>
      <c r="B42" s="3">
        <f>B38+1</f>
        <v>93</v>
      </c>
      <c r="C42" s="3">
        <v>505</v>
      </c>
      <c r="D42" s="3">
        <v>1</v>
      </c>
      <c r="E42" s="3">
        <v>3</v>
      </c>
      <c r="F42" s="3">
        <v>2</v>
      </c>
      <c r="G42" s="3" t="str">
        <f t="shared" si="5"/>
        <v>insert into game_score (id, matchid, squad, goals, points, time_type) values (371, 93, 505, 1, 3, 2);</v>
      </c>
    </row>
    <row r="43" spans="1:7" x14ac:dyDescent="0.25">
      <c r="A43" s="3">
        <f t="shared" si="6"/>
        <v>372</v>
      </c>
      <c r="B43" s="3">
        <f>B42</f>
        <v>93</v>
      </c>
      <c r="C43" s="3">
        <v>505</v>
      </c>
      <c r="D43" s="3">
        <v>0</v>
      </c>
      <c r="E43" s="3">
        <v>0</v>
      </c>
      <c r="F43" s="3">
        <v>1</v>
      </c>
      <c r="G43" s="3" t="str">
        <f t="shared" si="5"/>
        <v>insert into game_score (id, matchid, squad, goals, points, time_type) values (372, 93, 505, 0, 0, 1);</v>
      </c>
    </row>
    <row r="44" spans="1:7" x14ac:dyDescent="0.25">
      <c r="A44" s="3">
        <f t="shared" si="6"/>
        <v>373</v>
      </c>
      <c r="B44" s="3">
        <f>B42</f>
        <v>93</v>
      </c>
      <c r="C44" s="3">
        <v>501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(373, 93, 501, 0, 0, 2);</v>
      </c>
    </row>
    <row r="45" spans="1:7" x14ac:dyDescent="0.25">
      <c r="A45" s="3">
        <f t="shared" si="6"/>
        <v>374</v>
      </c>
      <c r="B45" s="3">
        <f t="shared" ref="B45" si="9">B42</f>
        <v>93</v>
      </c>
      <c r="C45" s="3">
        <v>501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(374, 93, 501, 0, 0, 1);</v>
      </c>
    </row>
    <row r="46" spans="1:7" x14ac:dyDescent="0.25">
      <c r="A46" s="4">
        <f t="shared" si="6"/>
        <v>375</v>
      </c>
      <c r="B46" s="4">
        <f>B42+1</f>
        <v>94</v>
      </c>
      <c r="C46" s="4">
        <v>502</v>
      </c>
      <c r="D46" s="4">
        <v>1</v>
      </c>
      <c r="E46" s="4">
        <v>1</v>
      </c>
      <c r="F46" s="4">
        <v>2</v>
      </c>
      <c r="G46" s="4" t="str">
        <f t="shared" si="5"/>
        <v>insert into game_score (id, matchid, squad, goals, points, time_type) values (375, 94, 502, 1, 1, 2);</v>
      </c>
    </row>
    <row r="47" spans="1:7" x14ac:dyDescent="0.25">
      <c r="A47" s="4">
        <f t="shared" si="6"/>
        <v>376</v>
      </c>
      <c r="B47" s="4">
        <f>B46</f>
        <v>94</v>
      </c>
      <c r="C47" s="4">
        <v>502</v>
      </c>
      <c r="D47" s="4">
        <v>1</v>
      </c>
      <c r="E47" s="4">
        <v>0</v>
      </c>
      <c r="F47" s="4">
        <v>1</v>
      </c>
      <c r="G47" s="4" t="str">
        <f t="shared" si="5"/>
        <v>insert into game_score (id, matchid, squad, goals, points, time_type) values (376, 94, 502, 1, 0, 1);</v>
      </c>
    </row>
    <row r="48" spans="1:7" x14ac:dyDescent="0.25">
      <c r="A48" s="4">
        <f t="shared" si="6"/>
        <v>377</v>
      </c>
      <c r="B48" s="4">
        <f>B46</f>
        <v>94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(377, 94, 504, 1, 1, 2);</v>
      </c>
    </row>
    <row r="49" spans="1:7" x14ac:dyDescent="0.25">
      <c r="A49" s="4">
        <f t="shared" si="6"/>
        <v>378</v>
      </c>
      <c r="B49" s="4">
        <f t="shared" ref="B49" si="10">B46</f>
        <v>94</v>
      </c>
      <c r="C49" s="4">
        <v>504</v>
      </c>
      <c r="D49" s="4">
        <v>0</v>
      </c>
      <c r="E49" s="4">
        <v>0</v>
      </c>
      <c r="F49" s="4">
        <v>1</v>
      </c>
      <c r="G49" s="4" t="str">
        <f t="shared" si="5"/>
        <v>insert into game_score (id, matchid, squad, goals, points, time_type) values (378, 94, 504, 0, 0, 1);</v>
      </c>
    </row>
    <row r="50" spans="1:7" x14ac:dyDescent="0.25">
      <c r="A50" s="3">
        <f t="shared" si="6"/>
        <v>379</v>
      </c>
      <c r="B50" s="3">
        <f>B46+1</f>
        <v>95</v>
      </c>
      <c r="C50" s="3">
        <v>503</v>
      </c>
      <c r="D50" s="3">
        <v>0</v>
      </c>
      <c r="E50" s="3">
        <v>0</v>
      </c>
      <c r="F50" s="3">
        <v>2</v>
      </c>
      <c r="G50" s="3" t="str">
        <f t="shared" si="5"/>
        <v>insert into game_score (id, matchid, squad, goals, points, time_type) values (379, 95, 503, 0, 0, 2);</v>
      </c>
    </row>
    <row r="51" spans="1:7" x14ac:dyDescent="0.25">
      <c r="A51" s="3">
        <f t="shared" si="6"/>
        <v>380</v>
      </c>
      <c r="B51" s="3">
        <f>B50</f>
        <v>95</v>
      </c>
      <c r="C51" s="3">
        <v>503</v>
      </c>
      <c r="D51" s="3">
        <v>0</v>
      </c>
      <c r="E51" s="3">
        <v>0</v>
      </c>
      <c r="F51" s="3">
        <v>1</v>
      </c>
      <c r="G51" s="3" t="str">
        <f t="shared" si="5"/>
        <v>insert into game_score (id, matchid, squad, goals, points, time_type) values (380, 95, 503, 0, 0, 1);</v>
      </c>
    </row>
    <row r="52" spans="1:7" x14ac:dyDescent="0.25">
      <c r="A52" s="3">
        <f t="shared" si="6"/>
        <v>381</v>
      </c>
      <c r="B52" s="3">
        <f>B50</f>
        <v>95</v>
      </c>
      <c r="C52" s="3">
        <v>507</v>
      </c>
      <c r="D52" s="3">
        <v>1</v>
      </c>
      <c r="E52" s="3">
        <v>3</v>
      </c>
      <c r="F52" s="3">
        <v>2</v>
      </c>
      <c r="G52" s="3" t="str">
        <f t="shared" si="5"/>
        <v>insert into game_score (id, matchid, squad, goals, points, time_type) values (381, 95, 507, 1, 3, 2);</v>
      </c>
    </row>
    <row r="53" spans="1:7" x14ac:dyDescent="0.25">
      <c r="A53" s="3">
        <f t="shared" si="6"/>
        <v>382</v>
      </c>
      <c r="B53" s="3">
        <f t="shared" ref="B53" si="11">B50</f>
        <v>95</v>
      </c>
      <c r="C53" s="3">
        <v>507</v>
      </c>
      <c r="D53" s="3">
        <v>0</v>
      </c>
      <c r="E53" s="3">
        <v>0</v>
      </c>
      <c r="F53" s="3">
        <v>1</v>
      </c>
      <c r="G53" s="3" t="str">
        <f t="shared" si="5"/>
        <v>insert into game_score (id, matchid, squad, goals, points, time_type) values (382, 95, 507, 0, 0, 1);</v>
      </c>
    </row>
    <row r="54" spans="1:7" x14ac:dyDescent="0.25">
      <c r="A54" s="4">
        <f t="shared" si="6"/>
        <v>383</v>
      </c>
      <c r="B54" s="4">
        <f>B50+1</f>
        <v>96</v>
      </c>
      <c r="C54" s="4">
        <v>506</v>
      </c>
      <c r="D54" s="4">
        <v>2</v>
      </c>
      <c r="E54" s="4">
        <v>3</v>
      </c>
      <c r="F54" s="4">
        <v>2</v>
      </c>
      <c r="G54" s="4" t="str">
        <f t="shared" si="5"/>
        <v>insert into game_score (id, matchid, squad, goals, points, time_type) values (383, 96, 506, 2, 3, 2);</v>
      </c>
    </row>
    <row r="55" spans="1:7" x14ac:dyDescent="0.25">
      <c r="A55" s="4">
        <f t="shared" si="6"/>
        <v>384</v>
      </c>
      <c r="B55" s="4">
        <f>B54</f>
        <v>96</v>
      </c>
      <c r="C55" s="4">
        <v>506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(384, 96, 506, 0, 0, 1);</v>
      </c>
    </row>
    <row r="56" spans="1:7" x14ac:dyDescent="0.25">
      <c r="A56" s="4">
        <f t="shared" si="6"/>
        <v>385</v>
      </c>
      <c r="B56" s="4">
        <f>B54</f>
        <v>96</v>
      </c>
      <c r="C56" s="4">
        <v>503</v>
      </c>
      <c r="D56" s="4">
        <v>1</v>
      </c>
      <c r="E56" s="4">
        <v>0</v>
      </c>
      <c r="F56" s="4">
        <v>2</v>
      </c>
      <c r="G56" s="4" t="str">
        <f t="shared" si="5"/>
        <v>insert into game_score (id, matchid, squad, goals, points, time_type) values (385, 96, 503, 1, 0, 2);</v>
      </c>
    </row>
    <row r="57" spans="1:7" x14ac:dyDescent="0.25">
      <c r="A57" s="4">
        <f t="shared" si="6"/>
        <v>386</v>
      </c>
      <c r="B57" s="4">
        <f t="shared" ref="B57" si="12">B54</f>
        <v>96</v>
      </c>
      <c r="C57" s="4">
        <v>503</v>
      </c>
      <c r="D57" s="4">
        <v>1</v>
      </c>
      <c r="E57" s="4">
        <v>0</v>
      </c>
      <c r="F57" s="4">
        <v>1</v>
      </c>
      <c r="G57" s="4" t="str">
        <f t="shared" si="5"/>
        <v>insert into game_score (id, matchid, squad, goals, points, time_type) values (386, 96, 503, 1, 0, 1);</v>
      </c>
    </row>
    <row r="58" spans="1:7" x14ac:dyDescent="0.25">
      <c r="A58" s="3">
        <f t="shared" si="6"/>
        <v>387</v>
      </c>
      <c r="B58" s="3">
        <f>B54+1</f>
        <v>97</v>
      </c>
      <c r="C58" s="3">
        <v>506</v>
      </c>
      <c r="D58" s="3">
        <v>1</v>
      </c>
      <c r="E58" s="3">
        <v>3</v>
      </c>
      <c r="F58" s="3">
        <v>2</v>
      </c>
      <c r="G58" s="3" t="str">
        <f t="shared" si="5"/>
        <v>insert into game_score (id, matchid, squad, goals, points, time_type) values (387, 97, 506, 1, 3, 2);</v>
      </c>
    </row>
    <row r="59" spans="1:7" x14ac:dyDescent="0.25">
      <c r="A59" s="3">
        <f t="shared" si="6"/>
        <v>388</v>
      </c>
      <c r="B59" s="3">
        <f>B58</f>
        <v>97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5"/>
        <v>insert into game_score (id, matchid, squad, goals, points, time_type) values (388, 97, 506, 0, 0, 1);</v>
      </c>
    </row>
    <row r="60" spans="1:7" x14ac:dyDescent="0.25">
      <c r="A60" s="3">
        <f t="shared" si="6"/>
        <v>389</v>
      </c>
      <c r="B60" s="3">
        <f>B58</f>
        <v>97</v>
      </c>
      <c r="C60" s="3">
        <v>507</v>
      </c>
      <c r="D60" s="3">
        <v>0</v>
      </c>
      <c r="E60" s="3">
        <v>0</v>
      </c>
      <c r="F60" s="3">
        <v>2</v>
      </c>
      <c r="G60" s="3" t="str">
        <f t="shared" si="5"/>
        <v>insert into game_score (id, matchid, squad, goals, points, time_type) values (389, 97, 507, 0, 0, 2);</v>
      </c>
    </row>
    <row r="61" spans="1:7" x14ac:dyDescent="0.25">
      <c r="A61" s="3">
        <f t="shared" si="6"/>
        <v>390</v>
      </c>
      <c r="B61" s="3">
        <f t="shared" ref="B61" si="13">B58</f>
        <v>97</v>
      </c>
      <c r="C61" s="3">
        <v>507</v>
      </c>
      <c r="D61" s="3">
        <v>0</v>
      </c>
      <c r="E61" s="3">
        <v>0</v>
      </c>
      <c r="F61" s="3">
        <v>1</v>
      </c>
      <c r="G61" s="3" t="str">
        <f t="shared" si="5"/>
        <v>insert into game_score (id, matchid, squad, goals, points, time_type) values (390, 97, 507, 0, 0, 1);</v>
      </c>
    </row>
    <row r="62" spans="1:7" x14ac:dyDescent="0.25">
      <c r="A62" s="4">
        <f t="shared" si="6"/>
        <v>391</v>
      </c>
      <c r="B62" s="4">
        <f>B58+1</f>
        <v>98</v>
      </c>
      <c r="C62" s="4">
        <v>504</v>
      </c>
      <c r="D62" s="4">
        <v>1</v>
      </c>
      <c r="E62" s="4">
        <v>3</v>
      </c>
      <c r="F62" s="4">
        <v>2</v>
      </c>
      <c r="G62" s="4" t="str">
        <f t="shared" si="5"/>
        <v>insert into game_score (id, matchid, squad, goals, points, time_type) values (391, 98, 504, 1, 3, 2);</v>
      </c>
    </row>
    <row r="63" spans="1:7" x14ac:dyDescent="0.25">
      <c r="A63" s="4">
        <f t="shared" si="6"/>
        <v>392</v>
      </c>
      <c r="B63" s="4">
        <f>B62</f>
        <v>98</v>
      </c>
      <c r="C63" s="4">
        <v>504</v>
      </c>
      <c r="D63" s="4">
        <v>0</v>
      </c>
      <c r="E63" s="4">
        <v>0</v>
      </c>
      <c r="F63" s="4">
        <v>1</v>
      </c>
      <c r="G63" s="4" t="str">
        <f t="shared" si="5"/>
        <v>insert into game_score (id, matchid, squad, goals, points, time_type) values (392, 98, 504, 0, 0, 1);</v>
      </c>
    </row>
    <row r="64" spans="1:7" x14ac:dyDescent="0.25">
      <c r="A64" s="4">
        <f t="shared" si="6"/>
        <v>393</v>
      </c>
      <c r="B64" s="4">
        <f>B62</f>
        <v>98</v>
      </c>
      <c r="C64" s="4">
        <v>507</v>
      </c>
      <c r="D64" s="4">
        <v>0</v>
      </c>
      <c r="E64" s="4">
        <v>0</v>
      </c>
      <c r="F64" s="4">
        <v>2</v>
      </c>
      <c r="G64" s="4" t="str">
        <f t="shared" si="5"/>
        <v>insert into game_score (id, matchid, squad, goals, points, time_type) values (393, 98, 507, 0, 0, 2);</v>
      </c>
    </row>
    <row r="65" spans="1:7" x14ac:dyDescent="0.25">
      <c r="A65" s="4">
        <f t="shared" si="6"/>
        <v>394</v>
      </c>
      <c r="B65" s="4">
        <f t="shared" ref="B65" si="14">B62</f>
        <v>98</v>
      </c>
      <c r="C65" s="4">
        <v>507</v>
      </c>
      <c r="D65" s="4">
        <v>0</v>
      </c>
      <c r="E65" s="4">
        <v>0</v>
      </c>
      <c r="F65" s="4">
        <v>1</v>
      </c>
      <c r="G65" s="4" t="str">
        <f t="shared" si="5"/>
        <v>insert into game_score (id, matchid, squad, goals, points, time_type) values (394, 98, 507, 0, 0, 1);</v>
      </c>
    </row>
    <row r="66" spans="1:7" x14ac:dyDescent="0.25">
      <c r="A66" s="3">
        <f t="shared" si="6"/>
        <v>395</v>
      </c>
      <c r="B66" s="3">
        <f>B62+1</f>
        <v>99</v>
      </c>
      <c r="C66" s="3">
        <v>502</v>
      </c>
      <c r="D66" s="3">
        <v>0</v>
      </c>
      <c r="E66" s="3">
        <v>0</v>
      </c>
      <c r="F66" s="3">
        <v>2</v>
      </c>
      <c r="G66" s="3" t="str">
        <f t="shared" si="5"/>
        <v>insert into game_score (id, matchid, squad, goals, points, time_type) values (395, 99, 502, 0, 0, 2);</v>
      </c>
    </row>
    <row r="67" spans="1:7" x14ac:dyDescent="0.25">
      <c r="A67" s="3">
        <f t="shared" si="6"/>
        <v>396</v>
      </c>
      <c r="B67" s="3">
        <f>B66</f>
        <v>99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5"/>
        <v>insert into game_score (id, matchid, squad, goals, points, time_type) values (396, 99, 502, 0, 0, 1);</v>
      </c>
    </row>
    <row r="68" spans="1:7" x14ac:dyDescent="0.25">
      <c r="A68" s="3">
        <f t="shared" si="6"/>
        <v>397</v>
      </c>
      <c r="B68" s="3">
        <f>B66</f>
        <v>99</v>
      </c>
      <c r="C68" s="3">
        <v>506</v>
      </c>
      <c r="D68" s="3">
        <v>4</v>
      </c>
      <c r="E68" s="3">
        <v>3</v>
      </c>
      <c r="F68" s="3">
        <v>2</v>
      </c>
      <c r="G68" s="3" t="str">
        <f t="shared" si="5"/>
        <v>insert into game_score (id, matchid, squad, goals, points, time_type) values (397, 99, 506, 4, 3, 2);</v>
      </c>
    </row>
    <row r="69" spans="1:7" x14ac:dyDescent="0.25">
      <c r="A69" s="3">
        <f t="shared" si="6"/>
        <v>398</v>
      </c>
      <c r="B69" s="3">
        <f t="shared" ref="B69" si="15">B66</f>
        <v>99</v>
      </c>
      <c r="C69" s="3">
        <v>506</v>
      </c>
      <c r="D69" s="3">
        <v>3</v>
      </c>
      <c r="E69" s="3">
        <v>0</v>
      </c>
      <c r="F69" s="3">
        <v>1</v>
      </c>
      <c r="G69" s="3" t="str">
        <f t="shared" si="5"/>
        <v>insert into game_score (id, matchid, squad, goals, points, time_type) values (398, 99, 506, 3, 0, 1);</v>
      </c>
    </row>
    <row r="70" spans="1:7" x14ac:dyDescent="0.25">
      <c r="A70" s="4">
        <f t="shared" si="6"/>
        <v>399</v>
      </c>
      <c r="B70" s="4">
        <f>B66+1</f>
        <v>100</v>
      </c>
      <c r="C70" s="4">
        <v>502</v>
      </c>
      <c r="D70" s="4">
        <v>3</v>
      </c>
      <c r="E70" s="4">
        <v>3</v>
      </c>
      <c r="F70" s="4">
        <v>2</v>
      </c>
      <c r="G70" s="4" t="str">
        <f t="shared" si="5"/>
        <v>insert into game_score (id, matchid, squad, goals, points, time_type) values (399, 100, 502, 3, 3, 2);</v>
      </c>
    </row>
    <row r="71" spans="1:7" x14ac:dyDescent="0.25">
      <c r="A71" s="4">
        <f t="shared" si="6"/>
        <v>400</v>
      </c>
      <c r="B71" s="4">
        <f>B70</f>
        <v>100</v>
      </c>
      <c r="C71" s="4">
        <v>502</v>
      </c>
      <c r="D71" s="4">
        <v>2</v>
      </c>
      <c r="E71" s="4">
        <v>0</v>
      </c>
      <c r="F71" s="4">
        <v>1</v>
      </c>
      <c r="G71" s="4" t="str">
        <f t="shared" si="5"/>
        <v>insert into game_score (id, matchid, squad, goals, points, time_type) values (400, 100, 502, 2, 0, 1);</v>
      </c>
    </row>
    <row r="72" spans="1:7" x14ac:dyDescent="0.25">
      <c r="A72" s="4">
        <f t="shared" si="6"/>
        <v>401</v>
      </c>
      <c r="B72" s="4">
        <f>B70</f>
        <v>100</v>
      </c>
      <c r="C72" s="4">
        <v>507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(401, 100, 507, 0, 0, 2);</v>
      </c>
    </row>
    <row r="73" spans="1:7" x14ac:dyDescent="0.25">
      <c r="A73" s="4">
        <f t="shared" si="6"/>
        <v>402</v>
      </c>
      <c r="B73" s="4">
        <f t="shared" ref="B73" si="16">B70</f>
        <v>100</v>
      </c>
      <c r="C73" s="4">
        <v>507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(402, 100, 507, 0, 0, 1);</v>
      </c>
    </row>
    <row r="74" spans="1:7" x14ac:dyDescent="0.25">
      <c r="A74" s="3">
        <f t="shared" si="6"/>
        <v>403</v>
      </c>
      <c r="B74" s="3">
        <f>B70+1</f>
        <v>101</v>
      </c>
      <c r="C74" s="3">
        <v>506</v>
      </c>
      <c r="D74" s="3">
        <v>1</v>
      </c>
      <c r="E74" s="3">
        <v>1</v>
      </c>
      <c r="F74" s="3">
        <v>2</v>
      </c>
      <c r="G74" s="3" t="str">
        <f t="shared" si="5"/>
        <v>insert into game_score (id, matchid, squad, goals, points, time_type) values (403, 101, 506, 1, 1, 2);</v>
      </c>
    </row>
    <row r="75" spans="1:7" x14ac:dyDescent="0.25">
      <c r="A75" s="3">
        <f t="shared" si="6"/>
        <v>404</v>
      </c>
      <c r="B75" s="3">
        <f>B74</f>
        <v>101</v>
      </c>
      <c r="C75" s="3">
        <v>506</v>
      </c>
      <c r="D75" s="3">
        <v>0</v>
      </c>
      <c r="E75" s="3">
        <v>0</v>
      </c>
      <c r="F75" s="3">
        <v>1</v>
      </c>
      <c r="G75" s="3" t="str">
        <f t="shared" si="5"/>
        <v>insert into game_score (id, matchid, squad, goals, points, time_type) values (404, 101, 506, 0, 0, 1);</v>
      </c>
    </row>
    <row r="76" spans="1:7" x14ac:dyDescent="0.25">
      <c r="A76" s="3">
        <f t="shared" si="6"/>
        <v>405</v>
      </c>
      <c r="B76" s="3">
        <f>B74</f>
        <v>101</v>
      </c>
      <c r="C76" s="3">
        <v>504</v>
      </c>
      <c r="D76" s="3">
        <v>1</v>
      </c>
      <c r="E76" s="3">
        <v>1</v>
      </c>
      <c r="F76" s="3">
        <v>2</v>
      </c>
      <c r="G76" s="3" t="str">
        <f t="shared" si="5"/>
        <v>insert into game_score (id, matchid, squad, goals, points, time_type) values (405, 101, 504, 1, 1, 2);</v>
      </c>
    </row>
    <row r="77" spans="1:7" x14ac:dyDescent="0.25">
      <c r="A77" s="3">
        <f t="shared" si="6"/>
        <v>406</v>
      </c>
      <c r="B77" s="3">
        <f t="shared" ref="B77:B79" si="17">B74</f>
        <v>101</v>
      </c>
      <c r="C77" s="3">
        <v>504</v>
      </c>
      <c r="D77" s="3">
        <v>0</v>
      </c>
      <c r="E77" s="3">
        <v>0</v>
      </c>
      <c r="F77" s="3">
        <v>1</v>
      </c>
      <c r="G77" s="3" t="str">
        <f t="shared" si="5"/>
        <v>insert into game_score (id, matchid, squad, goals, points, time_type) values (406, 101, 504, 0, 0, 1);</v>
      </c>
    </row>
    <row r="78" spans="1:7" x14ac:dyDescent="0.25">
      <c r="A78" s="3">
        <f t="shared" si="6"/>
        <v>407</v>
      </c>
      <c r="B78" s="3">
        <f t="shared" si="17"/>
        <v>101</v>
      </c>
      <c r="C78" s="3">
        <v>506</v>
      </c>
      <c r="D78" s="3">
        <v>7</v>
      </c>
      <c r="E78" s="3">
        <v>0</v>
      </c>
      <c r="F78" s="3">
        <v>7</v>
      </c>
      <c r="G78" s="3" t="str">
        <f t="shared" si="5"/>
        <v>insert into game_score (id, matchid, squad, goals, points, time_type) values (407, 101, 506, 7, 0, 7);</v>
      </c>
    </row>
    <row r="79" spans="1:7" x14ac:dyDescent="0.25">
      <c r="A79" s="3">
        <f t="shared" si="6"/>
        <v>408</v>
      </c>
      <c r="B79" s="3">
        <f t="shared" si="17"/>
        <v>101</v>
      </c>
      <c r="C79" s="3">
        <v>504</v>
      </c>
      <c r="D79" s="3">
        <v>6</v>
      </c>
      <c r="E79" s="3">
        <v>0</v>
      </c>
      <c r="F79" s="3">
        <v>7</v>
      </c>
      <c r="G79" s="3" t="str">
        <f t="shared" si="5"/>
        <v>insert into game_score (id, matchid, squad, goals, points, time_type) values (408, 101, 504, 6, 0, 7);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'2005'!A8+1</f>
        <v>33</v>
      </c>
      <c r="B2">
        <v>2007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(33, 2007, 'A', 503);</v>
      </c>
    </row>
    <row r="3" spans="1:7" x14ac:dyDescent="0.25">
      <c r="A3">
        <f t="shared" ref="A3:A8" si="1">A2+1</f>
        <v>34</v>
      </c>
      <c r="B3">
        <f t="shared" ref="B3:B8" si="2">B2</f>
        <v>2007</v>
      </c>
      <c r="C3" t="s">
        <v>12</v>
      </c>
      <c r="D3">
        <v>502</v>
      </c>
      <c r="G3" t="str">
        <f t="shared" si="0"/>
        <v>insert into group_stage (id, tournament, group_code, squad) values (34, 2007, 'A', 502);</v>
      </c>
    </row>
    <row r="4" spans="1:7" x14ac:dyDescent="0.25">
      <c r="A4">
        <f t="shared" si="1"/>
        <v>35</v>
      </c>
      <c r="B4">
        <f t="shared" si="2"/>
        <v>2007</v>
      </c>
      <c r="C4" t="s">
        <v>12</v>
      </c>
      <c r="D4">
        <v>505</v>
      </c>
      <c r="G4" t="str">
        <f t="shared" si="0"/>
        <v>insert into group_stage (id, tournament, group_code, squad) values (35, 2007, 'A', 505);</v>
      </c>
    </row>
    <row r="5" spans="1:7" x14ac:dyDescent="0.25">
      <c r="A5">
        <f t="shared" si="1"/>
        <v>36</v>
      </c>
      <c r="B5">
        <f t="shared" si="2"/>
        <v>2007</v>
      </c>
      <c r="C5" t="s">
        <v>12</v>
      </c>
      <c r="D5">
        <v>501</v>
      </c>
      <c r="G5" t="str">
        <f t="shared" si="0"/>
        <v>insert into group_stage (id, tournament, group_code, squad) values (36, 2007, 'A', 501);</v>
      </c>
    </row>
    <row r="6" spans="1:7" x14ac:dyDescent="0.25">
      <c r="A6">
        <f t="shared" si="1"/>
        <v>37</v>
      </c>
      <c r="B6">
        <f t="shared" si="2"/>
        <v>2007</v>
      </c>
      <c r="C6" t="s">
        <v>13</v>
      </c>
      <c r="D6">
        <v>507</v>
      </c>
      <c r="G6" t="str">
        <f t="shared" si="0"/>
        <v>insert into group_stage (id, tournament, group_code, squad) values (37, 2007, 'B', 507);</v>
      </c>
    </row>
    <row r="7" spans="1:7" x14ac:dyDescent="0.25">
      <c r="A7">
        <f t="shared" si="1"/>
        <v>38</v>
      </c>
      <c r="B7">
        <f t="shared" si="2"/>
        <v>2007</v>
      </c>
      <c r="C7" t="s">
        <v>13</v>
      </c>
      <c r="D7">
        <v>506</v>
      </c>
      <c r="G7" t="str">
        <f t="shared" si="0"/>
        <v>insert into group_stage (id, tournament, group_code, squad) values (38, 2007, 'B', 506);</v>
      </c>
    </row>
    <row r="8" spans="1:7" x14ac:dyDescent="0.25">
      <c r="A8">
        <f t="shared" si="1"/>
        <v>39</v>
      </c>
      <c r="B8">
        <f t="shared" si="2"/>
        <v>2007</v>
      </c>
      <c r="C8" t="s">
        <v>13</v>
      </c>
      <c r="D8">
        <v>504</v>
      </c>
      <c r="G8" t="str">
        <f t="shared" si="0"/>
        <v>insert into group_stage (id, tournament, group_code, squad) values (39, 2007, 'B', 504);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'2005'!A23+1</f>
        <v>102</v>
      </c>
      <c r="B11" s="2" t="str">
        <f>"2007-02-08"</f>
        <v>2007-02-08</v>
      </c>
      <c r="C11">
        <v>2</v>
      </c>
      <c r="D11">
        <v>503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(102, '2007-02-08', 2, 503);</v>
      </c>
    </row>
    <row r="12" spans="1:7" x14ac:dyDescent="0.25">
      <c r="A12">
        <f>A11+1</f>
        <v>103</v>
      </c>
      <c r="B12" s="2" t="str">
        <f>"2007-02-08"</f>
        <v>2007-02-08</v>
      </c>
      <c r="C12">
        <v>2</v>
      </c>
      <c r="D12">
        <v>503</v>
      </c>
      <c r="G12" t="str">
        <f t="shared" si="3"/>
        <v>insert into game (matchid, matchdate, game_type, country) values (103, '2007-02-08', 2, 503);</v>
      </c>
    </row>
    <row r="13" spans="1:7" x14ac:dyDescent="0.25">
      <c r="A13">
        <f t="shared" ref="A13:A24" si="4">A12+1</f>
        <v>104</v>
      </c>
      <c r="B13" s="2" t="str">
        <f>"2007-02-10"</f>
        <v>2007-02-10</v>
      </c>
      <c r="C13">
        <v>2</v>
      </c>
      <c r="D13">
        <v>503</v>
      </c>
      <c r="G13" t="str">
        <f t="shared" si="3"/>
        <v>insert into game (matchid, matchdate, game_type, country) values (104, '2007-02-10', 2, 503);</v>
      </c>
    </row>
    <row r="14" spans="1:7" x14ac:dyDescent="0.25">
      <c r="A14">
        <f t="shared" si="4"/>
        <v>105</v>
      </c>
      <c r="B14" s="2" t="str">
        <f>"2007-02-10"</f>
        <v>2007-02-10</v>
      </c>
      <c r="C14">
        <v>2</v>
      </c>
      <c r="D14">
        <v>503</v>
      </c>
      <c r="G14" t="str">
        <f t="shared" si="3"/>
        <v>insert into game (matchid, matchdate, game_type, country) values (105, '2007-02-10', 2, 503);</v>
      </c>
    </row>
    <row r="15" spans="1:7" x14ac:dyDescent="0.25">
      <c r="A15">
        <f t="shared" si="4"/>
        <v>106</v>
      </c>
      <c r="B15" s="2" t="str">
        <f>"2007-02-12"</f>
        <v>2007-02-12</v>
      </c>
      <c r="C15">
        <v>2</v>
      </c>
      <c r="D15">
        <v>503</v>
      </c>
      <c r="G15" t="str">
        <f t="shared" si="3"/>
        <v>insert into game (matchid, matchdate, game_type, country) values (106, '2007-02-12', 2, 503);</v>
      </c>
    </row>
    <row r="16" spans="1:7" x14ac:dyDescent="0.25">
      <c r="A16">
        <f t="shared" si="4"/>
        <v>107</v>
      </c>
      <c r="B16" s="2" t="str">
        <f>"2007-02-12"</f>
        <v>2007-02-12</v>
      </c>
      <c r="C16">
        <v>2</v>
      </c>
      <c r="D16">
        <v>503</v>
      </c>
      <c r="G16" t="str">
        <f t="shared" si="3"/>
        <v>insert into game (matchid, matchdate, game_type, country) values (107, '2007-02-12', 2, 503);</v>
      </c>
    </row>
    <row r="17" spans="1:7" x14ac:dyDescent="0.25">
      <c r="A17">
        <f t="shared" si="4"/>
        <v>108</v>
      </c>
      <c r="B17" s="2" t="str">
        <f>"2007-02-09"</f>
        <v>2007-02-09</v>
      </c>
      <c r="C17">
        <v>2</v>
      </c>
      <c r="D17">
        <v>503</v>
      </c>
      <c r="G17" t="str">
        <f t="shared" si="3"/>
        <v>insert into game (matchid, matchdate, game_type, country) values (108, '2007-02-09', 2, 503);</v>
      </c>
    </row>
    <row r="18" spans="1:7" x14ac:dyDescent="0.25">
      <c r="A18">
        <f t="shared" si="4"/>
        <v>109</v>
      </c>
      <c r="B18" s="2" t="str">
        <f>"2007-02-11"</f>
        <v>2007-02-11</v>
      </c>
      <c r="C18">
        <v>2</v>
      </c>
      <c r="D18">
        <v>503</v>
      </c>
      <c r="G18" t="str">
        <f t="shared" si="3"/>
        <v>insert into game (matchid, matchdate, game_type, country) values (109, '2007-02-11', 2, 503);</v>
      </c>
    </row>
    <row r="19" spans="1:7" x14ac:dyDescent="0.25">
      <c r="A19">
        <f t="shared" si="4"/>
        <v>110</v>
      </c>
      <c r="B19" s="2" t="str">
        <f>"2007-02-13"</f>
        <v>2007-02-13</v>
      </c>
      <c r="C19">
        <v>2</v>
      </c>
      <c r="D19">
        <v>503</v>
      </c>
      <c r="G19" t="str">
        <f t="shared" si="3"/>
        <v>insert into game (matchid, matchdate, game_type, country) values (110, '2007-02-13', 2, 503);</v>
      </c>
    </row>
    <row r="20" spans="1:7" x14ac:dyDescent="0.25">
      <c r="A20">
        <f t="shared" si="4"/>
        <v>111</v>
      </c>
      <c r="B20" s="2" t="str">
        <f>"2007-02-15"</f>
        <v>2007-02-15</v>
      </c>
      <c r="C20">
        <v>24</v>
      </c>
      <c r="D20">
        <v>503</v>
      </c>
      <c r="G20" t="str">
        <f t="shared" si="3"/>
        <v>insert into game (matchid, matchdate, game_type, country) values (111, '2007-02-15', 24, 503);</v>
      </c>
    </row>
    <row r="21" spans="1:7" x14ac:dyDescent="0.25">
      <c r="A21">
        <f t="shared" si="4"/>
        <v>112</v>
      </c>
      <c r="B21" s="2" t="str">
        <f>"2007-02-16"</f>
        <v>2007-02-16</v>
      </c>
      <c r="C21">
        <v>4</v>
      </c>
      <c r="D21">
        <v>503</v>
      </c>
      <c r="G21" t="str">
        <f t="shared" si="3"/>
        <v>insert into game (matchid, matchdate, game_type, country) values (112, '2007-02-16', 4, 503);</v>
      </c>
    </row>
    <row r="22" spans="1:7" x14ac:dyDescent="0.25">
      <c r="A22">
        <f t="shared" si="4"/>
        <v>113</v>
      </c>
      <c r="B22" s="2" t="str">
        <f>"2007-02-16"</f>
        <v>2007-02-16</v>
      </c>
      <c r="C22">
        <v>4</v>
      </c>
      <c r="D22">
        <v>503</v>
      </c>
      <c r="G22" t="str">
        <f t="shared" si="3"/>
        <v>insert into game (matchid, matchdate, game_type, country) values (113, '2007-02-16', 4, 503);</v>
      </c>
    </row>
    <row r="23" spans="1:7" x14ac:dyDescent="0.25">
      <c r="A23">
        <f t="shared" si="4"/>
        <v>114</v>
      </c>
      <c r="B23" s="2" t="str">
        <f>"2007-02-18"</f>
        <v>2007-02-18</v>
      </c>
      <c r="C23">
        <v>5</v>
      </c>
      <c r="D23">
        <v>503</v>
      </c>
      <c r="G23" t="str">
        <f t="shared" si="3"/>
        <v>insert into game (matchid, matchdate, game_type, country) values (114, '2007-02-18', 5, 503);</v>
      </c>
    </row>
    <row r="24" spans="1:7" x14ac:dyDescent="0.25">
      <c r="A24">
        <f t="shared" si="4"/>
        <v>115</v>
      </c>
      <c r="B24" s="2" t="str">
        <f>"2007-02-18"</f>
        <v>2007-02-18</v>
      </c>
      <c r="C24">
        <v>6</v>
      </c>
      <c r="D24">
        <v>503</v>
      </c>
      <c r="G24" t="str">
        <f t="shared" si="3"/>
        <v>insert into game (matchid, matchdate, game_type, country) values (115, '2007-02-18', 6, 503);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'2005'!A79 + 1</f>
        <v>409</v>
      </c>
      <c r="B27" s="3">
        <f>A11</f>
        <v>102</v>
      </c>
      <c r="C27" s="3">
        <v>502</v>
      </c>
      <c r="D27" s="3">
        <v>1</v>
      </c>
      <c r="E27" s="3">
        <v>3</v>
      </c>
      <c r="F27" s="3">
        <v>2</v>
      </c>
      <c r="G27" s="3" t="str">
        <f t="shared" ref="G27:G78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(409, 102, 502, 1, 3, 2);</v>
      </c>
    </row>
    <row r="28" spans="1:7" x14ac:dyDescent="0.25">
      <c r="A28" s="3">
        <f>A27+1</f>
        <v>410</v>
      </c>
      <c r="B28" s="3">
        <f>B27</f>
        <v>102</v>
      </c>
      <c r="C28" s="3">
        <v>502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(410, 102, 502, 1, 0, 1);</v>
      </c>
    </row>
    <row r="29" spans="1:7" x14ac:dyDescent="0.25">
      <c r="A29" s="3">
        <f t="shared" ref="A29:A84" si="6">A28+1</f>
        <v>411</v>
      </c>
      <c r="B29" s="3">
        <f>B27</f>
        <v>102</v>
      </c>
      <c r="C29" s="3">
        <v>505</v>
      </c>
      <c r="D29" s="3">
        <v>0</v>
      </c>
      <c r="E29" s="3">
        <v>0</v>
      </c>
      <c r="F29" s="3">
        <v>2</v>
      </c>
      <c r="G29" s="3" t="str">
        <f t="shared" si="5"/>
        <v>insert into game_score (id, matchid, squad, goals, points, time_type) values (411, 102, 505, 0, 0, 2);</v>
      </c>
    </row>
    <row r="30" spans="1:7" x14ac:dyDescent="0.25">
      <c r="A30" s="3">
        <f t="shared" si="6"/>
        <v>412</v>
      </c>
      <c r="B30" s="3">
        <f>B27</f>
        <v>102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(412, 102, 505, 0, 0, 1);</v>
      </c>
    </row>
    <row r="31" spans="1:7" x14ac:dyDescent="0.25">
      <c r="A31" s="4">
        <f>A30+1</f>
        <v>413</v>
      </c>
      <c r="B31" s="4">
        <f>B27+1</f>
        <v>103</v>
      </c>
      <c r="C31" s="4">
        <v>503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(413, 103, 503, 2, 3, 2);</v>
      </c>
    </row>
    <row r="32" spans="1:7" x14ac:dyDescent="0.25">
      <c r="A32" s="4">
        <f t="shared" si="6"/>
        <v>414</v>
      </c>
      <c r="B32" s="4">
        <f>B31</f>
        <v>103</v>
      </c>
      <c r="C32" s="4">
        <v>503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(414, 103, 503, 1, 0, 1);</v>
      </c>
    </row>
    <row r="33" spans="1:7" x14ac:dyDescent="0.25">
      <c r="A33" s="4">
        <f t="shared" si="6"/>
        <v>415</v>
      </c>
      <c r="B33" s="4">
        <f>B31</f>
        <v>103</v>
      </c>
      <c r="C33" s="4">
        <v>501</v>
      </c>
      <c r="D33" s="4">
        <v>1</v>
      </c>
      <c r="E33" s="4">
        <v>0</v>
      </c>
      <c r="F33" s="4">
        <v>2</v>
      </c>
      <c r="G33" t="str">
        <f t="shared" si="5"/>
        <v>insert into game_score (id, matchid, squad, goals, points, time_type) values (415, 103, 501, 1, 0, 2);</v>
      </c>
    </row>
    <row r="34" spans="1:7" x14ac:dyDescent="0.25">
      <c r="A34" s="4">
        <f t="shared" si="6"/>
        <v>416</v>
      </c>
      <c r="B34" s="4">
        <f>B31</f>
        <v>103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(416, 103, 501, 0, 0, 1);</v>
      </c>
    </row>
    <row r="35" spans="1:7" x14ac:dyDescent="0.25">
      <c r="A35" s="3">
        <f t="shared" si="6"/>
        <v>417</v>
      </c>
      <c r="B35" s="3">
        <f>B31+1</f>
        <v>104</v>
      </c>
      <c r="C35" s="3">
        <v>502</v>
      </c>
      <c r="D35" s="3">
        <v>1</v>
      </c>
      <c r="E35" s="3">
        <v>3</v>
      </c>
      <c r="F35" s="3">
        <v>2</v>
      </c>
      <c r="G35" s="3" t="str">
        <f t="shared" si="5"/>
        <v>insert into game_score (id, matchid, squad, goals, points, time_type) values (417, 104, 502, 1, 3, 2);</v>
      </c>
    </row>
    <row r="36" spans="1:7" x14ac:dyDescent="0.25">
      <c r="A36" s="3">
        <f t="shared" si="6"/>
        <v>418</v>
      </c>
      <c r="B36" s="3">
        <f>B35</f>
        <v>104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5"/>
        <v>insert into game_score (id, matchid, squad, goals, points, time_type) values (418, 104, 502, 1, 0, 1);</v>
      </c>
    </row>
    <row r="37" spans="1:7" x14ac:dyDescent="0.25">
      <c r="A37" s="3">
        <f t="shared" si="6"/>
        <v>419</v>
      </c>
      <c r="B37" s="3">
        <f>B35</f>
        <v>104</v>
      </c>
      <c r="C37" s="3">
        <v>501</v>
      </c>
      <c r="D37" s="3">
        <v>0</v>
      </c>
      <c r="E37" s="3">
        <v>0</v>
      </c>
      <c r="F37" s="3">
        <v>2</v>
      </c>
      <c r="G37" s="3" t="str">
        <f t="shared" si="5"/>
        <v>insert into game_score (id, matchid, squad, goals, points, time_type) values (419, 104, 501, 0, 0, 2);</v>
      </c>
    </row>
    <row r="38" spans="1:7" x14ac:dyDescent="0.25">
      <c r="A38" s="3">
        <f t="shared" si="6"/>
        <v>420</v>
      </c>
      <c r="B38" s="3">
        <f t="shared" ref="B38" si="7">B35</f>
        <v>104</v>
      </c>
      <c r="C38" s="3">
        <v>501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(420, 104, 501, 0, 0, 1);</v>
      </c>
    </row>
    <row r="39" spans="1:7" x14ac:dyDescent="0.25">
      <c r="A39" s="4">
        <f t="shared" si="6"/>
        <v>421</v>
      </c>
      <c r="B39" s="4">
        <f>B35+1</f>
        <v>105</v>
      </c>
      <c r="C39" s="4">
        <v>503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(421, 105, 503, 2, 3, 2);</v>
      </c>
    </row>
    <row r="40" spans="1:7" x14ac:dyDescent="0.25">
      <c r="A40" s="4">
        <f t="shared" si="6"/>
        <v>422</v>
      </c>
      <c r="B40" s="4">
        <f>B39</f>
        <v>105</v>
      </c>
      <c r="C40" s="4">
        <v>503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(422, 105, 503, 1, 0, 1);</v>
      </c>
    </row>
    <row r="41" spans="1:7" x14ac:dyDescent="0.25">
      <c r="A41" s="4">
        <f t="shared" si="6"/>
        <v>423</v>
      </c>
      <c r="B41" s="4">
        <f>B39</f>
        <v>105</v>
      </c>
      <c r="C41" s="4">
        <v>505</v>
      </c>
      <c r="D41" s="4">
        <v>1</v>
      </c>
      <c r="E41" s="4">
        <v>0</v>
      </c>
      <c r="F41" s="4">
        <v>2</v>
      </c>
      <c r="G41" s="4" t="str">
        <f t="shared" si="5"/>
        <v>insert into game_score (id, matchid, squad, goals, points, time_type) values (423, 105, 505, 1, 0, 2);</v>
      </c>
    </row>
    <row r="42" spans="1:7" x14ac:dyDescent="0.25">
      <c r="A42" s="4">
        <f t="shared" si="6"/>
        <v>424</v>
      </c>
      <c r="B42" s="4">
        <f t="shared" ref="B42" si="8">B39</f>
        <v>105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(424, 105, 505, 0, 0, 1);</v>
      </c>
    </row>
    <row r="43" spans="1:7" x14ac:dyDescent="0.25">
      <c r="A43" s="3">
        <f t="shared" si="6"/>
        <v>425</v>
      </c>
      <c r="B43" s="3">
        <f>B39+1</f>
        <v>106</v>
      </c>
      <c r="C43" s="3">
        <v>505</v>
      </c>
      <c r="D43" s="3">
        <v>4</v>
      </c>
      <c r="E43" s="3">
        <v>3</v>
      </c>
      <c r="F43" s="3">
        <v>2</v>
      </c>
      <c r="G43" s="3" t="str">
        <f t="shared" si="5"/>
        <v>insert into game_score (id, matchid, squad, goals, points, time_type) values (425, 106, 505, 4, 3, 2);</v>
      </c>
    </row>
    <row r="44" spans="1:7" x14ac:dyDescent="0.25">
      <c r="A44" s="3">
        <f t="shared" si="6"/>
        <v>426</v>
      </c>
      <c r="B44" s="3">
        <f>B43</f>
        <v>106</v>
      </c>
      <c r="C44" s="3">
        <v>505</v>
      </c>
      <c r="D44" s="3">
        <v>3</v>
      </c>
      <c r="E44" s="3">
        <v>0</v>
      </c>
      <c r="F44" s="3">
        <v>1</v>
      </c>
      <c r="G44" s="3" t="str">
        <f t="shared" si="5"/>
        <v>insert into game_score (id, matchid, squad, goals, points, time_type) values (426, 106, 505, 3, 0, 1);</v>
      </c>
    </row>
    <row r="45" spans="1:7" x14ac:dyDescent="0.25">
      <c r="A45" s="3">
        <f t="shared" si="6"/>
        <v>427</v>
      </c>
      <c r="B45" s="3">
        <f>B43</f>
        <v>106</v>
      </c>
      <c r="C45" s="3">
        <v>501</v>
      </c>
      <c r="D45" s="3">
        <v>2</v>
      </c>
      <c r="E45" s="3">
        <v>0</v>
      </c>
      <c r="F45" s="3">
        <v>2</v>
      </c>
      <c r="G45" s="3" t="str">
        <f t="shared" si="5"/>
        <v>insert into game_score (id, matchid, squad, goals, points, time_type) values (427, 106, 501, 2, 0, 2);</v>
      </c>
    </row>
    <row r="46" spans="1:7" x14ac:dyDescent="0.25">
      <c r="A46" s="3">
        <f t="shared" si="6"/>
        <v>428</v>
      </c>
      <c r="B46" s="3">
        <f t="shared" ref="B46" si="9">B43</f>
        <v>106</v>
      </c>
      <c r="C46" s="3">
        <v>501</v>
      </c>
      <c r="D46" s="3">
        <v>2</v>
      </c>
      <c r="E46" s="3">
        <v>0</v>
      </c>
      <c r="F46" s="3">
        <v>1</v>
      </c>
      <c r="G46" s="3" t="str">
        <f t="shared" si="5"/>
        <v>insert into game_score (id, matchid, squad, goals, points, time_type) values (428, 106, 501, 2, 0, 1);</v>
      </c>
    </row>
    <row r="47" spans="1:7" x14ac:dyDescent="0.25">
      <c r="A47" s="4">
        <f t="shared" si="6"/>
        <v>429</v>
      </c>
      <c r="B47" s="4">
        <f>B43+1</f>
        <v>107</v>
      </c>
      <c r="C47" s="4">
        <v>503</v>
      </c>
      <c r="D47" s="4">
        <v>0</v>
      </c>
      <c r="E47" s="4">
        <v>1</v>
      </c>
      <c r="F47" s="4">
        <v>2</v>
      </c>
      <c r="G47" s="4" t="str">
        <f t="shared" si="5"/>
        <v>insert into game_score (id, matchid, squad, goals, points, time_type) values (429, 107, 503, 0, 1, 2);</v>
      </c>
    </row>
    <row r="48" spans="1:7" x14ac:dyDescent="0.25">
      <c r="A48" s="4">
        <f t="shared" si="6"/>
        <v>430</v>
      </c>
      <c r="B48" s="4">
        <f>B47</f>
        <v>107</v>
      </c>
      <c r="C48" s="4">
        <v>503</v>
      </c>
      <c r="D48" s="4">
        <v>0</v>
      </c>
      <c r="E48" s="4">
        <v>0</v>
      </c>
      <c r="F48" s="4">
        <v>1</v>
      </c>
      <c r="G48" s="4" t="str">
        <f t="shared" si="5"/>
        <v>insert into game_score (id, matchid, squad, goals, points, time_type) values (430, 107, 503, 0, 0, 1);</v>
      </c>
    </row>
    <row r="49" spans="1:7" x14ac:dyDescent="0.25">
      <c r="A49" s="4">
        <f t="shared" si="6"/>
        <v>431</v>
      </c>
      <c r="B49" s="4">
        <f>B47</f>
        <v>107</v>
      </c>
      <c r="C49" s="4">
        <v>502</v>
      </c>
      <c r="D49" s="4">
        <v>0</v>
      </c>
      <c r="E49" s="4">
        <v>1</v>
      </c>
      <c r="F49" s="4">
        <v>2</v>
      </c>
      <c r="G49" s="4" t="str">
        <f t="shared" si="5"/>
        <v>insert into game_score (id, matchid, squad, goals, points, time_type) values (431, 107, 502, 0, 1, 2);</v>
      </c>
    </row>
    <row r="50" spans="1:7" x14ac:dyDescent="0.25">
      <c r="A50" s="4">
        <f t="shared" si="6"/>
        <v>432</v>
      </c>
      <c r="B50" s="4">
        <f t="shared" ref="B50" si="10">B47</f>
        <v>107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(432, 107, 502, 0, 0, 1);</v>
      </c>
    </row>
    <row r="51" spans="1:7" x14ac:dyDescent="0.25">
      <c r="A51" s="3">
        <f t="shared" si="6"/>
        <v>433</v>
      </c>
      <c r="B51" s="3">
        <f>B47+1</f>
        <v>108</v>
      </c>
      <c r="C51" s="3">
        <v>506</v>
      </c>
      <c r="D51" s="3">
        <v>3</v>
      </c>
      <c r="E51" s="3">
        <v>3</v>
      </c>
      <c r="F51" s="3">
        <v>2</v>
      </c>
      <c r="G51" s="3" t="str">
        <f t="shared" si="5"/>
        <v>insert into game_score (id, matchid, squad, goals, points, time_type) values (433, 108, 506, 3, 3, 2);</v>
      </c>
    </row>
    <row r="52" spans="1:7" x14ac:dyDescent="0.25">
      <c r="A52" s="3">
        <f t="shared" si="6"/>
        <v>434</v>
      </c>
      <c r="B52" s="3">
        <f>B51</f>
        <v>108</v>
      </c>
      <c r="C52" s="3">
        <v>506</v>
      </c>
      <c r="D52" s="3">
        <v>1</v>
      </c>
      <c r="E52" s="3">
        <v>0</v>
      </c>
      <c r="F52" s="3">
        <v>1</v>
      </c>
      <c r="G52" s="3" t="str">
        <f t="shared" si="5"/>
        <v>insert into game_score (id, matchid, squad, goals, points, time_type) values (434, 108, 506, 1, 0, 1);</v>
      </c>
    </row>
    <row r="53" spans="1:7" x14ac:dyDescent="0.25">
      <c r="A53" s="3">
        <f t="shared" si="6"/>
        <v>435</v>
      </c>
      <c r="B53" s="3">
        <f>B51</f>
        <v>108</v>
      </c>
      <c r="C53" s="3">
        <v>504</v>
      </c>
      <c r="D53" s="3">
        <v>1</v>
      </c>
      <c r="E53" s="3">
        <v>0</v>
      </c>
      <c r="F53" s="3">
        <v>2</v>
      </c>
      <c r="G53" s="3" t="str">
        <f t="shared" si="5"/>
        <v>insert into game_score (id, matchid, squad, goals, points, time_type) values (435, 108, 504, 1, 0, 2);</v>
      </c>
    </row>
    <row r="54" spans="1:7" x14ac:dyDescent="0.25">
      <c r="A54" s="3">
        <f t="shared" si="6"/>
        <v>436</v>
      </c>
      <c r="B54" s="3">
        <f t="shared" ref="B54" si="11">B51</f>
        <v>108</v>
      </c>
      <c r="C54" s="3">
        <v>504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(436, 108, 504, 0, 0, 1);</v>
      </c>
    </row>
    <row r="55" spans="1:7" x14ac:dyDescent="0.25">
      <c r="A55" s="4">
        <f t="shared" si="6"/>
        <v>437</v>
      </c>
      <c r="B55" s="4">
        <f>B51+1</f>
        <v>109</v>
      </c>
      <c r="C55" s="4">
        <v>504</v>
      </c>
      <c r="D55" s="4">
        <v>1</v>
      </c>
      <c r="E55" s="4">
        <v>1</v>
      </c>
      <c r="F55" s="4">
        <v>2</v>
      </c>
      <c r="G55" s="4" t="str">
        <f t="shared" si="5"/>
        <v>insert into game_score (id, matchid, squad, goals, points, time_type) values (437, 109, 504, 1, 1, 2);</v>
      </c>
    </row>
    <row r="56" spans="1:7" x14ac:dyDescent="0.25">
      <c r="A56" s="4">
        <f t="shared" si="6"/>
        <v>438</v>
      </c>
      <c r="B56" s="4">
        <f>B55</f>
        <v>109</v>
      </c>
      <c r="C56" s="4">
        <v>504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(438, 109, 504, 0, 0, 1);</v>
      </c>
    </row>
    <row r="57" spans="1:7" x14ac:dyDescent="0.25">
      <c r="A57" s="4">
        <f t="shared" si="6"/>
        <v>439</v>
      </c>
      <c r="B57" s="4">
        <f>B55</f>
        <v>109</v>
      </c>
      <c r="C57" s="4">
        <v>507</v>
      </c>
      <c r="D57" s="4">
        <v>1</v>
      </c>
      <c r="E57" s="4">
        <v>1</v>
      </c>
      <c r="F57" s="4">
        <v>2</v>
      </c>
      <c r="G57" s="4" t="str">
        <f t="shared" si="5"/>
        <v>insert into game_score (id, matchid, squad, goals, points, time_type) values (439, 109, 507, 1, 1, 2);</v>
      </c>
    </row>
    <row r="58" spans="1:7" x14ac:dyDescent="0.25">
      <c r="A58" s="4">
        <f t="shared" si="6"/>
        <v>440</v>
      </c>
      <c r="B58" s="4">
        <f t="shared" ref="B58" si="12">B55</f>
        <v>109</v>
      </c>
      <c r="C58" s="4">
        <v>507</v>
      </c>
      <c r="D58" s="4">
        <v>1</v>
      </c>
      <c r="E58" s="4">
        <v>0</v>
      </c>
      <c r="F58" s="4">
        <v>1</v>
      </c>
      <c r="G58" s="4" t="str">
        <f t="shared" si="5"/>
        <v>insert into game_score (id, matchid, squad, goals, points, time_type) values (440, 109, 507, 1, 0, 1);</v>
      </c>
    </row>
    <row r="59" spans="1:7" x14ac:dyDescent="0.25">
      <c r="A59" s="3">
        <f t="shared" si="6"/>
        <v>441</v>
      </c>
      <c r="B59" s="3">
        <f>B55+1</f>
        <v>110</v>
      </c>
      <c r="C59" s="3">
        <v>506</v>
      </c>
      <c r="D59" s="3">
        <v>0</v>
      </c>
      <c r="E59" s="3">
        <v>0</v>
      </c>
      <c r="F59" s="3">
        <v>2</v>
      </c>
      <c r="G59" s="3" t="str">
        <f t="shared" si="5"/>
        <v>insert into game_score (id, matchid, squad, goals, points, time_type) values (441, 110, 506, 0, 0, 2);</v>
      </c>
    </row>
    <row r="60" spans="1:7" x14ac:dyDescent="0.25">
      <c r="A60" s="3">
        <f t="shared" si="6"/>
        <v>442</v>
      </c>
      <c r="B60" s="3">
        <f>B59</f>
        <v>110</v>
      </c>
      <c r="C60" s="3">
        <v>506</v>
      </c>
      <c r="D60" s="3">
        <v>0</v>
      </c>
      <c r="E60" s="3">
        <v>0</v>
      </c>
      <c r="F60" s="3">
        <v>1</v>
      </c>
      <c r="G60" s="3" t="str">
        <f t="shared" si="5"/>
        <v>insert into game_score (id, matchid, squad, goals, points, time_type) values (442, 110, 506, 0, 0, 1);</v>
      </c>
    </row>
    <row r="61" spans="1:7" x14ac:dyDescent="0.25">
      <c r="A61" s="3">
        <f t="shared" si="6"/>
        <v>443</v>
      </c>
      <c r="B61" s="3">
        <f>B59</f>
        <v>110</v>
      </c>
      <c r="C61" s="3">
        <v>507</v>
      </c>
      <c r="D61" s="3">
        <v>1</v>
      </c>
      <c r="E61" s="3">
        <v>3</v>
      </c>
      <c r="F61" s="3">
        <v>2</v>
      </c>
      <c r="G61" s="3" t="str">
        <f t="shared" si="5"/>
        <v>insert into game_score (id, matchid, squad, goals, points, time_type) values (443, 110, 507, 1, 3, 2);</v>
      </c>
    </row>
    <row r="62" spans="1:7" x14ac:dyDescent="0.25">
      <c r="A62" s="3">
        <f t="shared" si="6"/>
        <v>444</v>
      </c>
      <c r="B62" s="3">
        <f t="shared" ref="B62" si="13">B59</f>
        <v>110</v>
      </c>
      <c r="C62" s="3">
        <v>507</v>
      </c>
      <c r="D62" s="3">
        <v>0</v>
      </c>
      <c r="E62" s="3">
        <v>0</v>
      </c>
      <c r="F62" s="3">
        <v>1</v>
      </c>
      <c r="G62" s="3" t="str">
        <f t="shared" si="5"/>
        <v>insert into game_score (id, matchid, squad, goals, points, time_type) values (444, 110, 507, 0, 0, 1);</v>
      </c>
    </row>
    <row r="63" spans="1:7" x14ac:dyDescent="0.25">
      <c r="A63" s="4">
        <f t="shared" si="6"/>
        <v>445</v>
      </c>
      <c r="B63" s="4">
        <f>B59+1</f>
        <v>111</v>
      </c>
      <c r="C63" s="4">
        <v>504</v>
      </c>
      <c r="D63" s="4">
        <v>9</v>
      </c>
      <c r="E63" s="4">
        <v>3</v>
      </c>
      <c r="F63" s="4">
        <v>2</v>
      </c>
      <c r="G63" s="4" t="str">
        <f t="shared" si="5"/>
        <v>insert into game_score (id, matchid, squad, goals, points, time_type) values (445, 111, 504, 9, 3, 2);</v>
      </c>
    </row>
    <row r="64" spans="1:7" x14ac:dyDescent="0.25">
      <c r="A64" s="4">
        <f t="shared" si="6"/>
        <v>446</v>
      </c>
      <c r="B64" s="4">
        <f>B63</f>
        <v>111</v>
      </c>
      <c r="C64" s="4">
        <v>504</v>
      </c>
      <c r="D64" s="4">
        <v>5</v>
      </c>
      <c r="E64" s="4">
        <v>0</v>
      </c>
      <c r="F64" s="4">
        <v>1</v>
      </c>
      <c r="G64" s="4" t="str">
        <f t="shared" si="5"/>
        <v>insert into game_score (id, matchid, squad, goals, points, time_type) values (446, 111, 504, 5, 0, 1);</v>
      </c>
    </row>
    <row r="65" spans="1:8" x14ac:dyDescent="0.25">
      <c r="A65" s="4">
        <f t="shared" si="6"/>
        <v>447</v>
      </c>
      <c r="B65" s="4">
        <f>B63</f>
        <v>111</v>
      </c>
      <c r="C65" s="4">
        <v>505</v>
      </c>
      <c r="D65" s="4">
        <v>1</v>
      </c>
      <c r="E65" s="4">
        <v>0</v>
      </c>
      <c r="F65" s="4">
        <v>2</v>
      </c>
      <c r="G65" s="4" t="str">
        <f t="shared" si="5"/>
        <v>insert into game_score (id, matchid, squad, goals, points, time_type) values (447, 111, 505, 1, 0, 2);</v>
      </c>
    </row>
    <row r="66" spans="1:8" x14ac:dyDescent="0.25">
      <c r="A66" s="4">
        <f t="shared" si="6"/>
        <v>448</v>
      </c>
      <c r="B66" s="4">
        <f t="shared" ref="B66" si="14">B63</f>
        <v>111</v>
      </c>
      <c r="C66" s="4">
        <v>505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(448, 111, 505, 1, 0, 1);</v>
      </c>
    </row>
    <row r="67" spans="1:8" x14ac:dyDescent="0.25">
      <c r="A67" s="3">
        <f t="shared" si="6"/>
        <v>449</v>
      </c>
      <c r="B67" s="3">
        <f>B63+1</f>
        <v>112</v>
      </c>
      <c r="C67" s="3">
        <v>507</v>
      </c>
      <c r="D67" s="3">
        <v>2</v>
      </c>
      <c r="E67" s="3">
        <v>3</v>
      </c>
      <c r="F67" s="3">
        <v>2</v>
      </c>
      <c r="G67" s="3" t="str">
        <f t="shared" si="5"/>
        <v>insert into game_score (id, matchid, squad, goals, points, time_type) values (449, 112, 507, 2, 3, 2);</v>
      </c>
    </row>
    <row r="68" spans="1:8" x14ac:dyDescent="0.25">
      <c r="A68" s="3">
        <f t="shared" si="6"/>
        <v>450</v>
      </c>
      <c r="B68" s="3">
        <f>B67</f>
        <v>112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(450, 112, 507, 0, 0, 1);</v>
      </c>
    </row>
    <row r="69" spans="1:8" x14ac:dyDescent="0.25">
      <c r="A69" s="3">
        <f t="shared" si="6"/>
        <v>451</v>
      </c>
      <c r="B69" s="3">
        <f>B67</f>
        <v>112</v>
      </c>
      <c r="C69" s="3">
        <v>502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(451, 112, 502, 0, 0, 2);</v>
      </c>
    </row>
    <row r="70" spans="1:8" x14ac:dyDescent="0.25">
      <c r="A70" s="3">
        <f t="shared" si="6"/>
        <v>452</v>
      </c>
      <c r="B70" s="3">
        <f t="shared" ref="B70" si="15">B67</f>
        <v>112</v>
      </c>
      <c r="C70" s="3">
        <v>502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(452, 112, 502, 0, 0, 1);</v>
      </c>
    </row>
    <row r="71" spans="1:8" x14ac:dyDescent="0.25">
      <c r="A71" s="4">
        <f t="shared" si="6"/>
        <v>453</v>
      </c>
      <c r="B71" s="4">
        <f>B67+1</f>
        <v>113</v>
      </c>
      <c r="C71" s="4">
        <v>503</v>
      </c>
      <c r="D71" s="4">
        <v>0</v>
      </c>
      <c r="E71" s="4">
        <v>0</v>
      </c>
      <c r="F71" s="4">
        <v>2</v>
      </c>
      <c r="G71" s="4" t="str">
        <f t="shared" si="5"/>
        <v>insert into game_score (id, matchid, squad, goals, points, time_type) values (453, 113, 503, 0, 0, 2);</v>
      </c>
    </row>
    <row r="72" spans="1:8" x14ac:dyDescent="0.25">
      <c r="A72" s="4">
        <f t="shared" si="6"/>
        <v>454</v>
      </c>
      <c r="B72" s="4">
        <f>B71</f>
        <v>113</v>
      </c>
      <c r="C72" s="4">
        <v>503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(454, 113, 503, 0, 0, 1);</v>
      </c>
    </row>
    <row r="73" spans="1:8" x14ac:dyDescent="0.25">
      <c r="A73" s="4">
        <f t="shared" si="6"/>
        <v>455</v>
      </c>
      <c r="B73" s="4">
        <f>B71</f>
        <v>113</v>
      </c>
      <c r="C73" s="4">
        <v>506</v>
      </c>
      <c r="D73" s="4">
        <v>2</v>
      </c>
      <c r="E73" s="4">
        <v>3</v>
      </c>
      <c r="F73" s="4">
        <v>2</v>
      </c>
      <c r="G73" s="4" t="str">
        <f t="shared" si="5"/>
        <v>insert into game_score (id, matchid, squad, goals, points, time_type) values (455, 113, 506, 2, 3, 2);</v>
      </c>
    </row>
    <row r="74" spans="1:8" x14ac:dyDescent="0.25">
      <c r="A74" s="4">
        <f t="shared" si="6"/>
        <v>456</v>
      </c>
      <c r="B74" s="4">
        <f t="shared" ref="B74" si="16">B71</f>
        <v>113</v>
      </c>
      <c r="C74" s="4">
        <v>506</v>
      </c>
      <c r="D74" s="4">
        <v>2</v>
      </c>
      <c r="E74" s="4">
        <v>0</v>
      </c>
      <c r="F74" s="4">
        <v>1</v>
      </c>
      <c r="G74" s="4" t="str">
        <f t="shared" si="5"/>
        <v>insert into game_score (id, matchid, squad, goals, points, time_type) values (456, 113, 506, 2, 0, 1);</v>
      </c>
    </row>
    <row r="75" spans="1:8" x14ac:dyDescent="0.25">
      <c r="A75" s="3">
        <f t="shared" si="6"/>
        <v>457</v>
      </c>
      <c r="B75" s="3">
        <f>B71+1</f>
        <v>114</v>
      </c>
      <c r="C75" s="3">
        <v>503</v>
      </c>
      <c r="D75" s="3">
        <v>0</v>
      </c>
      <c r="E75" s="3">
        <v>0</v>
      </c>
      <c r="F75" s="3">
        <v>2</v>
      </c>
      <c r="G75" s="3" t="str">
        <f t="shared" si="5"/>
        <v>insert into game_score (id, matchid, squad, goals, points, time_type) values (457, 114, 503, 0, 0, 2);</v>
      </c>
    </row>
    <row r="76" spans="1:8" x14ac:dyDescent="0.25">
      <c r="A76" s="3">
        <f t="shared" si="6"/>
        <v>458</v>
      </c>
      <c r="B76" s="3">
        <f>B75</f>
        <v>114</v>
      </c>
      <c r="C76" s="3">
        <v>503</v>
      </c>
      <c r="D76" s="3">
        <v>0</v>
      </c>
      <c r="E76" s="3">
        <v>0</v>
      </c>
      <c r="F76" s="3">
        <v>1</v>
      </c>
      <c r="G76" s="3" t="str">
        <f t="shared" si="5"/>
        <v>insert into game_score (id, matchid, squad, goals, points, time_type) values (458, 114, 503, 0, 0, 1);</v>
      </c>
    </row>
    <row r="77" spans="1:8" x14ac:dyDescent="0.25">
      <c r="A77" s="3">
        <f t="shared" si="6"/>
        <v>459</v>
      </c>
      <c r="B77" s="3">
        <f>B75</f>
        <v>114</v>
      </c>
      <c r="C77" s="3">
        <v>502</v>
      </c>
      <c r="D77" s="3">
        <v>1</v>
      </c>
      <c r="E77" s="3">
        <v>3</v>
      </c>
      <c r="F77" s="3">
        <v>2</v>
      </c>
      <c r="G77" s="3" t="str">
        <f t="shared" si="5"/>
        <v>insert into game_score (id, matchid, squad, goals, points, time_type) values (459, 114, 502, 1, 3, 2);</v>
      </c>
    </row>
    <row r="78" spans="1:8" x14ac:dyDescent="0.25">
      <c r="A78" s="3">
        <f t="shared" si="6"/>
        <v>460</v>
      </c>
      <c r="B78" s="3">
        <f t="shared" ref="B78" si="17">B75</f>
        <v>114</v>
      </c>
      <c r="C78" s="3">
        <v>502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(460, 114, 502, 0, 0, 1);</v>
      </c>
    </row>
    <row r="79" spans="1:8" x14ac:dyDescent="0.25">
      <c r="A79" s="4">
        <f t="shared" si="6"/>
        <v>461</v>
      </c>
      <c r="B79" s="4">
        <f>B77+1</f>
        <v>115</v>
      </c>
      <c r="C79" s="4">
        <v>506</v>
      </c>
      <c r="D79" s="4">
        <v>1</v>
      </c>
      <c r="E79" s="4">
        <v>1</v>
      </c>
      <c r="F79" s="4">
        <v>2</v>
      </c>
      <c r="G79" s="4" t="str">
        <f t="shared" ref="G79:G82" si="18">"insert into game_score (id, matchid, squad, goals, points, time_type) values (" &amp; A79 &amp; ", " &amp; B79 &amp; ", " &amp; C79 &amp; ", " &amp; D79 &amp; ", " &amp; E79 &amp; ", " &amp; F79 &amp; ");"</f>
        <v>insert into game_score (id, matchid, squad, goals, points, time_type) values (461, 115, 506, 1, 1, 2);</v>
      </c>
      <c r="H79" s="4"/>
    </row>
    <row r="80" spans="1:8" x14ac:dyDescent="0.25">
      <c r="A80" s="4">
        <f t="shared" si="6"/>
        <v>462</v>
      </c>
      <c r="B80" s="4">
        <f>B79</f>
        <v>115</v>
      </c>
      <c r="C80" s="4">
        <v>506</v>
      </c>
      <c r="D80" s="4">
        <v>0</v>
      </c>
      <c r="E80" s="4">
        <v>0</v>
      </c>
      <c r="F80" s="4">
        <v>1</v>
      </c>
      <c r="G80" s="4" t="str">
        <f t="shared" si="18"/>
        <v>insert into game_score (id, matchid, squad, goals, points, time_type) values (462, 115, 506, 0, 0, 1);</v>
      </c>
      <c r="H80" s="4"/>
    </row>
    <row r="81" spans="1:8" x14ac:dyDescent="0.25">
      <c r="A81" s="4">
        <f t="shared" si="6"/>
        <v>463</v>
      </c>
      <c r="B81" s="4">
        <f>B79</f>
        <v>115</v>
      </c>
      <c r="C81" s="4">
        <v>507</v>
      </c>
      <c r="D81" s="4">
        <v>1</v>
      </c>
      <c r="E81" s="4">
        <v>1</v>
      </c>
      <c r="F81" s="4">
        <v>2</v>
      </c>
      <c r="G81" s="4" t="str">
        <f t="shared" si="18"/>
        <v>insert into game_score (id, matchid, squad, goals, points, time_type) values (463, 115, 507, 1, 1, 2);</v>
      </c>
      <c r="H81" s="4"/>
    </row>
    <row r="82" spans="1:8" x14ac:dyDescent="0.25">
      <c r="A82" s="4">
        <f t="shared" si="6"/>
        <v>464</v>
      </c>
      <c r="B82" s="4">
        <f t="shared" ref="B82" si="19">B79</f>
        <v>115</v>
      </c>
      <c r="C82" s="4">
        <v>507</v>
      </c>
      <c r="D82" s="4">
        <v>1</v>
      </c>
      <c r="E82" s="4">
        <v>0</v>
      </c>
      <c r="F82" s="4">
        <v>1</v>
      </c>
      <c r="G82" s="4" t="str">
        <f t="shared" si="18"/>
        <v>insert into game_score (id, matchid, squad, goals, points, time_type) values (464, 115, 507, 1, 0, 1);</v>
      </c>
      <c r="H82" s="4"/>
    </row>
    <row r="83" spans="1:8" x14ac:dyDescent="0.25">
      <c r="A83" s="4">
        <f t="shared" si="6"/>
        <v>465</v>
      </c>
      <c r="B83" s="4">
        <f>B82</f>
        <v>115</v>
      </c>
      <c r="C83" s="4">
        <v>506</v>
      </c>
      <c r="D83" s="4">
        <v>4</v>
      </c>
      <c r="E83" s="4">
        <v>0</v>
      </c>
      <c r="F83" s="4">
        <v>7</v>
      </c>
      <c r="G83" s="4" t="str">
        <f t="shared" ref="G83:G84" si="20">"insert into game_score (id, matchid, squad, goals, points, time_type) values (" &amp; A83 &amp; ", " &amp; B83 &amp; ", " &amp; C83 &amp; ", " &amp; D83 &amp; ", " &amp; E83 &amp; ", " &amp; F83 &amp; ");"</f>
        <v>insert into game_score (id, matchid, squad, goals, points, time_type) values (465, 115, 506, 4, 0, 7);</v>
      </c>
      <c r="H83" s="4"/>
    </row>
    <row r="84" spans="1:8" x14ac:dyDescent="0.25">
      <c r="A84" s="4">
        <f t="shared" si="6"/>
        <v>466</v>
      </c>
      <c r="B84" s="4">
        <f>B83</f>
        <v>115</v>
      </c>
      <c r="C84" s="4">
        <v>507</v>
      </c>
      <c r="D84" s="4">
        <v>1</v>
      </c>
      <c r="E84" s="4">
        <v>0</v>
      </c>
      <c r="F84" s="4">
        <v>7</v>
      </c>
      <c r="G84" s="4" t="str">
        <f t="shared" si="20"/>
        <v>insert into game_score (id, matchid, squad, goals, points, time_type) values (466, 115, 507, 1, 0, 7);</v>
      </c>
      <c r="H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1991</vt:lpstr>
      <vt:lpstr>1993</vt:lpstr>
      <vt:lpstr>1995</vt:lpstr>
      <vt:lpstr>1997</vt:lpstr>
      <vt:lpstr>1999</vt:lpstr>
      <vt:lpstr>2001</vt:lpstr>
      <vt:lpstr>2003</vt:lpstr>
      <vt:lpstr>2005</vt:lpstr>
      <vt:lpstr>2007</vt:lpstr>
      <vt:lpstr>2009</vt:lpstr>
      <vt:lpstr>2011</vt:lpstr>
      <vt:lpstr>2013</vt:lpstr>
      <vt:lpstr>2014</vt:lpstr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2017-01-14T03:20:45Z</dcterms:modified>
</cp:coreProperties>
</file>